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2 新・管理係\16 税務広報\03 市ホームページ\01_掲載／削除\★R05\01_定例更新\04_0201税務統計掲載\01_項目別DL版\"/>
    </mc:Choice>
  </mc:AlternateContent>
  <bookViews>
    <workbookView xWindow="0" yWindow="0" windowWidth="20490" windowHeight="6780" tabRatio="747"/>
  </bookViews>
  <sheets>
    <sheet name="1税外収入状況" sheetId="1" r:id="rId1"/>
    <sheet name="2(1)証明件数" sheetId="2" r:id="rId2"/>
    <sheet name="2(2)証明金額" sheetId="19" r:id="rId3"/>
    <sheet name="2(3)手数料推移，3徴収取扱費" sheetId="4" r:id="rId4"/>
  </sheets>
  <definedNames>
    <definedName name="_xlnm.Print_Area" localSheetId="0">'1税外収入状況'!$A$1:$O$28</definedName>
    <definedName name="_xlnm.Print_Area" localSheetId="1">'2(1)証明件数'!$A$1:$S$28</definedName>
    <definedName name="_xlnm.Print_Area" localSheetId="2">'2(2)証明金額'!$A$1:$S$28</definedName>
    <definedName name="_xlnm.Print_Area" localSheetId="3">'2(3)手数料推移，3徴収取扱費'!$A$1:$M$29</definedName>
  </definedNames>
  <calcPr calcId="162913" calcMode="manual"/>
</workbook>
</file>

<file path=xl/calcChain.xml><?xml version="1.0" encoding="utf-8"?>
<calcChain xmlns="http://schemas.openxmlformats.org/spreadsheetml/2006/main">
  <c r="P19" i="19" l="1"/>
  <c r="M19" i="19"/>
  <c r="J19" i="19"/>
  <c r="H19" i="19"/>
  <c r="F19" i="19"/>
  <c r="D19" i="19"/>
  <c r="P19" i="2"/>
  <c r="M19" i="2"/>
  <c r="J19" i="2"/>
  <c r="H19" i="2"/>
  <c r="F19" i="2"/>
  <c r="D19" i="2"/>
  <c r="N16" i="1" l="1"/>
  <c r="N13" i="1"/>
  <c r="K23" i="4" l="1"/>
  <c r="N22" i="1"/>
  <c r="N19" i="1"/>
  <c r="N10" i="1"/>
  <c r="N7" i="1"/>
  <c r="L28" i="1"/>
  <c r="L25" i="1"/>
  <c r="L22" i="1"/>
  <c r="L19" i="1"/>
  <c r="L13" i="1"/>
  <c r="L10" i="1"/>
  <c r="L7" i="1"/>
  <c r="R7" i="2" l="1"/>
  <c r="R20" i="2" l="1"/>
  <c r="R9" i="2" l="1"/>
  <c r="N28" i="1" l="1"/>
  <c r="N25" i="1"/>
  <c r="R5" i="19" l="1"/>
  <c r="R5" i="2"/>
  <c r="M15" i="2"/>
  <c r="M6" i="2"/>
  <c r="M11" i="2"/>
  <c r="M24" i="2"/>
  <c r="D6" i="2"/>
  <c r="D11" i="2"/>
  <c r="D15" i="2"/>
  <c r="D24" i="2"/>
  <c r="F6" i="2"/>
  <c r="F11" i="2"/>
  <c r="F15" i="2"/>
  <c r="F24" i="2"/>
  <c r="H6" i="2"/>
  <c r="H11" i="2"/>
  <c r="H15" i="2"/>
  <c r="H24" i="2"/>
  <c r="J6" i="2"/>
  <c r="J11" i="2"/>
  <c r="J15" i="2"/>
  <c r="J24" i="2"/>
  <c r="P6" i="2"/>
  <c r="P11" i="2"/>
  <c r="P15" i="2"/>
  <c r="P24" i="2"/>
  <c r="R25" i="2"/>
  <c r="D6" i="19"/>
  <c r="F6" i="19"/>
  <c r="H6" i="19"/>
  <c r="J6" i="19"/>
  <c r="M6" i="19"/>
  <c r="P6" i="19"/>
  <c r="R7" i="19"/>
  <c r="R8" i="19"/>
  <c r="R9" i="19"/>
  <c r="R10" i="19"/>
  <c r="D11" i="19"/>
  <c r="F11" i="19"/>
  <c r="H11" i="19"/>
  <c r="J11" i="19"/>
  <c r="M11" i="19"/>
  <c r="P11" i="19"/>
  <c r="R12" i="19"/>
  <c r="R13" i="19"/>
  <c r="R14" i="19"/>
  <c r="D15" i="19"/>
  <c r="F15" i="19"/>
  <c r="H15" i="19"/>
  <c r="J15" i="19"/>
  <c r="M15" i="19"/>
  <c r="P15" i="19"/>
  <c r="R16" i="19"/>
  <c r="R17" i="19"/>
  <c r="R18" i="19"/>
  <c r="R20" i="19"/>
  <c r="R21" i="19"/>
  <c r="R22" i="19"/>
  <c r="R23" i="19"/>
  <c r="D24" i="19"/>
  <c r="F24" i="19"/>
  <c r="H24" i="19"/>
  <c r="J24" i="19"/>
  <c r="M24" i="19"/>
  <c r="P24" i="19"/>
  <c r="R25" i="19"/>
  <c r="R26" i="19"/>
  <c r="R27" i="19"/>
  <c r="R10" i="2"/>
  <c r="R8" i="2"/>
  <c r="R27" i="2"/>
  <c r="R26" i="2"/>
  <c r="R23" i="2"/>
  <c r="R22" i="2"/>
  <c r="R21" i="2"/>
  <c r="R18" i="2"/>
  <c r="R17" i="2"/>
  <c r="R16" i="2"/>
  <c r="R14" i="2"/>
  <c r="R13" i="2"/>
  <c r="R12" i="2"/>
  <c r="P28" i="19" l="1"/>
  <c r="L11" i="4" s="1"/>
  <c r="F28" i="19"/>
  <c r="L7" i="4" s="1"/>
  <c r="H28" i="19"/>
  <c r="L8" i="4" s="1"/>
  <c r="M8" i="4" s="1"/>
  <c r="F28" i="2"/>
  <c r="P28" i="2"/>
  <c r="D28" i="2"/>
  <c r="M28" i="2"/>
  <c r="J28" i="2"/>
  <c r="H28" i="2"/>
  <c r="D28" i="19"/>
  <c r="L6" i="4" s="1"/>
  <c r="M6" i="4" s="1"/>
  <c r="M28" i="19"/>
  <c r="L10" i="4" s="1"/>
  <c r="M10" i="4" s="1"/>
  <c r="R24" i="19"/>
  <c r="R19" i="19"/>
  <c r="R11" i="19"/>
  <c r="R15" i="19"/>
  <c r="R6" i="19"/>
  <c r="R15" i="2"/>
  <c r="R24" i="2"/>
  <c r="R11" i="2"/>
  <c r="R6" i="2"/>
  <c r="J28" i="19"/>
  <c r="L9" i="4" s="1"/>
  <c r="M9" i="4" s="1"/>
  <c r="R28" i="2" l="1"/>
  <c r="L5" i="4"/>
  <c r="M5" i="4" s="1"/>
  <c r="M7" i="4"/>
  <c r="L12" i="4"/>
  <c r="M12" i="4" s="1"/>
  <c r="M11" i="4"/>
  <c r="R19" i="2"/>
  <c r="R28" i="19"/>
</calcChain>
</file>

<file path=xl/sharedStrings.xml><?xml version="1.0" encoding="utf-8"?>
<sst xmlns="http://schemas.openxmlformats.org/spreadsheetml/2006/main" count="180" uniqueCount="104">
  <si>
    <t>予算額</t>
  </si>
  <si>
    <t>決算額</t>
  </si>
  <si>
    <t>前年比</t>
  </si>
  <si>
    <t>証明閲覧手数料</t>
  </si>
  <si>
    <t>県民税徴収取扱費</t>
  </si>
  <si>
    <t>市税延滞金</t>
  </si>
  <si>
    <t>滞納処分費</t>
  </si>
  <si>
    <t>弁償金</t>
  </si>
  <si>
    <t>課   税   証   明</t>
  </si>
  <si>
    <t>資   産   証   明</t>
  </si>
  <si>
    <t>公簿閲覧</t>
  </si>
  <si>
    <t>納税証明</t>
  </si>
  <si>
    <t>計</t>
  </si>
  <si>
    <t>固定資産税</t>
  </si>
  <si>
    <t>住宅用家屋</t>
  </si>
  <si>
    <t>青葉区役所</t>
  </si>
  <si>
    <t>宮城総合支所</t>
  </si>
  <si>
    <t>宮城野区役所</t>
  </si>
  <si>
    <t>若林区役所</t>
  </si>
  <si>
    <t>太白区役所</t>
  </si>
  <si>
    <t>秋保総合支所</t>
  </si>
  <si>
    <t>泉区役所</t>
  </si>
  <si>
    <t>収入額</t>
  </si>
  <si>
    <t>課税証明</t>
  </si>
  <si>
    <t>固定資産証明</t>
  </si>
  <si>
    <t>住宅用家屋証明</t>
  </si>
  <si>
    <t xml:space="preserve">  (3)　証明閲覧手数料の推移</t>
    <phoneticPr fontId="3"/>
  </si>
  <si>
    <t>市　民　税</t>
    <phoneticPr fontId="3"/>
  </si>
  <si>
    <t>公 簿 閲 覧</t>
    <phoneticPr fontId="3"/>
  </si>
  <si>
    <t>納 税 証 明</t>
    <phoneticPr fontId="3"/>
  </si>
  <si>
    <t>本庁</t>
    <phoneticPr fontId="3"/>
  </si>
  <si>
    <t>市民税</t>
    <rPh sb="0" eb="3">
      <t>シミンゼイ</t>
    </rPh>
    <phoneticPr fontId="3"/>
  </si>
  <si>
    <t>固定資産税</t>
    <rPh sb="0" eb="2">
      <t>コテイ</t>
    </rPh>
    <rPh sb="2" eb="5">
      <t>シサンゼイ</t>
    </rPh>
    <phoneticPr fontId="3"/>
  </si>
  <si>
    <t>（単位：千円，％)</t>
    <phoneticPr fontId="3"/>
  </si>
  <si>
    <t>許可手数料</t>
    <phoneticPr fontId="3"/>
  </si>
  <si>
    <t>青葉区</t>
    <phoneticPr fontId="3"/>
  </si>
  <si>
    <t>宮城野区</t>
    <phoneticPr fontId="3"/>
  </si>
  <si>
    <t>（単位：件）</t>
    <phoneticPr fontId="3"/>
  </si>
  <si>
    <t>若林区</t>
    <phoneticPr fontId="3"/>
  </si>
  <si>
    <t>太白区</t>
    <phoneticPr fontId="3"/>
  </si>
  <si>
    <t>泉区</t>
    <phoneticPr fontId="3"/>
  </si>
  <si>
    <t>(単位：円）</t>
    <rPh sb="1" eb="3">
      <t>タンイ</t>
    </rPh>
    <rPh sb="4" eb="5">
      <t>エン</t>
    </rPh>
    <phoneticPr fontId="3"/>
  </si>
  <si>
    <r>
      <t>高砂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</si>
  <si>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岩切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</si>
  <si>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六郷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</si>
  <si>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七郷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</si>
  <si>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中田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</si>
  <si>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生出
証明発行</t>
    </r>
    <r>
      <rPr>
        <sz val="8"/>
        <rFont val="ＭＳ 明朝"/>
        <family val="1"/>
        <charset val="128"/>
      </rPr>
      <t>センター</t>
    </r>
    <rPh sb="3" eb="5">
      <t>ショウメイ</t>
    </rPh>
    <rPh sb="5" eb="7">
      <t>ハッコウ</t>
    </rPh>
    <phoneticPr fontId="3"/>
  </si>
  <si>
    <r>
      <t>根白石
証明発行</t>
    </r>
    <r>
      <rPr>
        <sz val="8"/>
        <rFont val="ＭＳ 明朝"/>
        <family val="1"/>
        <charset val="128"/>
      </rPr>
      <t>センター</t>
    </r>
    <rPh sb="4" eb="6">
      <t>ショウメイ</t>
    </rPh>
    <rPh sb="6" eb="8">
      <t>ハッコウ</t>
    </rPh>
    <phoneticPr fontId="3"/>
  </si>
  <si>
    <r>
      <t>南光台
証明発行</t>
    </r>
    <r>
      <rPr>
        <sz val="8"/>
        <rFont val="ＭＳ 明朝"/>
        <family val="1"/>
        <charset val="128"/>
      </rPr>
      <t>センター</t>
    </r>
    <rPh sb="4" eb="6">
      <t>ショウメイ</t>
    </rPh>
    <rPh sb="6" eb="8">
      <t>ハッコウ</t>
    </rPh>
    <phoneticPr fontId="3"/>
  </si>
  <si>
    <r>
      <t>吉成
証明発行</t>
    </r>
    <r>
      <rPr>
        <sz val="8"/>
        <rFont val="ＭＳ 明朝"/>
        <family val="1"/>
        <charset val="128"/>
      </rPr>
      <t>センター</t>
    </r>
    <rPh sb="0" eb="2">
      <t>ヨシナリ</t>
    </rPh>
    <rPh sb="3" eb="5">
      <t>ショウメイ</t>
    </rPh>
    <rPh sb="5" eb="7">
      <t>ハッコウ</t>
    </rPh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</si>
  <si>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</si>
  <si>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</si>
  <si>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</si>
  <si>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</si>
  <si>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（単位：円）</t>
    <rPh sb="4" eb="5">
      <t>エン</t>
    </rPh>
    <phoneticPr fontId="3"/>
  </si>
  <si>
    <r>
      <t>仙台駅前
サービス</t>
    </r>
    <r>
      <rPr>
        <sz val="8"/>
        <rFont val="ＭＳ 明朝"/>
        <family val="1"/>
        <charset val="128"/>
      </rPr>
      <t>センター</t>
    </r>
    <rPh sb="0" eb="3">
      <t>センダイエキ</t>
    </rPh>
    <rPh sb="3" eb="4">
      <t>マエ</t>
    </rPh>
    <phoneticPr fontId="3"/>
  </si>
  <si>
    <t>合計</t>
    <phoneticPr fontId="3"/>
  </si>
  <si>
    <t>自動車臨時運行
許可手数料</t>
    <phoneticPr fontId="3"/>
  </si>
  <si>
    <t>(単位：千円,％)</t>
    <rPh sb="1" eb="3">
      <t>タンイ</t>
    </rPh>
    <rPh sb="4" eb="6">
      <t>センエン</t>
    </rPh>
    <phoneticPr fontId="3"/>
  </si>
  <si>
    <t>年　度</t>
    <rPh sb="0" eb="1">
      <t>ネン</t>
    </rPh>
    <rPh sb="2" eb="3">
      <t>ド</t>
    </rPh>
    <phoneticPr fontId="3"/>
  </si>
  <si>
    <t xml:space="preserve"> </t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</si>
  <si>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</si>
  <si>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</si>
  <si>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R元</t>
    <rPh sb="1" eb="2">
      <t>ガン</t>
    </rPh>
    <phoneticPr fontId="3"/>
  </si>
  <si>
    <t>固定資産証明</t>
    <rPh sb="4" eb="6">
      <t>ショウメイ</t>
    </rPh>
    <phoneticPr fontId="3"/>
  </si>
  <si>
    <t>住宅用家屋
証明</t>
    <rPh sb="6" eb="8">
      <t>ショウメイ</t>
    </rPh>
    <phoneticPr fontId="3"/>
  </si>
  <si>
    <t>H30</t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</si>
  <si>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</si>
  <si>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</si>
  <si>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納税義務者数※１</t>
    <rPh sb="2" eb="5">
      <t>ギムシャ</t>
    </rPh>
    <rPh sb="5" eb="6">
      <t>カズ</t>
    </rPh>
    <phoneticPr fontId="3"/>
  </si>
  <si>
    <t>過誤納還付金※２</t>
    <phoneticPr fontId="3"/>
  </si>
  <si>
    <t>按分率</t>
    <rPh sb="0" eb="2">
      <t>アンブン</t>
    </rPh>
    <rPh sb="2" eb="3">
      <t>リツ</t>
    </rPh>
    <phoneticPr fontId="3"/>
  </si>
  <si>
    <t>還付加算金※３</t>
    <phoneticPr fontId="3"/>
  </si>
  <si>
    <t>所得割から控除
できなかった金額</t>
    <phoneticPr fontId="3"/>
  </si>
  <si>
    <t>個人県民税
納税通知書等</t>
    <phoneticPr fontId="3"/>
  </si>
  <si>
    <t>払込金額</t>
    <phoneticPr fontId="3"/>
  </si>
  <si>
    <t>平成18年度までに
賦課決定されたもの</t>
    <phoneticPr fontId="3"/>
  </si>
  <si>
    <t>年度間の所得変動に係る経過</t>
    <phoneticPr fontId="3"/>
  </si>
  <si>
    <t>算定基準</t>
    <rPh sb="0" eb="2">
      <t>サンテイ</t>
    </rPh>
    <rPh sb="2" eb="4">
      <t>キジュン</t>
    </rPh>
    <phoneticPr fontId="3"/>
  </si>
  <si>
    <t>交付基準</t>
    <rPh sb="0" eb="2">
      <t>コウフ</t>
    </rPh>
    <rPh sb="2" eb="4">
      <t>キジュン</t>
    </rPh>
    <phoneticPr fontId="3"/>
  </si>
  <si>
    <t>交付額</t>
    <rPh sb="0" eb="2">
      <t>コウフ</t>
    </rPh>
    <rPh sb="2" eb="3">
      <t>ガク</t>
    </rPh>
    <phoneticPr fontId="3"/>
  </si>
  <si>
    <t>－</t>
    <phoneticPr fontId="3"/>
  </si>
  <si>
    <t>－人</t>
    <phoneticPr fontId="3"/>
  </si>
  <si>
    <t>7/100</t>
    <phoneticPr fontId="3"/>
  </si>
  <si>
    <t>市税加算金</t>
    <rPh sb="0" eb="1">
      <t>シ</t>
    </rPh>
    <rPh sb="1" eb="2">
      <t>ゼイ</t>
    </rPh>
    <phoneticPr fontId="3"/>
  </si>
  <si>
    <t>２.　証明閲覧手数料</t>
    <phoneticPr fontId="3"/>
  </si>
  <si>
    <t>１.　税外収入決算状況の推移</t>
    <phoneticPr fontId="3"/>
  </si>
  <si>
    <t>令和４年度</t>
    <rPh sb="0" eb="2">
      <t>レイワ</t>
    </rPh>
    <rPh sb="3" eb="5">
      <t>ネンド</t>
    </rPh>
    <phoneticPr fontId="3"/>
  </si>
  <si>
    <t>R２</t>
    <phoneticPr fontId="3"/>
  </si>
  <si>
    <t>R３</t>
    <phoneticPr fontId="3"/>
  </si>
  <si>
    <t>R４</t>
    <phoneticPr fontId="3"/>
  </si>
  <si>
    <t>60円</t>
    <rPh sb="2" eb="3">
      <t>エン</t>
    </rPh>
    <phoneticPr fontId="3"/>
  </si>
  <si>
    <t>―</t>
    <phoneticPr fontId="3"/>
  </si>
  <si>
    <t>※2　過誤納還付金は平成29年度までの課税に係るもの（計算基礎3,443,504円×平成29年度確定按分率0.400982810365）と，</t>
    <rPh sb="3" eb="6">
      <t>カゴノウ</t>
    </rPh>
    <rPh sb="6" eb="8">
      <t>カンプ</t>
    </rPh>
    <rPh sb="8" eb="9">
      <t>キン</t>
    </rPh>
    <rPh sb="10" eb="12">
      <t>ヘイセイ</t>
    </rPh>
    <rPh sb="14" eb="16">
      <t>ネンド</t>
    </rPh>
    <rPh sb="19" eb="21">
      <t>カゼイ</t>
    </rPh>
    <rPh sb="22" eb="23">
      <t>カカ</t>
    </rPh>
    <rPh sb="27" eb="29">
      <t>ケイサン</t>
    </rPh>
    <rPh sb="29" eb="31">
      <t>キソ</t>
    </rPh>
    <rPh sb="40" eb="41">
      <t>エン</t>
    </rPh>
    <rPh sb="42" eb="44">
      <t>ヘイセイ</t>
    </rPh>
    <rPh sb="46" eb="48">
      <t>ネンド</t>
    </rPh>
    <rPh sb="48" eb="50">
      <t>カクテイ</t>
    </rPh>
    <rPh sb="50" eb="52">
      <t>アンブン</t>
    </rPh>
    <rPh sb="52" eb="53">
      <t>リツ</t>
    </rPh>
    <phoneticPr fontId="3"/>
  </si>
  <si>
    <t>※3　還付加算金は平成29年度までの課税に係るもの（計算基礎24,100円×平成29年度確定按分率0.400982810365）と，</t>
    <rPh sb="3" eb="5">
      <t>カンプ</t>
    </rPh>
    <rPh sb="5" eb="8">
      <t>カサンキン</t>
    </rPh>
    <rPh sb="9" eb="11">
      <t>ヘイセイ</t>
    </rPh>
    <rPh sb="13" eb="15">
      <t>ネンド</t>
    </rPh>
    <rPh sb="18" eb="20">
      <t>カゼイ</t>
    </rPh>
    <rPh sb="21" eb="22">
      <t>カカ</t>
    </rPh>
    <rPh sb="26" eb="28">
      <t>ケイサン</t>
    </rPh>
    <rPh sb="28" eb="30">
      <t>キソ</t>
    </rPh>
    <rPh sb="36" eb="37">
      <t>エン</t>
    </rPh>
    <rPh sb="38" eb="40">
      <t>ヘイセイ</t>
    </rPh>
    <rPh sb="42" eb="44">
      <t>ネンド</t>
    </rPh>
    <rPh sb="44" eb="46">
      <t>カクテイ</t>
    </rPh>
    <rPh sb="46" eb="48">
      <t>アンブン</t>
    </rPh>
    <rPh sb="48" eb="49">
      <t>リツ</t>
    </rPh>
    <phoneticPr fontId="3"/>
  </si>
  <si>
    <t>原付自転車デザインナンバープレート
寄附金</t>
    <phoneticPr fontId="3"/>
  </si>
  <si>
    <t xml:space="preserve">  (1)　令和４年度証明閲覧件数</t>
    <rPh sb="6" eb="8">
      <t>レイワ</t>
    </rPh>
    <phoneticPr fontId="3"/>
  </si>
  <si>
    <t xml:space="preserve">  (2)　令和４年度証明閲覧手数料決算額</t>
    <rPh sb="6" eb="8">
      <t>レイワ</t>
    </rPh>
    <phoneticPr fontId="3"/>
  </si>
  <si>
    <t>３.　令和４年度県民税徴収取扱費決算状況</t>
    <rPh sb="3" eb="5">
      <t>レイワ</t>
    </rPh>
    <phoneticPr fontId="3"/>
  </si>
  <si>
    <t>※1　納税義務者数は当該年度553,380人から令和４年度までの賦課取消分593人を除算した数。</t>
    <rPh sb="3" eb="5">
      <t>ノウゼイ</t>
    </rPh>
    <rPh sb="5" eb="8">
      <t>ギムシャ</t>
    </rPh>
    <rPh sb="8" eb="9">
      <t>スウ</t>
    </rPh>
    <rPh sb="10" eb="12">
      <t>トウガイ</t>
    </rPh>
    <rPh sb="12" eb="14">
      <t>ネンド</t>
    </rPh>
    <rPh sb="21" eb="22">
      <t>ニン</t>
    </rPh>
    <rPh sb="24" eb="26">
      <t>レイワ</t>
    </rPh>
    <rPh sb="27" eb="29">
      <t>ネンド</t>
    </rPh>
    <rPh sb="32" eb="34">
      <t>フカ</t>
    </rPh>
    <rPh sb="34" eb="36">
      <t>トリケシ</t>
    </rPh>
    <rPh sb="36" eb="37">
      <t>ブン</t>
    </rPh>
    <rPh sb="40" eb="41">
      <t>ニン</t>
    </rPh>
    <rPh sb="42" eb="44">
      <t>ジョサン</t>
    </rPh>
    <rPh sb="46" eb="47">
      <t>カズ</t>
    </rPh>
    <phoneticPr fontId="3"/>
  </si>
  <si>
    <t>　　それに対する交付額は当該年度分（553,380人×3,000円）から，平成23年度以降の賦課取消分（593人×3,000円）を除算した数。</t>
    <phoneticPr fontId="3"/>
  </si>
  <si>
    <t>　　平成30年度以降の課税に係るもの（計算基礎183,672,727円×令和４年度確定按分率0.208192332168）を合算した数。</t>
    <rPh sb="2" eb="4">
      <t>ヘイセイ</t>
    </rPh>
    <rPh sb="6" eb="8">
      <t>ネンド</t>
    </rPh>
    <rPh sb="8" eb="10">
      <t>イコウ</t>
    </rPh>
    <rPh sb="11" eb="13">
      <t>カゼイ</t>
    </rPh>
    <rPh sb="14" eb="15">
      <t>カカ</t>
    </rPh>
    <rPh sb="19" eb="21">
      <t>ケイサン</t>
    </rPh>
    <rPh sb="21" eb="23">
      <t>キソ</t>
    </rPh>
    <rPh sb="34" eb="35">
      <t>エン</t>
    </rPh>
    <rPh sb="36" eb="38">
      <t>レイワ</t>
    </rPh>
    <rPh sb="39" eb="41">
      <t>ネンド</t>
    </rPh>
    <rPh sb="41" eb="43">
      <t>カクテイ</t>
    </rPh>
    <rPh sb="43" eb="45">
      <t>アンブン</t>
    </rPh>
    <rPh sb="45" eb="46">
      <t>リツ</t>
    </rPh>
    <rPh sb="62" eb="64">
      <t>ガッサン</t>
    </rPh>
    <rPh sb="66" eb="67">
      <t>カズ</t>
    </rPh>
    <phoneticPr fontId="3"/>
  </si>
  <si>
    <t>　　平成30年度以降の課税に係るもの（計算基礎415,200円×令和４年度確定按分率0.208192332168）を合算した数。</t>
    <rPh sb="2" eb="4">
      <t>ヘイセイ</t>
    </rPh>
    <rPh sb="6" eb="8">
      <t>ネンド</t>
    </rPh>
    <rPh sb="8" eb="10">
      <t>イコウ</t>
    </rPh>
    <rPh sb="11" eb="13">
      <t>カゼイ</t>
    </rPh>
    <rPh sb="14" eb="15">
      <t>カカ</t>
    </rPh>
    <rPh sb="19" eb="21">
      <t>ケイサン</t>
    </rPh>
    <rPh sb="21" eb="23">
      <t>キソ</t>
    </rPh>
    <rPh sb="30" eb="31">
      <t>エン</t>
    </rPh>
    <rPh sb="32" eb="34">
      <t>レイワ</t>
    </rPh>
    <rPh sb="35" eb="37">
      <t>ネンド</t>
    </rPh>
    <rPh sb="37" eb="39">
      <t>カクテイ</t>
    </rPh>
    <rPh sb="39" eb="41">
      <t>アンブン</t>
    </rPh>
    <rPh sb="41" eb="42">
      <t>リツ</t>
    </rPh>
    <rPh sb="58" eb="60">
      <t>ガッサン</t>
    </rPh>
    <rPh sb="62" eb="63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</si>
</sst>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 "/>
    <numFmt numFmtId="178" formatCode="###,###&quot;円&quot;"/>
    <numFmt numFmtId="179" formatCode="#,##0;\-#,##0;&quot;－&quot;"/>
    <numFmt numFmtId="180" formatCode="#,##0.0;[Red]\-#,##0.0"/>
    <numFmt numFmtId="181" formatCode="###,###&quot;人&quot;"/>
    <numFmt numFmtId="182" formatCode="###,###&quot;－人&quot;"/>
    <numFmt numFmtId="183" formatCode="#,##0_);[Red]\(#,##0\)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38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7" fillId="0" borderId="0" xfId="0" applyFont="1" applyFill="1"/>
    <xf numFmtId="0" fontId="5" fillId="0" borderId="0" xfId="0" applyFont="1" applyFill="1"/>
    <xf numFmtId="0" fontId="9" fillId="0" borderId="0" xfId="0" applyFont="1" applyFill="1"/>
    <xf numFmtId="180" fontId="6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13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176" fontId="12" fillId="0" borderId="21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3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6" fillId="0" borderId="3" xfId="0" applyFont="1" applyFill="1" applyBorder="1"/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6" fillId="0" borderId="10" xfId="0" applyFont="1" applyFill="1" applyBorder="1"/>
    <xf numFmtId="0" fontId="6" fillId="0" borderId="32" xfId="0" applyFont="1" applyFill="1" applyBorder="1"/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0" fontId="6" fillId="0" borderId="28" xfId="0" applyFont="1" applyFill="1" applyBorder="1"/>
    <xf numFmtId="0" fontId="6" fillId="0" borderId="5" xfId="0" applyFont="1" applyFill="1" applyBorder="1"/>
    <xf numFmtId="18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Continuous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7" xfId="0" applyNumberFormat="1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>
      <alignment horizontal="centerContinuous"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179" fontId="12" fillId="0" borderId="16" xfId="0" applyNumberFormat="1" applyFont="1" applyFill="1" applyBorder="1" applyAlignment="1">
      <alignment vertical="center"/>
    </xf>
    <xf numFmtId="179" fontId="12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49" fontId="12" fillId="0" borderId="12" xfId="0" applyNumberFormat="1" applyFont="1" applyFill="1" applyBorder="1" applyAlignment="1">
      <alignment horizontal="centerContinuous" vertical="center"/>
    </xf>
    <xf numFmtId="0" fontId="12" fillId="0" borderId="0" xfId="0" applyFont="1" applyFill="1"/>
    <xf numFmtId="183" fontId="5" fillId="0" borderId="0" xfId="0" applyNumberFormat="1" applyFont="1" applyFill="1" applyAlignment="1">
      <alignment vertical="center"/>
    </xf>
    <xf numFmtId="183" fontId="5" fillId="0" borderId="0" xfId="1" applyNumberFormat="1" applyFont="1" applyFill="1" applyAlignment="1">
      <alignment vertical="center"/>
    </xf>
    <xf numFmtId="38" fontId="8" fillId="0" borderId="0" xfId="1" applyFont="1" applyFill="1"/>
    <xf numFmtId="183" fontId="5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2" fontId="6" fillId="0" borderId="31" xfId="0" quotePrefix="1" applyNumberFormat="1" applyFont="1" applyFill="1" applyBorder="1" applyAlignment="1">
      <alignment horizontal="right" vertical="center"/>
    </xf>
    <xf numFmtId="182" fontId="6" fillId="0" borderId="31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right" vertical="center"/>
    </xf>
    <xf numFmtId="181" fontId="5" fillId="0" borderId="20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8" fontId="13" fillId="0" borderId="1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BreakPreview" zoomScaleNormal="100" zoomScaleSheetLayoutView="100" workbookViewId="0">
      <selection activeCell="G9" sqref="G9"/>
    </sheetView>
  </sheetViews>
  <sheetFormatPr defaultRowHeight="21.95" customHeight="1"/>
  <cols>
    <col min="1" max="1" width="15.625" style="4" customWidth="1"/>
    <col min="2" max="3" width="0.875" style="4" customWidth="1"/>
    <col min="4" max="4" width="7.125" style="4" customWidth="1"/>
    <col min="5" max="5" width="0.875" style="4" customWidth="1"/>
    <col min="6" max="6" width="11.625" style="4" customWidth="1"/>
    <col min="7" max="7" width="0.875" style="4" customWidth="1"/>
    <col min="8" max="8" width="11.625" style="4" customWidth="1"/>
    <col min="9" max="9" width="0.875" style="4" customWidth="1"/>
    <col min="10" max="10" width="11.625" style="4" customWidth="1"/>
    <col min="11" max="11" width="0.875" style="4" customWidth="1"/>
    <col min="12" max="12" width="11.625" style="4" customWidth="1"/>
    <col min="13" max="13" width="0.875" style="4" customWidth="1"/>
    <col min="14" max="14" width="11.625" style="4" customWidth="1"/>
    <col min="15" max="15" width="0.875" style="4" customWidth="1"/>
    <col min="16" max="16384" width="9" style="4"/>
  </cols>
  <sheetData>
    <row r="1" spans="1:15" ht="21.95" customHeight="1">
      <c r="A1" s="42" t="s">
        <v>87</v>
      </c>
      <c r="B1" s="43"/>
      <c r="C1" s="43"/>
    </row>
    <row r="2" spans="1:15" ht="21.95" customHeight="1">
      <c r="A2" s="44"/>
      <c r="B2" s="43"/>
      <c r="C2" s="43"/>
    </row>
    <row r="3" spans="1:15" s="46" customFormat="1" ht="21.75" customHeight="1" thickBot="1">
      <c r="A3" s="45"/>
      <c r="J3" s="10"/>
      <c r="L3" s="10"/>
      <c r="M3" s="9"/>
      <c r="N3" s="10"/>
      <c r="O3" s="9" t="s">
        <v>33</v>
      </c>
    </row>
    <row r="4" spans="1:15" s="46" customFormat="1" ht="23.25" customHeight="1">
      <c r="A4" s="47"/>
      <c r="B4" s="47"/>
      <c r="C4" s="48"/>
      <c r="D4" s="39" t="s">
        <v>60</v>
      </c>
      <c r="E4" s="47"/>
      <c r="F4" s="38" t="s">
        <v>67</v>
      </c>
      <c r="G4" s="40"/>
      <c r="H4" s="38" t="s">
        <v>64</v>
      </c>
      <c r="I4" s="40"/>
      <c r="J4" s="38" t="s">
        <v>89</v>
      </c>
      <c r="K4" s="40"/>
      <c r="L4" s="99" t="s">
        <v>90</v>
      </c>
      <c r="M4" s="100"/>
      <c r="N4" s="99" t="s">
        <v>91</v>
      </c>
      <c r="O4" s="100"/>
    </row>
    <row r="5" spans="1:15" s="46" customFormat="1" ht="22.5" customHeight="1">
      <c r="A5" s="41"/>
      <c r="B5" s="49"/>
      <c r="C5" s="50"/>
      <c r="D5" s="51" t="s">
        <v>0</v>
      </c>
      <c r="E5" s="52"/>
      <c r="F5" s="1">
        <v>79405</v>
      </c>
      <c r="G5" s="1"/>
      <c r="H5" s="1">
        <v>73683</v>
      </c>
      <c r="I5" s="1"/>
      <c r="J5" s="1">
        <v>69250</v>
      </c>
      <c r="K5" s="1"/>
      <c r="L5" s="1">
        <v>52600</v>
      </c>
      <c r="M5" s="1"/>
      <c r="N5" s="1">
        <v>53800</v>
      </c>
      <c r="O5" s="1"/>
    </row>
    <row r="6" spans="1:15" s="46" customFormat="1" ht="22.5" customHeight="1">
      <c r="A6" s="41" t="s">
        <v>3</v>
      </c>
      <c r="B6" s="49"/>
      <c r="C6" s="50"/>
      <c r="D6" s="53" t="s">
        <v>1</v>
      </c>
      <c r="E6" s="52"/>
      <c r="F6" s="1">
        <v>85999</v>
      </c>
      <c r="G6" s="1"/>
      <c r="H6" s="1">
        <v>72701</v>
      </c>
      <c r="I6" s="1"/>
      <c r="J6" s="1">
        <v>65870</v>
      </c>
      <c r="K6" s="1"/>
      <c r="L6" s="1">
        <v>63470</v>
      </c>
      <c r="M6" s="1"/>
      <c r="N6" s="1">
        <v>65898</v>
      </c>
      <c r="O6" s="1"/>
    </row>
    <row r="7" spans="1:15" s="46" customFormat="1" ht="22.5" customHeight="1">
      <c r="A7" s="54"/>
      <c r="B7" s="55"/>
      <c r="C7" s="54"/>
      <c r="D7" s="53" t="s">
        <v>2</v>
      </c>
      <c r="E7" s="52"/>
      <c r="F7" s="2">
        <v>87.914660451232351</v>
      </c>
      <c r="G7" s="2"/>
      <c r="H7" s="2">
        <v>84.537029500343024</v>
      </c>
      <c r="I7" s="2"/>
      <c r="J7" s="2">
        <v>90.60398068802354</v>
      </c>
      <c r="K7" s="2"/>
      <c r="L7" s="2">
        <f>L6/J6*100</f>
        <v>96.356459693335367</v>
      </c>
      <c r="M7" s="2"/>
      <c r="N7" s="2">
        <f>N6/L6*100</f>
        <v>103.8254293366945</v>
      </c>
      <c r="O7" s="2"/>
    </row>
    <row r="8" spans="1:15" s="46" customFormat="1" ht="22.5" customHeight="1">
      <c r="A8" s="101" t="s">
        <v>58</v>
      </c>
      <c r="B8" s="56"/>
      <c r="C8" s="57"/>
      <c r="D8" s="53" t="s">
        <v>0</v>
      </c>
      <c r="E8" s="52"/>
      <c r="F8" s="1">
        <v>6000</v>
      </c>
      <c r="G8" s="1"/>
      <c r="H8" s="1">
        <v>6000</v>
      </c>
      <c r="I8" s="1"/>
      <c r="J8" s="1">
        <v>6000</v>
      </c>
      <c r="K8" s="1"/>
      <c r="L8" s="1">
        <v>6000</v>
      </c>
      <c r="M8" s="1"/>
      <c r="N8" s="1">
        <v>4500</v>
      </c>
      <c r="O8" s="1"/>
    </row>
    <row r="9" spans="1:15" s="46" customFormat="1" ht="22.5" customHeight="1">
      <c r="A9" s="102" t="s">
        <v>34</v>
      </c>
      <c r="B9" s="58"/>
      <c r="C9" s="59"/>
      <c r="D9" s="53" t="s">
        <v>1</v>
      </c>
      <c r="E9" s="52"/>
      <c r="F9" s="1">
        <v>5900</v>
      </c>
      <c r="G9" s="1"/>
      <c r="H9" s="1">
        <v>5516</v>
      </c>
      <c r="I9" s="1"/>
      <c r="J9" s="1">
        <v>4713</v>
      </c>
      <c r="K9" s="1"/>
      <c r="L9" s="1">
        <v>4540</v>
      </c>
      <c r="M9" s="1"/>
      <c r="N9" s="1">
        <v>4187</v>
      </c>
      <c r="O9" s="1"/>
    </row>
    <row r="10" spans="1:15" s="46" customFormat="1" ht="22.5" customHeight="1">
      <c r="A10" s="103"/>
      <c r="B10" s="60"/>
      <c r="C10" s="61"/>
      <c r="D10" s="53" t="s">
        <v>2</v>
      </c>
      <c r="E10" s="52"/>
      <c r="F10" s="2">
        <v>100.56246804158855</v>
      </c>
      <c r="G10" s="2"/>
      <c r="H10" s="2">
        <v>93.491525423728817</v>
      </c>
      <c r="I10" s="2"/>
      <c r="J10" s="2">
        <v>85.442349528643945</v>
      </c>
      <c r="K10" s="2"/>
      <c r="L10" s="2">
        <f>L9/J9*100</f>
        <v>96.329301930829629</v>
      </c>
      <c r="M10" s="2"/>
      <c r="N10" s="2">
        <f>N9/L9*100</f>
        <v>92.224669603524234</v>
      </c>
      <c r="O10" s="2"/>
    </row>
    <row r="11" spans="1:15" s="46" customFormat="1" ht="22.5" customHeight="1">
      <c r="A11" s="41"/>
      <c r="B11" s="49"/>
      <c r="C11" s="50"/>
      <c r="D11" s="53" t="s">
        <v>0</v>
      </c>
      <c r="E11" s="52"/>
      <c r="F11" s="1">
        <v>1662000</v>
      </c>
      <c r="G11" s="1"/>
      <c r="H11" s="1">
        <v>1662000</v>
      </c>
      <c r="I11" s="1"/>
      <c r="J11" s="1">
        <v>1662000</v>
      </c>
      <c r="K11" s="1"/>
      <c r="L11" s="1">
        <v>1662000</v>
      </c>
      <c r="M11" s="1"/>
      <c r="N11" s="1">
        <v>1662000</v>
      </c>
      <c r="O11" s="1"/>
    </row>
    <row r="12" spans="1:15" s="46" customFormat="1" ht="22.5" customHeight="1">
      <c r="A12" s="41" t="s">
        <v>4</v>
      </c>
      <c r="B12" s="49"/>
      <c r="C12" s="50"/>
      <c r="D12" s="53" t="s">
        <v>1</v>
      </c>
      <c r="E12" s="52"/>
      <c r="F12" s="1">
        <v>1718497</v>
      </c>
      <c r="G12" s="1"/>
      <c r="H12" s="1">
        <v>1697656</v>
      </c>
      <c r="I12" s="1"/>
      <c r="J12" s="1">
        <v>1689884</v>
      </c>
      <c r="K12" s="1"/>
      <c r="L12" s="1">
        <v>1722910</v>
      </c>
      <c r="M12" s="1"/>
      <c r="N12" s="1">
        <v>1766149</v>
      </c>
      <c r="O12" s="1">
        <v>0</v>
      </c>
    </row>
    <row r="13" spans="1:15" s="46" customFormat="1" ht="22.5" customHeight="1">
      <c r="A13" s="45"/>
      <c r="B13" s="62"/>
      <c r="C13" s="45"/>
      <c r="D13" s="63" t="s">
        <v>2</v>
      </c>
      <c r="E13" s="64"/>
      <c r="F13" s="36">
        <v>104.07885660228121</v>
      </c>
      <c r="G13" s="35"/>
      <c r="H13" s="2">
        <v>98.787254211092602</v>
      </c>
      <c r="I13" s="2"/>
      <c r="J13" s="2">
        <v>99.542192293373915</v>
      </c>
      <c r="K13" s="2"/>
      <c r="L13" s="2">
        <f>L12/J12*100</f>
        <v>101.95433532715855</v>
      </c>
      <c r="M13" s="2"/>
      <c r="N13" s="2">
        <f>N12/L12*100</f>
        <v>102.50964937228292</v>
      </c>
      <c r="O13" s="2"/>
    </row>
    <row r="14" spans="1:15" s="46" customFormat="1" ht="22.5" customHeight="1">
      <c r="A14" s="101" t="s">
        <v>96</v>
      </c>
      <c r="B14" s="70"/>
      <c r="C14" s="71"/>
      <c r="D14" s="51" t="s">
        <v>0</v>
      </c>
      <c r="E14" s="52"/>
      <c r="F14" s="72" t="s">
        <v>93</v>
      </c>
      <c r="G14" s="35"/>
      <c r="H14" s="72" t="s">
        <v>93</v>
      </c>
      <c r="I14" s="35"/>
      <c r="J14" s="72" t="s">
        <v>93</v>
      </c>
      <c r="K14" s="35"/>
      <c r="L14" s="37">
        <v>2000</v>
      </c>
      <c r="M14" s="35"/>
      <c r="N14" s="37">
        <v>1400</v>
      </c>
      <c r="O14" s="35"/>
    </row>
    <row r="15" spans="1:15" s="46" customFormat="1" ht="22.5" customHeight="1">
      <c r="A15" s="104"/>
      <c r="B15" s="62"/>
      <c r="C15" s="54"/>
      <c r="D15" s="53" t="s">
        <v>1</v>
      </c>
      <c r="E15" s="52"/>
      <c r="F15" s="72" t="s">
        <v>93</v>
      </c>
      <c r="G15" s="35"/>
      <c r="H15" s="72" t="s">
        <v>93</v>
      </c>
      <c r="I15" s="35"/>
      <c r="J15" s="72" t="s">
        <v>93</v>
      </c>
      <c r="K15" s="35"/>
      <c r="L15" s="37">
        <v>193</v>
      </c>
      <c r="M15" s="35"/>
      <c r="N15" s="37">
        <v>567</v>
      </c>
      <c r="O15" s="35"/>
    </row>
    <row r="16" spans="1:15" s="46" customFormat="1" ht="22.5" customHeight="1">
      <c r="A16" s="105"/>
      <c r="B16" s="55"/>
      <c r="C16" s="54"/>
      <c r="D16" s="53" t="s">
        <v>2</v>
      </c>
      <c r="E16" s="52"/>
      <c r="F16" s="72" t="s">
        <v>93</v>
      </c>
      <c r="G16" s="35"/>
      <c r="H16" s="72" t="s">
        <v>93</v>
      </c>
      <c r="I16" s="35"/>
      <c r="J16" s="72" t="s">
        <v>93</v>
      </c>
      <c r="K16" s="35"/>
      <c r="L16" s="72" t="s">
        <v>93</v>
      </c>
      <c r="M16" s="35"/>
      <c r="N16" s="35">
        <f>N15/L15*100</f>
        <v>293.7823834196891</v>
      </c>
      <c r="O16" s="2"/>
    </row>
    <row r="17" spans="1:17" s="46" customFormat="1" ht="22.5" customHeight="1">
      <c r="A17" s="41"/>
      <c r="B17" s="49"/>
      <c r="C17" s="50"/>
      <c r="D17" s="53" t="s">
        <v>0</v>
      </c>
      <c r="E17" s="65"/>
      <c r="F17" s="1">
        <v>170000</v>
      </c>
      <c r="G17" s="37"/>
      <c r="H17" s="1">
        <v>170000</v>
      </c>
      <c r="I17" s="1"/>
      <c r="J17" s="1">
        <v>170000</v>
      </c>
      <c r="K17" s="1"/>
      <c r="L17" s="1">
        <v>170000</v>
      </c>
      <c r="M17" s="1"/>
      <c r="N17" s="1">
        <v>170000</v>
      </c>
      <c r="O17" s="1"/>
    </row>
    <row r="18" spans="1:17" s="46" customFormat="1" ht="22.5" customHeight="1">
      <c r="A18" s="41" t="s">
        <v>5</v>
      </c>
      <c r="B18" s="49"/>
      <c r="C18" s="50"/>
      <c r="D18" s="53" t="s">
        <v>1</v>
      </c>
      <c r="E18" s="52"/>
      <c r="F18" s="1">
        <v>160260</v>
      </c>
      <c r="G18" s="1"/>
      <c r="H18" s="1">
        <v>112395</v>
      </c>
      <c r="I18" s="1"/>
      <c r="J18" s="1">
        <v>111210</v>
      </c>
      <c r="K18" s="1"/>
      <c r="L18" s="1">
        <v>100752</v>
      </c>
      <c r="M18" s="1"/>
      <c r="N18" s="1">
        <v>93152</v>
      </c>
      <c r="O18" s="1"/>
    </row>
    <row r="19" spans="1:17" s="46" customFormat="1" ht="22.5" customHeight="1">
      <c r="A19" s="54"/>
      <c r="B19" s="55"/>
      <c r="C19" s="54"/>
      <c r="D19" s="53" t="s">
        <v>2</v>
      </c>
      <c r="E19" s="52"/>
      <c r="F19" s="2">
        <v>118.15185897861235</v>
      </c>
      <c r="G19" s="2"/>
      <c r="H19" s="2">
        <v>70.132909022837879</v>
      </c>
      <c r="I19" s="2"/>
      <c r="J19" s="2">
        <v>98.945682637127987</v>
      </c>
      <c r="K19" s="2"/>
      <c r="L19" s="2">
        <f>L18/J18*100</f>
        <v>90.596169409225794</v>
      </c>
      <c r="M19" s="2"/>
      <c r="N19" s="2">
        <f>N18/L18*100</f>
        <v>92.45672542480547</v>
      </c>
      <c r="O19" s="2"/>
    </row>
    <row r="20" spans="1:17" s="46" customFormat="1" ht="22.5" customHeight="1">
      <c r="A20" s="41"/>
      <c r="B20" s="49"/>
      <c r="C20" s="50"/>
      <c r="D20" s="53" t="s">
        <v>0</v>
      </c>
      <c r="E20" s="52"/>
      <c r="F20" s="1">
        <v>1000</v>
      </c>
      <c r="G20" s="1"/>
      <c r="H20" s="1">
        <v>1000</v>
      </c>
      <c r="I20" s="1"/>
      <c r="J20" s="1">
        <v>1000</v>
      </c>
      <c r="K20" s="1"/>
      <c r="L20" s="1">
        <v>1000</v>
      </c>
      <c r="M20" s="1"/>
      <c r="N20" s="1">
        <v>1000</v>
      </c>
      <c r="O20" s="1"/>
    </row>
    <row r="21" spans="1:17" s="46" customFormat="1" ht="22.5" customHeight="1">
      <c r="A21" s="41" t="s">
        <v>85</v>
      </c>
      <c r="B21" s="49"/>
      <c r="C21" s="50"/>
      <c r="D21" s="53" t="s">
        <v>1</v>
      </c>
      <c r="E21" s="52"/>
      <c r="F21" s="1">
        <v>3396</v>
      </c>
      <c r="G21" s="1"/>
      <c r="H21" s="1">
        <v>2571</v>
      </c>
      <c r="I21" s="1"/>
      <c r="J21" s="1">
        <v>561</v>
      </c>
      <c r="K21" s="1"/>
      <c r="L21" s="1">
        <v>2835</v>
      </c>
      <c r="M21" s="1"/>
      <c r="N21" s="1">
        <v>1821</v>
      </c>
      <c r="O21" s="1"/>
    </row>
    <row r="22" spans="1:17" s="46" customFormat="1" ht="22.5" customHeight="1">
      <c r="A22" s="54"/>
      <c r="B22" s="55"/>
      <c r="C22" s="54"/>
      <c r="D22" s="53" t="s">
        <v>2</v>
      </c>
      <c r="E22" s="52"/>
      <c r="F22" s="2">
        <v>165.25547445255475</v>
      </c>
      <c r="G22" s="2"/>
      <c r="H22" s="2">
        <v>75.706713780918733</v>
      </c>
      <c r="I22" s="2"/>
      <c r="J22" s="2">
        <v>21.820303383897315</v>
      </c>
      <c r="K22" s="2"/>
      <c r="L22" s="2">
        <f>L21/J21*100</f>
        <v>505.34759358288773</v>
      </c>
      <c r="M22" s="2"/>
      <c r="N22" s="2">
        <f>N21/L21*100</f>
        <v>64.232804232804227</v>
      </c>
      <c r="O22" s="2"/>
      <c r="Q22" s="46" t="s">
        <v>61</v>
      </c>
    </row>
    <row r="23" spans="1:17" s="46" customFormat="1" ht="22.5" customHeight="1">
      <c r="A23" s="41"/>
      <c r="B23" s="49"/>
      <c r="C23" s="50"/>
      <c r="D23" s="53" t="s">
        <v>0</v>
      </c>
      <c r="E23" s="52"/>
      <c r="F23" s="1">
        <v>10517</v>
      </c>
      <c r="G23" s="1"/>
      <c r="H23" s="1">
        <v>9242</v>
      </c>
      <c r="I23" s="1"/>
      <c r="J23" s="1">
        <v>6435</v>
      </c>
      <c r="K23" s="1"/>
      <c r="L23" s="1">
        <v>6435</v>
      </c>
      <c r="M23" s="1"/>
      <c r="N23" s="1">
        <v>4290</v>
      </c>
      <c r="O23" s="1"/>
    </row>
    <row r="24" spans="1:17" s="46" customFormat="1" ht="22.5" customHeight="1">
      <c r="A24" s="41" t="s">
        <v>6</v>
      </c>
      <c r="B24" s="49"/>
      <c r="C24" s="50"/>
      <c r="D24" s="53" t="s">
        <v>1</v>
      </c>
      <c r="E24" s="52"/>
      <c r="F24" s="1">
        <v>2221</v>
      </c>
      <c r="G24" s="1"/>
      <c r="H24" s="1">
        <v>2139</v>
      </c>
      <c r="I24" s="1"/>
      <c r="J24" s="1">
        <v>2436</v>
      </c>
      <c r="K24" s="1"/>
      <c r="L24" s="1">
        <v>344</v>
      </c>
      <c r="M24" s="1"/>
      <c r="N24" s="1">
        <v>1905</v>
      </c>
      <c r="O24" s="1"/>
    </row>
    <row r="25" spans="1:17" s="46" customFormat="1" ht="22.5" customHeight="1">
      <c r="A25" s="54"/>
      <c r="B25" s="55"/>
      <c r="C25" s="54"/>
      <c r="D25" s="53" t="s">
        <v>2</v>
      </c>
      <c r="E25" s="52"/>
      <c r="F25" s="2">
        <v>84.033295497540678</v>
      </c>
      <c r="G25" s="2"/>
      <c r="H25" s="2">
        <v>96.307969383160739</v>
      </c>
      <c r="I25" s="2"/>
      <c r="J25" s="2">
        <v>113.88499298737729</v>
      </c>
      <c r="K25" s="2"/>
      <c r="L25" s="2">
        <f>L24/J24*100</f>
        <v>14.121510673234811</v>
      </c>
      <c r="M25" s="2"/>
      <c r="N25" s="2">
        <f>N24/L24*100</f>
        <v>553.77906976744191</v>
      </c>
      <c r="O25" s="2"/>
    </row>
    <row r="26" spans="1:17" s="46" customFormat="1" ht="22.5" customHeight="1">
      <c r="A26" s="41"/>
      <c r="B26" s="49"/>
      <c r="C26" s="50"/>
      <c r="D26" s="53" t="s">
        <v>0</v>
      </c>
      <c r="E26" s="52"/>
      <c r="F26" s="1">
        <v>30</v>
      </c>
      <c r="G26" s="1"/>
      <c r="H26" s="1">
        <v>30</v>
      </c>
      <c r="I26" s="1"/>
      <c r="J26" s="1">
        <v>30</v>
      </c>
      <c r="K26" s="1"/>
      <c r="L26" s="1">
        <v>30</v>
      </c>
      <c r="M26" s="1"/>
      <c r="N26" s="1">
        <v>30</v>
      </c>
      <c r="O26" s="1"/>
    </row>
    <row r="27" spans="1:17" s="46" customFormat="1" ht="22.5" customHeight="1">
      <c r="A27" s="41" t="s">
        <v>7</v>
      </c>
      <c r="B27" s="49"/>
      <c r="C27" s="50"/>
      <c r="D27" s="53" t="s">
        <v>1</v>
      </c>
      <c r="E27" s="52"/>
      <c r="F27" s="1">
        <v>16</v>
      </c>
      <c r="G27" s="1"/>
      <c r="H27" s="1">
        <v>5</v>
      </c>
      <c r="I27" s="1"/>
      <c r="J27" s="1">
        <v>4</v>
      </c>
      <c r="K27" s="1"/>
      <c r="L27" s="1">
        <v>14</v>
      </c>
      <c r="M27" s="1"/>
      <c r="N27" s="1">
        <v>7</v>
      </c>
      <c r="O27" s="1"/>
    </row>
    <row r="28" spans="1:17" s="46" customFormat="1" ht="22.5" customHeight="1" thickBot="1">
      <c r="A28" s="66"/>
      <c r="B28" s="67"/>
      <c r="C28" s="66"/>
      <c r="D28" s="68" t="s">
        <v>2</v>
      </c>
      <c r="E28" s="69"/>
      <c r="F28" s="6">
        <v>177.77777777777777</v>
      </c>
      <c r="G28" s="6"/>
      <c r="H28" s="6">
        <v>31.25</v>
      </c>
      <c r="I28" s="6"/>
      <c r="J28" s="6">
        <v>80</v>
      </c>
      <c r="K28" s="6"/>
      <c r="L28" s="6">
        <f>L27/J27*100</f>
        <v>350</v>
      </c>
      <c r="M28" s="6"/>
      <c r="N28" s="6">
        <f>N27/L27*100</f>
        <v>50</v>
      </c>
      <c r="O28" s="6"/>
    </row>
  </sheetData>
  <mergeCells count="4">
    <mergeCell ref="N4:O4"/>
    <mergeCell ref="A8:A10"/>
    <mergeCell ref="L4:M4"/>
    <mergeCell ref="A14:A16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firstPageNumber="129" fitToWidth="0" orientation="portrait" blackAndWhite="1" cellComments="asDisplayed" r:id="rId1"/>
  <headerFooter scaleWithDoc="0"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zoomScaleNormal="85" zoomScaleSheetLayoutView="100" workbookViewId="0">
      <selection activeCell="N19" sqref="N19"/>
    </sheetView>
  </sheetViews>
  <sheetFormatPr defaultRowHeight="27" customHeight="1"/>
  <cols>
    <col min="1" max="1" width="1.625" style="3" customWidth="1"/>
    <col min="2" max="2" width="13.125" style="3" customWidth="1"/>
    <col min="3" max="3" width="0.875" style="3" customWidth="1"/>
    <col min="4" max="4" width="9.625" style="3" customWidth="1"/>
    <col min="5" max="5" width="0.875" style="3" customWidth="1"/>
    <col min="6" max="6" width="9.625" style="3" customWidth="1"/>
    <col min="7" max="7" width="0.875" style="3" customWidth="1"/>
    <col min="8" max="8" width="9.625" style="3" customWidth="1"/>
    <col min="9" max="9" width="0.875" style="3" customWidth="1"/>
    <col min="10" max="10" width="9.625" style="3" customWidth="1"/>
    <col min="11" max="12" width="0.875" style="3" customWidth="1"/>
    <col min="13" max="13" width="9.375" style="3" customWidth="1"/>
    <col min="14" max="15" width="0.875" style="3" customWidth="1"/>
    <col min="16" max="16" width="9.375" style="3" customWidth="1"/>
    <col min="17" max="17" width="0.875" style="3" customWidth="1"/>
    <col min="18" max="18" width="10.5" style="3" customWidth="1"/>
    <col min="19" max="19" width="0.875" style="3" customWidth="1"/>
    <col min="20" max="16384" width="9" style="3"/>
  </cols>
  <sheetData>
    <row r="1" spans="1:19" ht="21.75" customHeight="1">
      <c r="A1" s="73" t="s">
        <v>86</v>
      </c>
    </row>
    <row r="2" spans="1:19" ht="23.25" customHeight="1" thickBot="1">
      <c r="A2" s="7" t="s">
        <v>97</v>
      </c>
      <c r="R2" s="74"/>
      <c r="S2" s="9" t="s">
        <v>37</v>
      </c>
    </row>
    <row r="3" spans="1:19" s="46" customFormat="1" ht="24" customHeight="1">
      <c r="A3" s="75"/>
      <c r="B3" s="75"/>
      <c r="C3" s="75"/>
      <c r="D3" s="99" t="s">
        <v>8</v>
      </c>
      <c r="E3" s="100"/>
      <c r="F3" s="100"/>
      <c r="G3" s="100"/>
      <c r="H3" s="106" t="s">
        <v>65</v>
      </c>
      <c r="I3" s="111"/>
      <c r="J3" s="113" t="s">
        <v>66</v>
      </c>
      <c r="K3" s="114"/>
      <c r="L3" s="76"/>
      <c r="M3" s="107" t="s">
        <v>28</v>
      </c>
      <c r="N3" s="77"/>
      <c r="O3" s="76"/>
      <c r="P3" s="107" t="s">
        <v>29</v>
      </c>
      <c r="Q3" s="76"/>
      <c r="R3" s="106" t="s">
        <v>12</v>
      </c>
      <c r="S3" s="107"/>
    </row>
    <row r="4" spans="1:19" s="46" customFormat="1" ht="24" customHeight="1">
      <c r="A4" s="54"/>
      <c r="B4" s="54"/>
      <c r="C4" s="54"/>
      <c r="D4" s="118" t="s">
        <v>27</v>
      </c>
      <c r="E4" s="119"/>
      <c r="F4" s="118" t="s">
        <v>13</v>
      </c>
      <c r="G4" s="119"/>
      <c r="H4" s="108"/>
      <c r="I4" s="112"/>
      <c r="J4" s="115"/>
      <c r="K4" s="116"/>
      <c r="L4" s="15"/>
      <c r="M4" s="109"/>
      <c r="N4" s="14"/>
      <c r="O4" s="15"/>
      <c r="P4" s="109"/>
      <c r="Q4" s="15"/>
      <c r="R4" s="108"/>
      <c r="S4" s="109"/>
    </row>
    <row r="5" spans="1:19" s="46" customFormat="1" ht="27" customHeight="1">
      <c r="A5" s="110" t="s">
        <v>30</v>
      </c>
      <c r="B5" s="110"/>
      <c r="C5" s="78"/>
      <c r="D5" s="79">
        <v>30750</v>
      </c>
      <c r="E5" s="80"/>
      <c r="F5" s="81">
        <v>2187</v>
      </c>
      <c r="G5" s="81"/>
      <c r="H5" s="81">
        <v>4829</v>
      </c>
      <c r="I5" s="81"/>
      <c r="J5" s="81">
        <v>5601</v>
      </c>
      <c r="K5" s="81"/>
      <c r="L5" s="81"/>
      <c r="M5" s="81">
        <v>4706</v>
      </c>
      <c r="N5" s="81"/>
      <c r="O5" s="81"/>
      <c r="P5" s="81">
        <v>3150</v>
      </c>
      <c r="Q5" s="81"/>
      <c r="R5" s="81">
        <f t="shared" ref="R5:R22" si="0">SUM(D5:P5)</f>
        <v>51223</v>
      </c>
      <c r="S5" s="81"/>
    </row>
    <row r="6" spans="1:19" s="46" customFormat="1" ht="27" customHeight="1">
      <c r="A6" s="117" t="s">
        <v>35</v>
      </c>
      <c r="B6" s="117"/>
      <c r="C6" s="78"/>
      <c r="D6" s="82">
        <f>SUM(D7:D10)</f>
        <v>26357</v>
      </c>
      <c r="E6" s="83"/>
      <c r="F6" s="83">
        <f>SUM(F7:F10)</f>
        <v>12127</v>
      </c>
      <c r="G6" s="83"/>
      <c r="H6" s="83">
        <f>SUM(H7:H10)</f>
        <v>5613</v>
      </c>
      <c r="I6" s="83"/>
      <c r="J6" s="83">
        <f>SUM(J7:J10)</f>
        <v>0</v>
      </c>
      <c r="K6" s="83"/>
      <c r="L6" s="83"/>
      <c r="M6" s="83">
        <f>SUM(M7:M10)</f>
        <v>2835</v>
      </c>
      <c r="N6" s="83"/>
      <c r="O6" s="83"/>
      <c r="P6" s="83">
        <f>SUM(P7:P10)</f>
        <v>11151</v>
      </c>
      <c r="Q6" s="84"/>
      <c r="R6" s="84">
        <f>SUM(D6:P6)</f>
        <v>58083</v>
      </c>
      <c r="S6" s="84"/>
    </row>
    <row r="7" spans="1:19" s="46" customFormat="1" ht="27" customHeight="1">
      <c r="B7" s="63" t="s">
        <v>15</v>
      </c>
      <c r="C7" s="63"/>
      <c r="D7" s="82">
        <v>14280</v>
      </c>
      <c r="E7" s="83"/>
      <c r="F7" s="84">
        <v>9512</v>
      </c>
      <c r="G7" s="84"/>
      <c r="H7" s="84">
        <v>4255</v>
      </c>
      <c r="I7" s="84"/>
      <c r="J7" s="84">
        <v>0</v>
      </c>
      <c r="K7" s="84"/>
      <c r="L7" s="84"/>
      <c r="M7" s="84">
        <v>2429</v>
      </c>
      <c r="N7" s="84"/>
      <c r="O7" s="84"/>
      <c r="P7" s="84">
        <v>8396</v>
      </c>
      <c r="Q7" s="84"/>
      <c r="R7" s="84">
        <f>D7+F7+H7+J7+M7+P7</f>
        <v>38872</v>
      </c>
      <c r="S7" s="84"/>
    </row>
    <row r="8" spans="1:19" s="46" customFormat="1" ht="27" customHeight="1">
      <c r="B8" s="85" t="s">
        <v>56</v>
      </c>
      <c r="C8" s="63"/>
      <c r="D8" s="82">
        <v>4591</v>
      </c>
      <c r="E8" s="83"/>
      <c r="F8" s="84">
        <v>1706</v>
      </c>
      <c r="G8" s="84"/>
      <c r="H8" s="84">
        <v>663</v>
      </c>
      <c r="I8" s="84"/>
      <c r="J8" s="84">
        <v>0</v>
      </c>
      <c r="K8" s="84"/>
      <c r="L8" s="84"/>
      <c r="M8" s="84">
        <v>0</v>
      </c>
      <c r="N8" s="84"/>
      <c r="O8" s="84"/>
      <c r="P8" s="84">
        <v>629</v>
      </c>
      <c r="Q8" s="84"/>
      <c r="R8" s="84">
        <f t="shared" si="0"/>
        <v>7589</v>
      </c>
      <c r="S8" s="84"/>
    </row>
    <row r="9" spans="1:19" s="46" customFormat="1" ht="27" customHeight="1">
      <c r="B9" s="63" t="s">
        <v>16</v>
      </c>
      <c r="C9" s="63"/>
      <c r="D9" s="82">
        <v>5074</v>
      </c>
      <c r="E9" s="83"/>
      <c r="F9" s="83">
        <v>561</v>
      </c>
      <c r="G9" s="83"/>
      <c r="H9" s="84">
        <v>516</v>
      </c>
      <c r="I9" s="84"/>
      <c r="J9" s="84">
        <v>0</v>
      </c>
      <c r="K9" s="84"/>
      <c r="L9" s="84"/>
      <c r="M9" s="84">
        <v>406</v>
      </c>
      <c r="N9" s="84"/>
      <c r="O9" s="84"/>
      <c r="P9" s="84">
        <v>1498</v>
      </c>
      <c r="Q9" s="84"/>
      <c r="R9" s="84">
        <f t="shared" si="0"/>
        <v>8055</v>
      </c>
      <c r="S9" s="84"/>
    </row>
    <row r="10" spans="1:19" s="46" customFormat="1" ht="27" customHeight="1">
      <c r="B10" s="85" t="s">
        <v>50</v>
      </c>
      <c r="C10" s="63"/>
      <c r="D10" s="82">
        <v>2412</v>
      </c>
      <c r="E10" s="83"/>
      <c r="F10" s="83">
        <v>348</v>
      </c>
      <c r="G10" s="83"/>
      <c r="H10" s="84">
        <v>179</v>
      </c>
      <c r="I10" s="84"/>
      <c r="J10" s="84">
        <v>0</v>
      </c>
      <c r="K10" s="84"/>
      <c r="L10" s="84"/>
      <c r="M10" s="84">
        <v>0</v>
      </c>
      <c r="N10" s="84"/>
      <c r="O10" s="84"/>
      <c r="P10" s="84">
        <v>628</v>
      </c>
      <c r="Q10" s="84"/>
      <c r="R10" s="84">
        <f t="shared" si="0"/>
        <v>3567</v>
      </c>
      <c r="S10" s="84"/>
    </row>
    <row r="11" spans="1:19" s="46" customFormat="1" ht="27" customHeight="1">
      <c r="A11" s="117" t="s">
        <v>36</v>
      </c>
      <c r="B11" s="117"/>
      <c r="C11" s="78"/>
      <c r="D11" s="82">
        <f t="shared" ref="D11:P11" si="1">SUM(D12:D14)</f>
        <v>15727</v>
      </c>
      <c r="E11" s="83"/>
      <c r="F11" s="84">
        <f t="shared" si="1"/>
        <v>2824</v>
      </c>
      <c r="G11" s="84"/>
      <c r="H11" s="84">
        <f t="shared" si="1"/>
        <v>1452</v>
      </c>
      <c r="I11" s="84"/>
      <c r="J11" s="84">
        <f t="shared" si="1"/>
        <v>0</v>
      </c>
      <c r="K11" s="84"/>
      <c r="L11" s="84"/>
      <c r="M11" s="84">
        <f t="shared" si="1"/>
        <v>1185</v>
      </c>
      <c r="N11" s="84"/>
      <c r="O11" s="84"/>
      <c r="P11" s="84">
        <f t="shared" si="1"/>
        <v>8915</v>
      </c>
      <c r="Q11" s="84"/>
      <c r="R11" s="84">
        <f t="shared" si="0"/>
        <v>30103</v>
      </c>
      <c r="S11" s="84"/>
    </row>
    <row r="12" spans="1:19" s="46" customFormat="1" ht="27" customHeight="1">
      <c r="B12" s="63" t="s">
        <v>17</v>
      </c>
      <c r="C12" s="63"/>
      <c r="D12" s="82">
        <v>12543</v>
      </c>
      <c r="E12" s="83"/>
      <c r="F12" s="84">
        <v>2455</v>
      </c>
      <c r="G12" s="84"/>
      <c r="H12" s="84">
        <v>1256</v>
      </c>
      <c r="I12" s="84"/>
      <c r="J12" s="84">
        <v>0</v>
      </c>
      <c r="K12" s="84"/>
      <c r="L12" s="84"/>
      <c r="M12" s="84">
        <v>1185</v>
      </c>
      <c r="N12" s="84"/>
      <c r="O12" s="84"/>
      <c r="P12" s="84">
        <v>4296</v>
      </c>
      <c r="Q12" s="84"/>
      <c r="R12" s="84">
        <f t="shared" si="0"/>
        <v>21735</v>
      </c>
      <c r="S12" s="84"/>
    </row>
    <row r="13" spans="1:19" s="46" customFormat="1" ht="27" customHeight="1">
      <c r="B13" s="85" t="s">
        <v>42</v>
      </c>
      <c r="C13" s="85"/>
      <c r="D13" s="82">
        <v>2146</v>
      </c>
      <c r="E13" s="83"/>
      <c r="F13" s="84">
        <v>289</v>
      </c>
      <c r="G13" s="84"/>
      <c r="H13" s="84">
        <v>126</v>
      </c>
      <c r="I13" s="84"/>
      <c r="J13" s="84">
        <v>0</v>
      </c>
      <c r="K13" s="81"/>
      <c r="L13" s="81"/>
      <c r="M13" s="81">
        <v>0</v>
      </c>
      <c r="N13" s="81"/>
      <c r="O13" s="81"/>
      <c r="P13" s="84">
        <v>4012</v>
      </c>
      <c r="Q13" s="84"/>
      <c r="R13" s="84">
        <f t="shared" si="0"/>
        <v>6573</v>
      </c>
      <c r="S13" s="84"/>
    </row>
    <row r="14" spans="1:19" s="46" customFormat="1" ht="27" customHeight="1">
      <c r="B14" s="85" t="s">
        <v>43</v>
      </c>
      <c r="C14" s="85"/>
      <c r="D14" s="82">
        <v>1038</v>
      </c>
      <c r="E14" s="83"/>
      <c r="F14" s="84">
        <v>80</v>
      </c>
      <c r="G14" s="84"/>
      <c r="H14" s="84">
        <v>70</v>
      </c>
      <c r="I14" s="84"/>
      <c r="J14" s="84">
        <v>0</v>
      </c>
      <c r="K14" s="81"/>
      <c r="L14" s="81"/>
      <c r="M14" s="81">
        <v>0</v>
      </c>
      <c r="N14" s="81"/>
      <c r="O14" s="81"/>
      <c r="P14" s="84">
        <v>607</v>
      </c>
      <c r="Q14" s="84"/>
      <c r="R14" s="84">
        <f t="shared" si="0"/>
        <v>1795</v>
      </c>
      <c r="S14" s="84"/>
    </row>
    <row r="15" spans="1:19" s="46" customFormat="1" ht="27" customHeight="1">
      <c r="A15" s="117" t="s">
        <v>38</v>
      </c>
      <c r="B15" s="117"/>
      <c r="C15" s="78"/>
      <c r="D15" s="82">
        <f t="shared" ref="D15:P15" si="2">SUM(D16:D18)</f>
        <v>10865</v>
      </c>
      <c r="E15" s="83"/>
      <c r="F15" s="84">
        <f t="shared" si="2"/>
        <v>3045</v>
      </c>
      <c r="G15" s="84"/>
      <c r="H15" s="84">
        <f t="shared" si="2"/>
        <v>1211</v>
      </c>
      <c r="I15" s="84"/>
      <c r="J15" s="84">
        <f t="shared" si="2"/>
        <v>0</v>
      </c>
      <c r="K15" s="84"/>
      <c r="L15" s="84"/>
      <c r="M15" s="84">
        <f t="shared" si="2"/>
        <v>1032</v>
      </c>
      <c r="N15" s="84"/>
      <c r="O15" s="84"/>
      <c r="P15" s="84">
        <f t="shared" si="2"/>
        <v>4292</v>
      </c>
      <c r="Q15" s="84"/>
      <c r="R15" s="84">
        <f t="shared" si="0"/>
        <v>20445</v>
      </c>
      <c r="S15" s="84"/>
    </row>
    <row r="16" spans="1:19" s="46" customFormat="1" ht="27" customHeight="1">
      <c r="B16" s="63" t="s">
        <v>18</v>
      </c>
      <c r="C16" s="63"/>
      <c r="D16" s="82">
        <v>9245</v>
      </c>
      <c r="E16" s="83"/>
      <c r="F16" s="84">
        <v>2894</v>
      </c>
      <c r="G16" s="84"/>
      <c r="H16" s="84">
        <v>1078</v>
      </c>
      <c r="I16" s="84"/>
      <c r="J16" s="84">
        <v>0</v>
      </c>
      <c r="K16" s="84"/>
      <c r="L16" s="84"/>
      <c r="M16" s="84">
        <v>1032</v>
      </c>
      <c r="N16" s="84"/>
      <c r="O16" s="84"/>
      <c r="P16" s="84">
        <v>3278</v>
      </c>
      <c r="Q16" s="84"/>
      <c r="R16" s="84">
        <f t="shared" si="0"/>
        <v>17527</v>
      </c>
      <c r="S16" s="84"/>
    </row>
    <row r="17" spans="1:19" s="46" customFormat="1" ht="27" customHeight="1">
      <c r="B17" s="85" t="s">
        <v>44</v>
      </c>
      <c r="C17" s="85"/>
      <c r="D17" s="82">
        <v>526</v>
      </c>
      <c r="E17" s="83"/>
      <c r="F17" s="84">
        <v>22</v>
      </c>
      <c r="G17" s="84"/>
      <c r="H17" s="84">
        <v>31</v>
      </c>
      <c r="I17" s="84"/>
      <c r="J17" s="84">
        <v>0</v>
      </c>
      <c r="K17" s="81"/>
      <c r="L17" s="81"/>
      <c r="M17" s="81">
        <v>0</v>
      </c>
      <c r="N17" s="81"/>
      <c r="O17" s="81"/>
      <c r="P17" s="84">
        <v>305</v>
      </c>
      <c r="Q17" s="84"/>
      <c r="R17" s="84">
        <f t="shared" si="0"/>
        <v>884</v>
      </c>
      <c r="S17" s="84"/>
    </row>
    <row r="18" spans="1:19" s="46" customFormat="1" ht="27" customHeight="1">
      <c r="B18" s="85" t="s">
        <v>45</v>
      </c>
      <c r="C18" s="85"/>
      <c r="D18" s="82">
        <v>1094</v>
      </c>
      <c r="E18" s="83"/>
      <c r="F18" s="84">
        <v>129</v>
      </c>
      <c r="G18" s="84"/>
      <c r="H18" s="84">
        <v>102</v>
      </c>
      <c r="I18" s="84"/>
      <c r="J18" s="84">
        <v>0</v>
      </c>
      <c r="K18" s="81"/>
      <c r="L18" s="81"/>
      <c r="M18" s="81">
        <v>0</v>
      </c>
      <c r="N18" s="81"/>
      <c r="O18" s="81"/>
      <c r="P18" s="84">
        <v>709</v>
      </c>
      <c r="Q18" s="84"/>
      <c r="R18" s="84">
        <f t="shared" si="0"/>
        <v>2034</v>
      </c>
      <c r="S18" s="84"/>
    </row>
    <row r="19" spans="1:19" s="46" customFormat="1" ht="27" customHeight="1">
      <c r="A19" s="117" t="s">
        <v>39</v>
      </c>
      <c r="B19" s="117"/>
      <c r="C19" s="78"/>
      <c r="D19" s="82">
        <f>SUM(D20:D23)</f>
        <v>17037</v>
      </c>
      <c r="E19" s="83"/>
      <c r="F19" s="84">
        <f>SUM(F20:F23)</f>
        <v>4810</v>
      </c>
      <c r="G19" s="84"/>
      <c r="H19" s="84">
        <f>SUM(H20:H23)</f>
        <v>2224</v>
      </c>
      <c r="I19" s="84"/>
      <c r="J19" s="84">
        <f>SUM(J20:J23)</f>
        <v>0</v>
      </c>
      <c r="K19" s="84"/>
      <c r="L19" s="84"/>
      <c r="M19" s="84">
        <f>SUM(M20:M23)</f>
        <v>1866</v>
      </c>
      <c r="N19" s="84"/>
      <c r="O19" s="84"/>
      <c r="P19" s="84">
        <f>SUM(P20:P23)</f>
        <v>5233</v>
      </c>
      <c r="Q19" s="84"/>
      <c r="R19" s="84">
        <f t="shared" si="0"/>
        <v>31170</v>
      </c>
      <c r="S19" s="84"/>
    </row>
    <row r="20" spans="1:19" s="46" customFormat="1" ht="27" customHeight="1">
      <c r="B20" s="63" t="s">
        <v>19</v>
      </c>
      <c r="C20" s="63"/>
      <c r="D20" s="82">
        <v>14530</v>
      </c>
      <c r="E20" s="83"/>
      <c r="F20" s="84">
        <v>4287</v>
      </c>
      <c r="G20" s="84"/>
      <c r="H20" s="84">
        <v>1799</v>
      </c>
      <c r="I20" s="84"/>
      <c r="J20" s="84">
        <v>0</v>
      </c>
      <c r="K20" s="84"/>
      <c r="L20" s="84"/>
      <c r="M20" s="84">
        <v>1690</v>
      </c>
      <c r="N20" s="84"/>
      <c r="O20" s="84"/>
      <c r="P20" s="84">
        <v>4101</v>
      </c>
      <c r="Q20" s="84"/>
      <c r="R20" s="84">
        <f>D20+F20+H20+J20+M20+P20</f>
        <v>26407</v>
      </c>
      <c r="S20" s="84"/>
    </row>
    <row r="21" spans="1:19" s="46" customFormat="1" ht="27" customHeight="1">
      <c r="B21" s="63" t="s">
        <v>20</v>
      </c>
      <c r="C21" s="63"/>
      <c r="D21" s="82">
        <v>223</v>
      </c>
      <c r="E21" s="83"/>
      <c r="F21" s="84">
        <v>139</v>
      </c>
      <c r="G21" s="84"/>
      <c r="H21" s="84">
        <v>78</v>
      </c>
      <c r="I21" s="84"/>
      <c r="J21" s="84">
        <v>0</v>
      </c>
      <c r="K21" s="81"/>
      <c r="L21" s="81"/>
      <c r="M21" s="84">
        <v>176</v>
      </c>
      <c r="N21" s="84"/>
      <c r="O21" s="84"/>
      <c r="P21" s="84">
        <v>87</v>
      </c>
      <c r="Q21" s="84"/>
      <c r="R21" s="84">
        <f t="shared" si="0"/>
        <v>703</v>
      </c>
      <c r="S21" s="84"/>
    </row>
    <row r="22" spans="1:19" s="46" customFormat="1" ht="27" customHeight="1">
      <c r="B22" s="85" t="s">
        <v>46</v>
      </c>
      <c r="C22" s="85"/>
      <c r="D22" s="82">
        <v>1749</v>
      </c>
      <c r="E22" s="83"/>
      <c r="F22" s="84">
        <v>359</v>
      </c>
      <c r="G22" s="84"/>
      <c r="H22" s="84">
        <v>317</v>
      </c>
      <c r="I22" s="84"/>
      <c r="J22" s="84">
        <v>0</v>
      </c>
      <c r="K22" s="81"/>
      <c r="L22" s="81"/>
      <c r="M22" s="81">
        <v>0</v>
      </c>
      <c r="N22" s="81"/>
      <c r="O22" s="81"/>
      <c r="P22" s="84">
        <v>823</v>
      </c>
      <c r="Q22" s="84"/>
      <c r="R22" s="84">
        <f t="shared" si="0"/>
        <v>3248</v>
      </c>
      <c r="S22" s="84"/>
    </row>
    <row r="23" spans="1:19" s="46" customFormat="1" ht="27" customHeight="1">
      <c r="B23" s="85" t="s">
        <v>47</v>
      </c>
      <c r="C23" s="85"/>
      <c r="D23" s="82">
        <v>535</v>
      </c>
      <c r="E23" s="83"/>
      <c r="F23" s="81">
        <v>25</v>
      </c>
      <c r="G23" s="81"/>
      <c r="H23" s="84">
        <v>30</v>
      </c>
      <c r="I23" s="84"/>
      <c r="J23" s="84">
        <v>0</v>
      </c>
      <c r="K23" s="81"/>
      <c r="L23" s="81"/>
      <c r="M23" s="81">
        <v>0</v>
      </c>
      <c r="N23" s="81"/>
      <c r="O23" s="81"/>
      <c r="P23" s="84">
        <v>222</v>
      </c>
      <c r="Q23" s="84"/>
      <c r="R23" s="84">
        <f t="shared" ref="R23:R27" si="3">SUM(D23:P23)</f>
        <v>812</v>
      </c>
      <c r="S23" s="84"/>
    </row>
    <row r="24" spans="1:19" s="46" customFormat="1" ht="27" customHeight="1">
      <c r="A24" s="117" t="s">
        <v>40</v>
      </c>
      <c r="B24" s="117"/>
      <c r="C24" s="78"/>
      <c r="D24" s="82">
        <f t="shared" ref="D24:P24" si="4">SUM(D25:D27)</f>
        <v>17000</v>
      </c>
      <c r="E24" s="83"/>
      <c r="F24" s="84">
        <f t="shared" si="4"/>
        <v>4200</v>
      </c>
      <c r="G24" s="84"/>
      <c r="H24" s="84">
        <f t="shared" si="4"/>
        <v>1851</v>
      </c>
      <c r="I24" s="84"/>
      <c r="J24" s="84">
        <f t="shared" si="4"/>
        <v>0</v>
      </c>
      <c r="K24" s="84"/>
      <c r="L24" s="84"/>
      <c r="M24" s="84">
        <f t="shared" si="4"/>
        <v>1346</v>
      </c>
      <c r="N24" s="84"/>
      <c r="O24" s="84"/>
      <c r="P24" s="84">
        <f t="shared" si="4"/>
        <v>4584</v>
      </c>
      <c r="Q24" s="84"/>
      <c r="R24" s="84">
        <f t="shared" si="3"/>
        <v>28981</v>
      </c>
      <c r="S24" s="84"/>
    </row>
    <row r="25" spans="1:19" s="46" customFormat="1" ht="27" customHeight="1">
      <c r="B25" s="63" t="s">
        <v>21</v>
      </c>
      <c r="C25" s="63"/>
      <c r="D25" s="82">
        <v>14438</v>
      </c>
      <c r="E25" s="83"/>
      <c r="F25" s="84">
        <v>3729</v>
      </c>
      <c r="G25" s="84"/>
      <c r="H25" s="84">
        <v>1604</v>
      </c>
      <c r="I25" s="84"/>
      <c r="J25" s="84">
        <v>0</v>
      </c>
      <c r="K25" s="84"/>
      <c r="L25" s="84"/>
      <c r="M25" s="84">
        <v>1346</v>
      </c>
      <c r="N25" s="84"/>
      <c r="O25" s="84"/>
      <c r="P25" s="84">
        <v>3918</v>
      </c>
      <c r="Q25" s="84"/>
      <c r="R25" s="84">
        <f t="shared" si="3"/>
        <v>25035</v>
      </c>
      <c r="S25" s="84"/>
    </row>
    <row r="26" spans="1:19" s="46" customFormat="1" ht="27" customHeight="1">
      <c r="B26" s="85" t="s">
        <v>48</v>
      </c>
      <c r="C26" s="85"/>
      <c r="D26" s="82">
        <v>681</v>
      </c>
      <c r="E26" s="83"/>
      <c r="F26" s="84">
        <v>24</v>
      </c>
      <c r="G26" s="84"/>
      <c r="H26" s="84">
        <v>54</v>
      </c>
      <c r="I26" s="84"/>
      <c r="J26" s="84">
        <v>0</v>
      </c>
      <c r="K26" s="81"/>
      <c r="L26" s="81"/>
      <c r="M26" s="81">
        <v>0</v>
      </c>
      <c r="N26" s="81"/>
      <c r="O26" s="81"/>
      <c r="P26" s="84">
        <v>169</v>
      </c>
      <c r="Q26" s="84"/>
      <c r="R26" s="84">
        <f t="shared" si="3"/>
        <v>928</v>
      </c>
      <c r="S26" s="84"/>
    </row>
    <row r="27" spans="1:19" s="46" customFormat="1" ht="27" customHeight="1">
      <c r="B27" s="86" t="s">
        <v>49</v>
      </c>
      <c r="C27" s="85"/>
      <c r="D27" s="82">
        <v>1881</v>
      </c>
      <c r="E27" s="83"/>
      <c r="F27" s="84">
        <v>447</v>
      </c>
      <c r="G27" s="84"/>
      <c r="H27" s="84">
        <v>193</v>
      </c>
      <c r="I27" s="84"/>
      <c r="J27" s="84">
        <v>0</v>
      </c>
      <c r="K27" s="81"/>
      <c r="L27" s="81"/>
      <c r="M27" s="81">
        <v>0</v>
      </c>
      <c r="N27" s="81"/>
      <c r="O27" s="81"/>
      <c r="P27" s="84">
        <v>497</v>
      </c>
      <c r="Q27" s="84"/>
      <c r="R27" s="84">
        <f t="shared" si="3"/>
        <v>3018</v>
      </c>
      <c r="S27" s="84"/>
    </row>
    <row r="28" spans="1:19" s="46" customFormat="1" ht="27" customHeight="1" thickBot="1">
      <c r="A28" s="87" t="s">
        <v>12</v>
      </c>
      <c r="B28" s="88"/>
      <c r="C28" s="89"/>
      <c r="D28" s="90">
        <f>D6+D11+D15+D19+D24+D5</f>
        <v>117736</v>
      </c>
      <c r="E28" s="91"/>
      <c r="F28" s="91">
        <f>F6+F11+F15+F19+F24+F5</f>
        <v>29193</v>
      </c>
      <c r="G28" s="91"/>
      <c r="H28" s="91">
        <f>H6+H11+H15+H19+H24+H5</f>
        <v>17180</v>
      </c>
      <c r="I28" s="91"/>
      <c r="J28" s="91">
        <f>J5+J6+J11+J15+J19+J24</f>
        <v>5601</v>
      </c>
      <c r="K28" s="91"/>
      <c r="L28" s="91"/>
      <c r="M28" s="91">
        <f>M5+M6+M11+M15+M19+M24</f>
        <v>12970</v>
      </c>
      <c r="N28" s="91"/>
      <c r="O28" s="91"/>
      <c r="P28" s="91">
        <f>P6+P11+P15+P19+P24+P5</f>
        <v>37325</v>
      </c>
      <c r="Q28" s="91"/>
      <c r="R28" s="91">
        <f>SUM(D28:P28)</f>
        <v>220005</v>
      </c>
      <c r="S28" s="91"/>
    </row>
    <row r="29" spans="1:19" ht="27" customHeight="1">
      <c r="B29" s="92"/>
      <c r="C29" s="8"/>
      <c r="D29" s="8"/>
      <c r="E29" s="8"/>
      <c r="F29" s="8"/>
    </row>
  </sheetData>
  <sheetProtection selectLockedCells="1" selectUnlockedCells="1"/>
  <mergeCells count="14">
    <mergeCell ref="A24:B24"/>
    <mergeCell ref="D4:E4"/>
    <mergeCell ref="F4:G4"/>
    <mergeCell ref="A6:B6"/>
    <mergeCell ref="A11:B11"/>
    <mergeCell ref="A15:B15"/>
    <mergeCell ref="A19:B19"/>
    <mergeCell ref="R3:S4"/>
    <mergeCell ref="M3:M4"/>
    <mergeCell ref="P3:P4"/>
    <mergeCell ref="A5:B5"/>
    <mergeCell ref="D3:G3"/>
    <mergeCell ref="H3:I4"/>
    <mergeCell ref="J3:K4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30" orientation="portrait" blackAndWhite="1" cellComments="asDisplayed" r:id="rId1"/>
  <headerFooter scaleWithDoc="0"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10" zoomScaleNormal="85" zoomScaleSheetLayoutView="100" workbookViewId="0">
      <selection activeCell="R29" sqref="R29"/>
    </sheetView>
  </sheetViews>
  <sheetFormatPr defaultRowHeight="27" customHeight="1"/>
  <cols>
    <col min="1" max="1" width="1.625" style="3" customWidth="1"/>
    <col min="2" max="2" width="13.125" style="3" customWidth="1"/>
    <col min="3" max="3" width="0.875" style="3" customWidth="1"/>
    <col min="4" max="4" width="9.625" style="3" customWidth="1"/>
    <col min="5" max="5" width="0.875" style="3" customWidth="1"/>
    <col min="6" max="6" width="9.625" style="3" customWidth="1"/>
    <col min="7" max="7" width="0.875" style="3" customWidth="1"/>
    <col min="8" max="8" width="9.625" style="3" customWidth="1"/>
    <col min="9" max="9" width="0.875" style="3" customWidth="1"/>
    <col min="10" max="10" width="9.625" style="3" customWidth="1"/>
    <col min="11" max="12" width="0.875" style="3" customWidth="1"/>
    <col min="13" max="13" width="9.375" style="3" customWidth="1"/>
    <col min="14" max="15" width="0.875" style="3" customWidth="1"/>
    <col min="16" max="16" width="9.375" style="3" customWidth="1"/>
    <col min="17" max="17" width="0.875" style="3" customWidth="1"/>
    <col min="18" max="18" width="10.5" style="3" customWidth="1"/>
    <col min="19" max="19" width="0.875" style="3" customWidth="1"/>
    <col min="20" max="16384" width="9" style="3"/>
  </cols>
  <sheetData>
    <row r="1" spans="1:19" ht="21.75" customHeight="1">
      <c r="A1" s="73"/>
    </row>
    <row r="2" spans="1:19" ht="23.25" customHeight="1" thickBot="1">
      <c r="A2" s="7" t="s">
        <v>98</v>
      </c>
      <c r="R2" s="74"/>
      <c r="S2" s="9" t="s">
        <v>55</v>
      </c>
    </row>
    <row r="3" spans="1:19" s="46" customFormat="1" ht="24" customHeight="1">
      <c r="A3" s="75"/>
      <c r="B3" s="75"/>
      <c r="C3" s="75"/>
      <c r="D3" s="99" t="s">
        <v>8</v>
      </c>
      <c r="E3" s="100"/>
      <c r="F3" s="100"/>
      <c r="G3" s="100"/>
      <c r="H3" s="99" t="s">
        <v>9</v>
      </c>
      <c r="I3" s="100"/>
      <c r="J3" s="100"/>
      <c r="K3" s="120"/>
      <c r="L3" s="76"/>
      <c r="M3" s="107" t="s">
        <v>28</v>
      </c>
      <c r="N3" s="77"/>
      <c r="O3" s="76"/>
      <c r="P3" s="107" t="s">
        <v>29</v>
      </c>
      <c r="Q3" s="76"/>
      <c r="R3" s="106" t="s">
        <v>12</v>
      </c>
      <c r="S3" s="107"/>
    </row>
    <row r="4" spans="1:19" s="46" customFormat="1" ht="24" customHeight="1">
      <c r="A4" s="54"/>
      <c r="B4" s="54"/>
      <c r="C4" s="54"/>
      <c r="D4" s="118" t="s">
        <v>27</v>
      </c>
      <c r="E4" s="119"/>
      <c r="F4" s="118" t="s">
        <v>13</v>
      </c>
      <c r="G4" s="119"/>
      <c r="H4" s="108" t="s">
        <v>13</v>
      </c>
      <c r="I4" s="112"/>
      <c r="J4" s="108" t="s">
        <v>14</v>
      </c>
      <c r="K4" s="112"/>
      <c r="L4" s="15"/>
      <c r="M4" s="109"/>
      <c r="N4" s="14"/>
      <c r="O4" s="15"/>
      <c r="P4" s="109"/>
      <c r="Q4" s="15"/>
      <c r="R4" s="108"/>
      <c r="S4" s="109"/>
    </row>
    <row r="5" spans="1:19" s="46" customFormat="1" ht="27" customHeight="1">
      <c r="A5" s="110" t="s">
        <v>30</v>
      </c>
      <c r="B5" s="110"/>
      <c r="C5" s="78"/>
      <c r="D5" s="79">
        <v>9225000</v>
      </c>
      <c r="E5" s="80"/>
      <c r="F5" s="81">
        <v>656100</v>
      </c>
      <c r="G5" s="81"/>
      <c r="H5" s="81">
        <v>1448700</v>
      </c>
      <c r="I5" s="81"/>
      <c r="J5" s="81">
        <v>7281300</v>
      </c>
      <c r="K5" s="81"/>
      <c r="L5" s="81"/>
      <c r="M5" s="81">
        <v>810000</v>
      </c>
      <c r="N5" s="81"/>
      <c r="O5" s="81"/>
      <c r="P5" s="81">
        <v>788400</v>
      </c>
      <c r="Q5" s="81"/>
      <c r="R5" s="81">
        <f t="shared" ref="R5:R28" si="0">SUM(D5:P5)</f>
        <v>20209500</v>
      </c>
      <c r="S5" s="81"/>
    </row>
    <row r="6" spans="1:19" s="46" customFormat="1" ht="27" customHeight="1">
      <c r="A6" s="117" t="s">
        <v>35</v>
      </c>
      <c r="B6" s="117"/>
      <c r="C6" s="78"/>
      <c r="D6" s="82">
        <f>SUM(D7:D10)</f>
        <v>7892100</v>
      </c>
      <c r="E6" s="83"/>
      <c r="F6" s="83">
        <f>SUM(F7:F10)</f>
        <v>3636900</v>
      </c>
      <c r="G6" s="83"/>
      <c r="H6" s="83">
        <f>SUM(H7:H10)</f>
        <v>1683900</v>
      </c>
      <c r="I6" s="83"/>
      <c r="J6" s="83">
        <f>SUM(J7:J10)</f>
        <v>0</v>
      </c>
      <c r="K6" s="83"/>
      <c r="L6" s="83"/>
      <c r="M6" s="83">
        <f>SUM(M7:M10)</f>
        <v>622800</v>
      </c>
      <c r="N6" s="83"/>
      <c r="O6" s="83"/>
      <c r="P6" s="83">
        <f>SUM(P7:P10)</f>
        <v>2784000</v>
      </c>
      <c r="Q6" s="84"/>
      <c r="R6" s="84">
        <f t="shared" si="0"/>
        <v>16619700</v>
      </c>
      <c r="S6" s="84"/>
    </row>
    <row r="7" spans="1:19" s="46" customFormat="1" ht="27" customHeight="1">
      <c r="B7" s="63" t="s">
        <v>15</v>
      </c>
      <c r="C7" s="63"/>
      <c r="D7" s="82">
        <v>4269300</v>
      </c>
      <c r="E7" s="83"/>
      <c r="F7" s="84">
        <v>2852400</v>
      </c>
      <c r="G7" s="84"/>
      <c r="H7" s="84">
        <v>1276500</v>
      </c>
      <c r="I7" s="84"/>
      <c r="J7" s="84">
        <v>0</v>
      </c>
      <c r="K7" s="84"/>
      <c r="L7" s="84"/>
      <c r="M7" s="84">
        <v>541200</v>
      </c>
      <c r="N7" s="84"/>
      <c r="O7" s="84"/>
      <c r="P7" s="84">
        <v>2373000</v>
      </c>
      <c r="Q7" s="84"/>
      <c r="R7" s="84">
        <f t="shared" si="0"/>
        <v>11312400</v>
      </c>
      <c r="S7" s="84"/>
    </row>
    <row r="8" spans="1:19" s="46" customFormat="1" ht="27" customHeight="1">
      <c r="B8" s="85" t="s">
        <v>56</v>
      </c>
      <c r="C8" s="63"/>
      <c r="D8" s="82">
        <v>1377300</v>
      </c>
      <c r="E8" s="83"/>
      <c r="F8" s="84">
        <v>511800</v>
      </c>
      <c r="G8" s="84"/>
      <c r="H8" s="84">
        <v>198900</v>
      </c>
      <c r="I8" s="84"/>
      <c r="J8" s="84">
        <v>0</v>
      </c>
      <c r="K8" s="84"/>
      <c r="L8" s="84"/>
      <c r="M8" s="84">
        <v>0</v>
      </c>
      <c r="N8" s="84"/>
      <c r="O8" s="84"/>
      <c r="P8" s="84">
        <v>145800</v>
      </c>
      <c r="Q8" s="84"/>
      <c r="R8" s="84">
        <f t="shared" si="0"/>
        <v>2233800</v>
      </c>
      <c r="S8" s="84"/>
    </row>
    <row r="9" spans="1:19" s="46" customFormat="1" ht="27" customHeight="1">
      <c r="B9" s="63" t="s">
        <v>16</v>
      </c>
      <c r="C9" s="63"/>
      <c r="D9" s="82">
        <v>1521900</v>
      </c>
      <c r="E9" s="83"/>
      <c r="F9" s="83">
        <v>168300</v>
      </c>
      <c r="G9" s="83"/>
      <c r="H9" s="84">
        <v>154800</v>
      </c>
      <c r="I9" s="84"/>
      <c r="J9" s="84">
        <v>0</v>
      </c>
      <c r="K9" s="84"/>
      <c r="L9" s="84"/>
      <c r="M9" s="84">
        <v>81600</v>
      </c>
      <c r="N9" s="84"/>
      <c r="O9" s="84"/>
      <c r="P9" s="84">
        <v>236700</v>
      </c>
      <c r="Q9" s="84"/>
      <c r="R9" s="84">
        <f t="shared" si="0"/>
        <v>2163300</v>
      </c>
      <c r="S9" s="84"/>
    </row>
    <row r="10" spans="1:19" s="46" customFormat="1" ht="27" customHeight="1">
      <c r="B10" s="85" t="s">
        <v>50</v>
      </c>
      <c r="C10" s="63"/>
      <c r="D10" s="82">
        <v>723600</v>
      </c>
      <c r="E10" s="83"/>
      <c r="F10" s="83">
        <v>104400</v>
      </c>
      <c r="G10" s="83"/>
      <c r="H10" s="84">
        <v>53700</v>
      </c>
      <c r="I10" s="84"/>
      <c r="J10" s="84">
        <v>0</v>
      </c>
      <c r="K10" s="84"/>
      <c r="L10" s="84"/>
      <c r="M10" s="84">
        <v>0</v>
      </c>
      <c r="N10" s="84"/>
      <c r="O10" s="84"/>
      <c r="P10" s="84">
        <v>28500</v>
      </c>
      <c r="Q10" s="84"/>
      <c r="R10" s="84">
        <f t="shared" si="0"/>
        <v>910200</v>
      </c>
      <c r="S10" s="84"/>
    </row>
    <row r="11" spans="1:19" s="46" customFormat="1" ht="27" customHeight="1">
      <c r="A11" s="117" t="s">
        <v>51</v>
      </c>
      <c r="B11" s="117"/>
      <c r="C11" s="78"/>
      <c r="D11" s="82">
        <f>SUM(D12:D14)</f>
        <v>4713000</v>
      </c>
      <c r="E11" s="83"/>
      <c r="F11" s="84">
        <f>SUM(F12:F14)</f>
        <v>847200</v>
      </c>
      <c r="G11" s="84"/>
      <c r="H11" s="84">
        <f>SUM(H12:H14)</f>
        <v>435600</v>
      </c>
      <c r="I11" s="84"/>
      <c r="J11" s="84">
        <f>SUM(J12:J14)</f>
        <v>0</v>
      </c>
      <c r="K11" s="84"/>
      <c r="L11" s="84"/>
      <c r="M11" s="84">
        <f>SUM(M12:M14)</f>
        <v>155100</v>
      </c>
      <c r="N11" s="84"/>
      <c r="O11" s="84"/>
      <c r="P11" s="84">
        <f>SUM(P12:P14)</f>
        <v>1095900</v>
      </c>
      <c r="Q11" s="84"/>
      <c r="R11" s="84">
        <f t="shared" si="0"/>
        <v>7246800</v>
      </c>
      <c r="S11" s="84"/>
    </row>
    <row r="12" spans="1:19" s="46" customFormat="1" ht="27" customHeight="1">
      <c r="B12" s="63" t="s">
        <v>17</v>
      </c>
      <c r="C12" s="63"/>
      <c r="D12" s="82">
        <v>3757800</v>
      </c>
      <c r="E12" s="83"/>
      <c r="F12" s="84">
        <v>736500</v>
      </c>
      <c r="G12" s="84"/>
      <c r="H12" s="84">
        <v>376800</v>
      </c>
      <c r="I12" s="84"/>
      <c r="J12" s="84">
        <v>0</v>
      </c>
      <c r="K12" s="84"/>
      <c r="L12" s="84"/>
      <c r="M12" s="84">
        <v>155100</v>
      </c>
      <c r="N12" s="84"/>
      <c r="O12" s="84"/>
      <c r="P12" s="84">
        <v>1015800</v>
      </c>
      <c r="Q12" s="84"/>
      <c r="R12" s="84">
        <f t="shared" si="0"/>
        <v>6042000</v>
      </c>
      <c r="S12" s="84"/>
    </row>
    <row r="13" spans="1:19" s="46" customFormat="1" ht="27" customHeight="1">
      <c r="B13" s="85" t="s">
        <v>42</v>
      </c>
      <c r="C13" s="85"/>
      <c r="D13" s="82">
        <v>643800</v>
      </c>
      <c r="E13" s="83"/>
      <c r="F13" s="84">
        <v>86700</v>
      </c>
      <c r="G13" s="84"/>
      <c r="H13" s="84">
        <v>37800</v>
      </c>
      <c r="I13" s="84"/>
      <c r="J13" s="84">
        <v>0</v>
      </c>
      <c r="K13" s="81"/>
      <c r="L13" s="81"/>
      <c r="M13" s="84">
        <v>0</v>
      </c>
      <c r="N13" s="81"/>
      <c r="O13" s="81"/>
      <c r="P13" s="84">
        <v>63600</v>
      </c>
      <c r="Q13" s="84"/>
      <c r="R13" s="84">
        <f t="shared" si="0"/>
        <v>831900</v>
      </c>
      <c r="S13" s="84"/>
    </row>
    <row r="14" spans="1:19" s="46" customFormat="1" ht="27" customHeight="1">
      <c r="B14" s="85" t="s">
        <v>43</v>
      </c>
      <c r="C14" s="85"/>
      <c r="D14" s="82">
        <v>311400</v>
      </c>
      <c r="E14" s="83"/>
      <c r="F14" s="84">
        <v>24000</v>
      </c>
      <c r="G14" s="84"/>
      <c r="H14" s="84">
        <v>21000</v>
      </c>
      <c r="I14" s="84"/>
      <c r="J14" s="84">
        <v>0</v>
      </c>
      <c r="K14" s="81"/>
      <c r="L14" s="81"/>
      <c r="M14" s="84">
        <v>0</v>
      </c>
      <c r="N14" s="81"/>
      <c r="O14" s="81"/>
      <c r="P14" s="84">
        <v>16500</v>
      </c>
      <c r="Q14" s="84"/>
      <c r="R14" s="84">
        <f t="shared" si="0"/>
        <v>372900</v>
      </c>
      <c r="S14" s="84"/>
    </row>
    <row r="15" spans="1:19" s="46" customFormat="1" ht="27" customHeight="1">
      <c r="A15" s="117" t="s">
        <v>52</v>
      </c>
      <c r="B15" s="117"/>
      <c r="C15" s="78"/>
      <c r="D15" s="82">
        <f>SUM(D16:D18)</f>
        <v>3252000</v>
      </c>
      <c r="E15" s="83"/>
      <c r="F15" s="84">
        <f>SUM(F16:F18)</f>
        <v>913500</v>
      </c>
      <c r="G15" s="84"/>
      <c r="H15" s="84">
        <f>SUM(H16:H18)</f>
        <v>363300</v>
      </c>
      <c r="I15" s="84"/>
      <c r="J15" s="84">
        <f>SUM(J16:J18)</f>
        <v>0</v>
      </c>
      <c r="K15" s="84"/>
      <c r="L15" s="84"/>
      <c r="M15" s="84">
        <f>SUM(M16:M18)</f>
        <v>240300</v>
      </c>
      <c r="N15" s="84"/>
      <c r="O15" s="84"/>
      <c r="P15" s="84">
        <f>SUM(P16:P18)</f>
        <v>786900</v>
      </c>
      <c r="Q15" s="84"/>
      <c r="R15" s="84">
        <f t="shared" si="0"/>
        <v>5556000</v>
      </c>
      <c r="S15" s="84"/>
    </row>
    <row r="16" spans="1:19" s="46" customFormat="1" ht="27" customHeight="1">
      <c r="B16" s="63" t="s">
        <v>18</v>
      </c>
      <c r="C16" s="63"/>
      <c r="D16" s="82">
        <v>2766000</v>
      </c>
      <c r="E16" s="83"/>
      <c r="F16" s="84">
        <v>868200</v>
      </c>
      <c r="G16" s="84"/>
      <c r="H16" s="84">
        <v>323400</v>
      </c>
      <c r="I16" s="84"/>
      <c r="J16" s="84">
        <v>0</v>
      </c>
      <c r="K16" s="84"/>
      <c r="L16" s="84"/>
      <c r="M16" s="84">
        <v>240300</v>
      </c>
      <c r="N16" s="84"/>
      <c r="O16" s="84"/>
      <c r="P16" s="84">
        <v>744600</v>
      </c>
      <c r="Q16" s="84"/>
      <c r="R16" s="84">
        <f t="shared" si="0"/>
        <v>4942500</v>
      </c>
      <c r="S16" s="84"/>
    </row>
    <row r="17" spans="1:19" s="46" customFormat="1" ht="27" customHeight="1">
      <c r="B17" s="85" t="s">
        <v>44</v>
      </c>
      <c r="C17" s="85"/>
      <c r="D17" s="82">
        <v>157800</v>
      </c>
      <c r="E17" s="83"/>
      <c r="F17" s="84">
        <v>6600</v>
      </c>
      <c r="G17" s="84"/>
      <c r="H17" s="84">
        <v>9300</v>
      </c>
      <c r="I17" s="84"/>
      <c r="J17" s="84">
        <v>0</v>
      </c>
      <c r="K17" s="81"/>
      <c r="L17" s="81"/>
      <c r="M17" s="84">
        <v>0</v>
      </c>
      <c r="N17" s="81"/>
      <c r="O17" s="81"/>
      <c r="P17" s="84">
        <v>5100</v>
      </c>
      <c r="Q17" s="84"/>
      <c r="R17" s="84">
        <f t="shared" si="0"/>
        <v>178800</v>
      </c>
      <c r="S17" s="84"/>
    </row>
    <row r="18" spans="1:19" s="46" customFormat="1" ht="27" customHeight="1">
      <c r="B18" s="85" t="s">
        <v>45</v>
      </c>
      <c r="C18" s="85"/>
      <c r="D18" s="82">
        <v>328200</v>
      </c>
      <c r="E18" s="83"/>
      <c r="F18" s="84">
        <v>38700</v>
      </c>
      <c r="G18" s="84"/>
      <c r="H18" s="84">
        <v>30600</v>
      </c>
      <c r="I18" s="84"/>
      <c r="J18" s="84">
        <v>0</v>
      </c>
      <c r="K18" s="81"/>
      <c r="L18" s="81"/>
      <c r="M18" s="84">
        <v>0</v>
      </c>
      <c r="N18" s="81"/>
      <c r="O18" s="81"/>
      <c r="P18" s="84">
        <v>37200</v>
      </c>
      <c r="Q18" s="84"/>
      <c r="R18" s="84">
        <f t="shared" si="0"/>
        <v>434700</v>
      </c>
      <c r="S18" s="84"/>
    </row>
    <row r="19" spans="1:19" s="46" customFormat="1" ht="27" customHeight="1">
      <c r="A19" s="117" t="s">
        <v>53</v>
      </c>
      <c r="B19" s="117"/>
      <c r="C19" s="78"/>
      <c r="D19" s="82">
        <f>SUM(D20:D23)</f>
        <v>5091600</v>
      </c>
      <c r="E19" s="83"/>
      <c r="F19" s="84">
        <f>SUM(F20:F23)</f>
        <v>1443000</v>
      </c>
      <c r="G19" s="84"/>
      <c r="H19" s="84">
        <f>SUM(H20:H23)</f>
        <v>667200</v>
      </c>
      <c r="I19" s="84"/>
      <c r="J19" s="84">
        <f>SUM(J20:J23)</f>
        <v>0</v>
      </c>
      <c r="K19" s="84"/>
      <c r="L19" s="84"/>
      <c r="M19" s="84">
        <f>SUM(M20:M23)</f>
        <v>252900</v>
      </c>
      <c r="N19" s="84"/>
      <c r="O19" s="84"/>
      <c r="P19" s="84">
        <f>SUM(P20:P23)</f>
        <v>906900</v>
      </c>
      <c r="Q19" s="84"/>
      <c r="R19" s="84">
        <f t="shared" si="0"/>
        <v>8361600</v>
      </c>
      <c r="S19" s="84"/>
    </row>
    <row r="20" spans="1:19" s="46" customFormat="1" ht="27" customHeight="1">
      <c r="B20" s="63" t="s">
        <v>19</v>
      </c>
      <c r="C20" s="63"/>
      <c r="D20" s="82">
        <v>4339500</v>
      </c>
      <c r="E20" s="83"/>
      <c r="F20" s="84">
        <v>1286100</v>
      </c>
      <c r="G20" s="84"/>
      <c r="H20" s="84">
        <v>539700</v>
      </c>
      <c r="I20" s="84"/>
      <c r="J20" s="84">
        <v>0</v>
      </c>
      <c r="K20" s="84"/>
      <c r="L20" s="84"/>
      <c r="M20" s="84">
        <v>243600</v>
      </c>
      <c r="N20" s="84"/>
      <c r="O20" s="84"/>
      <c r="P20" s="84">
        <v>868500</v>
      </c>
      <c r="Q20" s="84"/>
      <c r="R20" s="84">
        <f t="shared" si="0"/>
        <v>7277400</v>
      </c>
      <c r="S20" s="84"/>
    </row>
    <row r="21" spans="1:19" s="46" customFormat="1" ht="27" customHeight="1">
      <c r="B21" s="63" t="s">
        <v>20</v>
      </c>
      <c r="C21" s="63"/>
      <c r="D21" s="82">
        <v>66900</v>
      </c>
      <c r="E21" s="83"/>
      <c r="F21" s="84">
        <v>41700</v>
      </c>
      <c r="G21" s="84"/>
      <c r="H21" s="84">
        <v>23400</v>
      </c>
      <c r="I21" s="84"/>
      <c r="J21" s="84">
        <v>0</v>
      </c>
      <c r="K21" s="81"/>
      <c r="L21" s="81"/>
      <c r="M21" s="84">
        <v>9300</v>
      </c>
      <c r="N21" s="84"/>
      <c r="O21" s="84"/>
      <c r="P21" s="84">
        <v>13500</v>
      </c>
      <c r="Q21" s="84"/>
      <c r="R21" s="84">
        <f t="shared" si="0"/>
        <v>154800</v>
      </c>
      <c r="S21" s="84"/>
    </row>
    <row r="22" spans="1:19" s="46" customFormat="1" ht="27" customHeight="1">
      <c r="B22" s="85" t="s">
        <v>46</v>
      </c>
      <c r="C22" s="85"/>
      <c r="D22" s="82">
        <v>524700</v>
      </c>
      <c r="E22" s="83"/>
      <c r="F22" s="84">
        <v>107700</v>
      </c>
      <c r="G22" s="84"/>
      <c r="H22" s="84">
        <v>95100</v>
      </c>
      <c r="I22" s="84"/>
      <c r="J22" s="84">
        <v>0</v>
      </c>
      <c r="K22" s="81"/>
      <c r="L22" s="81"/>
      <c r="M22" s="84">
        <v>0</v>
      </c>
      <c r="N22" s="81"/>
      <c r="O22" s="81"/>
      <c r="P22" s="84">
        <v>18600</v>
      </c>
      <c r="Q22" s="84"/>
      <c r="R22" s="84">
        <f t="shared" si="0"/>
        <v>746100</v>
      </c>
      <c r="S22" s="84"/>
    </row>
    <row r="23" spans="1:19" s="46" customFormat="1" ht="27" customHeight="1">
      <c r="B23" s="85" t="s">
        <v>47</v>
      </c>
      <c r="C23" s="85"/>
      <c r="D23" s="82">
        <v>160500</v>
      </c>
      <c r="E23" s="83"/>
      <c r="F23" s="81">
        <v>7500</v>
      </c>
      <c r="G23" s="81"/>
      <c r="H23" s="84">
        <v>9000</v>
      </c>
      <c r="I23" s="84"/>
      <c r="J23" s="84">
        <v>0</v>
      </c>
      <c r="K23" s="81"/>
      <c r="L23" s="81"/>
      <c r="M23" s="84">
        <v>0</v>
      </c>
      <c r="N23" s="81"/>
      <c r="O23" s="81"/>
      <c r="P23" s="84">
        <v>6300</v>
      </c>
      <c r="Q23" s="84"/>
      <c r="R23" s="84">
        <f t="shared" si="0"/>
        <v>183300</v>
      </c>
      <c r="S23" s="84"/>
    </row>
    <row r="24" spans="1:19" s="46" customFormat="1" ht="27" customHeight="1">
      <c r="A24" s="117" t="s">
        <v>54</v>
      </c>
      <c r="B24" s="117"/>
      <c r="C24" s="78"/>
      <c r="D24" s="82">
        <f>SUM(D25:D27)</f>
        <v>5092500</v>
      </c>
      <c r="E24" s="83"/>
      <c r="F24" s="84">
        <f>SUM(F25:F27)</f>
        <v>1260000</v>
      </c>
      <c r="G24" s="84"/>
      <c r="H24" s="84">
        <f>SUM(H25:H27)</f>
        <v>555300</v>
      </c>
      <c r="I24" s="84"/>
      <c r="J24" s="84">
        <f>SUM(J25:J27)</f>
        <v>0</v>
      </c>
      <c r="K24" s="84"/>
      <c r="L24" s="84"/>
      <c r="M24" s="84">
        <f>SUM(M25:M27)</f>
        <v>236100</v>
      </c>
      <c r="N24" s="84"/>
      <c r="O24" s="84"/>
      <c r="P24" s="84">
        <f>SUM(P25:P27)</f>
        <v>760200</v>
      </c>
      <c r="Q24" s="84"/>
      <c r="R24" s="84">
        <f t="shared" si="0"/>
        <v>7904100</v>
      </c>
      <c r="S24" s="84"/>
    </row>
    <row r="25" spans="1:19" s="46" customFormat="1" ht="27" customHeight="1">
      <c r="B25" s="63" t="s">
        <v>21</v>
      </c>
      <c r="C25" s="63"/>
      <c r="D25" s="82">
        <v>4323900</v>
      </c>
      <c r="E25" s="83"/>
      <c r="F25" s="84">
        <v>1118700</v>
      </c>
      <c r="G25" s="84"/>
      <c r="H25" s="84">
        <v>481200</v>
      </c>
      <c r="I25" s="84"/>
      <c r="J25" s="84">
        <v>0</v>
      </c>
      <c r="K25" s="84"/>
      <c r="L25" s="84"/>
      <c r="M25" s="84">
        <v>236100</v>
      </c>
      <c r="N25" s="84"/>
      <c r="O25" s="84"/>
      <c r="P25" s="84">
        <v>719400</v>
      </c>
      <c r="Q25" s="84"/>
      <c r="R25" s="84">
        <f t="shared" si="0"/>
        <v>6879300</v>
      </c>
      <c r="S25" s="84"/>
    </row>
    <row r="26" spans="1:19" s="46" customFormat="1" ht="27" customHeight="1">
      <c r="B26" s="85" t="s">
        <v>48</v>
      </c>
      <c r="C26" s="85"/>
      <c r="D26" s="82">
        <v>204300</v>
      </c>
      <c r="E26" s="83"/>
      <c r="F26" s="84">
        <v>7200</v>
      </c>
      <c r="G26" s="84"/>
      <c r="H26" s="84">
        <v>16200</v>
      </c>
      <c r="I26" s="84"/>
      <c r="J26" s="84">
        <v>0</v>
      </c>
      <c r="K26" s="81"/>
      <c r="L26" s="81"/>
      <c r="M26" s="84">
        <v>0</v>
      </c>
      <c r="N26" s="81"/>
      <c r="O26" s="81"/>
      <c r="P26" s="84">
        <v>7800</v>
      </c>
      <c r="Q26" s="84"/>
      <c r="R26" s="84">
        <f t="shared" si="0"/>
        <v>235500</v>
      </c>
      <c r="S26" s="84"/>
    </row>
    <row r="27" spans="1:19" s="46" customFormat="1" ht="27" customHeight="1">
      <c r="B27" s="86" t="s">
        <v>49</v>
      </c>
      <c r="C27" s="85"/>
      <c r="D27" s="82">
        <v>564300</v>
      </c>
      <c r="E27" s="83"/>
      <c r="F27" s="84">
        <v>134100</v>
      </c>
      <c r="G27" s="84"/>
      <c r="H27" s="84">
        <v>57900</v>
      </c>
      <c r="I27" s="84"/>
      <c r="J27" s="84">
        <v>0</v>
      </c>
      <c r="K27" s="81"/>
      <c r="L27" s="81"/>
      <c r="M27" s="84">
        <v>0</v>
      </c>
      <c r="N27" s="81"/>
      <c r="O27" s="81"/>
      <c r="P27" s="84">
        <v>33000</v>
      </c>
      <c r="Q27" s="84"/>
      <c r="R27" s="84">
        <f t="shared" si="0"/>
        <v>789300</v>
      </c>
      <c r="S27" s="84"/>
    </row>
    <row r="28" spans="1:19" s="94" customFormat="1" ht="27" customHeight="1" thickBot="1">
      <c r="A28" s="87" t="s">
        <v>12</v>
      </c>
      <c r="B28" s="93"/>
      <c r="C28" s="89"/>
      <c r="D28" s="90">
        <f>D6+D11+D15+D19+D24+D5</f>
        <v>35266200</v>
      </c>
      <c r="E28" s="91"/>
      <c r="F28" s="91">
        <f>F6+F11+F15+F19+F24+F5</f>
        <v>8756700</v>
      </c>
      <c r="G28" s="91"/>
      <c r="H28" s="91">
        <f>H6+H11+H15+H19+H24+H5</f>
        <v>5154000</v>
      </c>
      <c r="I28" s="91"/>
      <c r="J28" s="91">
        <f>J5+J6+J11+J15+J19+J24</f>
        <v>7281300</v>
      </c>
      <c r="K28" s="91"/>
      <c r="L28" s="91"/>
      <c r="M28" s="91">
        <f>M5+M6+M11+M15+M19+M24</f>
        <v>2317200</v>
      </c>
      <c r="N28" s="91"/>
      <c r="O28" s="91"/>
      <c r="P28" s="91">
        <f>P6+P11+P15+P19+P24+P5</f>
        <v>7122300</v>
      </c>
      <c r="Q28" s="91"/>
      <c r="R28" s="91">
        <f t="shared" si="0"/>
        <v>65897700</v>
      </c>
      <c r="S28" s="91"/>
    </row>
    <row r="29" spans="1:19" ht="27" customHeight="1">
      <c r="B29" s="92"/>
    </row>
  </sheetData>
  <sheetProtection selectLockedCells="1" selectUnlockedCells="1"/>
  <mergeCells count="15">
    <mergeCell ref="R3:S4"/>
    <mergeCell ref="M3:M4"/>
    <mergeCell ref="P3:P4"/>
    <mergeCell ref="A5:B5"/>
    <mergeCell ref="J4:K4"/>
    <mergeCell ref="D3:G3"/>
    <mergeCell ref="H3:K3"/>
    <mergeCell ref="A24:B24"/>
    <mergeCell ref="D4:E4"/>
    <mergeCell ref="F4:G4"/>
    <mergeCell ref="H4:I4"/>
    <mergeCell ref="A6:B6"/>
    <mergeCell ref="A11:B11"/>
    <mergeCell ref="A15:B15"/>
    <mergeCell ref="A19:B19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31" orientation="portrait" blackAndWhite="1" cellComments="asDisplayed" r:id="rId1"/>
  <headerFooter scaleWithDoc="0"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Normal="85" zoomScaleSheetLayoutView="100" workbookViewId="0">
      <selection activeCell="O35" sqref="O35"/>
    </sheetView>
  </sheetViews>
  <sheetFormatPr defaultRowHeight="30" customHeight="1"/>
  <cols>
    <col min="1" max="1" width="1.875" style="4" customWidth="1"/>
    <col min="2" max="2" width="12.75" style="4" customWidth="1"/>
    <col min="3" max="3" width="0.875" style="4" customWidth="1"/>
    <col min="4" max="4" width="9" style="4" customWidth="1"/>
    <col min="5" max="5" width="6.625" style="4" customWidth="1"/>
    <col min="6" max="6" width="7.75" style="4" customWidth="1"/>
    <col min="7" max="7" width="6.625" style="4" customWidth="1"/>
    <col min="8" max="8" width="7.75" style="4" customWidth="1"/>
    <col min="9" max="9" width="6.625" style="4" customWidth="1"/>
    <col min="10" max="10" width="7.75" style="4" customWidth="1"/>
    <col min="11" max="11" width="6.625" style="4" customWidth="1"/>
    <col min="12" max="12" width="7.75" style="4" customWidth="1"/>
    <col min="13" max="13" width="6.625" style="4" customWidth="1"/>
    <col min="14" max="14" width="11.25" style="95" bestFit="1" customWidth="1"/>
    <col min="15" max="16384" width="9" style="4"/>
  </cols>
  <sheetData>
    <row r="1" spans="1:19" ht="18.75" customHeight="1"/>
    <row r="2" spans="1:19" ht="30" customHeight="1" thickBot="1">
      <c r="A2" s="7" t="s">
        <v>26</v>
      </c>
      <c r="B2" s="8"/>
      <c r="C2" s="8"/>
      <c r="K2" s="9"/>
      <c r="M2" s="10" t="s">
        <v>59</v>
      </c>
    </row>
    <row r="3" spans="1:19" ht="24" customHeight="1">
      <c r="A3" s="11"/>
      <c r="B3" s="11"/>
      <c r="C3" s="11"/>
      <c r="D3" s="99" t="s">
        <v>62</v>
      </c>
      <c r="E3" s="120"/>
      <c r="F3" s="99" t="s">
        <v>63</v>
      </c>
      <c r="G3" s="120"/>
      <c r="H3" s="99" t="s">
        <v>68</v>
      </c>
      <c r="I3" s="120"/>
      <c r="J3" s="99" t="s">
        <v>69</v>
      </c>
      <c r="K3" s="100"/>
      <c r="L3" s="99" t="s">
        <v>88</v>
      </c>
      <c r="M3" s="100"/>
    </row>
    <row r="4" spans="1:19" ht="24" customHeight="1">
      <c r="A4" s="12"/>
      <c r="B4" s="12"/>
      <c r="C4" s="13"/>
      <c r="D4" s="14" t="s">
        <v>22</v>
      </c>
      <c r="E4" s="14" t="s">
        <v>2</v>
      </c>
      <c r="F4" s="14" t="s">
        <v>22</v>
      </c>
      <c r="G4" s="14" t="s">
        <v>2</v>
      </c>
      <c r="H4" s="14" t="s">
        <v>22</v>
      </c>
      <c r="I4" s="14" t="s">
        <v>2</v>
      </c>
      <c r="J4" s="14" t="s">
        <v>22</v>
      </c>
      <c r="K4" s="15" t="s">
        <v>2</v>
      </c>
      <c r="L4" s="16" t="s">
        <v>22</v>
      </c>
      <c r="M4" s="15" t="s">
        <v>2</v>
      </c>
    </row>
    <row r="5" spans="1:19" ht="30" customHeight="1">
      <c r="A5" s="110" t="s">
        <v>23</v>
      </c>
      <c r="B5" s="110"/>
      <c r="C5" s="17"/>
      <c r="D5" s="18">
        <v>63822</v>
      </c>
      <c r="E5" s="19">
        <v>84.653544142614606</v>
      </c>
      <c r="F5" s="20">
        <v>50729</v>
      </c>
      <c r="G5" s="19">
        <v>79.485130519256685</v>
      </c>
      <c r="H5" s="20">
        <v>43441</v>
      </c>
      <c r="I5" s="19">
        <v>85.633464093516537</v>
      </c>
      <c r="J5" s="20">
        <v>42528</v>
      </c>
      <c r="K5" s="19">
        <v>97.898298842107693</v>
      </c>
      <c r="L5" s="20">
        <f>L6+L7</f>
        <v>44023</v>
      </c>
      <c r="M5" s="19">
        <f t="shared" ref="M5:M11" si="0">L5/J5*100</f>
        <v>103.515331075997</v>
      </c>
      <c r="P5" s="3"/>
      <c r="Q5" s="3"/>
      <c r="R5" s="3"/>
      <c r="S5" s="3"/>
    </row>
    <row r="6" spans="1:19" ht="30" customHeight="1">
      <c r="A6" s="21"/>
      <c r="B6" s="41" t="s">
        <v>31</v>
      </c>
      <c r="C6" s="22"/>
      <c r="D6" s="23">
        <v>54843</v>
      </c>
      <c r="E6" s="19">
        <v>82.448359842448653</v>
      </c>
      <c r="F6" s="20">
        <v>42203</v>
      </c>
      <c r="G6" s="19">
        <v>76.952391371733867</v>
      </c>
      <c r="H6" s="20">
        <v>35056</v>
      </c>
      <c r="I6" s="19">
        <v>83.065184939459286</v>
      </c>
      <c r="J6" s="20">
        <v>33866</v>
      </c>
      <c r="K6" s="19">
        <v>96.605431309904162</v>
      </c>
      <c r="L6" s="20">
        <f>ROUND('2(2)証明金額'!D28/1000,0)</f>
        <v>35266</v>
      </c>
      <c r="M6" s="19">
        <f t="shared" si="0"/>
        <v>104.13393964448119</v>
      </c>
    </row>
    <row r="7" spans="1:19" ht="30" customHeight="1">
      <c r="A7" s="21"/>
      <c r="B7" s="41" t="s">
        <v>32</v>
      </c>
      <c r="C7" s="22"/>
      <c r="D7" s="23">
        <v>8979</v>
      </c>
      <c r="E7" s="19">
        <v>101.18323191345505</v>
      </c>
      <c r="F7" s="20">
        <v>8526</v>
      </c>
      <c r="G7" s="19">
        <v>94.954894754427002</v>
      </c>
      <c r="H7" s="20">
        <v>8385</v>
      </c>
      <c r="I7" s="19">
        <v>98.346235045742432</v>
      </c>
      <c r="J7" s="20">
        <v>8662</v>
      </c>
      <c r="K7" s="19">
        <v>103.30351818723911</v>
      </c>
      <c r="L7" s="20">
        <f>ROUND('2(2)証明金額'!F28/1000,0)</f>
        <v>8757</v>
      </c>
      <c r="M7" s="19">
        <f t="shared" si="0"/>
        <v>101.09674440083121</v>
      </c>
      <c r="N7" s="96"/>
      <c r="O7" s="97"/>
    </row>
    <row r="8" spans="1:19" ht="30" customHeight="1">
      <c r="A8" s="121" t="s">
        <v>24</v>
      </c>
      <c r="B8" s="121"/>
      <c r="C8" s="17"/>
      <c r="D8" s="23">
        <v>5599</v>
      </c>
      <c r="E8" s="19">
        <v>96.969172151021823</v>
      </c>
      <c r="F8" s="20">
        <v>5343</v>
      </c>
      <c r="G8" s="19">
        <v>95.427754956242183</v>
      </c>
      <c r="H8" s="20">
        <v>5139</v>
      </c>
      <c r="I8" s="19">
        <v>96.181920269511508</v>
      </c>
      <c r="J8" s="20">
        <v>5233</v>
      </c>
      <c r="K8" s="19">
        <v>101.82914964000777</v>
      </c>
      <c r="L8" s="20">
        <f>ROUND('2(2)証明金額'!H28/1000,0)</f>
        <v>5154</v>
      </c>
      <c r="M8" s="19">
        <f t="shared" si="0"/>
        <v>98.490349703802792</v>
      </c>
    </row>
    <row r="9" spans="1:19" ht="30" customHeight="1">
      <c r="A9" s="121" t="s">
        <v>25</v>
      </c>
      <c r="B9" s="121"/>
      <c r="C9" s="17"/>
      <c r="D9" s="23">
        <v>7228</v>
      </c>
      <c r="E9" s="19">
        <v>85.467659926687958</v>
      </c>
      <c r="F9" s="20">
        <v>8154</v>
      </c>
      <c r="G9" s="19">
        <v>112.81128942999447</v>
      </c>
      <c r="H9" s="20">
        <v>7729</v>
      </c>
      <c r="I9" s="19">
        <v>94.787834191807704</v>
      </c>
      <c r="J9" s="20">
        <v>7267</v>
      </c>
      <c r="K9" s="19">
        <v>94.022512614827264</v>
      </c>
      <c r="L9" s="20">
        <f>ROUND('2(2)証明金額'!J28/1000,0)</f>
        <v>7281</v>
      </c>
      <c r="M9" s="19">
        <f t="shared" si="0"/>
        <v>100.19265171322415</v>
      </c>
    </row>
    <row r="10" spans="1:19" ht="30" customHeight="1">
      <c r="A10" s="121" t="s">
        <v>10</v>
      </c>
      <c r="B10" s="121"/>
      <c r="C10" s="17"/>
      <c r="D10" s="23">
        <v>1990</v>
      </c>
      <c r="E10" s="19">
        <v>111.54708520179372</v>
      </c>
      <c r="F10" s="20">
        <v>1999</v>
      </c>
      <c r="G10" s="19">
        <v>100.45226130653266</v>
      </c>
      <c r="H10" s="20">
        <v>2042</v>
      </c>
      <c r="I10" s="19">
        <v>102.15107553776888</v>
      </c>
      <c r="J10" s="20">
        <v>2230</v>
      </c>
      <c r="K10" s="19">
        <v>109.20666013712047</v>
      </c>
      <c r="L10" s="20">
        <f>ROUND('2(2)証明金額'!M28/1000,0)</f>
        <v>2317</v>
      </c>
      <c r="M10" s="19">
        <f t="shared" si="0"/>
        <v>103.90134529147983</v>
      </c>
    </row>
    <row r="11" spans="1:19" ht="30" customHeight="1">
      <c r="A11" s="121" t="s">
        <v>11</v>
      </c>
      <c r="B11" s="121"/>
      <c r="C11" s="17"/>
      <c r="D11" s="23">
        <v>7360</v>
      </c>
      <c r="E11" s="19">
        <v>114.74898659183037</v>
      </c>
      <c r="F11" s="20">
        <v>6476</v>
      </c>
      <c r="G11" s="19">
        <v>87.989130434782609</v>
      </c>
      <c r="H11" s="20">
        <v>7519</v>
      </c>
      <c r="I11" s="19">
        <v>116.10562075355158</v>
      </c>
      <c r="J11" s="20">
        <v>6212</v>
      </c>
      <c r="K11" s="19">
        <v>82.617369331028073</v>
      </c>
      <c r="L11" s="20">
        <f>ROUND('2(2)証明金額'!P28/1000,0)</f>
        <v>7122</v>
      </c>
      <c r="M11" s="19">
        <f t="shared" si="0"/>
        <v>114.64906632324534</v>
      </c>
    </row>
    <row r="12" spans="1:19" ht="30" customHeight="1" thickBot="1">
      <c r="A12" s="122" t="s">
        <v>12</v>
      </c>
      <c r="B12" s="122"/>
      <c r="C12" s="24"/>
      <c r="D12" s="25">
        <v>85999</v>
      </c>
      <c r="E12" s="26">
        <v>87.914660451232351</v>
      </c>
      <c r="F12" s="27">
        <v>72701</v>
      </c>
      <c r="G12" s="26">
        <v>84.537029500343024</v>
      </c>
      <c r="H12" s="27">
        <v>65870</v>
      </c>
      <c r="I12" s="26">
        <v>90.60398068802354</v>
      </c>
      <c r="J12" s="27">
        <v>63470</v>
      </c>
      <c r="K12" s="26">
        <v>96.356459693335367</v>
      </c>
      <c r="L12" s="27">
        <f>L5+SUM(L8:L11)</f>
        <v>65897</v>
      </c>
      <c r="M12" s="26">
        <f>L12/J12*100</f>
        <v>103.82385378919174</v>
      </c>
    </row>
    <row r="13" spans="1:19" ht="25.5" customHeight="1">
      <c r="D13" s="3"/>
      <c r="E13" s="3"/>
      <c r="F13" s="3"/>
      <c r="G13" s="3"/>
      <c r="H13" s="3"/>
    </row>
    <row r="14" spans="1:19" ht="28.5" customHeight="1" thickBot="1">
      <c r="A14" s="28" t="s">
        <v>99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1" t="s">
        <v>41</v>
      </c>
    </row>
    <row r="15" spans="1:19" ht="27.75" customHeight="1">
      <c r="A15" s="130"/>
      <c r="B15" s="131"/>
      <c r="C15" s="131"/>
      <c r="D15" s="132"/>
      <c r="E15" s="144" t="s">
        <v>79</v>
      </c>
      <c r="F15" s="144"/>
      <c r="G15" s="144"/>
      <c r="H15" s="144" t="s">
        <v>80</v>
      </c>
      <c r="I15" s="144"/>
      <c r="J15" s="144"/>
      <c r="K15" s="142" t="s">
        <v>81</v>
      </c>
      <c r="L15" s="142"/>
      <c r="M15" s="143"/>
    </row>
    <row r="16" spans="1:19" ht="27.75" customHeight="1">
      <c r="A16" s="133" t="s">
        <v>70</v>
      </c>
      <c r="B16" s="133"/>
      <c r="C16" s="133"/>
      <c r="D16" s="134"/>
      <c r="E16" s="145">
        <v>552787</v>
      </c>
      <c r="F16" s="145"/>
      <c r="G16" s="146"/>
      <c r="H16" s="147">
        <v>3000</v>
      </c>
      <c r="I16" s="148"/>
      <c r="J16" s="149"/>
      <c r="K16" s="150">
        <v>1658361000</v>
      </c>
      <c r="L16" s="151"/>
      <c r="M16" s="152"/>
    </row>
    <row r="17" spans="1:14" ht="27.75" customHeight="1">
      <c r="A17" s="121" t="s">
        <v>71</v>
      </c>
      <c r="B17" s="121"/>
      <c r="C17" s="121"/>
      <c r="D17" s="121"/>
      <c r="E17" s="159">
        <v>187116231</v>
      </c>
      <c r="F17" s="159"/>
      <c r="G17" s="160"/>
      <c r="H17" s="153" t="s">
        <v>72</v>
      </c>
      <c r="I17" s="154"/>
      <c r="J17" s="155"/>
      <c r="K17" s="156">
        <v>39620039</v>
      </c>
      <c r="L17" s="157"/>
      <c r="M17" s="158"/>
    </row>
    <row r="18" spans="1:14" ht="27.75" customHeight="1">
      <c r="A18" s="135" t="s">
        <v>73</v>
      </c>
      <c r="B18" s="135"/>
      <c r="C18" s="135"/>
      <c r="D18" s="136"/>
      <c r="E18" s="159">
        <v>439300</v>
      </c>
      <c r="F18" s="159"/>
      <c r="G18" s="160"/>
      <c r="H18" s="153" t="s">
        <v>72</v>
      </c>
      <c r="I18" s="154"/>
      <c r="J18" s="155"/>
      <c r="K18" s="156">
        <v>96105</v>
      </c>
      <c r="L18" s="157"/>
      <c r="M18" s="158"/>
    </row>
    <row r="19" spans="1:14" ht="27.75" customHeight="1">
      <c r="A19" s="135" t="s">
        <v>74</v>
      </c>
      <c r="B19" s="135"/>
      <c r="C19" s="135"/>
      <c r="D19" s="136"/>
      <c r="E19" s="154" t="s">
        <v>82</v>
      </c>
      <c r="F19" s="154"/>
      <c r="G19" s="155"/>
      <c r="H19" s="153" t="s">
        <v>82</v>
      </c>
      <c r="I19" s="154"/>
      <c r="J19" s="155"/>
      <c r="K19" s="156">
        <v>68065057</v>
      </c>
      <c r="L19" s="157"/>
      <c r="M19" s="158"/>
    </row>
    <row r="20" spans="1:14" ht="27.75" customHeight="1">
      <c r="A20" s="137" t="s">
        <v>78</v>
      </c>
      <c r="B20" s="137"/>
      <c r="C20" s="137"/>
      <c r="D20" s="137"/>
      <c r="E20" s="154" t="s">
        <v>82</v>
      </c>
      <c r="F20" s="154"/>
      <c r="G20" s="155"/>
      <c r="H20" s="153" t="s">
        <v>82</v>
      </c>
      <c r="I20" s="154"/>
      <c r="J20" s="155"/>
      <c r="K20" s="153" t="s">
        <v>82</v>
      </c>
      <c r="L20" s="154"/>
      <c r="M20" s="155"/>
    </row>
    <row r="21" spans="1:14" ht="27.75" customHeight="1">
      <c r="A21" s="138" t="s">
        <v>77</v>
      </c>
      <c r="B21" s="138"/>
      <c r="C21" s="139"/>
      <c r="D21" s="32" t="s">
        <v>75</v>
      </c>
      <c r="E21" s="125" t="s">
        <v>83</v>
      </c>
      <c r="F21" s="126"/>
      <c r="G21" s="127"/>
      <c r="H21" s="153" t="s">
        <v>92</v>
      </c>
      <c r="I21" s="154"/>
      <c r="J21" s="155"/>
      <c r="K21" s="153" t="s">
        <v>82</v>
      </c>
      <c r="L21" s="154"/>
      <c r="M21" s="155"/>
    </row>
    <row r="22" spans="1:14" ht="30" customHeight="1">
      <c r="A22" s="140"/>
      <c r="B22" s="140"/>
      <c r="C22" s="141"/>
      <c r="D22" s="33" t="s">
        <v>76</v>
      </c>
      <c r="E22" s="159">
        <v>99748</v>
      </c>
      <c r="F22" s="159"/>
      <c r="G22" s="160"/>
      <c r="H22" s="153" t="s">
        <v>84</v>
      </c>
      <c r="I22" s="154"/>
      <c r="J22" s="155"/>
      <c r="K22" s="156">
        <v>6982</v>
      </c>
      <c r="L22" s="157"/>
      <c r="M22" s="158"/>
      <c r="N22" s="98"/>
    </row>
    <row r="23" spans="1:14" ht="27" customHeight="1" thickBot="1">
      <c r="A23" s="34"/>
      <c r="B23" s="123" t="s">
        <v>57</v>
      </c>
      <c r="C23" s="123"/>
      <c r="D23" s="124"/>
      <c r="E23" s="128" t="s">
        <v>82</v>
      </c>
      <c r="F23" s="129"/>
      <c r="G23" s="129"/>
      <c r="H23" s="129" t="s">
        <v>82</v>
      </c>
      <c r="I23" s="129"/>
      <c r="J23" s="129"/>
      <c r="K23" s="161">
        <f>SUM(K16:M22)</f>
        <v>1766149183</v>
      </c>
      <c r="L23" s="129"/>
      <c r="M23" s="129"/>
      <c r="N23" s="98"/>
    </row>
    <row r="24" spans="1:14" s="5" customFormat="1" ht="10.5">
      <c r="B24" s="5" t="s">
        <v>100</v>
      </c>
    </row>
    <row r="25" spans="1:14" s="5" customFormat="1" ht="10.5">
      <c r="B25" s="5" t="s">
        <v>101</v>
      </c>
    </row>
    <row r="26" spans="1:14" s="5" customFormat="1" ht="10.5">
      <c r="B26" s="5" t="s">
        <v>94</v>
      </c>
    </row>
    <row r="27" spans="1:14" s="5" customFormat="1" ht="10.5">
      <c r="B27" s="5" t="s">
        <v>102</v>
      </c>
    </row>
    <row r="28" spans="1:14" s="5" customFormat="1" ht="10.5">
      <c r="B28" s="5" t="s">
        <v>95</v>
      </c>
    </row>
    <row r="29" spans="1:14" s="5" customFormat="1" ht="10.5">
      <c r="B29" s="5" t="s">
        <v>103</v>
      </c>
    </row>
    <row r="30" spans="1:14" ht="13.5" customHeight="1">
      <c r="B30" s="5"/>
    </row>
    <row r="31" spans="1:14" ht="13.5" customHeight="1">
      <c r="B31" s="5"/>
    </row>
    <row r="32" spans="1:14" ht="13.5" customHeight="1">
      <c r="B32" s="5"/>
    </row>
    <row r="33" spans="2:2" ht="13.5" customHeight="1">
      <c r="B33" s="5"/>
    </row>
    <row r="34" spans="2:2" ht="12" customHeight="1">
      <c r="B34" s="5"/>
    </row>
  </sheetData>
  <mergeCells count="46">
    <mergeCell ref="H23:J23"/>
    <mergeCell ref="K23:M23"/>
    <mergeCell ref="H21:J21"/>
    <mergeCell ref="K21:M21"/>
    <mergeCell ref="E22:G22"/>
    <mergeCell ref="H22:J22"/>
    <mergeCell ref="K22:M22"/>
    <mergeCell ref="H19:J19"/>
    <mergeCell ref="K19:M19"/>
    <mergeCell ref="E20:G20"/>
    <mergeCell ref="H20:J20"/>
    <mergeCell ref="K20:M20"/>
    <mergeCell ref="E19:G19"/>
    <mergeCell ref="H17:J17"/>
    <mergeCell ref="K17:M17"/>
    <mergeCell ref="E18:G18"/>
    <mergeCell ref="H18:J18"/>
    <mergeCell ref="K18:M18"/>
    <mergeCell ref="E17:G17"/>
    <mergeCell ref="K15:M15"/>
    <mergeCell ref="H15:J15"/>
    <mergeCell ref="E15:G15"/>
    <mergeCell ref="E16:G16"/>
    <mergeCell ref="H16:J16"/>
    <mergeCell ref="K16:M16"/>
    <mergeCell ref="B23:D23"/>
    <mergeCell ref="E21:G21"/>
    <mergeCell ref="E23:G23"/>
    <mergeCell ref="A15:D15"/>
    <mergeCell ref="A16:D16"/>
    <mergeCell ref="A17:D17"/>
    <mergeCell ref="A18:D18"/>
    <mergeCell ref="A19:D19"/>
    <mergeCell ref="A20:D20"/>
    <mergeCell ref="A21:C22"/>
    <mergeCell ref="A11:B11"/>
    <mergeCell ref="A12:B12"/>
    <mergeCell ref="A5:B5"/>
    <mergeCell ref="A8:B8"/>
    <mergeCell ref="A9:B9"/>
    <mergeCell ref="A10:B10"/>
    <mergeCell ref="D3:E3"/>
    <mergeCell ref="F3:G3"/>
    <mergeCell ref="H3:I3"/>
    <mergeCell ref="J3:K3"/>
    <mergeCell ref="L3:M3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firstPageNumber="132" fitToWidth="0" orientation="portrait" blackAndWhite="1" cellComments="asDisplayed" r:id="rId1"/>
  <headerFooter scaleWithDoc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1税外収入状況</vt:lpstr>
      <vt:lpstr>2(1)証明件数</vt:lpstr>
      <vt:lpstr>2(2)証明金額</vt:lpstr>
      <vt:lpstr>2(3)手数料推移，3徴収取扱費</vt:lpstr>
      <vt:lpstr>'1税外収入状況'!Print_Area</vt:lpstr>
      <vt:lpstr>'2(1)証明件数'!Print_Area</vt:lpstr>
      <vt:lpstr>'2(2)証明金額'!Print_Area</vt:lpstr>
      <vt:lpstr>'2(3)手数料推移，3徴収取扱費'!Print_Area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2024-01-23T05:37:32Z</cp:lastPrinted>
  <dcterms:created xsi:type="dcterms:W3CDTF">2001-07-13T05:53:55Z</dcterms:created>
  <dcterms:modified xsi:type="dcterms:W3CDTF">2024-02-02T05:37:21Z</dcterms:modified>
</cp:coreProperties>
</file>