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5年度公告(前年度末～2月早着)\230602-2_電力10件\01_今泉工場ほか（売電・買電）\入札説明書\仙台市今泉工場ほか7施設電力需給（売電・買電）入札説明書等その1\"/>
    </mc:Choice>
  </mc:AlternateContent>
  <bookViews>
    <workbookView xWindow="0" yWindow="0" windowWidth="20490" windowHeight="7530"/>
  </bookViews>
  <sheets>
    <sheet name="総括表" sheetId="10" r:id="rId1"/>
    <sheet name="①【売電】今泉工場" sheetId="11" r:id="rId2"/>
    <sheet name="②【売電】葛岡工場" sheetId="14" r:id="rId3"/>
    <sheet name="③【売電】松森工場" sheetId="15" r:id="rId4"/>
    <sheet name="④【買電】今泉工場" sheetId="8" r:id="rId5"/>
    <sheet name="⑤【買電】松森工場" sheetId="9" r:id="rId6"/>
    <sheet name="⑥【買電】石積埋立処分場" sheetId="2" r:id="rId7"/>
    <sheet name="⑦【買電】延寿埋立処分場" sheetId="3" r:id="rId8"/>
    <sheet name="⑧【買電】森郷埋立処分場跡地排水処理施設" sheetId="4" r:id="rId9"/>
    <sheet name="⑨【買電】堆肥化センター" sheetId="6" r:id="rId10"/>
    <sheet name="⑩【買電】南蒲生環境センター" sheetId="5" r:id="rId11"/>
  </sheets>
  <externalReferences>
    <externalReference r:id="rId12"/>
  </externalReferences>
  <definedNames>
    <definedName name="_xlnm.Print_Area" localSheetId="1">①【売電】今泉工場!$A$1:$O$37</definedName>
    <definedName name="_xlnm.Print_Area" localSheetId="2">②【売電】葛岡工場!$A$1:$O$37</definedName>
    <definedName name="_xlnm.Print_Area" localSheetId="3">③【売電】松森工場!$A$1:$O$37</definedName>
    <definedName name="_xlnm.Print_Area" localSheetId="4">④【買電】今泉工場!$A$1:$K$59</definedName>
    <definedName name="_xlnm.Print_Area" localSheetId="5">⑤【買電】松森工場!$A$1:$K$59</definedName>
    <definedName name="_xlnm.Print_Area" localSheetId="6">⑥【買電】石積埋立処分場!$A$1:$K$29</definedName>
    <definedName name="_xlnm.Print_Area" localSheetId="7">⑦【買電】延寿埋立処分場!$A$1:$K$29</definedName>
    <definedName name="_xlnm.Print_Area" localSheetId="8">⑧【買電】森郷埋立処分場跡地排水処理施設!$A$1:$K$29</definedName>
    <definedName name="_xlnm.Print_Area" localSheetId="9">⑨【買電】堆肥化センター!$A$1:$K$29</definedName>
    <definedName name="_xlnm.Print_Area" localSheetId="10">⑩【買電】南蒲生環境センター!$A$1:$K$29</definedName>
    <definedName name="_xlnm.Print_Area" localSheetId="0">総括表!$A$1:$B$24</definedName>
    <definedName name="Z_6886CAD5_F40E_4411_8305_98A14D19FE61_.wvu.PrintArea" localSheetId="1" hidden="1">①【売電】今泉工場!$A$1:$O$32</definedName>
    <definedName name="Z_6886CAD5_F40E_4411_8305_98A14D19FE61_.wvu.PrintArea" localSheetId="2" hidden="1">②【売電】葛岡工場!$A$1:$O$32</definedName>
    <definedName name="Z_6886CAD5_F40E_4411_8305_98A14D19FE61_.wvu.PrintArea" localSheetId="3" hidden="1">③【売電】松森工場!$A$1:$O$32</definedName>
    <definedName name="コード">'[1]Date(消さないで)'!$B$1:$B$5</definedName>
    <definedName name="節・細節">'[1]Date(消さないで)'!$C$1:$C$12</definedName>
  </definedNames>
  <calcPr calcId="162913"/>
</workbook>
</file>

<file path=xl/calcChain.xml><?xml version="1.0" encoding="utf-8"?>
<calcChain xmlns="http://schemas.openxmlformats.org/spreadsheetml/2006/main">
  <c r="K29" i="2" l="1"/>
  <c r="K15" i="2"/>
  <c r="K9" i="2"/>
  <c r="J9" i="2"/>
  <c r="G9" i="2"/>
  <c r="N24" i="15" l="1"/>
  <c r="N24" i="11"/>
  <c r="N24" i="14" l="1"/>
  <c r="F21" i="8" l="1"/>
  <c r="G21" i="8" s="1"/>
  <c r="J21" i="8"/>
  <c r="K21" i="8" l="1"/>
  <c r="F26" i="5"/>
  <c r="F25" i="5"/>
  <c r="F24" i="5"/>
  <c r="F23" i="5"/>
  <c r="F22" i="5"/>
  <c r="F21" i="5"/>
  <c r="F14" i="5"/>
  <c r="F13" i="5"/>
  <c r="F12" i="5"/>
  <c r="F11" i="5"/>
  <c r="F10" i="5"/>
  <c r="F9" i="5"/>
  <c r="F49" i="9"/>
  <c r="F48" i="9"/>
  <c r="F47" i="9"/>
  <c r="F46" i="9"/>
  <c r="F45" i="9"/>
  <c r="F44" i="9"/>
  <c r="F37" i="9"/>
  <c r="F36" i="9"/>
  <c r="F35" i="9"/>
  <c r="F34" i="9"/>
  <c r="F33" i="9"/>
  <c r="F32" i="9"/>
  <c r="F26" i="9"/>
  <c r="F25" i="9"/>
  <c r="F24" i="9"/>
  <c r="F23" i="9"/>
  <c r="F22" i="9"/>
  <c r="F21" i="9"/>
  <c r="F10" i="9"/>
  <c r="F11" i="9"/>
  <c r="F12" i="9"/>
  <c r="F13" i="9"/>
  <c r="F14" i="9"/>
  <c r="F9" i="9"/>
  <c r="J24" i="15" l="1"/>
  <c r="E24" i="15"/>
  <c r="D24" i="15"/>
  <c r="I22" i="15"/>
  <c r="K22" i="15" s="1"/>
  <c r="C22" i="15"/>
  <c r="F22" i="15" s="1"/>
  <c r="I21" i="15"/>
  <c r="K21" i="15" s="1"/>
  <c r="C21" i="15"/>
  <c r="F21" i="15" s="1"/>
  <c r="I20" i="15"/>
  <c r="K20" i="15" s="1"/>
  <c r="C20" i="15"/>
  <c r="F20" i="15" s="1"/>
  <c r="I19" i="15"/>
  <c r="K19" i="15" s="1"/>
  <c r="C19" i="15"/>
  <c r="F19" i="15" s="1"/>
  <c r="I18" i="15"/>
  <c r="K18" i="15" s="1"/>
  <c r="C18" i="15"/>
  <c r="F18" i="15" s="1"/>
  <c r="I17" i="15"/>
  <c r="K17" i="15" s="1"/>
  <c r="C17" i="15"/>
  <c r="F17" i="15" s="1"/>
  <c r="I16" i="15"/>
  <c r="K16" i="15" s="1"/>
  <c r="C16" i="15"/>
  <c r="F16" i="15" s="1"/>
  <c r="I15" i="15"/>
  <c r="K15" i="15" s="1"/>
  <c r="C15" i="15"/>
  <c r="F15" i="15" s="1"/>
  <c r="I14" i="15"/>
  <c r="K14" i="15" s="1"/>
  <c r="C14" i="15"/>
  <c r="F14" i="15" s="1"/>
  <c r="I13" i="15"/>
  <c r="K13" i="15" s="1"/>
  <c r="C13" i="15"/>
  <c r="F13" i="15" s="1"/>
  <c r="I12" i="15"/>
  <c r="K12" i="15" s="1"/>
  <c r="C12" i="15"/>
  <c r="F12" i="15" s="1"/>
  <c r="I11" i="15"/>
  <c r="K11" i="15" s="1"/>
  <c r="C11" i="15"/>
  <c r="F11" i="15" s="1"/>
  <c r="J24" i="14"/>
  <c r="E24" i="14"/>
  <c r="D24" i="14"/>
  <c r="I22" i="14"/>
  <c r="K22" i="14" s="1"/>
  <c r="C22" i="14"/>
  <c r="F22" i="14" s="1"/>
  <c r="I21" i="14"/>
  <c r="K21" i="14" s="1"/>
  <c r="C21" i="14"/>
  <c r="F21" i="14" s="1"/>
  <c r="I20" i="14"/>
  <c r="K20" i="14" s="1"/>
  <c r="C20" i="14"/>
  <c r="F20" i="14" s="1"/>
  <c r="I19" i="14"/>
  <c r="K19" i="14" s="1"/>
  <c r="C19" i="14"/>
  <c r="F19" i="14" s="1"/>
  <c r="I18" i="14"/>
  <c r="K18" i="14" s="1"/>
  <c r="C18" i="14"/>
  <c r="F18" i="14" s="1"/>
  <c r="I17" i="14"/>
  <c r="K17" i="14" s="1"/>
  <c r="C17" i="14"/>
  <c r="F17" i="14" s="1"/>
  <c r="I16" i="14"/>
  <c r="K16" i="14" s="1"/>
  <c r="C16" i="14"/>
  <c r="F16" i="14" s="1"/>
  <c r="I15" i="14"/>
  <c r="K15" i="14" s="1"/>
  <c r="C15" i="14"/>
  <c r="F15" i="14" s="1"/>
  <c r="I14" i="14"/>
  <c r="K14" i="14" s="1"/>
  <c r="C14" i="14"/>
  <c r="F14" i="14" s="1"/>
  <c r="I13" i="14"/>
  <c r="K13" i="14" s="1"/>
  <c r="C13" i="14"/>
  <c r="F13" i="14" s="1"/>
  <c r="I12" i="14"/>
  <c r="K12" i="14" s="1"/>
  <c r="C12" i="14"/>
  <c r="F12" i="14" s="1"/>
  <c r="I11" i="14"/>
  <c r="K11" i="14" s="1"/>
  <c r="C11" i="14"/>
  <c r="F11" i="14" s="1"/>
  <c r="N17" i="14" l="1"/>
  <c r="N12" i="15"/>
  <c r="N19" i="15"/>
  <c r="N12" i="14"/>
  <c r="N16" i="14"/>
  <c r="N20" i="14"/>
  <c r="N15" i="15"/>
  <c r="N16" i="15"/>
  <c r="N18" i="15"/>
  <c r="N14" i="15"/>
  <c r="N11" i="15"/>
  <c r="N20" i="15"/>
  <c r="N22" i="15"/>
  <c r="N13" i="15"/>
  <c r="N17" i="15"/>
  <c r="N21" i="15"/>
  <c r="N15" i="14"/>
  <c r="N11" i="14"/>
  <c r="N14" i="14"/>
  <c r="N19" i="14"/>
  <c r="N22" i="14"/>
  <c r="N13" i="14"/>
  <c r="N18" i="14"/>
  <c r="N21" i="14"/>
  <c r="C21" i="11"/>
  <c r="C22" i="11"/>
  <c r="C20" i="11"/>
  <c r="E24" i="11"/>
  <c r="D24" i="11"/>
  <c r="I18" i="11"/>
  <c r="I17" i="11"/>
  <c r="K17" i="11" s="1"/>
  <c r="I16" i="11"/>
  <c r="K16" i="11" s="1"/>
  <c r="I15" i="11"/>
  <c r="K15" i="11" s="1"/>
  <c r="I14" i="11"/>
  <c r="K14" i="11" s="1"/>
  <c r="I13" i="11"/>
  <c r="K13" i="11" s="1"/>
  <c r="I12" i="11"/>
  <c r="K12" i="11" s="1"/>
  <c r="C19" i="11"/>
  <c r="C18" i="11"/>
  <c r="C17" i="11"/>
  <c r="F17" i="11" s="1"/>
  <c r="C16" i="11"/>
  <c r="F16" i="11" s="1"/>
  <c r="C15" i="11"/>
  <c r="F15" i="11" s="1"/>
  <c r="C14" i="11"/>
  <c r="F14" i="11" s="1"/>
  <c r="C13" i="11"/>
  <c r="F13" i="11" s="1"/>
  <c r="C12" i="11"/>
  <c r="F12" i="11" s="1"/>
  <c r="N25" i="15" l="1"/>
  <c r="N26" i="15" s="1"/>
  <c r="B8" i="10" s="1"/>
  <c r="N25" i="14"/>
  <c r="N26" i="14" s="1"/>
  <c r="B7" i="10" s="1"/>
  <c r="N15" i="11"/>
  <c r="N12" i="11"/>
  <c r="N16" i="11"/>
  <c r="N14" i="11"/>
  <c r="N13" i="11"/>
  <c r="N17" i="11"/>
  <c r="J24" i="11" l="1"/>
  <c r="I22" i="11"/>
  <c r="K22" i="11" s="1"/>
  <c r="F22" i="11"/>
  <c r="I21" i="11"/>
  <c r="K21" i="11" s="1"/>
  <c r="F21" i="11"/>
  <c r="I20" i="11"/>
  <c r="K20" i="11" s="1"/>
  <c r="F20" i="11"/>
  <c r="I19" i="11"/>
  <c r="K19" i="11" s="1"/>
  <c r="F19" i="11"/>
  <c r="K18" i="11"/>
  <c r="F18" i="11"/>
  <c r="I11" i="11"/>
  <c r="K11" i="11" s="1"/>
  <c r="C11" i="11"/>
  <c r="F11" i="11" s="1"/>
  <c r="N11" i="11" l="1"/>
  <c r="N19" i="11"/>
  <c r="N21" i="11"/>
  <c r="N18" i="11"/>
  <c r="N20" i="11"/>
  <c r="N22" i="11"/>
  <c r="N25" i="11" l="1"/>
  <c r="N26" i="11" s="1"/>
  <c r="B6" i="10" s="1"/>
  <c r="B9" i="10" s="1"/>
  <c r="J49" i="9" l="1"/>
  <c r="G49" i="9"/>
  <c r="J48" i="9"/>
  <c r="G48" i="9"/>
  <c r="K48" i="9" s="1"/>
  <c r="J47" i="9"/>
  <c r="G47" i="9"/>
  <c r="J46" i="9"/>
  <c r="G46" i="9"/>
  <c r="J45" i="9"/>
  <c r="G45" i="9"/>
  <c r="J44" i="9"/>
  <c r="G44" i="9"/>
  <c r="K44" i="9" s="1"/>
  <c r="J37" i="9"/>
  <c r="G37" i="9"/>
  <c r="J36" i="9"/>
  <c r="G36" i="9"/>
  <c r="J35" i="9"/>
  <c r="G35" i="9"/>
  <c r="J34" i="9"/>
  <c r="G34" i="9"/>
  <c r="K34" i="9" s="1"/>
  <c r="J33" i="9"/>
  <c r="G33" i="9"/>
  <c r="J32" i="9"/>
  <c r="G32" i="9"/>
  <c r="J26" i="9"/>
  <c r="G26" i="9"/>
  <c r="J25" i="9"/>
  <c r="G25" i="9"/>
  <c r="K25" i="9" s="1"/>
  <c r="J24" i="9"/>
  <c r="G24" i="9"/>
  <c r="J23" i="9"/>
  <c r="G23" i="9"/>
  <c r="K23" i="9" s="1"/>
  <c r="J22" i="9"/>
  <c r="G22" i="9"/>
  <c r="J21" i="9"/>
  <c r="G21" i="9"/>
  <c r="K21" i="9" s="1"/>
  <c r="J14" i="9"/>
  <c r="G14" i="9"/>
  <c r="J13" i="9"/>
  <c r="G13" i="9"/>
  <c r="J12" i="9"/>
  <c r="G12" i="9"/>
  <c r="J11" i="9"/>
  <c r="G11" i="9"/>
  <c r="J10" i="9"/>
  <c r="G10" i="9"/>
  <c r="J9" i="9"/>
  <c r="G9" i="9"/>
  <c r="K49" i="9" l="1"/>
  <c r="K22" i="9"/>
  <c r="K24" i="9"/>
  <c r="K26" i="9"/>
  <c r="K11" i="9"/>
  <c r="K33" i="9"/>
  <c r="K37" i="9"/>
  <c r="K10" i="9"/>
  <c r="K14" i="9"/>
  <c r="K45" i="9"/>
  <c r="K47" i="9"/>
  <c r="K35" i="9"/>
  <c r="K36" i="9"/>
  <c r="K32" i="9"/>
  <c r="K13" i="9"/>
  <c r="K12" i="9"/>
  <c r="K9" i="9"/>
  <c r="K46" i="9"/>
  <c r="K50" i="9" l="1"/>
  <c r="K38" i="9"/>
  <c r="K27" i="9"/>
  <c r="K15" i="9"/>
  <c r="J49" i="8"/>
  <c r="F49" i="8"/>
  <c r="G49" i="8" s="1"/>
  <c r="J48" i="8"/>
  <c r="F48" i="8"/>
  <c r="G48" i="8" s="1"/>
  <c r="J47" i="8"/>
  <c r="F47" i="8"/>
  <c r="G47" i="8" s="1"/>
  <c r="J46" i="8"/>
  <c r="F46" i="8"/>
  <c r="G46" i="8" s="1"/>
  <c r="J45" i="8"/>
  <c r="F45" i="8"/>
  <c r="G45" i="8" s="1"/>
  <c r="J44" i="8"/>
  <c r="F44" i="8"/>
  <c r="G44" i="8" s="1"/>
  <c r="J37" i="8"/>
  <c r="F37" i="8"/>
  <c r="G37" i="8" s="1"/>
  <c r="J36" i="8"/>
  <c r="F36" i="8"/>
  <c r="G36" i="8" s="1"/>
  <c r="J35" i="8"/>
  <c r="F35" i="8"/>
  <c r="G35" i="8" s="1"/>
  <c r="J34" i="8"/>
  <c r="F34" i="8"/>
  <c r="G34" i="8" s="1"/>
  <c r="J33" i="8"/>
  <c r="F33" i="8"/>
  <c r="G33" i="8" s="1"/>
  <c r="J26" i="8"/>
  <c r="F26" i="8"/>
  <c r="G26" i="8" s="1"/>
  <c r="J25" i="8"/>
  <c r="F25" i="8"/>
  <c r="G25" i="8" s="1"/>
  <c r="J24" i="8"/>
  <c r="F24" i="8"/>
  <c r="G24" i="8" s="1"/>
  <c r="J23" i="8"/>
  <c r="F23" i="8"/>
  <c r="G23" i="8" s="1"/>
  <c r="J22" i="8"/>
  <c r="F22" i="8"/>
  <c r="G22" i="8" s="1"/>
  <c r="J14" i="8"/>
  <c r="F14" i="8"/>
  <c r="G14" i="8" s="1"/>
  <c r="J13" i="8"/>
  <c r="F13" i="8"/>
  <c r="G13" i="8" s="1"/>
  <c r="J12" i="8"/>
  <c r="F12" i="8"/>
  <c r="G12" i="8" s="1"/>
  <c r="J11" i="8"/>
  <c r="F11" i="8"/>
  <c r="G11" i="8" s="1"/>
  <c r="J10" i="8"/>
  <c r="F10" i="8"/>
  <c r="G10" i="8" s="1"/>
  <c r="J9" i="8"/>
  <c r="G9" i="8"/>
  <c r="K52" i="9" l="1"/>
  <c r="B14" i="10" s="1"/>
  <c r="K49" i="8"/>
  <c r="K47" i="8"/>
  <c r="K23" i="8"/>
  <c r="K10" i="8"/>
  <c r="K12" i="8"/>
  <c r="K14" i="8"/>
  <c r="K25" i="8"/>
  <c r="K34" i="8"/>
  <c r="K36" i="8"/>
  <c r="K9" i="8"/>
  <c r="K22" i="8"/>
  <c r="K11" i="8"/>
  <c r="K13" i="8"/>
  <c r="K24" i="8"/>
  <c r="K26" i="8"/>
  <c r="K33" i="8"/>
  <c r="K35" i="8"/>
  <c r="K37" i="8"/>
  <c r="K46" i="8"/>
  <c r="K45" i="8"/>
  <c r="K48" i="8"/>
  <c r="K44" i="8"/>
  <c r="K27" i="8" l="1"/>
  <c r="K50" i="8"/>
  <c r="K38" i="8"/>
  <c r="K15" i="8"/>
  <c r="K52" i="8" l="1"/>
  <c r="B13" i="10" s="1"/>
  <c r="F26" i="6"/>
  <c r="F25" i="6"/>
  <c r="F24" i="6"/>
  <c r="F23" i="6"/>
  <c r="F22" i="6"/>
  <c r="F21" i="6"/>
  <c r="F26" i="4"/>
  <c r="F25" i="4"/>
  <c r="F24" i="4"/>
  <c r="F23" i="4"/>
  <c r="F22" i="4"/>
  <c r="F21" i="4"/>
  <c r="F26" i="3"/>
  <c r="F25" i="3"/>
  <c r="F24" i="3"/>
  <c r="F23" i="3"/>
  <c r="F22" i="3"/>
  <c r="F21" i="3"/>
  <c r="F26" i="2"/>
  <c r="F25" i="2"/>
  <c r="F24" i="2"/>
  <c r="F23" i="2"/>
  <c r="F22" i="2"/>
  <c r="F21" i="2"/>
  <c r="J26" i="6" l="1"/>
  <c r="G26" i="6"/>
  <c r="J25" i="6"/>
  <c r="G25" i="6"/>
  <c r="K25" i="6" s="1"/>
  <c r="J24" i="6"/>
  <c r="G24" i="6"/>
  <c r="J23" i="6"/>
  <c r="G23" i="6"/>
  <c r="K23" i="6" s="1"/>
  <c r="J22" i="6"/>
  <c r="G22" i="6"/>
  <c r="J21" i="6"/>
  <c r="G21" i="6"/>
  <c r="J14" i="6"/>
  <c r="F14" i="6"/>
  <c r="G14" i="6" s="1"/>
  <c r="J13" i="6"/>
  <c r="F13" i="6"/>
  <c r="G13" i="6" s="1"/>
  <c r="J12" i="6"/>
  <c r="F12" i="6"/>
  <c r="G12" i="6" s="1"/>
  <c r="J11" i="6"/>
  <c r="F11" i="6"/>
  <c r="G11" i="6" s="1"/>
  <c r="J10" i="6"/>
  <c r="G10" i="6"/>
  <c r="F10" i="6"/>
  <c r="J9" i="6"/>
  <c r="F9" i="6"/>
  <c r="G9" i="6" s="1"/>
  <c r="J26" i="5"/>
  <c r="G26" i="5"/>
  <c r="J25" i="5"/>
  <c r="G25" i="5"/>
  <c r="J24" i="5"/>
  <c r="G24" i="5"/>
  <c r="J23" i="5"/>
  <c r="G23" i="5"/>
  <c r="J22" i="5"/>
  <c r="G22" i="5"/>
  <c r="J21" i="5"/>
  <c r="G21" i="5"/>
  <c r="J14" i="5"/>
  <c r="G14" i="5"/>
  <c r="J13" i="5"/>
  <c r="G13" i="5"/>
  <c r="J12" i="5"/>
  <c r="G12" i="5"/>
  <c r="J11" i="5"/>
  <c r="G11" i="5"/>
  <c r="J10" i="5"/>
  <c r="G10" i="5"/>
  <c r="J9" i="5"/>
  <c r="G9" i="5"/>
  <c r="J26" i="4"/>
  <c r="G26" i="4"/>
  <c r="J25" i="4"/>
  <c r="G25" i="4"/>
  <c r="J24" i="4"/>
  <c r="G24" i="4"/>
  <c r="J23" i="4"/>
  <c r="G23" i="4"/>
  <c r="J22" i="4"/>
  <c r="G22" i="4"/>
  <c r="J21" i="4"/>
  <c r="G21" i="4"/>
  <c r="J14" i="4"/>
  <c r="F14" i="4"/>
  <c r="G14" i="4" s="1"/>
  <c r="J13" i="4"/>
  <c r="F13" i="4"/>
  <c r="G13" i="4" s="1"/>
  <c r="J12" i="4"/>
  <c r="F12" i="4"/>
  <c r="G12" i="4" s="1"/>
  <c r="J11" i="4"/>
  <c r="F11" i="4"/>
  <c r="G11" i="4" s="1"/>
  <c r="J10" i="4"/>
  <c r="F10" i="4"/>
  <c r="G10" i="4" s="1"/>
  <c r="J9" i="4"/>
  <c r="F9" i="4"/>
  <c r="G9" i="4" s="1"/>
  <c r="J26" i="3"/>
  <c r="G26" i="3"/>
  <c r="J25" i="3"/>
  <c r="G25" i="3"/>
  <c r="J24" i="3"/>
  <c r="G24" i="3"/>
  <c r="J23" i="3"/>
  <c r="G23" i="3"/>
  <c r="J22" i="3"/>
  <c r="G22" i="3"/>
  <c r="J21" i="3"/>
  <c r="G21" i="3"/>
  <c r="J14" i="3"/>
  <c r="F14" i="3"/>
  <c r="G14" i="3" s="1"/>
  <c r="J13" i="3"/>
  <c r="F13" i="3"/>
  <c r="G13" i="3" s="1"/>
  <c r="J12" i="3"/>
  <c r="F12" i="3"/>
  <c r="G12" i="3" s="1"/>
  <c r="J11" i="3"/>
  <c r="F11" i="3"/>
  <c r="G11" i="3" s="1"/>
  <c r="J10" i="3"/>
  <c r="F10" i="3"/>
  <c r="G10" i="3" s="1"/>
  <c r="J9" i="3"/>
  <c r="F9" i="3"/>
  <c r="G9" i="3" s="1"/>
  <c r="K13" i="4" l="1"/>
  <c r="K21" i="6"/>
  <c r="K22" i="5"/>
  <c r="K24" i="5"/>
  <c r="K26" i="5"/>
  <c r="K12" i="6"/>
  <c r="K9" i="6"/>
  <c r="K22" i="4"/>
  <c r="K24" i="4"/>
  <c r="K26" i="4"/>
  <c r="K11" i="4"/>
  <c r="K21" i="3"/>
  <c r="K25" i="3"/>
  <c r="K11" i="5"/>
  <c r="K21" i="5"/>
  <c r="K25" i="5"/>
  <c r="K23" i="5"/>
  <c r="K11" i="6"/>
  <c r="K13" i="6"/>
  <c r="K22" i="6"/>
  <c r="K24" i="6"/>
  <c r="K26" i="6"/>
  <c r="K21" i="4"/>
  <c r="K23" i="4"/>
  <c r="K25" i="4"/>
  <c r="K22" i="3"/>
  <c r="K23" i="3"/>
  <c r="K24" i="3"/>
  <c r="K26" i="3"/>
  <c r="K9" i="5"/>
  <c r="K13" i="5"/>
  <c r="K9" i="4"/>
  <c r="K12" i="4"/>
  <c r="K9" i="3"/>
  <c r="K12" i="3"/>
  <c r="K10" i="6"/>
  <c r="K14" i="6"/>
  <c r="K12" i="5"/>
  <c r="K10" i="5"/>
  <c r="K14" i="5"/>
  <c r="K10" i="4"/>
  <c r="K14" i="4"/>
  <c r="K10" i="3"/>
  <c r="K11" i="3"/>
  <c r="K14" i="3"/>
  <c r="K13" i="3"/>
  <c r="F10" i="2"/>
  <c r="G10" i="2" s="1"/>
  <c r="F11" i="2"/>
  <c r="G11" i="2" s="1"/>
  <c r="F12" i="2"/>
  <c r="G12" i="2" s="1"/>
  <c r="F13" i="2"/>
  <c r="G13" i="2" s="1"/>
  <c r="F14" i="2"/>
  <c r="G14" i="2" s="1"/>
  <c r="F9" i="2"/>
  <c r="J26" i="2"/>
  <c r="G26" i="2"/>
  <c r="J25" i="2"/>
  <c r="G25" i="2"/>
  <c r="J24" i="2"/>
  <c r="G24" i="2"/>
  <c r="J23" i="2"/>
  <c r="G23" i="2"/>
  <c r="J22" i="2"/>
  <c r="G22" i="2"/>
  <c r="J21" i="2"/>
  <c r="G21" i="2"/>
  <c r="J14" i="2"/>
  <c r="J13" i="2"/>
  <c r="J12" i="2"/>
  <c r="J11" i="2"/>
  <c r="J10" i="2"/>
  <c r="K27" i="5" l="1"/>
  <c r="K27" i="6"/>
  <c r="K27" i="4"/>
  <c r="K21" i="2"/>
  <c r="K15" i="5"/>
  <c r="K29" i="5" s="1"/>
  <c r="B19" i="10" s="1"/>
  <c r="K15" i="6"/>
  <c r="K29" i="6" s="1"/>
  <c r="B18" i="10" s="1"/>
  <c r="K15" i="4"/>
  <c r="K29" i="4" s="1"/>
  <c r="B17" i="10" s="1"/>
  <c r="K27" i="3"/>
  <c r="K25" i="2"/>
  <c r="K22" i="2"/>
  <c r="K23" i="2"/>
  <c r="K24" i="2"/>
  <c r="K26" i="2"/>
  <c r="K15" i="3"/>
  <c r="K13" i="2"/>
  <c r="K12" i="2"/>
  <c r="K11" i="2"/>
  <c r="K14" i="2"/>
  <c r="K10" i="2"/>
  <c r="K29" i="3" l="1"/>
  <c r="B16" i="10" s="1"/>
  <c r="K27" i="2"/>
  <c r="B15" i="10" l="1"/>
  <c r="B20" i="10" s="1"/>
  <c r="B23" i="10" s="1"/>
</calcChain>
</file>

<file path=xl/sharedStrings.xml><?xml version="1.0" encoding="utf-8"?>
<sst xmlns="http://schemas.openxmlformats.org/spreadsheetml/2006/main" count="1164" uniqueCount="149">
  <si>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</si>
  <si>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</si>
  <si>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</si>
  <si>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</si>
  <si>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</si>
  <si>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</si>
  <si>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</si>
  <si>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</si>
  <si>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</si>
  <si>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</si>
  <si>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</si>
  <si>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</si>
  <si>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（kW）</t>
    <phoneticPr fontId="2"/>
  </si>
  <si>
    <t>（kWh）</t>
    <phoneticPr fontId="2"/>
  </si>
  <si>
    <t>（円）</t>
    <rPh sb="1" eb="2">
      <t>エン</t>
    </rPh>
    <phoneticPr fontId="2"/>
  </si>
  <si>
    <t>（円/kW）</t>
    <rPh sb="1" eb="2">
      <t>エン</t>
    </rPh>
    <phoneticPr fontId="2"/>
  </si>
  <si>
    <t>契約電力</t>
    <rPh sb="0" eb="2">
      <t>ケイヤク</t>
    </rPh>
    <rPh sb="2" eb="4">
      <t>デンリョク</t>
    </rPh>
    <phoneticPr fontId="2"/>
  </si>
  <si>
    <t>J</t>
    <phoneticPr fontId="2"/>
  </si>
  <si>
    <t>基本料金単価</t>
    <rPh sb="0" eb="2">
      <t>キホン</t>
    </rPh>
    <rPh sb="2" eb="4">
      <t>リョウキン</t>
    </rPh>
    <rPh sb="4" eb="6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</si>
  <si>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</si>
  <si>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電力量料金単価</t>
    <rPh sb="0" eb="2">
      <t>デンリョク</t>
    </rPh>
    <rPh sb="2" eb="3">
      <t>リョウ</t>
    </rPh>
    <rPh sb="3" eb="5">
      <t>リョウキン</t>
    </rPh>
    <rPh sb="5" eb="7">
      <t>タンカ</t>
    </rPh>
    <phoneticPr fontId="2"/>
  </si>
  <si>
    <t>電気料金合計</t>
    <rPh sb="0" eb="2">
      <t>デンキ</t>
    </rPh>
    <rPh sb="2" eb="4">
      <t>リョウキン</t>
    </rPh>
    <rPh sb="4" eb="6">
      <t>ゴウケイ</t>
    </rPh>
    <phoneticPr fontId="2"/>
  </si>
  <si>
    <t>基本料金</t>
    <rPh sb="0" eb="2">
      <t>キホン</t>
    </rPh>
    <rPh sb="2" eb="4">
      <t>リョウキン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</si>
  <si>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</si>
  <si>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不使用</t>
    <rPh sb="0" eb="3">
      <t>フシヨウ</t>
    </rPh>
    <phoneticPr fontId="2"/>
  </si>
  <si>
    <t>使用</t>
    <rPh sb="0" eb="2">
      <t>シヨウ</t>
    </rPh>
    <phoneticPr fontId="2"/>
  </si>
  <si>
    <t>A</t>
    <phoneticPr fontId="2"/>
  </si>
  <si>
    <t>B</t>
    <phoneticPr fontId="2"/>
  </si>
  <si>
    <t>C</t>
    <phoneticPr fontId="2"/>
  </si>
  <si>
    <t>E</t>
    <phoneticPr fontId="2"/>
  </si>
  <si>
    <t>F</t>
    <phoneticPr fontId="2"/>
  </si>
  <si>
    <t>期別</t>
    <rPh sb="0" eb="1">
      <t>キ</t>
    </rPh>
    <rPh sb="1" eb="2">
      <t>ベツ</t>
    </rPh>
    <phoneticPr fontId="2"/>
  </si>
  <si>
    <t>小計 I</t>
    <rPh sb="0" eb="2">
      <t>ショウケイ</t>
    </rPh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</si>
  <si>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</si>
  <si>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</si>
  <si>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</si>
  <si>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</si>
  <si>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</si>
  <si>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その他季</t>
    <rPh sb="2" eb="3">
      <t>タ</t>
    </rPh>
    <rPh sb="3" eb="4">
      <t>キ</t>
    </rPh>
    <phoneticPr fontId="2"/>
  </si>
  <si>
    <t>夏季</t>
    <rPh sb="0" eb="2">
      <t>カキ</t>
    </rPh>
    <phoneticPr fontId="2"/>
  </si>
  <si>
    <t>使用状況</t>
    <rPh sb="0" eb="2">
      <t>シヨウ</t>
    </rPh>
    <rPh sb="2" eb="4">
      <t>ジョウキョウ</t>
    </rPh>
    <phoneticPr fontId="2"/>
  </si>
  <si>
    <t>（自家発補給電力：定期検査または定期補修時以外の電力量料金単価）</t>
    <rPh sb="1" eb="4">
      <t>ジカハツ</t>
    </rPh>
    <rPh sb="4" eb="6">
      <t>ホキュウ</t>
    </rPh>
    <rPh sb="6" eb="8">
      <t>デンリョク</t>
    </rPh>
    <rPh sb="9" eb="11">
      <t>テイキ</t>
    </rPh>
    <rPh sb="11" eb="13">
      <t>ケンサ</t>
    </rPh>
    <rPh sb="16" eb="18">
      <t>テイキ</t>
    </rPh>
    <rPh sb="18" eb="20">
      <t>ホシュウ</t>
    </rPh>
    <rPh sb="20" eb="21">
      <t>ジ</t>
    </rPh>
    <rPh sb="21" eb="23">
      <t>イガイ</t>
    </rPh>
    <rPh sb="24" eb="26">
      <t>デンリョク</t>
    </rPh>
    <rPh sb="26" eb="27">
      <t>リョウ</t>
    </rPh>
    <rPh sb="27" eb="29">
      <t>リョウキン</t>
    </rPh>
    <rPh sb="29" eb="31">
      <t>タンカ</t>
    </rPh>
    <phoneticPr fontId="2"/>
  </si>
  <si>
    <t>係数</t>
    <rPh sb="0" eb="2">
      <t>ケイスウ</t>
    </rPh>
    <phoneticPr fontId="2"/>
  </si>
  <si>
    <t>電力量料金単価※
（円/kW）</t>
    <rPh sb="0" eb="2">
      <t>デンリョク</t>
    </rPh>
    <rPh sb="2" eb="3">
      <t>リョウ</t>
    </rPh>
    <rPh sb="3" eb="5">
      <t>リョウキン</t>
    </rPh>
    <rPh sb="5" eb="7">
      <t>タンカ</t>
    </rPh>
    <rPh sb="10" eb="11">
      <t>エン</t>
    </rPh>
    <phoneticPr fontId="2"/>
  </si>
  <si>
    <t>力率割引</t>
    <rPh sb="0" eb="2">
      <t>リキリツ</t>
    </rPh>
    <rPh sb="2" eb="4">
      <t>ワリビキ</t>
    </rPh>
    <phoneticPr fontId="2"/>
  </si>
  <si>
    <t>（円/kWh）</t>
    <phoneticPr fontId="2"/>
  </si>
  <si>
    <t>D=A×B×C</t>
    <phoneticPr fontId="2"/>
  </si>
  <si>
    <t>G=E×F</t>
    <phoneticPr fontId="2"/>
  </si>
  <si>
    <t>H=D＋G</t>
    <phoneticPr fontId="2"/>
  </si>
  <si>
    <t>M=J×K×L</t>
    <phoneticPr fontId="2"/>
  </si>
  <si>
    <t>P=N×O</t>
    <phoneticPr fontId="2"/>
  </si>
  <si>
    <t>Q=M+P</t>
    <phoneticPr fontId="2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</si>
  <si>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</si>
  <si>
    <t>小計Ⅱ</t>
    <rPh sb="0" eb="2">
      <t>ショウケイ</t>
    </rPh>
    <phoneticPr fontId="2"/>
  </si>
  <si>
    <t>　※定期検査または定期補修時以外の電力量料金単価について，契約希望単価を下欄に記入すること。</t>
    <rPh sb="29" eb="31">
      <t>ケイヤク</t>
    </rPh>
    <rPh sb="31" eb="33">
      <t>キボウ</t>
    </rPh>
    <rPh sb="33" eb="35">
      <t>タンカ</t>
    </rPh>
    <rPh sb="36" eb="37">
      <t>シタ</t>
    </rPh>
    <rPh sb="37" eb="38">
      <t>ラン</t>
    </rPh>
    <rPh sb="39" eb="41">
      <t>キニュウ</t>
    </rPh>
    <phoneticPr fontId="2"/>
  </si>
  <si>
    <t>　　 ただし，上表に記入した定期検査または定期補修時の単価に，下記の係数を乗じた金額（小数第3位以下切捨て）を超えない金額とすること。</t>
    <rPh sb="7" eb="8">
      <t>ジョウ</t>
    </rPh>
    <rPh sb="8" eb="9">
      <t>ヒョウ</t>
    </rPh>
    <rPh sb="10" eb="12">
      <t>キニュウ</t>
    </rPh>
    <rPh sb="55" eb="56">
      <t>コ</t>
    </rPh>
    <rPh sb="59" eb="61">
      <t>キンガク</t>
    </rPh>
    <phoneticPr fontId="2"/>
  </si>
  <si>
    <t>小計Ⅳ</t>
    <rPh sb="0" eb="2">
      <t>ショウケイ</t>
    </rPh>
    <phoneticPr fontId="2"/>
  </si>
  <si>
    <t>夏季※</t>
    <rPh sb="0" eb="2">
      <t>カキ</t>
    </rPh>
    <phoneticPr fontId="2"/>
  </si>
  <si>
    <t xml:space="preserve"> </t>
    <phoneticPr fontId="2"/>
  </si>
  <si>
    <t>(留意事項：共通）</t>
    <rPh sb="1" eb="3">
      <t>リュウイ</t>
    </rPh>
    <rPh sb="3" eb="5">
      <t>ジコウ</t>
    </rPh>
    <rPh sb="6" eb="8">
      <t>キョウツウ</t>
    </rPh>
    <phoneticPr fontId="2"/>
  </si>
  <si>
    <t>（留意事項：自家発補給電力分　定期検査または定期補修時)</t>
    <rPh sb="1" eb="3">
      <t>リュウイ</t>
    </rPh>
    <rPh sb="3" eb="5">
      <t>ジコウ</t>
    </rPh>
    <rPh sb="6" eb="9">
      <t>ジカハツ</t>
    </rPh>
    <rPh sb="9" eb="11">
      <t>ホキュウ</t>
    </rPh>
    <rPh sb="11" eb="13">
      <t>デンリョク</t>
    </rPh>
    <rPh sb="13" eb="14">
      <t>ブン</t>
    </rPh>
    <rPh sb="15" eb="17">
      <t>テイキ</t>
    </rPh>
    <rPh sb="17" eb="19">
      <t>ケンサ</t>
    </rPh>
    <rPh sb="22" eb="24">
      <t>テイキ</t>
    </rPh>
    <rPh sb="24" eb="26">
      <t>ホシュウ</t>
    </rPh>
    <rPh sb="26" eb="27">
      <t>ジ</t>
    </rPh>
    <phoneticPr fontId="2"/>
  </si>
  <si>
    <t>　　を超えない金額とすること</t>
    <phoneticPr fontId="2"/>
  </si>
  <si>
    <t>不使用</t>
    <rPh sb="0" eb="1">
      <t>フ</t>
    </rPh>
    <rPh sb="1" eb="3">
      <t>シヨウ</t>
    </rPh>
    <phoneticPr fontId="2"/>
  </si>
  <si>
    <t>（kW）</t>
  </si>
  <si>
    <t>（円/kWh）</t>
  </si>
  <si>
    <t>（kWh）</t>
  </si>
  <si>
    <t>A</t>
  </si>
  <si>
    <t>B</t>
  </si>
  <si>
    <t>C</t>
  </si>
  <si>
    <t>D=A×B×C</t>
  </si>
  <si>
    <t>E</t>
  </si>
  <si>
    <t>F</t>
  </si>
  <si>
    <t>G=E×F</t>
  </si>
  <si>
    <t>H=D＋G</t>
  </si>
  <si>
    <t>小計Ⅲ</t>
    <rPh sb="0" eb="2">
      <t>ショウケイ</t>
    </rPh>
    <phoneticPr fontId="2"/>
  </si>
  <si>
    <t>堆肥化センター</t>
    <rPh sb="0" eb="3">
      <t>タイヒカ</t>
    </rPh>
    <phoneticPr fontId="2"/>
  </si>
  <si>
    <t>南蒲生環境センター</t>
    <rPh sb="0" eb="5">
      <t>ミナミガモウカンキョウ</t>
    </rPh>
    <phoneticPr fontId="2"/>
  </si>
  <si>
    <t>施設名：今泉工場</t>
    <rPh sb="0" eb="3">
      <t>シセツメイ</t>
    </rPh>
    <rPh sb="4" eb="8">
      <t>イマイズミコウジョウ</t>
    </rPh>
    <phoneticPr fontId="2"/>
  </si>
  <si>
    <t>2-1．（令和５年度）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</si>
  <si>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r>
      <rPr>
        <b/>
        <sz val="10"/>
        <color theme="1"/>
        <rFont val="ＭＳ Ｐゴシック"/>
        <family val="3"/>
        <charset val="128"/>
        <scheme val="minor"/>
      </rPr>
      <t>契約希望金額</t>
    </r>
    <r>
      <rPr>
        <sz val="10"/>
        <color theme="1"/>
        <rFont val="ＭＳ Ｐゴシック"/>
        <family val="3"/>
        <charset val="128"/>
        <scheme val="minor"/>
      </rPr>
      <t xml:space="preserve">
（Ⅰ～Ⅳ合計）</t>
    </r>
    <rPh sb="0" eb="2">
      <t>ケイヤク</t>
    </rPh>
    <rPh sb="2" eb="4">
      <t>キボウ</t>
    </rPh>
    <rPh sb="4" eb="6">
      <t>キンガク</t>
    </rPh>
    <rPh sb="11" eb="13">
      <t>ゴウケイ</t>
    </rPh>
    <phoneticPr fontId="2"/>
  </si>
  <si>
    <t>2-2．（令和６年度）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</si>
  <si>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施設名：石積埋立処分場</t>
    <rPh sb="0" eb="2">
      <t>シセツ</t>
    </rPh>
    <rPh sb="2" eb="3">
      <t>メイ</t>
    </rPh>
    <rPh sb="4" eb="11">
      <t>イシヅモリウメタテショブンジョウ</t>
    </rPh>
    <phoneticPr fontId="2"/>
  </si>
  <si>
    <t>1-1．（令和５年度）</t>
    <rPh sb="5" eb="6">
      <t>レイ</t>
    </rPh>
    <rPh sb="6" eb="7">
      <t>ワ</t>
    </rPh>
    <rPh sb="8" eb="10">
      <t>ネンド</t>
    </rPh>
    <phoneticPr fontId="2"/>
  </si>
  <si>
    <t>1-2．（令和６年度）</t>
    <rPh sb="5" eb="6">
      <t>レイ</t>
    </rPh>
    <rPh sb="6" eb="7">
      <t>ワ</t>
    </rPh>
    <rPh sb="8" eb="10">
      <t>ネンド</t>
    </rPh>
    <phoneticPr fontId="2"/>
  </si>
  <si>
    <t>施設名：延寿埋立処分場</t>
    <rPh sb="0" eb="3">
      <t>シセツメイ</t>
    </rPh>
    <rPh sb="4" eb="11">
      <t>エンジュウメタテショブンジョウ</t>
    </rPh>
    <phoneticPr fontId="2"/>
  </si>
  <si>
    <r>
      <rPr>
        <b/>
        <sz val="10"/>
        <color theme="1"/>
        <rFont val="ＭＳ Ｐゴシック"/>
        <family val="3"/>
        <charset val="128"/>
        <scheme val="minor"/>
      </rPr>
      <t>契約希望金額</t>
    </r>
    <r>
      <rPr>
        <sz val="10"/>
        <color theme="1"/>
        <rFont val="ＭＳ Ｐゴシック"/>
        <family val="3"/>
        <charset val="128"/>
        <scheme val="minor"/>
      </rPr>
      <t xml:space="preserve">
（Ⅰ～Ⅱ合計）</t>
    </r>
    <rPh sb="0" eb="2">
      <t>ケイヤク</t>
    </rPh>
    <rPh sb="2" eb="4">
      <t>キボウ</t>
    </rPh>
    <rPh sb="4" eb="6">
      <t>キンガク</t>
    </rPh>
    <rPh sb="11" eb="13">
      <t>ゴウケイ</t>
    </rPh>
    <phoneticPr fontId="2"/>
  </si>
  <si>
    <t>施設名：森郷埋立処分場跡地排水処理施設</t>
    <rPh sb="0" eb="3">
      <t>シセツメイ</t>
    </rPh>
    <rPh sb="4" eb="19">
      <t>モリゴウウメタテショブンジョウアトチハイスイショリシセツ</t>
    </rPh>
    <phoneticPr fontId="2"/>
  </si>
  <si>
    <t>施設名：堆肥化センター</t>
    <rPh sb="0" eb="3">
      <t>シセツメイ</t>
    </rPh>
    <rPh sb="4" eb="7">
      <t>タイヒカ</t>
    </rPh>
    <phoneticPr fontId="2"/>
  </si>
  <si>
    <t>施設名：南蒲生環境センター</t>
    <rPh sb="0" eb="3">
      <t>シセツメイ</t>
    </rPh>
    <rPh sb="4" eb="9">
      <t>ミナミガモウカンキョウ</t>
    </rPh>
    <phoneticPr fontId="2"/>
  </si>
  <si>
    <t>施設名：松森工場</t>
    <rPh sb="0" eb="3">
      <t>シセツメイ</t>
    </rPh>
    <rPh sb="4" eb="6">
      <t>マツモリ</t>
    </rPh>
    <rPh sb="6" eb="8">
      <t>コウジョウ</t>
    </rPh>
    <phoneticPr fontId="2"/>
  </si>
  <si>
    <t>1-1．（令和５年度）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</si>
  <si>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t>1-2．（令和６年度）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</si>
  <si>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t>今泉工場</t>
    <rPh sb="0" eb="4">
      <t>イマイズミコウジョウ</t>
    </rPh>
    <phoneticPr fontId="2"/>
  </si>
  <si>
    <t>葛岡工場</t>
    <rPh sb="0" eb="4">
      <t>クズオカコウジョウ</t>
    </rPh>
    <phoneticPr fontId="2"/>
  </si>
  <si>
    <t>松森工場</t>
    <rPh sb="0" eb="2">
      <t>マツモリ</t>
    </rPh>
    <rPh sb="2" eb="4">
      <t>コウジョウ</t>
    </rPh>
    <phoneticPr fontId="2"/>
  </si>
  <si>
    <t>松森工場</t>
    <rPh sb="0" eb="4">
      <t>マツモリコウジョウ</t>
    </rPh>
    <phoneticPr fontId="2"/>
  </si>
  <si>
    <t>石積埋立処分場</t>
    <rPh sb="0" eb="2">
      <t>イシヅモリ</t>
    </rPh>
    <rPh sb="2" eb="7">
      <t>ウメタテショブンジョウ</t>
    </rPh>
    <phoneticPr fontId="2"/>
  </si>
  <si>
    <t>延寿埋立処分場</t>
    <rPh sb="0" eb="2">
      <t>エンジュ</t>
    </rPh>
    <rPh sb="2" eb="7">
      <t>ウメタテショブンジョウ</t>
    </rPh>
    <phoneticPr fontId="2"/>
  </si>
  <si>
    <t>森郷埋立処分場跡地排水処理施設</t>
    <rPh sb="0" eb="2">
      <t>モリゴウ</t>
    </rPh>
    <rPh sb="2" eb="9">
      <t>ウメタテショブンジョウアトチ</t>
    </rPh>
    <rPh sb="9" eb="15">
      <t>ハイスイショリシセツ</t>
    </rPh>
    <phoneticPr fontId="2"/>
  </si>
  <si>
    <t>契約希望金額</t>
    <rPh sb="0" eb="2">
      <t>ケイヤク</t>
    </rPh>
    <rPh sb="2" eb="4">
      <t>キボウ</t>
    </rPh>
    <rPh sb="4" eb="6">
      <t>キンガク</t>
    </rPh>
    <phoneticPr fontId="2"/>
  </si>
  <si>
    <t>１．売電分</t>
    <rPh sb="2" eb="4">
      <t>バイデン</t>
    </rPh>
    <rPh sb="4" eb="5">
      <t>ブン</t>
    </rPh>
    <phoneticPr fontId="2"/>
  </si>
  <si>
    <t>小計（①）</t>
    <rPh sb="0" eb="2">
      <t>ショウケイ</t>
    </rPh>
    <phoneticPr fontId="2"/>
  </si>
  <si>
    <t>小計（②）</t>
    <rPh sb="0" eb="2">
      <t>ショウケイ</t>
    </rPh>
    <phoneticPr fontId="2"/>
  </si>
  <si>
    <t>売電分(①)－買電分(②)＝</t>
    <rPh sb="0" eb="2">
      <t>バイデン</t>
    </rPh>
    <rPh sb="2" eb="3">
      <t>ブン</t>
    </rPh>
    <rPh sb="7" eb="9">
      <t>カイデン</t>
    </rPh>
    <rPh sb="9" eb="10">
      <t>ブン</t>
    </rPh>
    <phoneticPr fontId="2"/>
  </si>
  <si>
    <t>２．買電分</t>
    <rPh sb="2" eb="4">
      <t>カイデン</t>
    </rPh>
    <rPh sb="4" eb="5">
      <t>ブン</t>
    </rPh>
    <phoneticPr fontId="2"/>
  </si>
  <si>
    <t>施　設　名</t>
    <rPh sb="0" eb="1">
      <t>シ</t>
    </rPh>
    <rPh sb="2" eb="3">
      <t>セツ</t>
    </rPh>
    <rPh sb="4" eb="5">
      <t>メイ</t>
    </rPh>
    <phoneticPr fontId="2"/>
  </si>
  <si>
    <t>昼間</t>
    <rPh sb="0" eb="1">
      <t>ヒル</t>
    </rPh>
    <rPh sb="1" eb="2">
      <t>マ</t>
    </rPh>
    <phoneticPr fontId="14"/>
  </si>
  <si>
    <t>夜間・休日</t>
    <rPh sb="0" eb="2">
      <t>ヤカン</t>
    </rPh>
    <rPh sb="3" eb="5">
      <t>キュウジツ</t>
    </rPh>
    <phoneticPr fontId="14"/>
  </si>
  <si>
    <t>合計料金</t>
    <rPh sb="0" eb="2">
      <t>ゴウケイ</t>
    </rPh>
    <rPh sb="2" eb="4">
      <t>リョウキン</t>
    </rPh>
    <phoneticPr fontId="14"/>
  </si>
  <si>
    <t>夏季昼間</t>
    <rPh sb="0" eb="2">
      <t>カキ</t>
    </rPh>
    <rPh sb="2" eb="4">
      <t>ヒルマ</t>
    </rPh>
    <phoneticPr fontId="14"/>
  </si>
  <si>
    <t>その他季昼間</t>
    <rPh sb="2" eb="3">
      <t>タ</t>
    </rPh>
    <rPh sb="3" eb="4">
      <t>キ</t>
    </rPh>
    <rPh sb="4" eb="6">
      <t>ヒルマ</t>
    </rPh>
    <phoneticPr fontId="14"/>
  </si>
  <si>
    <t>料金</t>
    <rPh sb="0" eb="2">
      <t>リョウキン</t>
    </rPh>
    <phoneticPr fontId="14"/>
  </si>
  <si>
    <t>料金</t>
  </si>
  <si>
    <t>円/kWh</t>
    <rPh sb="0" eb="1">
      <t>エン</t>
    </rPh>
    <phoneticPr fontId="14"/>
  </si>
  <si>
    <t>kＷh</t>
    <phoneticPr fontId="14"/>
  </si>
  <si>
    <t>円</t>
    <rPh sb="0" eb="1">
      <t>エン</t>
    </rPh>
    <phoneticPr fontId="14"/>
  </si>
  <si>
    <t>円</t>
  </si>
  <si>
    <t>（合計）</t>
    <rPh sb="1" eb="3">
      <t>ゴウケイ</t>
    </rPh>
    <phoneticPr fontId="14"/>
  </si>
  <si>
    <t>　　１年当たりの電気料金</t>
    <rPh sb="3" eb="4">
      <t>ネン</t>
    </rPh>
    <rPh sb="4" eb="5">
      <t>ア</t>
    </rPh>
    <rPh sb="8" eb="10">
      <t>デンキ</t>
    </rPh>
    <rPh sb="10" eb="12">
      <t>リョウキン</t>
    </rPh>
    <phoneticPr fontId="14"/>
  </si>
  <si>
    <t>この色のセルのみ入力</t>
    <rPh sb="2" eb="3">
      <t>イロ</t>
    </rPh>
    <rPh sb="8" eb="10">
      <t>ニュウリョク</t>
    </rPh>
    <phoneticPr fontId="14"/>
  </si>
  <si>
    <t>（円未満の端数金額切捨て）</t>
    <rPh sb="1" eb="2">
      <t>エン</t>
    </rPh>
    <rPh sb="2" eb="4">
      <t>ミマン</t>
    </rPh>
    <rPh sb="5" eb="7">
      <t>ハスウ</t>
    </rPh>
    <rPh sb="7" eb="9">
      <t>キンガク</t>
    </rPh>
    <rPh sb="9" eb="11">
      <t>キリス</t>
    </rPh>
    <phoneticPr fontId="14"/>
  </si>
  <si>
    <t>１キロワット時につき</t>
    <rPh sb="6" eb="7">
      <t>ジ</t>
    </rPh>
    <phoneticPr fontId="14"/>
  </si>
  <si>
    <t>平　日
昼　間</t>
    <rPh sb="0" eb="1">
      <t>ヒラ</t>
    </rPh>
    <rPh sb="2" eb="3">
      <t>ヒ</t>
    </rPh>
    <rPh sb="4" eb="5">
      <t>ヒル</t>
    </rPh>
    <rPh sb="6" eb="7">
      <t>アイダ</t>
    </rPh>
    <phoneticPr fontId="14"/>
  </si>
  <si>
    <t>夏季</t>
    <rPh sb="0" eb="1">
      <t>ナツ</t>
    </rPh>
    <rPh sb="1" eb="2">
      <t>キ</t>
    </rPh>
    <phoneticPr fontId="14"/>
  </si>
  <si>
    <t>その他季</t>
    <rPh sb="2" eb="3">
      <t>タ</t>
    </rPh>
    <rPh sb="3" eb="4">
      <t>キ</t>
    </rPh>
    <phoneticPr fontId="14"/>
  </si>
  <si>
    <t>夜間及び休日</t>
    <rPh sb="0" eb="1">
      <t>ヨル</t>
    </rPh>
    <rPh sb="1" eb="2">
      <t>アイダ</t>
    </rPh>
    <rPh sb="2" eb="3">
      <t>オヨ</t>
    </rPh>
    <rPh sb="4" eb="6">
      <t>キュウジツ</t>
    </rPh>
    <phoneticPr fontId="14"/>
  </si>
  <si>
    <t>入札金額積算内訳書（売電）</t>
    <rPh sb="0" eb="4">
      <t>ニュウサツキンガク</t>
    </rPh>
    <rPh sb="4" eb="9">
      <t>セキサンウチワケショ</t>
    </rPh>
    <rPh sb="10" eb="12">
      <t>バイデン</t>
    </rPh>
    <phoneticPr fontId="14"/>
  </si>
  <si>
    <t>4月</t>
  </si>
  <si>
    <t>商号又は名称</t>
    <rPh sb="0" eb="2">
      <t>ショウゴウ</t>
    </rPh>
    <rPh sb="2" eb="3">
      <t>マタ</t>
    </rPh>
    <rPh sb="4" eb="6">
      <t>メイショウ</t>
    </rPh>
    <phoneticPr fontId="14"/>
  </si>
  <si>
    <t>R5.10月</t>
    <rPh sb="5" eb="6">
      <t>ガツ</t>
    </rPh>
    <phoneticPr fontId="14"/>
  </si>
  <si>
    <t>R6.1月</t>
    <phoneticPr fontId="2"/>
  </si>
  <si>
    <t xml:space="preserve"> </t>
  </si>
  <si>
    <t>入札金額積算内訳総括表</t>
    <rPh sb="0" eb="2">
      <t>ニュウサツ</t>
    </rPh>
    <rPh sb="2" eb="4">
      <t>キンガク</t>
    </rPh>
    <rPh sb="4" eb="6">
      <t>セキサン</t>
    </rPh>
    <rPh sb="6" eb="8">
      <t>ウチワケ</t>
    </rPh>
    <rPh sb="8" eb="11">
      <t>ソウカツヒョウ</t>
    </rPh>
    <phoneticPr fontId="2"/>
  </si>
  <si>
    <t xml:space="preserve">※電力量料金単価(N欄)のうち、「夏季」の単価は、「その他季」の単価に係数「1.0353」を乗じた金額(小数第3位以下切り捨て)
</t>
    <rPh sb="1" eb="3">
      <t>デンリョク</t>
    </rPh>
    <rPh sb="3" eb="4">
      <t>リョウ</t>
    </rPh>
    <rPh sb="4" eb="6">
      <t>リョウキン</t>
    </rPh>
    <rPh sb="6" eb="8">
      <t>タンカ</t>
    </rPh>
    <rPh sb="10" eb="11">
      <t>ラン</t>
    </rPh>
    <rPh sb="17" eb="19">
      <t>カキ</t>
    </rPh>
    <rPh sb="21" eb="23">
      <t>タンカ</t>
    </rPh>
    <rPh sb="28" eb="29">
      <t>タ</t>
    </rPh>
    <rPh sb="29" eb="30">
      <t>キ</t>
    </rPh>
    <rPh sb="32" eb="34">
      <t>タンカ</t>
    </rPh>
    <rPh sb="35" eb="37">
      <t>ケイスウ</t>
    </rPh>
    <rPh sb="46" eb="47">
      <t>ジョウ</t>
    </rPh>
    <rPh sb="49" eb="51">
      <t>キンガク</t>
    </rPh>
    <rPh sb="52" eb="54">
      <t>ショウスウ</t>
    </rPh>
    <rPh sb="54" eb="55">
      <t>ダイ</t>
    </rPh>
    <rPh sb="56" eb="59">
      <t>イイカ</t>
    </rPh>
    <rPh sb="59" eb="60">
      <t>キ</t>
    </rPh>
    <rPh sb="61" eb="62">
      <t>ス</t>
    </rPh>
    <phoneticPr fontId="2"/>
  </si>
  <si>
    <t xml:space="preserve">※電力量料金単価(N欄)のうち、「夏季」の単価は、「その他季」の単価に係数「1.0344」を乗じた金額(小数第3位以下切り捨て)
</t>
    <rPh sb="1" eb="3">
      <t>デンリョク</t>
    </rPh>
    <rPh sb="3" eb="4">
      <t>リョウ</t>
    </rPh>
    <rPh sb="4" eb="6">
      <t>リョウキン</t>
    </rPh>
    <rPh sb="6" eb="8">
      <t>タンカ</t>
    </rPh>
    <rPh sb="10" eb="11">
      <t>ラン</t>
    </rPh>
    <rPh sb="17" eb="19">
      <t>カキ</t>
    </rPh>
    <rPh sb="21" eb="23">
      <t>タンカ</t>
    </rPh>
    <rPh sb="28" eb="29">
      <t>タ</t>
    </rPh>
    <rPh sb="29" eb="30">
      <t>キ</t>
    </rPh>
    <rPh sb="32" eb="34">
      <t>タンカ</t>
    </rPh>
    <rPh sb="35" eb="37">
      <t>ケイスウ</t>
    </rPh>
    <rPh sb="46" eb="47">
      <t>ジョウ</t>
    </rPh>
    <rPh sb="49" eb="51">
      <t>キンガク</t>
    </rPh>
    <rPh sb="52" eb="54">
      <t>ショウスウ</t>
    </rPh>
    <rPh sb="54" eb="55">
      <t>ダイ</t>
    </rPh>
    <rPh sb="56" eb="59">
      <t>イイカ</t>
    </rPh>
    <rPh sb="59" eb="60">
      <t>キ</t>
    </rPh>
    <rPh sb="61" eb="62">
      <t>ス</t>
    </rPh>
    <phoneticPr fontId="2"/>
  </si>
  <si>
    <t>円</t>
    <rPh sb="0" eb="1">
      <t>エン</t>
    </rPh>
    <phoneticPr fontId="2"/>
  </si>
  <si>
    <t>合計金額(税抜)</t>
    <rPh sb="0" eb="2">
      <t>ゴウケイ</t>
    </rPh>
    <rPh sb="2" eb="3">
      <t>キン</t>
    </rPh>
    <rPh sb="3" eb="4">
      <t>ガク</t>
    </rPh>
    <rPh sb="5" eb="7">
      <t>ゼイヌキ</t>
    </rPh>
    <phoneticPr fontId="14"/>
  </si>
  <si>
    <t>合計金額(税込)</t>
    <rPh sb="0" eb="2">
      <t>ゴウケイ</t>
    </rPh>
    <rPh sb="2" eb="3">
      <t>キン</t>
    </rPh>
    <rPh sb="3" eb="4">
      <t>ガク</t>
    </rPh>
    <phoneticPr fontId="14"/>
  </si>
  <si>
    <t>内訳書（計算書）</t>
    <rPh sb="0" eb="3">
      <t>ウチワケショ</t>
    </rPh>
    <rPh sb="4" eb="7">
      <t>ケイサンショ</t>
    </rPh>
    <phoneticPr fontId="14"/>
  </si>
  <si>
    <t>施設名：今泉工場</t>
    <rPh sb="0" eb="2">
      <t>シセツ</t>
    </rPh>
    <rPh sb="2" eb="3">
      <t>メイ</t>
    </rPh>
    <rPh sb="4" eb="8">
      <t>イマイズミコウジョウ</t>
    </rPh>
    <phoneticPr fontId="2"/>
  </si>
  <si>
    <t>施設名：葛岡工場</t>
    <rPh sb="0" eb="3">
      <t>シセツメイ</t>
    </rPh>
    <rPh sb="4" eb="8">
      <t>クズオカコウジョウ</t>
    </rPh>
    <phoneticPr fontId="2"/>
  </si>
  <si>
    <t>施設名：松森工場</t>
    <rPh sb="0" eb="3">
      <t>シセツメイ</t>
    </rPh>
    <rPh sb="4" eb="6">
      <t>マツモリ</t>
    </rPh>
    <rPh sb="6" eb="8">
      <t>コウジョウ</t>
    </rPh>
    <phoneticPr fontId="2"/>
  </si>
  <si>
    <t>※「夏季」の単価については，下記留意事項を参照のこと。</t>
    <rPh sb="2" eb="4">
      <t>カキ</t>
    </rPh>
    <rPh sb="6" eb="8">
      <t>タンカ</t>
    </rPh>
    <rPh sb="14" eb="16">
      <t>カキ</t>
    </rPh>
    <rPh sb="16" eb="18">
      <t>リュウイ</t>
    </rPh>
    <rPh sb="18" eb="20">
      <t>ジコウ</t>
    </rPh>
    <rPh sb="21" eb="23">
      <t>サンショウ</t>
    </rPh>
    <phoneticPr fontId="2"/>
  </si>
  <si>
    <t>３．契約希望金額総額（入札金額）</t>
    <rPh sb="2" eb="4">
      <t>ケイヤク</t>
    </rPh>
    <rPh sb="4" eb="6">
      <t>キボウ</t>
    </rPh>
    <rPh sb="6" eb="8">
      <t>キンガク</t>
    </rPh>
    <rPh sb="8" eb="10">
      <t>ソウガク</t>
    </rPh>
    <rPh sb="11" eb="15">
      <t>ニュウサツキンガク</t>
    </rPh>
    <phoneticPr fontId="2"/>
  </si>
  <si>
    <t>(税抜単価。小数点以下第２位まで記入。）</t>
    <rPh sb="1" eb="3">
      <t>ゼイヌキ</t>
    </rPh>
    <rPh sb="3" eb="5">
      <t>タンカ</t>
    </rPh>
    <rPh sb="6" eb="9">
      <t>ショウスウテン</t>
    </rPh>
    <rPh sb="9" eb="11">
      <t>イカ</t>
    </rPh>
    <rPh sb="11" eb="12">
      <t>ダイ</t>
    </rPh>
    <rPh sb="13" eb="14">
      <t>イ</t>
    </rPh>
    <rPh sb="16" eb="18">
      <t>キニュウ</t>
    </rPh>
    <phoneticPr fontId="14"/>
  </si>
  <si>
    <t>(留意事項)
(1)入力単価は、消費税及び地方消費税相当額抜きの金額とすること。
(2)合計金額（税込)欄は、入札金額積算内訳総括表の契約希望金額と一致すること。
(3)この入札金額積算内訳書（売電）は，入札書と併せて封筒に入れること。</t>
    <rPh sb="10" eb="12">
      <t>ニュウリョク</t>
    </rPh>
    <rPh sb="12" eb="14">
      <t>タンカ</t>
    </rPh>
    <rPh sb="29" eb="30">
      <t>ヌ</t>
    </rPh>
    <phoneticPr fontId="2"/>
  </si>
  <si>
    <t>(1)金額はすべて消費税及び地方消費税相当額（合計税率10％）を含む金額を記入すること。
(2)基本料金単価（A欄及びJ欄）は，使用月と不使用月ごとに，それぞれ同一料金とすること。
(3)電力量料金単価（E欄及びN欄）は，夏季とその他季ごとに，それぞれ同一料金とすること。なお，不使用月も金額を記入すること。
(4)各月の電気料金合計（H欄及びQ欄）は小数点以下を切り捨てた金額を記入すること。
(5)契約希望金額（１１ヶ月合計）欄は、入札金額積算内訳総括表の契約希望金額と一致すること。
(6)この入札金額積算内訳書は，入札書と併せて封筒に入れること。</t>
    <rPh sb="3" eb="5">
      <t>キンガク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1">
      <t>ソウトウ</t>
    </rPh>
    <rPh sb="21" eb="22">
      <t>ガク</t>
    </rPh>
    <rPh sb="23" eb="25">
      <t>ゴウケイ</t>
    </rPh>
    <rPh sb="25" eb="27">
      <t>ゼイリツ</t>
    </rPh>
    <rPh sb="32" eb="33">
      <t>フク</t>
    </rPh>
    <rPh sb="34" eb="36">
      <t>キンガク</t>
    </rPh>
    <rPh sb="37" eb="39">
      <t>キニュウ</t>
    </rPh>
    <rPh sb="48" eb="50">
      <t>キホン</t>
    </rPh>
    <rPh sb="50" eb="52">
      <t>リョウキン</t>
    </rPh>
    <rPh sb="52" eb="54">
      <t>タンカ</t>
    </rPh>
    <rPh sb="56" eb="57">
      <t>ラン</t>
    </rPh>
    <rPh sb="57" eb="58">
      <t>オヨ</t>
    </rPh>
    <rPh sb="60" eb="61">
      <t>ラン</t>
    </rPh>
    <rPh sb="64" eb="66">
      <t>シヨウ</t>
    </rPh>
    <rPh sb="66" eb="67">
      <t>ツキ</t>
    </rPh>
    <rPh sb="68" eb="71">
      <t>フシヨウ</t>
    </rPh>
    <rPh sb="71" eb="72">
      <t>ツキ</t>
    </rPh>
    <rPh sb="80" eb="82">
      <t>ドウイツ</t>
    </rPh>
    <rPh sb="82" eb="84">
      <t>リョウキン</t>
    </rPh>
    <rPh sb="94" eb="96">
      <t>デンリョク</t>
    </rPh>
    <rPh sb="96" eb="97">
      <t>リョウ</t>
    </rPh>
    <rPh sb="97" eb="99">
      <t>リョウキン</t>
    </rPh>
    <rPh sb="99" eb="101">
      <t>タンカ</t>
    </rPh>
    <rPh sb="103" eb="104">
      <t>ラン</t>
    </rPh>
    <rPh sb="104" eb="105">
      <t>オヨ</t>
    </rPh>
    <rPh sb="107" eb="108">
      <t>ラン</t>
    </rPh>
    <rPh sb="111" eb="113">
      <t>カキ</t>
    </rPh>
    <rPh sb="116" eb="117">
      <t>タ</t>
    </rPh>
    <rPh sb="117" eb="118">
      <t>キ</t>
    </rPh>
    <rPh sb="126" eb="128">
      <t>ドウイツ</t>
    </rPh>
    <rPh sb="128" eb="130">
      <t>リョウキン</t>
    </rPh>
    <rPh sb="139" eb="142">
      <t>フシヨウ</t>
    </rPh>
    <rPh sb="142" eb="143">
      <t>ツキ</t>
    </rPh>
    <rPh sb="144" eb="146">
      <t>キンガク</t>
    </rPh>
    <rPh sb="147" eb="149">
      <t>キニュウ</t>
    </rPh>
    <rPh sb="158" eb="160">
      <t>カクツキ</t>
    </rPh>
    <rPh sb="161" eb="163">
      <t>デンキ</t>
    </rPh>
    <rPh sb="163" eb="165">
      <t>リョウキン</t>
    </rPh>
    <rPh sb="165" eb="167">
      <t>ゴウケイ</t>
    </rPh>
    <rPh sb="169" eb="170">
      <t>ラン</t>
    </rPh>
    <rPh sb="170" eb="171">
      <t>オヨ</t>
    </rPh>
    <rPh sb="173" eb="174">
      <t>ラン</t>
    </rPh>
    <rPh sb="176" eb="179">
      <t>ショウスウテン</t>
    </rPh>
    <rPh sb="179" eb="181">
      <t>イカ</t>
    </rPh>
    <rPh sb="182" eb="183">
      <t>キ</t>
    </rPh>
    <rPh sb="184" eb="185">
      <t>ス</t>
    </rPh>
    <rPh sb="187" eb="189">
      <t>キンガク</t>
    </rPh>
    <rPh sb="190" eb="192">
      <t>キニュウ</t>
    </rPh>
    <rPh sb="201" eb="203">
      <t>ケイヤク</t>
    </rPh>
    <rPh sb="203" eb="205">
      <t>キボウ</t>
    </rPh>
    <rPh sb="205" eb="207">
      <t>キンガク</t>
    </rPh>
    <rPh sb="211" eb="212">
      <t>ゲツ</t>
    </rPh>
    <rPh sb="212" eb="214">
      <t>ゴウケイ</t>
    </rPh>
    <rPh sb="215" eb="216">
      <t>ラン</t>
    </rPh>
    <rPh sb="218" eb="220">
      <t>ニュウサツ</t>
    </rPh>
    <rPh sb="220" eb="224">
      <t>キンガクセキサン</t>
    </rPh>
    <rPh sb="224" eb="226">
      <t>ウチワケ</t>
    </rPh>
    <rPh sb="226" eb="229">
      <t>ソウカツヒョウ</t>
    </rPh>
    <rPh sb="230" eb="234">
      <t>ケイヤクキボウ</t>
    </rPh>
    <rPh sb="234" eb="236">
      <t>キンガク</t>
    </rPh>
    <rPh sb="237" eb="239">
      <t>イッチ</t>
    </rPh>
    <phoneticPr fontId="2"/>
  </si>
  <si>
    <t>(1)金額はすべて消費税及び地方消費税相当額（合計税率10％）を含む金額を記入すること。
(2)基本料金単価（A欄及びJ欄）は，使用月と不使用月ごとに，それぞれ同一料金とすること。
(3)電力量料金単価（E欄及びN欄）は，夏季とその他季ごとに，それぞれ同一料金とすること。なお，不使用月も金額を記入すること。
(4)各月の電気料金合計（H欄及びQ欄）は小数点以下を切り捨てた金額を記入すること。
(5)契約希望金額（１２ヶ月合計）欄は、入札金額積算内訳総括表の契約希望金額と一致すること。
(6)この入札金額積算内訳書は，入札書と併せて封筒に入れること。</t>
    <rPh sb="3" eb="5">
      <t>キンガク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1">
      <t>ソウトウ</t>
    </rPh>
    <rPh sb="21" eb="22">
      <t>ガク</t>
    </rPh>
    <rPh sb="23" eb="25">
      <t>ゴウケイ</t>
    </rPh>
    <rPh sb="25" eb="27">
      <t>ゼイリツ</t>
    </rPh>
    <rPh sb="32" eb="33">
      <t>フク</t>
    </rPh>
    <rPh sb="34" eb="36">
      <t>キンガク</t>
    </rPh>
    <rPh sb="37" eb="39">
      <t>キニュウ</t>
    </rPh>
    <rPh sb="48" eb="50">
      <t>キホン</t>
    </rPh>
    <rPh sb="50" eb="52">
      <t>リョウキン</t>
    </rPh>
    <rPh sb="52" eb="54">
      <t>タンカ</t>
    </rPh>
    <rPh sb="56" eb="57">
      <t>ラン</t>
    </rPh>
    <rPh sb="57" eb="58">
      <t>オヨ</t>
    </rPh>
    <rPh sb="60" eb="61">
      <t>ラン</t>
    </rPh>
    <rPh sb="64" eb="66">
      <t>シヨウ</t>
    </rPh>
    <rPh sb="66" eb="67">
      <t>ツキ</t>
    </rPh>
    <rPh sb="68" eb="71">
      <t>フシヨウ</t>
    </rPh>
    <rPh sb="71" eb="72">
      <t>ツキ</t>
    </rPh>
    <rPh sb="80" eb="82">
      <t>ドウイツ</t>
    </rPh>
    <rPh sb="82" eb="84">
      <t>リョウキン</t>
    </rPh>
    <rPh sb="94" eb="96">
      <t>デンリョク</t>
    </rPh>
    <rPh sb="96" eb="97">
      <t>リョウ</t>
    </rPh>
    <rPh sb="97" eb="99">
      <t>リョウキン</t>
    </rPh>
    <rPh sb="99" eb="101">
      <t>タンカ</t>
    </rPh>
    <rPh sb="103" eb="104">
      <t>ラン</t>
    </rPh>
    <rPh sb="104" eb="105">
      <t>オヨ</t>
    </rPh>
    <rPh sb="107" eb="108">
      <t>ラン</t>
    </rPh>
    <rPh sb="111" eb="113">
      <t>カキ</t>
    </rPh>
    <rPh sb="116" eb="117">
      <t>タ</t>
    </rPh>
    <rPh sb="117" eb="118">
      <t>キ</t>
    </rPh>
    <rPh sb="126" eb="128">
      <t>ドウイツ</t>
    </rPh>
    <rPh sb="128" eb="130">
      <t>リョウキン</t>
    </rPh>
    <rPh sb="139" eb="142">
      <t>フシヨウ</t>
    </rPh>
    <rPh sb="142" eb="143">
      <t>ツキ</t>
    </rPh>
    <rPh sb="144" eb="146">
      <t>キンガク</t>
    </rPh>
    <rPh sb="147" eb="149">
      <t>キニュウ</t>
    </rPh>
    <rPh sb="158" eb="160">
      <t>カクツキ</t>
    </rPh>
    <rPh sb="161" eb="163">
      <t>デンキ</t>
    </rPh>
    <rPh sb="163" eb="165">
      <t>リョウキン</t>
    </rPh>
    <rPh sb="165" eb="167">
      <t>ゴウケイ</t>
    </rPh>
    <rPh sb="169" eb="170">
      <t>ラン</t>
    </rPh>
    <rPh sb="170" eb="171">
      <t>オヨ</t>
    </rPh>
    <rPh sb="173" eb="174">
      <t>ラン</t>
    </rPh>
    <rPh sb="176" eb="179">
      <t>ショウスウテン</t>
    </rPh>
    <rPh sb="179" eb="181">
      <t>イカ</t>
    </rPh>
    <rPh sb="182" eb="183">
      <t>キ</t>
    </rPh>
    <rPh sb="184" eb="185">
      <t>ス</t>
    </rPh>
    <rPh sb="187" eb="189">
      <t>キンガク</t>
    </rPh>
    <rPh sb="190" eb="192">
      <t>キニュウ</t>
    </rPh>
    <rPh sb="201" eb="203">
      <t>ケイヤク</t>
    </rPh>
    <rPh sb="203" eb="205">
      <t>キボウ</t>
    </rPh>
    <rPh sb="205" eb="207">
      <t>キンガク</t>
    </rPh>
    <rPh sb="211" eb="212">
      <t>ゲツ</t>
    </rPh>
    <rPh sb="212" eb="214">
      <t>ゴウケイ</t>
    </rPh>
    <rPh sb="215" eb="216">
      <t>ラン</t>
    </rPh>
    <rPh sb="218" eb="220">
      <t>ニュウサツ</t>
    </rPh>
    <rPh sb="220" eb="224">
      <t>キンガクセキサン</t>
    </rPh>
    <rPh sb="224" eb="226">
      <t>ウチワケ</t>
    </rPh>
    <rPh sb="226" eb="229">
      <t>ソウカツヒョウ</t>
    </rPh>
    <rPh sb="230" eb="234">
      <t>ケイヤクキボウ</t>
    </rPh>
    <rPh sb="234" eb="236">
      <t>キンガク</t>
    </rPh>
    <rPh sb="237" eb="239">
      <t>イッチ</t>
    </rPh>
    <phoneticPr fontId="2"/>
  </si>
  <si>
    <t>(1)金額はすべて消費税及び地方消費税相当額（合計税率10％）を含む金額を記入すること。
(2)基本料金単価（A欄）は，使用月と不使用月ごとに，それぞれ同一料金とすること。
(3)電力量料金単価（E欄）は，夏季とその他季ごとに，それぞれ同一料金とすること。なお，不使用月も金額を記入すること。
(4)各月の電気料金合計（H欄）は小数点以下を切り捨てた金額を記入すること。
(5)契約希望金額（１２ヶ月合計）欄は、入札金額積算内訳総括表の契約希望金額と一致すること。
(6)この入札金額積算内訳書は，入札書と併せて封筒に入れること。</t>
    <rPh sb="3" eb="5">
      <t>キンガク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1">
      <t>ソウトウ</t>
    </rPh>
    <rPh sb="21" eb="22">
      <t>ガク</t>
    </rPh>
    <rPh sb="23" eb="25">
      <t>ゴウケイ</t>
    </rPh>
    <rPh sb="25" eb="27">
      <t>ゼイリツ</t>
    </rPh>
    <rPh sb="32" eb="33">
      <t>フク</t>
    </rPh>
    <rPh sb="34" eb="36">
      <t>キンガク</t>
    </rPh>
    <rPh sb="37" eb="39">
      <t>キニュウ</t>
    </rPh>
    <rPh sb="48" eb="50">
      <t>キホン</t>
    </rPh>
    <rPh sb="50" eb="52">
      <t>リョウキン</t>
    </rPh>
    <rPh sb="52" eb="54">
      <t>タンカ</t>
    </rPh>
    <rPh sb="56" eb="57">
      <t>ラン</t>
    </rPh>
    <rPh sb="60" eb="62">
      <t>シヨウ</t>
    </rPh>
    <rPh sb="62" eb="63">
      <t>ツキ</t>
    </rPh>
    <rPh sb="64" eb="67">
      <t>フシヨウ</t>
    </rPh>
    <rPh sb="67" eb="68">
      <t>ツキ</t>
    </rPh>
    <rPh sb="76" eb="78">
      <t>ドウイツ</t>
    </rPh>
    <rPh sb="78" eb="80">
      <t>リョウキン</t>
    </rPh>
    <rPh sb="90" eb="92">
      <t>デンリョク</t>
    </rPh>
    <rPh sb="92" eb="93">
      <t>リョウ</t>
    </rPh>
    <rPh sb="93" eb="95">
      <t>リョウキン</t>
    </rPh>
    <rPh sb="95" eb="97">
      <t>タンカ</t>
    </rPh>
    <rPh sb="99" eb="100">
      <t>ラン</t>
    </rPh>
    <rPh sb="103" eb="105">
      <t>カキ</t>
    </rPh>
    <rPh sb="108" eb="109">
      <t>タ</t>
    </rPh>
    <rPh sb="109" eb="110">
      <t>キ</t>
    </rPh>
    <rPh sb="118" eb="120">
      <t>ドウイツ</t>
    </rPh>
    <rPh sb="120" eb="122">
      <t>リョウキン</t>
    </rPh>
    <rPh sb="131" eb="134">
      <t>フシヨウ</t>
    </rPh>
    <rPh sb="134" eb="135">
      <t>ツキ</t>
    </rPh>
    <rPh sb="136" eb="138">
      <t>キンガク</t>
    </rPh>
    <rPh sb="139" eb="141">
      <t>キニュウ</t>
    </rPh>
    <rPh sb="150" eb="152">
      <t>カクツキ</t>
    </rPh>
    <rPh sb="153" eb="155">
      <t>デンキ</t>
    </rPh>
    <rPh sb="155" eb="157">
      <t>リョウキン</t>
    </rPh>
    <rPh sb="157" eb="159">
      <t>ゴウケイ</t>
    </rPh>
    <rPh sb="161" eb="162">
      <t>ラン</t>
    </rPh>
    <rPh sb="164" eb="167">
      <t>ショウスウテン</t>
    </rPh>
    <rPh sb="167" eb="169">
      <t>イカ</t>
    </rPh>
    <rPh sb="170" eb="171">
      <t>キ</t>
    </rPh>
    <rPh sb="172" eb="173">
      <t>ス</t>
    </rPh>
    <rPh sb="175" eb="177">
      <t>キンガク</t>
    </rPh>
    <rPh sb="178" eb="180">
      <t>キニュウ</t>
    </rPh>
    <rPh sb="189" eb="191">
      <t>ケイヤク</t>
    </rPh>
    <rPh sb="191" eb="193">
      <t>キボウ</t>
    </rPh>
    <rPh sb="193" eb="195">
      <t>キンガク</t>
    </rPh>
    <rPh sb="199" eb="200">
      <t>ゲツ</t>
    </rPh>
    <rPh sb="200" eb="202">
      <t>ゴウケイ</t>
    </rPh>
    <rPh sb="203" eb="204">
      <t>ラン</t>
    </rPh>
    <rPh sb="206" eb="208">
      <t>ニュウサツ</t>
    </rPh>
    <rPh sb="208" eb="210">
      <t>キンガク</t>
    </rPh>
    <rPh sb="210" eb="212">
      <t>セキサン</t>
    </rPh>
    <rPh sb="212" eb="214">
      <t>ウチワケ</t>
    </rPh>
    <rPh sb="214" eb="217">
      <t>ソウカツヒョウ</t>
    </rPh>
    <rPh sb="218" eb="220">
      <t>ケイヤク</t>
    </rPh>
    <rPh sb="220" eb="222">
      <t>キボウ</t>
    </rPh>
    <rPh sb="222" eb="224">
      <t>キンガク</t>
    </rPh>
    <rPh sb="225" eb="227">
      <t>イッチ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</si>
</sst>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#,##0.00_ ;[Red]\-#,##0.00\ "/>
    <numFmt numFmtId="177" formatCode="#,##0_ ;[Red]\-#,##0\ "/>
    <numFmt numFmtId="178" formatCode="#,##0_);[Red]\(#,##0\)"/>
    <numFmt numFmtId="179" formatCode="#,##0.000;[Red]\-#,##0.000"/>
    <numFmt numFmtId="180" formatCode="0.0000_ "/>
    <numFmt numFmtId="181" formatCode="#,##0.00_ 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i/>
      <sz val="10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5" fillId="0" borderId="0"/>
    <xf numFmtId="6" fontId="15" fillId="0" borderId="0" applyFont="0" applyFill="0" applyBorder="0" applyAlignment="0" applyProtection="0"/>
    <xf numFmtId="38" fontId="15" fillId="0" borderId="0" applyFont="0" applyFill="0" applyBorder="0" applyAlignment="0" applyProtection="0"/>
  </cellStyleXfs>
  <cellXfs count="182">
    <xf numFmtId="0" fontId="0" fillId="0" borderId="0" xfId="0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8" fontId="3" fillId="0" borderId="0" xfId="1" applyFont="1">
      <alignment vertical="center"/>
    </xf>
    <xf numFmtId="177" fontId="3" fillId="0" borderId="0" xfId="0" applyNumberFormat="1" applyFont="1">
      <alignment vertical="center"/>
    </xf>
    <xf numFmtId="178" fontId="5" fillId="0" borderId="1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78" fontId="5" fillId="0" borderId="1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178" fontId="5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>
      <alignment vertical="center"/>
    </xf>
    <xf numFmtId="179" fontId="5" fillId="0" borderId="1" xfId="1" applyNumberFormat="1" applyFont="1" applyFill="1" applyBorder="1">
      <alignment vertical="center"/>
    </xf>
    <xf numFmtId="176" fontId="5" fillId="0" borderId="1" xfId="1" applyNumberFormat="1" applyFont="1" applyFill="1" applyBorder="1">
      <alignment vertical="center"/>
    </xf>
    <xf numFmtId="177" fontId="5" fillId="0" borderId="11" xfId="1" applyNumberFormat="1" applyFont="1" applyFill="1" applyBorder="1">
      <alignment vertical="center"/>
    </xf>
    <xf numFmtId="181" fontId="5" fillId="0" borderId="1" xfId="0" applyNumberFormat="1" applyFont="1" applyFill="1" applyBorder="1">
      <alignment vertical="center"/>
    </xf>
    <xf numFmtId="177" fontId="5" fillId="0" borderId="1" xfId="1" applyNumberFormat="1" applyFont="1" applyFill="1" applyBorder="1">
      <alignment vertical="center"/>
    </xf>
    <xf numFmtId="176" fontId="5" fillId="0" borderId="2" xfId="1" applyNumberFormat="1" applyFont="1" applyFill="1" applyBorder="1">
      <alignment vertical="center"/>
    </xf>
    <xf numFmtId="177" fontId="5" fillId="0" borderId="2" xfId="1" applyNumberFormat="1" applyFont="1" applyFill="1" applyBorder="1">
      <alignment vertical="center"/>
    </xf>
    <xf numFmtId="0" fontId="3" fillId="0" borderId="0" xfId="0" applyFont="1" applyFill="1" applyBorder="1" applyAlignment="1">
      <alignment vertical="top" wrapText="1"/>
    </xf>
    <xf numFmtId="177" fontId="3" fillId="0" borderId="0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7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38" fontId="3" fillId="3" borderId="1" xfId="1" applyFont="1" applyFill="1" applyBorder="1">
      <alignment vertical="center"/>
    </xf>
    <xf numFmtId="176" fontId="3" fillId="3" borderId="1" xfId="1" applyNumberFormat="1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38" fontId="3" fillId="0" borderId="0" xfId="0" applyNumberFormat="1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8" fillId="0" borderId="0" xfId="0" applyFont="1" applyBorder="1" applyAlignment="1"/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top"/>
    </xf>
    <xf numFmtId="0" fontId="0" fillId="0" borderId="0" xfId="0" applyBorder="1">
      <alignment vertical="center"/>
    </xf>
    <xf numFmtId="38" fontId="0" fillId="0" borderId="0" xfId="0" applyNumberFormat="1" applyBorder="1">
      <alignment vertical="center"/>
    </xf>
    <xf numFmtId="179" fontId="5" fillId="0" borderId="27" xfId="1" applyNumberFormat="1" applyFont="1" applyFill="1" applyBorder="1">
      <alignment vertical="center"/>
    </xf>
    <xf numFmtId="181" fontId="5" fillId="0" borderId="27" xfId="0" applyNumberFormat="1" applyFont="1" applyFill="1" applyBorder="1">
      <alignment vertical="center"/>
    </xf>
    <xf numFmtId="176" fontId="5" fillId="0" borderId="27" xfId="1" applyNumberFormat="1" applyFont="1" applyFill="1" applyBorder="1">
      <alignment vertical="center"/>
    </xf>
    <xf numFmtId="38" fontId="3" fillId="3" borderId="27" xfId="1" applyFont="1" applyFill="1" applyBorder="1">
      <alignment vertical="center"/>
    </xf>
    <xf numFmtId="177" fontId="5" fillId="0" borderId="27" xfId="1" applyNumberFormat="1" applyFont="1" applyFill="1" applyBorder="1">
      <alignment vertical="center"/>
    </xf>
    <xf numFmtId="176" fontId="3" fillId="3" borderId="27" xfId="1" applyNumberFormat="1" applyFont="1" applyFill="1" applyBorder="1">
      <alignment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right" vertical="center"/>
    </xf>
    <xf numFmtId="0" fontId="3" fillId="3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0" fontId="9" fillId="0" borderId="0" xfId="0" applyFont="1">
      <alignment vertical="center"/>
    </xf>
    <xf numFmtId="2" fontId="12" fillId="5" borderId="15" xfId="2" applyNumberFormat="1" applyFill="1" applyBorder="1" applyAlignment="1" applyProtection="1">
      <alignment vertical="center"/>
      <protection locked="0"/>
    </xf>
    <xf numFmtId="0" fontId="12" fillId="0" borderId="0" xfId="2" applyProtection="1">
      <alignment vertical="center"/>
    </xf>
    <xf numFmtId="0" fontId="12" fillId="0" borderId="0" xfId="2" applyFont="1" applyAlignment="1" applyProtection="1">
      <alignment horizontal="right" vertical="center"/>
    </xf>
    <xf numFmtId="0" fontId="13" fillId="0" borderId="0" xfId="2" applyFont="1" applyProtection="1">
      <alignment vertical="center"/>
    </xf>
    <xf numFmtId="0" fontId="12" fillId="0" borderId="0" xfId="2" applyBorder="1" applyProtection="1">
      <alignment vertical="center"/>
    </xf>
    <xf numFmtId="0" fontId="12" fillId="0" borderId="0" xfId="2" applyFill="1" applyBorder="1" applyProtection="1">
      <alignment vertical="center"/>
    </xf>
    <xf numFmtId="0" fontId="12" fillId="0" borderId="0" xfId="2" applyAlignment="1" applyProtection="1">
      <alignment horizontal="center" vertical="center"/>
    </xf>
    <xf numFmtId="0" fontId="12" fillId="0" borderId="0" xfId="2" applyBorder="1" applyAlignment="1" applyProtection="1">
      <alignment horizontal="center" vertical="center"/>
    </xf>
    <xf numFmtId="0" fontId="12" fillId="0" borderId="1" xfId="2" applyBorder="1" applyAlignment="1" applyProtection="1">
      <alignment horizontal="center" vertical="center"/>
    </xf>
    <xf numFmtId="0" fontId="12" fillId="0" borderId="1" xfId="2" applyFill="1" applyBorder="1" applyProtection="1">
      <alignment vertical="center"/>
    </xf>
    <xf numFmtId="0" fontId="12" fillId="0" borderId="1" xfId="2" applyBorder="1" applyProtection="1">
      <alignment vertical="center"/>
    </xf>
    <xf numFmtId="0" fontId="12" fillId="0" borderId="11" xfId="2" applyBorder="1" applyAlignment="1" applyProtection="1">
      <alignment horizontal="center" vertical="center"/>
    </xf>
    <xf numFmtId="178" fontId="12" fillId="0" borderId="0" xfId="3" applyNumberFormat="1" applyFont="1" applyBorder="1" applyProtection="1"/>
    <xf numFmtId="6" fontId="12" fillId="0" borderId="11" xfId="4" applyFont="1" applyBorder="1" applyAlignment="1" applyProtection="1">
      <alignment horizontal="right" vertical="center"/>
    </xf>
    <xf numFmtId="38" fontId="12" fillId="0" borderId="0" xfId="5" applyFont="1" applyFill="1" applyBorder="1" applyAlignment="1" applyProtection="1">
      <alignment vertical="center"/>
    </xf>
    <xf numFmtId="6" fontId="12" fillId="0" borderId="11" xfId="4" applyNumberFormat="1" applyFont="1" applyBorder="1" applyAlignment="1" applyProtection="1">
      <alignment horizontal="right" vertical="center"/>
    </xf>
    <xf numFmtId="0" fontId="12" fillId="0" borderId="0" xfId="2" applyFont="1" applyBorder="1" applyAlignment="1" applyProtection="1">
      <alignment horizontal="right" vertical="center"/>
    </xf>
    <xf numFmtId="38" fontId="12" fillId="0" borderId="0" xfId="2" applyNumberFormat="1" applyBorder="1" applyProtection="1">
      <alignment vertical="center"/>
    </xf>
    <xf numFmtId="38" fontId="12" fillId="0" borderId="0" xfId="2" applyNumberFormat="1" applyBorder="1" applyAlignment="1" applyProtection="1">
      <alignment horizontal="center" vertical="center"/>
    </xf>
    <xf numFmtId="38" fontId="12" fillId="0" borderId="0" xfId="2" applyNumberFormat="1" applyFont="1" applyBorder="1" applyAlignment="1" applyProtection="1">
      <alignment horizontal="right" vertical="center"/>
    </xf>
    <xf numFmtId="0" fontId="12" fillId="0" borderId="32" xfId="2" applyBorder="1" applyAlignment="1" applyProtection="1">
      <alignment horizontal="center" vertical="center"/>
    </xf>
    <xf numFmtId="0" fontId="12" fillId="0" borderId="11" xfId="2" applyBorder="1" applyProtection="1">
      <alignment vertical="center"/>
    </xf>
    <xf numFmtId="49" fontId="12" fillId="0" borderId="0" xfId="2" applyNumberFormat="1" applyFont="1" applyProtection="1">
      <alignment vertical="center"/>
    </xf>
    <xf numFmtId="0" fontId="17" fillId="0" borderId="5" xfId="2" applyFont="1" applyBorder="1" applyAlignment="1" applyProtection="1">
      <alignment horizontal="right" vertical="center"/>
    </xf>
    <xf numFmtId="0" fontId="12" fillId="0" borderId="32" xfId="2" applyBorder="1" applyAlignment="1" applyProtection="1">
      <alignment horizontal="center" vertical="center"/>
    </xf>
    <xf numFmtId="0" fontId="12" fillId="0" borderId="0" xfId="2" applyBorder="1" applyAlignment="1" applyProtection="1">
      <alignment horizontal="center" vertical="center"/>
    </xf>
    <xf numFmtId="0" fontId="12" fillId="0" borderId="0" xfId="2" applyBorder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38" fontId="18" fillId="0" borderId="1" xfId="1" applyFont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38" fontId="18" fillId="0" borderId="2" xfId="1" applyFont="1" applyBorder="1" applyAlignment="1">
      <alignment vertical="center"/>
    </xf>
    <xf numFmtId="0" fontId="18" fillId="0" borderId="26" xfId="0" applyFont="1" applyBorder="1" applyAlignment="1">
      <alignment horizontal="center" vertical="center"/>
    </xf>
    <xf numFmtId="38" fontId="18" fillId="0" borderId="26" xfId="1" applyFont="1" applyBorder="1" applyAlignment="1">
      <alignment vertical="center"/>
    </xf>
    <xf numFmtId="38" fontId="18" fillId="0" borderId="1" xfId="1" applyFont="1" applyBorder="1">
      <alignment vertical="center"/>
    </xf>
    <xf numFmtId="38" fontId="18" fillId="0" borderId="2" xfId="1" applyFont="1" applyBorder="1">
      <alignment vertical="center"/>
    </xf>
    <xf numFmtId="38" fontId="18" fillId="0" borderId="26" xfId="0" applyNumberFormat="1" applyFont="1" applyBorder="1">
      <alignment vertical="center"/>
    </xf>
    <xf numFmtId="0" fontId="9" fillId="0" borderId="0" xfId="0" applyFont="1" applyAlignment="1">
      <alignment horizontal="center" vertical="center"/>
    </xf>
    <xf numFmtId="38" fontId="18" fillId="0" borderId="10" xfId="0" applyNumberFormat="1" applyFont="1" applyBorder="1">
      <alignment vertical="center"/>
    </xf>
    <xf numFmtId="6" fontId="12" fillId="0" borderId="33" xfId="2" applyNumberFormat="1" applyFont="1" applyBorder="1" applyAlignment="1" applyProtection="1">
      <alignment horizontal="right" vertical="center"/>
    </xf>
    <xf numFmtId="6" fontId="12" fillId="0" borderId="35" xfId="2" applyNumberFormat="1" applyFont="1" applyBorder="1" applyAlignment="1" applyProtection="1">
      <alignment horizontal="right" vertical="center"/>
    </xf>
    <xf numFmtId="6" fontId="12" fillId="0" borderId="10" xfId="2" applyNumberFormat="1" applyBorder="1" applyAlignment="1" applyProtection="1">
      <alignment horizontal="right" vertical="center"/>
    </xf>
    <xf numFmtId="40" fontId="5" fillId="0" borderId="1" xfId="1" applyNumberFormat="1" applyFont="1" applyFill="1" applyBorder="1">
      <alignment vertical="center"/>
    </xf>
    <xf numFmtId="0" fontId="3" fillId="3" borderId="36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2" fillId="0" borderId="0" xfId="2" applyAlignment="1" applyProtection="1">
      <alignment horizontal="left" vertical="top" wrapText="1"/>
    </xf>
    <xf numFmtId="0" fontId="12" fillId="0" borderId="0" xfId="2" applyAlignment="1" applyProtection="1">
      <alignment horizontal="left" vertical="top"/>
    </xf>
    <xf numFmtId="0" fontId="12" fillId="0" borderId="33" xfId="2" applyBorder="1" applyAlignment="1" applyProtection="1">
      <alignment horizontal="center" vertical="center" wrapText="1"/>
    </xf>
    <xf numFmtId="0" fontId="12" fillId="0" borderId="34" xfId="2" applyBorder="1" applyAlignment="1" applyProtection="1">
      <alignment horizontal="center" vertical="center"/>
    </xf>
    <xf numFmtId="0" fontId="12" fillId="0" borderId="15" xfId="2" applyFont="1" applyBorder="1" applyAlignment="1" applyProtection="1">
      <alignment horizontal="center" vertical="center"/>
    </xf>
    <xf numFmtId="0" fontId="12" fillId="0" borderId="32" xfId="2" applyBorder="1" applyAlignment="1" applyProtection="1">
      <alignment horizontal="center" vertical="center"/>
    </xf>
    <xf numFmtId="0" fontId="16" fillId="0" borderId="0" xfId="2" applyFont="1" applyAlignment="1" applyProtection="1">
      <alignment horizontal="center" vertical="center"/>
    </xf>
    <xf numFmtId="0" fontId="12" fillId="5" borderId="5" xfId="2" applyFill="1" applyBorder="1" applyAlignment="1" applyProtection="1">
      <alignment vertical="center"/>
      <protection locked="0"/>
    </xf>
    <xf numFmtId="0" fontId="15" fillId="5" borderId="5" xfId="3" applyFill="1" applyBorder="1" applyAlignment="1" applyProtection="1">
      <alignment vertical="center"/>
      <protection locked="0"/>
    </xf>
    <xf numFmtId="0" fontId="12" fillId="0" borderId="8" xfId="2" applyBorder="1" applyAlignment="1" applyProtection="1">
      <alignment horizontal="center" vertical="center"/>
    </xf>
    <xf numFmtId="0" fontId="12" fillId="0" borderId="29" xfId="2" applyBorder="1" applyAlignment="1" applyProtection="1">
      <alignment horizontal="center" vertical="center"/>
    </xf>
    <xf numFmtId="0" fontId="12" fillId="0" borderId="22" xfId="2" applyBorder="1" applyAlignment="1" applyProtection="1">
      <alignment horizontal="center" vertical="center"/>
    </xf>
    <xf numFmtId="0" fontId="12" fillId="5" borderId="0" xfId="2" applyFill="1" applyBorder="1" applyAlignment="1" applyProtection="1">
      <alignment horizontal="center" vertical="center"/>
    </xf>
    <xf numFmtId="0" fontId="15" fillId="5" borderId="0" xfId="3" applyFill="1" applyAlignment="1" applyProtection="1">
      <alignment horizontal="center" vertical="center"/>
    </xf>
    <xf numFmtId="0" fontId="12" fillId="0" borderId="15" xfId="2" applyBorder="1" applyAlignment="1" applyProtection="1">
      <alignment horizontal="center" vertical="center"/>
    </xf>
    <xf numFmtId="0" fontId="12" fillId="0" borderId="31" xfId="2" applyBorder="1" applyAlignment="1" applyProtection="1">
      <alignment horizontal="center" vertical="center"/>
    </xf>
    <xf numFmtId="0" fontId="12" fillId="0" borderId="0" xfId="2" applyBorder="1" applyAlignment="1" applyProtection="1">
      <alignment horizontal="right" vertical="center"/>
    </xf>
    <xf numFmtId="0" fontId="12" fillId="0" borderId="30" xfId="2" applyBorder="1" applyAlignment="1" applyProtection="1">
      <alignment horizontal="right" vertical="center"/>
    </xf>
    <xf numFmtId="0" fontId="20" fillId="0" borderId="0" xfId="2" applyFont="1" applyBorder="1" applyAlignment="1" applyProtection="1">
      <alignment horizontal="left" vertical="top" wrapText="1"/>
    </xf>
    <xf numFmtId="0" fontId="20" fillId="0" borderId="0" xfId="2" applyFont="1" applyBorder="1" applyAlignment="1" applyProtection="1">
      <alignment horizontal="left" vertical="top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180" fontId="4" fillId="3" borderId="23" xfId="0" applyNumberFormat="1" applyFont="1" applyFill="1" applyBorder="1" applyAlignment="1">
      <alignment horizontal="center" vertical="center"/>
    </xf>
    <xf numFmtId="180" fontId="4" fillId="3" borderId="22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top" wrapText="1"/>
    </xf>
    <xf numFmtId="2" fontId="3" fillId="0" borderId="0" xfId="0" applyNumberFormat="1" applyFont="1" applyFill="1" applyBorder="1" applyAlignment="1">
      <alignment horizontal="center" vertical="center"/>
    </xf>
    <xf numFmtId="180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6">
    <cellStyle name="桁区切り" xfId="1" builtinId="6"/>
    <cellStyle name="桁区切り 2" xfId="5"/>
    <cellStyle name="通貨 2" xfId="4"/>
    <cellStyle name="標準" xfId="0" builtinId="0"/>
    <cellStyle name="標準 2" xfId="3"/>
    <cellStyle name="標準_葛岡工場用内訳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pc065040\&#33883;&#23713;&#24037;&#22580;&#20849;&#26377;&#12501;&#12457;&#12523;&#12480;\Documents%20and%20Settings\5850154\&#12487;&#12473;&#12463;&#12488;&#12483;&#12503;\&#25972;&#20633;&#25552;&#20986;&#29992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業別見積表"/>
      <sheetName val="Date(消さないで)"/>
    </sheetNames>
    <sheetDataSet>
      <sheetData sheetId="0" refreshError="1"/>
      <sheetData sheetId="1">
        <row r="1">
          <cell r="B1" t="str">
            <v>コード</v>
          </cell>
          <cell r="C1" t="str">
            <v>節・細節</v>
          </cell>
        </row>
        <row r="2">
          <cell r="B2" t="str">
            <v>３４－３５－０１</v>
          </cell>
          <cell r="C2" t="str">
            <v>11-01 消耗品費</v>
          </cell>
        </row>
        <row r="3">
          <cell r="B3" t="str">
            <v>３４－３５－０２</v>
          </cell>
          <cell r="C3" t="str">
            <v>11-04 燃料費</v>
          </cell>
        </row>
        <row r="4">
          <cell r="B4" t="str">
            <v>３４－３７－０１</v>
          </cell>
          <cell r="C4" t="str">
            <v>11-05 電気料金</v>
          </cell>
        </row>
        <row r="5">
          <cell r="B5" t="str">
            <v>３４－３７－０２</v>
          </cell>
          <cell r="C5" t="str">
            <v>12-12 検査手数料</v>
          </cell>
        </row>
        <row r="6">
          <cell r="C6" t="str">
            <v>13-34 清掃等委託料</v>
          </cell>
        </row>
        <row r="7">
          <cell r="C7" t="str">
            <v>27-01 公課費</v>
          </cell>
        </row>
        <row r="8">
          <cell r="C8" t="str">
            <v>15-01 工事請負費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view="pageBreakPreview" zoomScaleNormal="100" zoomScaleSheetLayoutView="100" workbookViewId="0">
      <selection activeCell="B3" sqref="B3"/>
    </sheetView>
  </sheetViews>
  <sheetFormatPr defaultRowHeight="32.25" customHeight="1" x14ac:dyDescent="0.15"/>
  <cols>
    <col min="1" max="2" width="34.25" customWidth="1"/>
  </cols>
  <sheetData>
    <row r="1" spans="1:2" ht="32.25" customHeight="1" x14ac:dyDescent="0.15">
      <c r="A1" s="138" t="s">
        <v>132</v>
      </c>
      <c r="B1" s="138"/>
    </row>
    <row r="2" spans="1:2" ht="32.25" customHeight="1" x14ac:dyDescent="0.15">
      <c r="A2" s="88"/>
      <c r="B2" s="63"/>
    </row>
    <row r="3" spans="1:2" ht="32.25" customHeight="1" x14ac:dyDescent="0.15">
      <c r="A3" s="89" t="s">
        <v>37</v>
      </c>
      <c r="B3" s="90"/>
    </row>
    <row r="4" spans="1:2" ht="32.25" customHeight="1" x14ac:dyDescent="0.15">
      <c r="A4" s="91" t="s">
        <v>100</v>
      </c>
    </row>
    <row r="5" spans="1:2" ht="32.25" customHeight="1" x14ac:dyDescent="0.15">
      <c r="A5" s="120" t="s">
        <v>105</v>
      </c>
      <c r="B5" s="121" t="s">
        <v>99</v>
      </c>
    </row>
    <row r="6" spans="1:2" ht="32.25" customHeight="1" x14ac:dyDescent="0.15">
      <c r="A6" s="122" t="s">
        <v>92</v>
      </c>
      <c r="B6" s="123" t="e">
        <f>①【売電】今泉工場!N26</f>
        <v>#VALUE!</v>
      </c>
    </row>
    <row r="7" spans="1:2" ht="32.25" customHeight="1" x14ac:dyDescent="0.15">
      <c r="A7" s="122" t="s">
        <v>93</v>
      </c>
      <c r="B7" s="123" t="e">
        <f>②【売電】葛岡工場!N26</f>
        <v>#VALUE!</v>
      </c>
    </row>
    <row r="8" spans="1:2" ht="32.25" customHeight="1" thickBot="1" x14ac:dyDescent="0.2">
      <c r="A8" s="124" t="s">
        <v>94</v>
      </c>
      <c r="B8" s="125" t="e">
        <f>③【売電】松森工場!N26</f>
        <v>#VALUE!</v>
      </c>
    </row>
    <row r="9" spans="1:2" ht="32.25" customHeight="1" thickTop="1" x14ac:dyDescent="0.15">
      <c r="A9" s="126" t="s">
        <v>101</v>
      </c>
      <c r="B9" s="127" t="e">
        <f>SUM(B6:B8)</f>
        <v>#VALUE!</v>
      </c>
    </row>
    <row r="11" spans="1:2" ht="32.25" customHeight="1" x14ac:dyDescent="0.15">
      <c r="A11" s="91" t="s">
        <v>104</v>
      </c>
    </row>
    <row r="12" spans="1:2" ht="32.25" customHeight="1" x14ac:dyDescent="0.15">
      <c r="A12" s="120" t="s">
        <v>105</v>
      </c>
      <c r="B12" s="121" t="s">
        <v>99</v>
      </c>
    </row>
    <row r="13" spans="1:2" ht="32.25" customHeight="1" x14ac:dyDescent="0.15">
      <c r="A13" s="122" t="s">
        <v>92</v>
      </c>
      <c r="B13" s="128">
        <f>④【買電】今泉工場!K52</f>
        <v>0</v>
      </c>
    </row>
    <row r="14" spans="1:2" ht="32.25" customHeight="1" x14ac:dyDescent="0.15">
      <c r="A14" s="122" t="s">
        <v>95</v>
      </c>
      <c r="B14" s="128">
        <f>⑤【買電】松森工場!K52</f>
        <v>0</v>
      </c>
    </row>
    <row r="15" spans="1:2" ht="32.25" customHeight="1" x14ac:dyDescent="0.15">
      <c r="A15" s="122" t="s">
        <v>96</v>
      </c>
      <c r="B15" s="128">
        <f>⑥【買電】石積埋立処分場!K29</f>
        <v>0</v>
      </c>
    </row>
    <row r="16" spans="1:2" ht="32.25" customHeight="1" x14ac:dyDescent="0.15">
      <c r="A16" s="122" t="s">
        <v>97</v>
      </c>
      <c r="B16" s="128">
        <f>⑦【買電】延寿埋立処分場!K29</f>
        <v>0</v>
      </c>
    </row>
    <row r="17" spans="1:2" ht="32.25" customHeight="1" x14ac:dyDescent="0.15">
      <c r="A17" s="122" t="s">
        <v>98</v>
      </c>
      <c r="B17" s="128">
        <f>⑧【買電】森郷埋立処分場跡地排水処理施設!K29</f>
        <v>0</v>
      </c>
    </row>
    <row r="18" spans="1:2" ht="32.25" customHeight="1" x14ac:dyDescent="0.15">
      <c r="A18" s="122" t="s">
        <v>75</v>
      </c>
      <c r="B18" s="128">
        <f>⑨【買電】堆肥化センター!K29</f>
        <v>0</v>
      </c>
    </row>
    <row r="19" spans="1:2" ht="32.25" customHeight="1" thickBot="1" x14ac:dyDescent="0.2">
      <c r="A19" s="124" t="s">
        <v>76</v>
      </c>
      <c r="B19" s="129">
        <f>⑩【買電】南蒲生環境センター!K29</f>
        <v>0</v>
      </c>
    </row>
    <row r="20" spans="1:2" ht="32.25" customHeight="1" thickTop="1" x14ac:dyDescent="0.15">
      <c r="A20" s="126" t="s">
        <v>102</v>
      </c>
      <c r="B20" s="130">
        <f>SUM(B13:B19)</f>
        <v>0</v>
      </c>
    </row>
    <row r="21" spans="1:2" ht="32.25" customHeight="1" x14ac:dyDescent="0.15">
      <c r="A21" s="77"/>
      <c r="B21" s="78"/>
    </row>
    <row r="22" spans="1:2" ht="32.25" customHeight="1" thickBot="1" x14ac:dyDescent="0.2">
      <c r="A22" s="91" t="s">
        <v>143</v>
      </c>
    </row>
    <row r="23" spans="1:2" ht="32.25" customHeight="1" thickTop="1" thickBot="1" x14ac:dyDescent="0.2">
      <c r="A23" s="131" t="s">
        <v>103</v>
      </c>
      <c r="B23" s="132" t="e">
        <f>B9-B20</f>
        <v>#VALUE!</v>
      </c>
    </row>
    <row r="24" spans="1:2" ht="32.25" customHeight="1" thickTop="1" x14ac:dyDescent="0.15"/>
  </sheetData>
  <mergeCells count="1">
    <mergeCell ref="A1:B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&amp;R別添様式２</oddHeader>
    <oddFooter>&amp;C&amp;P/&amp;N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Zeros="0" view="pageBreakPreview" topLeftCell="A7" zoomScaleNormal="100" zoomScaleSheetLayoutView="100" workbookViewId="0">
      <selection activeCell="B3" sqref="B3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173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6" ht="15" customHeight="1" x14ac:dyDescent="0.15">
      <c r="A2" s="175" t="s">
        <v>87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6" ht="18" customHeight="1" x14ac:dyDescent="0.15">
      <c r="H3" s="14" t="s">
        <v>37</v>
      </c>
      <c r="I3" s="23"/>
      <c r="J3" s="23"/>
      <c r="K3" s="15"/>
    </row>
    <row r="4" spans="1:16" ht="12.75" customHeight="1" x14ac:dyDescent="0.15">
      <c r="H4" s="14"/>
      <c r="I4" s="53"/>
      <c r="J4" s="53"/>
      <c r="K4" s="54"/>
    </row>
    <row r="5" spans="1:16" ht="16.5" customHeight="1" x14ac:dyDescent="0.15">
      <c r="A5" s="5" t="s">
        <v>82</v>
      </c>
      <c r="B5" s="5"/>
      <c r="C5" s="15"/>
      <c r="D5" s="5"/>
      <c r="E5" s="5"/>
      <c r="F5" s="5"/>
      <c r="G5" s="5"/>
      <c r="H5" s="5"/>
      <c r="I5" s="5"/>
      <c r="J5" s="5"/>
      <c r="K5" s="5"/>
    </row>
    <row r="6" spans="1:16" s="8" customFormat="1" x14ac:dyDescent="0.15">
      <c r="A6" s="163" t="s">
        <v>31</v>
      </c>
      <c r="B6" s="164"/>
      <c r="C6" s="36" t="s">
        <v>40</v>
      </c>
      <c r="D6" s="37" t="s">
        <v>18</v>
      </c>
      <c r="E6" s="37" t="s">
        <v>16</v>
      </c>
      <c r="F6" s="37" t="s">
        <v>44</v>
      </c>
      <c r="G6" s="37" t="s">
        <v>22</v>
      </c>
      <c r="H6" s="37" t="s">
        <v>20</v>
      </c>
      <c r="I6" s="37" t="s">
        <v>19</v>
      </c>
      <c r="J6" s="37" t="s">
        <v>23</v>
      </c>
      <c r="K6" s="37" t="s">
        <v>21</v>
      </c>
      <c r="L6" s="7"/>
      <c r="M6" s="7"/>
      <c r="N6" s="7"/>
      <c r="O6" s="7"/>
      <c r="P6" s="7"/>
    </row>
    <row r="7" spans="1:16" ht="16.5" customHeight="1" x14ac:dyDescent="0.15">
      <c r="A7" s="38"/>
      <c r="B7" s="39"/>
      <c r="C7" s="40"/>
      <c r="D7" s="40" t="s">
        <v>15</v>
      </c>
      <c r="E7" s="40" t="s">
        <v>12</v>
      </c>
      <c r="F7" s="40" t="s">
        <v>42</v>
      </c>
      <c r="G7" s="40" t="s">
        <v>14</v>
      </c>
      <c r="H7" s="40" t="s">
        <v>45</v>
      </c>
      <c r="I7" s="40" t="s">
        <v>13</v>
      </c>
      <c r="J7" s="40" t="s">
        <v>14</v>
      </c>
      <c r="K7" s="40" t="s">
        <v>14</v>
      </c>
      <c r="L7" s="9"/>
      <c r="M7" s="9"/>
      <c r="N7" s="9"/>
      <c r="O7" s="9"/>
      <c r="P7" s="9"/>
    </row>
    <row r="8" spans="1:16" ht="16.5" customHeight="1" x14ac:dyDescent="0.15">
      <c r="A8" s="41"/>
      <c r="B8" s="42"/>
      <c r="C8" s="43"/>
      <c r="D8" s="40" t="s">
        <v>26</v>
      </c>
      <c r="E8" s="40" t="s">
        <v>27</v>
      </c>
      <c r="F8" s="40" t="s">
        <v>28</v>
      </c>
      <c r="G8" s="40" t="s">
        <v>46</v>
      </c>
      <c r="H8" s="40" t="s">
        <v>29</v>
      </c>
      <c r="I8" s="40" t="s">
        <v>30</v>
      </c>
      <c r="J8" s="40" t="s">
        <v>47</v>
      </c>
      <c r="K8" s="40" t="s">
        <v>48</v>
      </c>
      <c r="L8" s="10"/>
      <c r="M8" s="9"/>
      <c r="N8" s="9"/>
      <c r="O8" s="9"/>
      <c r="P8" s="9"/>
    </row>
    <row r="9" spans="1:16" ht="19.5" customHeight="1" x14ac:dyDescent="0.15">
      <c r="A9" s="49" t="s">
        <v>6</v>
      </c>
      <c r="B9" s="47" t="s">
        <v>38</v>
      </c>
      <c r="C9" s="48" t="s">
        <v>25</v>
      </c>
      <c r="D9" s="24"/>
      <c r="E9" s="50">
        <v>111</v>
      </c>
      <c r="F9" s="51">
        <f>IF(C9="不使用",1,0.85)</f>
        <v>0.85</v>
      </c>
      <c r="G9" s="27">
        <f t="shared" ref="G9:G13" si="0">ROUNDDOWN(D9*E9*F9,2)</f>
        <v>0</v>
      </c>
      <c r="H9" s="25"/>
      <c r="I9" s="50">
        <v>46000</v>
      </c>
      <c r="J9" s="25">
        <f t="shared" ref="J9:J14" si="1">ROUNDDOWN(I9*H9,2)</f>
        <v>0</v>
      </c>
      <c r="K9" s="28">
        <f t="shared" ref="K9:K14" si="2"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49" t="s">
        <v>7</v>
      </c>
      <c r="B10" s="47" t="s">
        <v>38</v>
      </c>
      <c r="C10" s="48" t="s">
        <v>25</v>
      </c>
      <c r="D10" s="24"/>
      <c r="E10" s="50">
        <v>111</v>
      </c>
      <c r="F10" s="51">
        <f t="shared" ref="F10:F14" si="3">IF(C10="不使用",1,0.85)</f>
        <v>0.85</v>
      </c>
      <c r="G10" s="27">
        <f t="shared" si="0"/>
        <v>0</v>
      </c>
      <c r="H10" s="25"/>
      <c r="I10" s="50">
        <v>31000</v>
      </c>
      <c r="J10" s="25">
        <f t="shared" si="1"/>
        <v>0</v>
      </c>
      <c r="K10" s="28">
        <f t="shared" si="2"/>
        <v>0</v>
      </c>
      <c r="L10" s="11"/>
      <c r="M10" s="11"/>
      <c r="N10" s="11"/>
      <c r="O10" s="11"/>
      <c r="P10" s="11"/>
    </row>
    <row r="11" spans="1:16" ht="19.5" customHeight="1" x14ac:dyDescent="0.15">
      <c r="A11" s="49" t="s">
        <v>8</v>
      </c>
      <c r="B11" s="47" t="s">
        <v>38</v>
      </c>
      <c r="C11" s="48" t="s">
        <v>25</v>
      </c>
      <c r="D11" s="24"/>
      <c r="E11" s="50">
        <v>111</v>
      </c>
      <c r="F11" s="51">
        <f t="shared" si="3"/>
        <v>0.85</v>
      </c>
      <c r="G11" s="27">
        <f t="shared" si="0"/>
        <v>0</v>
      </c>
      <c r="H11" s="25"/>
      <c r="I11" s="50">
        <v>19000</v>
      </c>
      <c r="J11" s="25">
        <f t="shared" si="1"/>
        <v>0</v>
      </c>
      <c r="K11" s="28">
        <f t="shared" si="2"/>
        <v>0</v>
      </c>
      <c r="L11" s="11"/>
      <c r="M11" s="11"/>
      <c r="N11" s="11"/>
      <c r="O11" s="11"/>
      <c r="P11" s="11"/>
    </row>
    <row r="12" spans="1:16" ht="19.5" customHeight="1" x14ac:dyDescent="0.15">
      <c r="A12" s="49" t="s">
        <v>9</v>
      </c>
      <c r="B12" s="47" t="s">
        <v>38</v>
      </c>
      <c r="C12" s="48" t="s">
        <v>25</v>
      </c>
      <c r="D12" s="24"/>
      <c r="E12" s="50">
        <v>111</v>
      </c>
      <c r="F12" s="51">
        <f t="shared" si="3"/>
        <v>0.85</v>
      </c>
      <c r="G12" s="27">
        <f t="shared" si="0"/>
        <v>0</v>
      </c>
      <c r="H12" s="25"/>
      <c r="I12" s="50">
        <v>53000</v>
      </c>
      <c r="J12" s="25">
        <f t="shared" si="1"/>
        <v>0</v>
      </c>
      <c r="K12" s="28">
        <f t="shared" si="2"/>
        <v>0</v>
      </c>
      <c r="L12" s="11"/>
      <c r="M12" s="11"/>
      <c r="N12" s="11"/>
      <c r="O12" s="11"/>
      <c r="P12" s="11"/>
    </row>
    <row r="13" spans="1:16" ht="19.5" customHeight="1" x14ac:dyDescent="0.15">
      <c r="A13" s="49" t="s">
        <v>10</v>
      </c>
      <c r="B13" s="47" t="s">
        <v>38</v>
      </c>
      <c r="C13" s="48" t="s">
        <v>25</v>
      </c>
      <c r="D13" s="24"/>
      <c r="E13" s="50">
        <v>111</v>
      </c>
      <c r="F13" s="51">
        <f t="shared" si="3"/>
        <v>0.85</v>
      </c>
      <c r="G13" s="27">
        <f t="shared" si="0"/>
        <v>0</v>
      </c>
      <c r="H13" s="25"/>
      <c r="I13" s="50">
        <v>48000</v>
      </c>
      <c r="J13" s="25">
        <f t="shared" si="1"/>
        <v>0</v>
      </c>
      <c r="K13" s="28">
        <f t="shared" si="2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49" t="s">
        <v>11</v>
      </c>
      <c r="B14" s="47" t="s">
        <v>38</v>
      </c>
      <c r="C14" s="48" t="s">
        <v>25</v>
      </c>
      <c r="D14" s="24"/>
      <c r="E14" s="50">
        <v>111</v>
      </c>
      <c r="F14" s="51">
        <f t="shared" si="3"/>
        <v>0.85</v>
      </c>
      <c r="G14" s="27">
        <f>ROUNDDOWN(D14*E14*F14,2)</f>
        <v>0</v>
      </c>
      <c r="H14" s="25"/>
      <c r="I14" s="50">
        <v>53000</v>
      </c>
      <c r="J14" s="29">
        <f t="shared" si="1"/>
        <v>0</v>
      </c>
      <c r="K14" s="30">
        <f t="shared" si="2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176" t="s">
        <v>59</v>
      </c>
      <c r="B15" s="176"/>
      <c r="C15" s="176"/>
      <c r="D15" s="176"/>
      <c r="E15" s="31"/>
      <c r="F15" s="31"/>
      <c r="G15" s="31"/>
      <c r="H15" s="32"/>
      <c r="I15" s="31" t="s">
        <v>58</v>
      </c>
      <c r="J15" s="44" t="s">
        <v>32</v>
      </c>
      <c r="K15" s="26">
        <f>SUM(K9:K14)</f>
        <v>0</v>
      </c>
    </row>
    <row r="16" spans="1:16" ht="97.5" customHeight="1" x14ac:dyDescent="0.15">
      <c r="A16" s="177" t="s">
        <v>148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2" ht="15.75" customHeight="1" x14ac:dyDescent="0.15">
      <c r="A17" s="5" t="s">
        <v>83</v>
      </c>
      <c r="B17" s="34"/>
      <c r="C17" s="35"/>
      <c r="D17" s="33"/>
      <c r="E17" s="33"/>
      <c r="F17" s="33"/>
      <c r="G17" s="33"/>
      <c r="H17" s="33"/>
      <c r="I17" s="33"/>
      <c r="J17" s="33"/>
      <c r="K17" s="33"/>
    </row>
    <row r="18" spans="1:12" s="8" customFormat="1" x14ac:dyDescent="0.15">
      <c r="A18" s="163" t="s">
        <v>31</v>
      </c>
      <c r="B18" s="164"/>
      <c r="C18" s="36" t="s">
        <v>40</v>
      </c>
      <c r="D18" s="37" t="s">
        <v>18</v>
      </c>
      <c r="E18" s="37" t="s">
        <v>16</v>
      </c>
      <c r="F18" s="37" t="s">
        <v>44</v>
      </c>
      <c r="G18" s="37" t="s">
        <v>22</v>
      </c>
      <c r="H18" s="37" t="s">
        <v>20</v>
      </c>
      <c r="I18" s="37" t="s">
        <v>19</v>
      </c>
      <c r="J18" s="37" t="s">
        <v>23</v>
      </c>
      <c r="K18" s="37" t="s">
        <v>21</v>
      </c>
    </row>
    <row r="19" spans="1:12" ht="16.5" customHeight="1" x14ac:dyDescent="0.15">
      <c r="A19" s="38"/>
      <c r="B19" s="39"/>
      <c r="C19" s="40"/>
      <c r="D19" s="40" t="s">
        <v>15</v>
      </c>
      <c r="E19" s="40" t="s">
        <v>12</v>
      </c>
      <c r="F19" s="40" t="s">
        <v>42</v>
      </c>
      <c r="G19" s="40" t="s">
        <v>14</v>
      </c>
      <c r="H19" s="40" t="s">
        <v>45</v>
      </c>
      <c r="I19" s="40" t="s">
        <v>13</v>
      </c>
      <c r="J19" s="40" t="s">
        <v>14</v>
      </c>
      <c r="K19" s="40" t="s">
        <v>14</v>
      </c>
    </row>
    <row r="20" spans="1:12" ht="16.5" customHeight="1" x14ac:dyDescent="0.15">
      <c r="A20" s="41"/>
      <c r="B20" s="42"/>
      <c r="C20" s="43"/>
      <c r="D20" s="40" t="s">
        <v>17</v>
      </c>
      <c r="E20" s="40" t="s">
        <v>33</v>
      </c>
      <c r="F20" s="40" t="s">
        <v>34</v>
      </c>
      <c r="G20" s="40" t="s">
        <v>49</v>
      </c>
      <c r="H20" s="40" t="s">
        <v>35</v>
      </c>
      <c r="I20" s="40" t="s">
        <v>36</v>
      </c>
      <c r="J20" s="40" t="s">
        <v>50</v>
      </c>
      <c r="K20" s="40" t="s">
        <v>51</v>
      </c>
    </row>
    <row r="21" spans="1:12" ht="19.5" customHeight="1" x14ac:dyDescent="0.15">
      <c r="A21" s="49" t="s">
        <v>0</v>
      </c>
      <c r="B21" s="47" t="s">
        <v>38</v>
      </c>
      <c r="C21" s="48" t="s">
        <v>25</v>
      </c>
      <c r="D21" s="24"/>
      <c r="E21" s="50">
        <v>111</v>
      </c>
      <c r="F21" s="51">
        <f>IF(C21="不使用",1,0.85)</f>
        <v>0.85</v>
      </c>
      <c r="G21" s="27">
        <f>ROUNDDOWN(E21*D21*F21,2)</f>
        <v>0</v>
      </c>
      <c r="H21" s="25"/>
      <c r="I21" s="50">
        <v>47000</v>
      </c>
      <c r="J21" s="25">
        <f t="shared" ref="J21:J26" si="4">ROUNDDOWN(I21*H21,2)</f>
        <v>0</v>
      </c>
      <c r="K21" s="28">
        <f t="shared" ref="K21:K26" si="5">INT(G21+J21)</f>
        <v>0</v>
      </c>
      <c r="L21" s="64"/>
    </row>
    <row r="22" spans="1:12" ht="19.5" customHeight="1" x14ac:dyDescent="0.15">
      <c r="A22" s="49" t="s">
        <v>1</v>
      </c>
      <c r="B22" s="47" t="s">
        <v>38</v>
      </c>
      <c r="C22" s="48" t="s">
        <v>25</v>
      </c>
      <c r="D22" s="24"/>
      <c r="E22" s="50">
        <v>111</v>
      </c>
      <c r="F22" s="51">
        <f t="shared" ref="F22:F26" si="6">IF(C22="不使用",1,0.85)</f>
        <v>0.85</v>
      </c>
      <c r="G22" s="27">
        <f t="shared" ref="G22:G26" si="7">ROUNDDOWN(E22*D22*F22,2)</f>
        <v>0</v>
      </c>
      <c r="H22" s="25"/>
      <c r="I22" s="50">
        <v>48000</v>
      </c>
      <c r="J22" s="25">
        <f t="shared" si="4"/>
        <v>0</v>
      </c>
      <c r="K22" s="28">
        <f t="shared" si="5"/>
        <v>0</v>
      </c>
    </row>
    <row r="23" spans="1:12" ht="19.5" customHeight="1" x14ac:dyDescent="0.15">
      <c r="A23" s="49" t="s">
        <v>2</v>
      </c>
      <c r="B23" s="47" t="s">
        <v>38</v>
      </c>
      <c r="C23" s="48" t="s">
        <v>25</v>
      </c>
      <c r="D23" s="24"/>
      <c r="E23" s="50">
        <v>111</v>
      </c>
      <c r="F23" s="51">
        <f t="shared" si="6"/>
        <v>0.85</v>
      </c>
      <c r="G23" s="27">
        <f t="shared" si="7"/>
        <v>0</v>
      </c>
      <c r="H23" s="25"/>
      <c r="I23" s="50">
        <v>48000</v>
      </c>
      <c r="J23" s="25">
        <f t="shared" si="4"/>
        <v>0</v>
      </c>
      <c r="K23" s="28">
        <f t="shared" si="5"/>
        <v>0</v>
      </c>
    </row>
    <row r="24" spans="1:12" ht="19.5" customHeight="1" x14ac:dyDescent="0.15">
      <c r="A24" s="49" t="s">
        <v>3</v>
      </c>
      <c r="B24" s="47" t="s">
        <v>39</v>
      </c>
      <c r="C24" s="48" t="s">
        <v>25</v>
      </c>
      <c r="D24" s="24"/>
      <c r="E24" s="50">
        <v>111</v>
      </c>
      <c r="F24" s="51">
        <f t="shared" si="6"/>
        <v>0.85</v>
      </c>
      <c r="G24" s="27">
        <f t="shared" si="7"/>
        <v>0</v>
      </c>
      <c r="H24" s="25"/>
      <c r="I24" s="50">
        <v>48000</v>
      </c>
      <c r="J24" s="25">
        <f t="shared" si="4"/>
        <v>0</v>
      </c>
      <c r="K24" s="28">
        <f t="shared" si="5"/>
        <v>0</v>
      </c>
    </row>
    <row r="25" spans="1:12" ht="19.5" customHeight="1" x14ac:dyDescent="0.15">
      <c r="A25" s="49" t="s">
        <v>4</v>
      </c>
      <c r="B25" s="47" t="s">
        <v>39</v>
      </c>
      <c r="C25" s="48" t="s">
        <v>25</v>
      </c>
      <c r="D25" s="24"/>
      <c r="E25" s="50">
        <v>111</v>
      </c>
      <c r="F25" s="51">
        <f t="shared" si="6"/>
        <v>0.85</v>
      </c>
      <c r="G25" s="27">
        <f t="shared" si="7"/>
        <v>0</v>
      </c>
      <c r="H25" s="25"/>
      <c r="I25" s="50">
        <v>47000</v>
      </c>
      <c r="J25" s="25">
        <f t="shared" si="4"/>
        <v>0</v>
      </c>
      <c r="K25" s="28">
        <f t="shared" si="5"/>
        <v>0</v>
      </c>
    </row>
    <row r="26" spans="1:12" ht="19.5" customHeight="1" thickBot="1" x14ac:dyDescent="0.2">
      <c r="A26" s="49" t="s">
        <v>5</v>
      </c>
      <c r="B26" s="47" t="s">
        <v>39</v>
      </c>
      <c r="C26" s="48" t="s">
        <v>25</v>
      </c>
      <c r="D26" s="24"/>
      <c r="E26" s="50">
        <v>111</v>
      </c>
      <c r="F26" s="51">
        <f t="shared" si="6"/>
        <v>0.85</v>
      </c>
      <c r="G26" s="27">
        <f t="shared" si="7"/>
        <v>0</v>
      </c>
      <c r="H26" s="25"/>
      <c r="I26" s="50">
        <v>44000</v>
      </c>
      <c r="J26" s="25">
        <f t="shared" si="4"/>
        <v>0</v>
      </c>
      <c r="K26" s="28">
        <f t="shared" si="5"/>
        <v>0</v>
      </c>
    </row>
    <row r="27" spans="1:12" ht="20.25" customHeight="1" thickBot="1" x14ac:dyDescent="0.2">
      <c r="A27" s="74"/>
      <c r="B27" s="1"/>
      <c r="C27" s="4"/>
      <c r="D27" s="1"/>
      <c r="E27" s="1"/>
      <c r="F27" s="1"/>
      <c r="G27" s="1"/>
      <c r="H27" s="16"/>
      <c r="I27" s="1"/>
      <c r="J27" s="45" t="s">
        <v>53</v>
      </c>
      <c r="K27" s="13">
        <f>SUM(K21:K26)</f>
        <v>0</v>
      </c>
      <c r="L27" s="64"/>
    </row>
    <row r="28" spans="1:12" ht="12.75" thickBot="1" x14ac:dyDescent="0.2">
      <c r="A28" s="61"/>
    </row>
    <row r="29" spans="1:12" ht="30" customHeight="1" thickTop="1" thickBot="1" x14ac:dyDescent="0.2">
      <c r="A29" s="57"/>
      <c r="B29" s="2"/>
      <c r="C29" s="4"/>
      <c r="D29" s="2"/>
      <c r="E29" s="2"/>
      <c r="F29" s="2"/>
      <c r="G29" s="2"/>
      <c r="H29" s="17"/>
      <c r="I29" s="2"/>
      <c r="J29" s="46" t="s">
        <v>85</v>
      </c>
      <c r="K29" s="18">
        <f>K15+K27</f>
        <v>0</v>
      </c>
    </row>
    <row r="30" spans="1:12" ht="11.25" customHeight="1" x14ac:dyDescent="0.15">
      <c r="A30" s="68"/>
      <c r="B30" s="68"/>
      <c r="C30" s="69"/>
      <c r="D30" s="68"/>
      <c r="E30" s="68"/>
      <c r="F30" s="68"/>
      <c r="G30" s="3"/>
      <c r="H30" s="3"/>
      <c r="I30" s="3"/>
      <c r="J30" s="19"/>
      <c r="K30" s="21"/>
    </row>
    <row r="31" spans="1:12" x14ac:dyDescent="0.15">
      <c r="A31" s="70"/>
      <c r="B31" s="71"/>
      <c r="C31" s="65"/>
      <c r="D31" s="72"/>
      <c r="E31" s="72"/>
      <c r="F31" s="72"/>
      <c r="G31" s="22"/>
      <c r="H31" s="22"/>
      <c r="I31" s="22"/>
      <c r="J31" s="22"/>
      <c r="K31" s="22"/>
    </row>
    <row r="32" spans="1:12" x14ac:dyDescent="0.15">
      <c r="A32" s="70"/>
      <c r="B32" s="71"/>
      <c r="C32" s="65"/>
      <c r="D32" s="72"/>
      <c r="E32" s="72"/>
      <c r="F32" s="72"/>
      <c r="G32" s="22"/>
      <c r="H32" s="22"/>
      <c r="I32" s="22"/>
      <c r="J32" s="22"/>
      <c r="K32" s="22"/>
    </row>
    <row r="33" spans="1:11" ht="9" customHeight="1" x14ac:dyDescent="0.15">
      <c r="A33" s="71"/>
      <c r="B33" s="71"/>
      <c r="C33" s="65"/>
      <c r="D33" s="72"/>
      <c r="E33" s="72"/>
      <c r="F33" s="72"/>
      <c r="G33" s="22"/>
      <c r="H33" s="22"/>
      <c r="I33" s="22"/>
      <c r="J33" s="22"/>
      <c r="K33" s="22"/>
    </row>
    <row r="34" spans="1:11" ht="28.5" customHeight="1" x14ac:dyDescent="0.15">
      <c r="A34" s="71"/>
      <c r="B34" s="65"/>
      <c r="C34" s="180"/>
      <c r="D34" s="180"/>
      <c r="E34" s="181"/>
      <c r="F34" s="181"/>
      <c r="H34" s="22"/>
      <c r="I34" s="22"/>
      <c r="J34" s="22"/>
      <c r="K34" s="22"/>
    </row>
    <row r="35" spans="1:11" ht="24.75" customHeight="1" x14ac:dyDescent="0.15">
      <c r="A35" s="71"/>
      <c r="B35" s="65"/>
      <c r="C35" s="178"/>
      <c r="D35" s="178"/>
      <c r="E35" s="179"/>
      <c r="F35" s="179"/>
      <c r="H35" s="22"/>
      <c r="I35" s="22"/>
      <c r="J35" s="22"/>
      <c r="K35" s="22"/>
    </row>
    <row r="36" spans="1:11" ht="24.75" customHeight="1" x14ac:dyDescent="0.15">
      <c r="A36" s="71"/>
      <c r="B36" s="65"/>
      <c r="C36" s="178"/>
      <c r="D36" s="178"/>
      <c r="E36" s="179"/>
      <c r="F36" s="179"/>
      <c r="H36" s="22"/>
      <c r="I36" s="22"/>
      <c r="J36" s="22"/>
      <c r="K36" s="22"/>
    </row>
  </sheetData>
  <mergeCells count="12">
    <mergeCell ref="A1:K1"/>
    <mergeCell ref="A2:K2"/>
    <mergeCell ref="A6:B6"/>
    <mergeCell ref="A15:D15"/>
    <mergeCell ref="A16:K16"/>
    <mergeCell ref="C36:D36"/>
    <mergeCell ref="E36:F36"/>
    <mergeCell ref="A18:B18"/>
    <mergeCell ref="C34:D34"/>
    <mergeCell ref="E34:F34"/>
    <mergeCell ref="C35:D35"/>
    <mergeCell ref="E35:F35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87" orientation="landscape" r:id="rId1"/>
  <headerFooter>
    <oddHeader>&amp;R別添様式２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showZeros="0" view="pageBreakPreview" topLeftCell="A2" zoomScaleNormal="100" zoomScaleSheetLayoutView="100" workbookViewId="0">
      <selection activeCell="B3" sqref="B3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173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6" ht="15" customHeight="1" x14ac:dyDescent="0.15">
      <c r="A2" s="175" t="s">
        <v>88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6" ht="18" customHeight="1" x14ac:dyDescent="0.15">
      <c r="H3" s="14" t="s">
        <v>37</v>
      </c>
      <c r="I3" s="23"/>
      <c r="J3" s="23"/>
      <c r="K3" s="15"/>
    </row>
    <row r="4" spans="1:16" ht="12.75" customHeight="1" x14ac:dyDescent="0.15">
      <c r="H4" s="14"/>
      <c r="I4" s="53"/>
      <c r="J4" s="53"/>
      <c r="K4" s="54"/>
    </row>
    <row r="5" spans="1:16" ht="16.5" customHeight="1" x14ac:dyDescent="0.15">
      <c r="A5" s="5" t="s">
        <v>82</v>
      </c>
      <c r="B5" s="5"/>
      <c r="C5" s="15"/>
      <c r="D5" s="5"/>
      <c r="E5" s="5"/>
      <c r="F5" s="5"/>
      <c r="G5" s="5"/>
      <c r="H5" s="5"/>
      <c r="I5" s="5"/>
      <c r="J5" s="5"/>
      <c r="K5" s="5"/>
    </row>
    <row r="6" spans="1:16" s="8" customFormat="1" x14ac:dyDescent="0.15">
      <c r="A6" s="163" t="s">
        <v>31</v>
      </c>
      <c r="B6" s="164"/>
      <c r="C6" s="36" t="s">
        <v>40</v>
      </c>
      <c r="D6" s="37" t="s">
        <v>18</v>
      </c>
      <c r="E6" s="37" t="s">
        <v>16</v>
      </c>
      <c r="F6" s="37" t="s">
        <v>44</v>
      </c>
      <c r="G6" s="37" t="s">
        <v>22</v>
      </c>
      <c r="H6" s="37" t="s">
        <v>20</v>
      </c>
      <c r="I6" s="37" t="s">
        <v>19</v>
      </c>
      <c r="J6" s="37" t="s">
        <v>23</v>
      </c>
      <c r="K6" s="37" t="s">
        <v>21</v>
      </c>
      <c r="L6" s="7"/>
      <c r="M6" s="7"/>
      <c r="N6" s="7"/>
      <c r="O6" s="7"/>
      <c r="P6" s="7"/>
    </row>
    <row r="7" spans="1:16" ht="16.5" customHeight="1" x14ac:dyDescent="0.15">
      <c r="A7" s="38"/>
      <c r="B7" s="39"/>
      <c r="C7" s="40"/>
      <c r="D7" s="40" t="s">
        <v>15</v>
      </c>
      <c r="E7" s="40" t="s">
        <v>12</v>
      </c>
      <c r="F7" s="40" t="s">
        <v>42</v>
      </c>
      <c r="G7" s="40" t="s">
        <v>14</v>
      </c>
      <c r="H7" s="40" t="s">
        <v>45</v>
      </c>
      <c r="I7" s="40" t="s">
        <v>13</v>
      </c>
      <c r="J7" s="40" t="s">
        <v>14</v>
      </c>
      <c r="K7" s="40" t="s">
        <v>14</v>
      </c>
      <c r="L7" s="9"/>
      <c r="M7" s="9"/>
      <c r="N7" s="9"/>
      <c r="O7" s="9"/>
      <c r="P7" s="9"/>
    </row>
    <row r="8" spans="1:16" ht="16.5" customHeight="1" x14ac:dyDescent="0.15">
      <c r="A8" s="41"/>
      <c r="B8" s="42"/>
      <c r="C8" s="43"/>
      <c r="D8" s="40" t="s">
        <v>26</v>
      </c>
      <c r="E8" s="40" t="s">
        <v>27</v>
      </c>
      <c r="F8" s="40" t="s">
        <v>28</v>
      </c>
      <c r="G8" s="40" t="s">
        <v>46</v>
      </c>
      <c r="H8" s="40" t="s">
        <v>29</v>
      </c>
      <c r="I8" s="40" t="s">
        <v>30</v>
      </c>
      <c r="J8" s="40" t="s">
        <v>47</v>
      </c>
      <c r="K8" s="40" t="s">
        <v>48</v>
      </c>
      <c r="L8" s="10"/>
      <c r="M8" s="9"/>
      <c r="N8" s="9"/>
      <c r="O8" s="9"/>
      <c r="P8" s="9"/>
    </row>
    <row r="9" spans="1:16" ht="19.5" customHeight="1" x14ac:dyDescent="0.15">
      <c r="A9" s="49" t="s">
        <v>6</v>
      </c>
      <c r="B9" s="47" t="s">
        <v>38</v>
      </c>
      <c r="C9" s="48" t="s">
        <v>25</v>
      </c>
      <c r="D9" s="24"/>
      <c r="E9" s="50">
        <v>168</v>
      </c>
      <c r="F9" s="51">
        <f>IF(C9="不使用",1,0.86)</f>
        <v>0.86</v>
      </c>
      <c r="G9" s="27">
        <f t="shared" ref="G9:G13" si="0">ROUNDDOWN(D9*E9*F9,2)</f>
        <v>0</v>
      </c>
      <c r="H9" s="25"/>
      <c r="I9" s="50">
        <v>19000</v>
      </c>
      <c r="J9" s="25">
        <f t="shared" ref="J9:J14" si="1">ROUNDDOWN(I9*H9,2)</f>
        <v>0</v>
      </c>
      <c r="K9" s="28">
        <f t="shared" ref="K9:K14" si="2"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49" t="s">
        <v>7</v>
      </c>
      <c r="B10" s="47" t="s">
        <v>38</v>
      </c>
      <c r="C10" s="48" t="s">
        <v>25</v>
      </c>
      <c r="D10" s="24"/>
      <c r="E10" s="50">
        <v>168</v>
      </c>
      <c r="F10" s="51">
        <f t="shared" ref="F10:F14" si="3">IF(C10="不使用",1,0.86)</f>
        <v>0.86</v>
      </c>
      <c r="G10" s="27">
        <f t="shared" si="0"/>
        <v>0</v>
      </c>
      <c r="H10" s="25"/>
      <c r="I10" s="50">
        <v>19000</v>
      </c>
      <c r="J10" s="25">
        <f t="shared" si="1"/>
        <v>0</v>
      </c>
      <c r="K10" s="28">
        <f t="shared" si="2"/>
        <v>0</v>
      </c>
      <c r="L10" s="11"/>
      <c r="M10" s="11"/>
      <c r="N10" s="11"/>
      <c r="O10" s="11"/>
      <c r="P10" s="11"/>
    </row>
    <row r="11" spans="1:16" ht="19.5" customHeight="1" x14ac:dyDescent="0.15">
      <c r="A11" s="49" t="s">
        <v>8</v>
      </c>
      <c r="B11" s="47" t="s">
        <v>38</v>
      </c>
      <c r="C11" s="48" t="s">
        <v>25</v>
      </c>
      <c r="D11" s="24"/>
      <c r="E11" s="50">
        <v>168</v>
      </c>
      <c r="F11" s="51">
        <f t="shared" si="3"/>
        <v>0.86</v>
      </c>
      <c r="G11" s="27">
        <f t="shared" si="0"/>
        <v>0</v>
      </c>
      <c r="H11" s="25"/>
      <c r="I11" s="50">
        <v>19000</v>
      </c>
      <c r="J11" s="25">
        <f t="shared" si="1"/>
        <v>0</v>
      </c>
      <c r="K11" s="28">
        <f t="shared" si="2"/>
        <v>0</v>
      </c>
      <c r="L11" s="11"/>
      <c r="M11" s="11"/>
      <c r="N11" s="11"/>
      <c r="O11" s="11"/>
      <c r="P11" s="11"/>
    </row>
    <row r="12" spans="1:16" ht="19.5" customHeight="1" x14ac:dyDescent="0.15">
      <c r="A12" s="49" t="s">
        <v>9</v>
      </c>
      <c r="B12" s="47" t="s">
        <v>38</v>
      </c>
      <c r="C12" s="48" t="s">
        <v>25</v>
      </c>
      <c r="D12" s="24"/>
      <c r="E12" s="50">
        <v>168</v>
      </c>
      <c r="F12" s="51">
        <f t="shared" si="3"/>
        <v>0.86</v>
      </c>
      <c r="G12" s="27">
        <f t="shared" si="0"/>
        <v>0</v>
      </c>
      <c r="H12" s="25"/>
      <c r="I12" s="50">
        <v>19000</v>
      </c>
      <c r="J12" s="25">
        <f t="shared" si="1"/>
        <v>0</v>
      </c>
      <c r="K12" s="28">
        <f t="shared" si="2"/>
        <v>0</v>
      </c>
      <c r="L12" s="11"/>
      <c r="M12" s="11"/>
      <c r="N12" s="11"/>
      <c r="O12" s="11"/>
      <c r="P12" s="11"/>
    </row>
    <row r="13" spans="1:16" ht="19.5" customHeight="1" x14ac:dyDescent="0.15">
      <c r="A13" s="49" t="s">
        <v>10</v>
      </c>
      <c r="B13" s="47" t="s">
        <v>38</v>
      </c>
      <c r="C13" s="48" t="s">
        <v>25</v>
      </c>
      <c r="D13" s="24"/>
      <c r="E13" s="50">
        <v>168</v>
      </c>
      <c r="F13" s="51">
        <f t="shared" si="3"/>
        <v>0.86</v>
      </c>
      <c r="G13" s="27">
        <f t="shared" si="0"/>
        <v>0</v>
      </c>
      <c r="H13" s="25"/>
      <c r="I13" s="50">
        <v>20000</v>
      </c>
      <c r="J13" s="25">
        <f t="shared" si="1"/>
        <v>0</v>
      </c>
      <c r="K13" s="28">
        <f t="shared" si="2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49" t="s">
        <v>11</v>
      </c>
      <c r="B14" s="47" t="s">
        <v>38</v>
      </c>
      <c r="C14" s="48" t="s">
        <v>25</v>
      </c>
      <c r="D14" s="24"/>
      <c r="E14" s="50">
        <v>168</v>
      </c>
      <c r="F14" s="51">
        <f t="shared" si="3"/>
        <v>0.86</v>
      </c>
      <c r="G14" s="27">
        <f>ROUNDDOWN(D14*E14*F14,2)</f>
        <v>0</v>
      </c>
      <c r="H14" s="25"/>
      <c r="I14" s="50">
        <v>19000</v>
      </c>
      <c r="J14" s="29">
        <f t="shared" si="1"/>
        <v>0</v>
      </c>
      <c r="K14" s="30">
        <f t="shared" si="2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176" t="s">
        <v>59</v>
      </c>
      <c r="B15" s="176"/>
      <c r="C15" s="176"/>
      <c r="D15" s="176"/>
      <c r="E15" s="31"/>
      <c r="F15" s="31"/>
      <c r="G15" s="31"/>
      <c r="H15" s="32"/>
      <c r="I15" s="31" t="s">
        <v>58</v>
      </c>
      <c r="J15" s="44" t="s">
        <v>32</v>
      </c>
      <c r="K15" s="26">
        <f>SUM(K9:K14)</f>
        <v>0</v>
      </c>
    </row>
    <row r="16" spans="1:16" ht="97.5" customHeight="1" x14ac:dyDescent="0.15">
      <c r="A16" s="177" t="s">
        <v>148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2" ht="15.75" customHeight="1" x14ac:dyDescent="0.15">
      <c r="A17" s="5" t="s">
        <v>83</v>
      </c>
      <c r="B17" s="34"/>
      <c r="C17" s="35"/>
      <c r="D17" s="33"/>
      <c r="E17" s="33"/>
      <c r="F17" s="33"/>
      <c r="G17" s="33"/>
      <c r="H17" s="33"/>
      <c r="I17" s="33"/>
      <c r="J17" s="33"/>
      <c r="K17" s="33"/>
    </row>
    <row r="18" spans="1:12" s="8" customFormat="1" x14ac:dyDescent="0.15">
      <c r="A18" s="163" t="s">
        <v>31</v>
      </c>
      <c r="B18" s="164"/>
      <c r="C18" s="36" t="s">
        <v>40</v>
      </c>
      <c r="D18" s="37" t="s">
        <v>18</v>
      </c>
      <c r="E18" s="37" t="s">
        <v>16</v>
      </c>
      <c r="F18" s="37" t="s">
        <v>44</v>
      </c>
      <c r="G18" s="37" t="s">
        <v>22</v>
      </c>
      <c r="H18" s="37" t="s">
        <v>20</v>
      </c>
      <c r="I18" s="37" t="s">
        <v>19</v>
      </c>
      <c r="J18" s="37" t="s">
        <v>23</v>
      </c>
      <c r="K18" s="37" t="s">
        <v>21</v>
      </c>
    </row>
    <row r="19" spans="1:12" ht="16.5" customHeight="1" x14ac:dyDescent="0.15">
      <c r="A19" s="38"/>
      <c r="B19" s="39"/>
      <c r="C19" s="40"/>
      <c r="D19" s="40" t="s">
        <v>15</v>
      </c>
      <c r="E19" s="40" t="s">
        <v>12</v>
      </c>
      <c r="F19" s="40" t="s">
        <v>42</v>
      </c>
      <c r="G19" s="40" t="s">
        <v>14</v>
      </c>
      <c r="H19" s="40" t="s">
        <v>45</v>
      </c>
      <c r="I19" s="40" t="s">
        <v>13</v>
      </c>
      <c r="J19" s="40" t="s">
        <v>14</v>
      </c>
      <c r="K19" s="40" t="s">
        <v>14</v>
      </c>
    </row>
    <row r="20" spans="1:12" ht="16.5" customHeight="1" x14ac:dyDescent="0.15">
      <c r="A20" s="41"/>
      <c r="B20" s="42"/>
      <c r="C20" s="43"/>
      <c r="D20" s="40" t="s">
        <v>17</v>
      </c>
      <c r="E20" s="40" t="s">
        <v>33</v>
      </c>
      <c r="F20" s="40" t="s">
        <v>34</v>
      </c>
      <c r="G20" s="40" t="s">
        <v>49</v>
      </c>
      <c r="H20" s="40" t="s">
        <v>35</v>
      </c>
      <c r="I20" s="40" t="s">
        <v>36</v>
      </c>
      <c r="J20" s="40" t="s">
        <v>50</v>
      </c>
      <c r="K20" s="40" t="s">
        <v>51</v>
      </c>
    </row>
    <row r="21" spans="1:12" ht="19.5" customHeight="1" x14ac:dyDescent="0.15">
      <c r="A21" s="49" t="s">
        <v>0</v>
      </c>
      <c r="B21" s="47" t="s">
        <v>38</v>
      </c>
      <c r="C21" s="48" t="s">
        <v>25</v>
      </c>
      <c r="D21" s="24"/>
      <c r="E21" s="50">
        <v>168</v>
      </c>
      <c r="F21" s="51">
        <f t="shared" ref="F21:F26" si="4">IF(C21="不使用",1,0.86)</f>
        <v>0.86</v>
      </c>
      <c r="G21" s="27">
        <f>ROUNDDOWN(E21*D21*F21,2)</f>
        <v>0</v>
      </c>
      <c r="H21" s="25"/>
      <c r="I21" s="50">
        <v>18000</v>
      </c>
      <c r="J21" s="25">
        <f t="shared" ref="J21:J26" si="5">ROUNDDOWN(I21*H21,2)</f>
        <v>0</v>
      </c>
      <c r="K21" s="28">
        <f t="shared" ref="K21:K26" si="6">INT(G21+J21)</f>
        <v>0</v>
      </c>
      <c r="L21" s="64"/>
    </row>
    <row r="22" spans="1:12" ht="19.5" customHeight="1" x14ac:dyDescent="0.15">
      <c r="A22" s="49" t="s">
        <v>1</v>
      </c>
      <c r="B22" s="47" t="s">
        <v>38</v>
      </c>
      <c r="C22" s="48" t="s">
        <v>25</v>
      </c>
      <c r="D22" s="24"/>
      <c r="E22" s="50">
        <v>168</v>
      </c>
      <c r="F22" s="51">
        <f t="shared" si="4"/>
        <v>0.86</v>
      </c>
      <c r="G22" s="27">
        <f t="shared" ref="G22:G26" si="7">ROUNDDOWN(E22*D22*F22,2)</f>
        <v>0</v>
      </c>
      <c r="H22" s="25"/>
      <c r="I22" s="50">
        <v>16000</v>
      </c>
      <c r="J22" s="25">
        <f t="shared" si="5"/>
        <v>0</v>
      </c>
      <c r="K22" s="28">
        <f t="shared" si="6"/>
        <v>0</v>
      </c>
    </row>
    <row r="23" spans="1:12" ht="19.5" customHeight="1" x14ac:dyDescent="0.15">
      <c r="A23" s="49" t="s">
        <v>2</v>
      </c>
      <c r="B23" s="47" t="s">
        <v>38</v>
      </c>
      <c r="C23" s="48" t="s">
        <v>25</v>
      </c>
      <c r="D23" s="24"/>
      <c r="E23" s="50">
        <v>168</v>
      </c>
      <c r="F23" s="51">
        <f t="shared" si="4"/>
        <v>0.86</v>
      </c>
      <c r="G23" s="27">
        <f t="shared" si="7"/>
        <v>0</v>
      </c>
      <c r="H23" s="25"/>
      <c r="I23" s="50">
        <v>21000</v>
      </c>
      <c r="J23" s="25">
        <f t="shared" si="5"/>
        <v>0</v>
      </c>
      <c r="K23" s="28">
        <f t="shared" si="6"/>
        <v>0</v>
      </c>
    </row>
    <row r="24" spans="1:12" ht="19.5" customHeight="1" x14ac:dyDescent="0.15">
      <c r="A24" s="49" t="s">
        <v>3</v>
      </c>
      <c r="B24" s="47" t="s">
        <v>39</v>
      </c>
      <c r="C24" s="48" t="s">
        <v>25</v>
      </c>
      <c r="D24" s="24"/>
      <c r="E24" s="50">
        <v>168</v>
      </c>
      <c r="F24" s="51">
        <f t="shared" si="4"/>
        <v>0.86</v>
      </c>
      <c r="G24" s="27">
        <f t="shared" si="7"/>
        <v>0</v>
      </c>
      <c r="H24" s="25"/>
      <c r="I24" s="50">
        <v>18000</v>
      </c>
      <c r="J24" s="25">
        <f t="shared" si="5"/>
        <v>0</v>
      </c>
      <c r="K24" s="28">
        <f t="shared" si="6"/>
        <v>0</v>
      </c>
    </row>
    <row r="25" spans="1:12" ht="19.5" customHeight="1" x14ac:dyDescent="0.15">
      <c r="A25" s="49" t="s">
        <v>4</v>
      </c>
      <c r="B25" s="47" t="s">
        <v>39</v>
      </c>
      <c r="C25" s="48" t="s">
        <v>25</v>
      </c>
      <c r="D25" s="24"/>
      <c r="E25" s="50">
        <v>168</v>
      </c>
      <c r="F25" s="51">
        <f t="shared" si="4"/>
        <v>0.86</v>
      </c>
      <c r="G25" s="27">
        <f t="shared" si="7"/>
        <v>0</v>
      </c>
      <c r="H25" s="25"/>
      <c r="I25" s="50">
        <v>21000</v>
      </c>
      <c r="J25" s="25">
        <f t="shared" si="5"/>
        <v>0</v>
      </c>
      <c r="K25" s="28">
        <f t="shared" si="6"/>
        <v>0</v>
      </c>
    </row>
    <row r="26" spans="1:12" ht="19.5" customHeight="1" thickBot="1" x14ac:dyDescent="0.2">
      <c r="A26" s="49" t="s">
        <v>5</v>
      </c>
      <c r="B26" s="47" t="s">
        <v>39</v>
      </c>
      <c r="C26" s="48" t="s">
        <v>25</v>
      </c>
      <c r="D26" s="24"/>
      <c r="E26" s="50">
        <v>168</v>
      </c>
      <c r="F26" s="51">
        <f t="shared" si="4"/>
        <v>0.86</v>
      </c>
      <c r="G26" s="27">
        <f t="shared" si="7"/>
        <v>0</v>
      </c>
      <c r="H26" s="25"/>
      <c r="I26" s="50">
        <v>17000</v>
      </c>
      <c r="J26" s="25">
        <f t="shared" si="5"/>
        <v>0</v>
      </c>
      <c r="K26" s="28">
        <f t="shared" si="6"/>
        <v>0</v>
      </c>
    </row>
    <row r="27" spans="1:12" ht="20.25" customHeight="1" thickBot="1" x14ac:dyDescent="0.2">
      <c r="A27" s="74"/>
      <c r="B27" s="1"/>
      <c r="C27" s="4"/>
      <c r="D27" s="1"/>
      <c r="E27" s="1"/>
      <c r="F27" s="1"/>
      <c r="G27" s="1"/>
      <c r="H27" s="16"/>
      <c r="I27" s="1"/>
      <c r="J27" s="45" t="s">
        <v>53</v>
      </c>
      <c r="K27" s="13">
        <f>SUM(K21:K26)</f>
        <v>0</v>
      </c>
      <c r="L27" s="64"/>
    </row>
    <row r="28" spans="1:12" ht="12.75" thickBot="1" x14ac:dyDescent="0.2">
      <c r="A28" s="61"/>
    </row>
    <row r="29" spans="1:12" ht="30" customHeight="1" thickTop="1" thickBot="1" x14ac:dyDescent="0.2">
      <c r="A29" s="57"/>
      <c r="B29" s="2"/>
      <c r="C29" s="4"/>
      <c r="D29" s="2"/>
      <c r="E29" s="2"/>
      <c r="F29" s="2"/>
      <c r="G29" s="2"/>
      <c r="H29" s="17"/>
      <c r="I29" s="2"/>
      <c r="J29" s="46" t="s">
        <v>85</v>
      </c>
      <c r="K29" s="18">
        <f>K15+K27</f>
        <v>0</v>
      </c>
    </row>
    <row r="30" spans="1:12" ht="11.25" customHeight="1" x14ac:dyDescent="0.15">
      <c r="A30" s="68"/>
      <c r="B30" s="68"/>
      <c r="C30" s="69"/>
      <c r="D30" s="68"/>
      <c r="E30" s="68"/>
      <c r="F30" s="68"/>
      <c r="G30" s="3"/>
      <c r="H30" s="3"/>
      <c r="I30" s="3"/>
      <c r="J30" s="19"/>
      <c r="K30" s="21"/>
    </row>
    <row r="31" spans="1:12" x14ac:dyDescent="0.15">
      <c r="A31" s="70"/>
      <c r="B31" s="71"/>
      <c r="C31" s="65"/>
      <c r="D31" s="72"/>
      <c r="E31" s="72"/>
      <c r="F31" s="72"/>
      <c r="G31" s="22"/>
      <c r="H31" s="22"/>
      <c r="I31" s="22"/>
      <c r="J31" s="22"/>
      <c r="K31" s="22"/>
    </row>
    <row r="32" spans="1:12" x14ac:dyDescent="0.15">
      <c r="A32" s="70"/>
      <c r="B32" s="71"/>
      <c r="C32" s="65"/>
      <c r="D32" s="72"/>
      <c r="E32" s="72"/>
      <c r="F32" s="72"/>
      <c r="G32" s="22"/>
      <c r="H32" s="22"/>
      <c r="I32" s="22"/>
      <c r="J32" s="22"/>
      <c r="K32" s="22"/>
    </row>
    <row r="33" spans="1:11" ht="9" customHeight="1" x14ac:dyDescent="0.15">
      <c r="A33" s="71"/>
      <c r="B33" s="71"/>
      <c r="C33" s="65"/>
      <c r="D33" s="72"/>
      <c r="E33" s="72"/>
      <c r="F33" s="72"/>
      <c r="G33" s="22"/>
      <c r="H33" s="22"/>
      <c r="I33" s="22"/>
      <c r="J33" s="22"/>
      <c r="K33" s="22"/>
    </row>
    <row r="34" spans="1:11" ht="28.5" customHeight="1" x14ac:dyDescent="0.15">
      <c r="A34" s="71"/>
      <c r="B34" s="65"/>
      <c r="C34" s="180"/>
      <c r="D34" s="180"/>
      <c r="E34" s="181"/>
      <c r="F34" s="181"/>
      <c r="H34" s="22"/>
      <c r="I34" s="22"/>
      <c r="J34" s="22"/>
      <c r="K34" s="22"/>
    </row>
    <row r="35" spans="1:11" ht="24.75" customHeight="1" x14ac:dyDescent="0.15">
      <c r="A35" s="71"/>
      <c r="B35" s="65"/>
      <c r="C35" s="178"/>
      <c r="D35" s="178"/>
      <c r="E35" s="179"/>
      <c r="F35" s="179"/>
      <c r="H35" s="22"/>
      <c r="I35" s="22"/>
      <c r="J35" s="22"/>
      <c r="K35" s="22"/>
    </row>
    <row r="36" spans="1:11" ht="24.75" customHeight="1" x14ac:dyDescent="0.15">
      <c r="A36" s="71"/>
      <c r="B36" s="65"/>
      <c r="C36" s="178"/>
      <c r="D36" s="178"/>
      <c r="E36" s="179"/>
      <c r="F36" s="179"/>
      <c r="H36" s="22"/>
      <c r="I36" s="22"/>
      <c r="J36" s="22"/>
      <c r="K36" s="22"/>
    </row>
    <row r="37" spans="1:11" x14ac:dyDescent="0.15">
      <c r="A37" s="71"/>
      <c r="B37" s="71"/>
      <c r="C37" s="65"/>
      <c r="D37" s="73"/>
      <c r="E37" s="73"/>
      <c r="F37" s="73"/>
    </row>
  </sheetData>
  <mergeCells count="12">
    <mergeCell ref="A1:K1"/>
    <mergeCell ref="A2:K2"/>
    <mergeCell ref="A6:B6"/>
    <mergeCell ref="A15:D15"/>
    <mergeCell ref="A16:K16"/>
    <mergeCell ref="C36:D36"/>
    <mergeCell ref="E36:F36"/>
    <mergeCell ref="A18:B18"/>
    <mergeCell ref="C34:D34"/>
    <mergeCell ref="E34:F34"/>
    <mergeCell ref="C35:D35"/>
    <mergeCell ref="E35:F35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87" orientation="landscape" r:id="rId1"/>
  <headerFooter>
    <oddHeader>&amp;R別添様式２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topLeftCell="A19"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4.5" style="93" customWidth="1"/>
    <col min="2" max="2" width="9.375" style="93" customWidth="1"/>
    <col min="3" max="3" width="8.625" style="93" customWidth="1"/>
    <col min="4" max="4" width="9.75" style="93" customWidth="1"/>
    <col min="5" max="5" width="12.125" style="93" customWidth="1"/>
    <col min="6" max="6" width="12.375" style="93" customWidth="1"/>
    <col min="7" max="7" width="3.75" style="93" customWidth="1"/>
    <col min="8" max="8" width="2.625" style="93" customWidth="1"/>
    <col min="9" max="10" width="10.25" style="93" customWidth="1"/>
    <col min="11" max="11" width="10.875" style="93" customWidth="1"/>
    <col min="12" max="12" width="3.5" style="93" customWidth="1"/>
    <col min="13" max="13" width="6.875" style="93" customWidth="1"/>
    <col min="14" max="14" width="17.125" style="93" customWidth="1"/>
    <col min="15" max="15" width="4.25" style="93" customWidth="1"/>
    <col min="16" max="16384" width="9" style="93"/>
  </cols>
  <sheetData>
    <row r="1" spans="1:16" x14ac:dyDescent="0.15">
      <c r="N1" s="94"/>
    </row>
    <row r="2" spans="1:16" ht="21" customHeight="1" x14ac:dyDescent="0.15">
      <c r="A2" s="145" t="s">
        <v>126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6" ht="21" customHeight="1" x14ac:dyDescent="0.15">
      <c r="A3" s="93" t="s">
        <v>139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6" ht="21.75" customHeight="1" x14ac:dyDescent="0.15">
      <c r="K4" s="115" t="s">
        <v>128</v>
      </c>
      <c r="L4" s="146"/>
      <c r="M4" s="147"/>
      <c r="N4" s="147"/>
    </row>
    <row r="6" spans="1:16" x14ac:dyDescent="0.15">
      <c r="B6" s="93" t="s">
        <v>138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</row>
    <row r="7" spans="1:16" x14ac:dyDescent="0.15">
      <c r="B7" s="96"/>
      <c r="C7" s="96"/>
      <c r="D7" s="96"/>
      <c r="E7" s="96"/>
      <c r="I7" s="98"/>
      <c r="J7" s="98"/>
      <c r="K7" s="98"/>
      <c r="L7" s="98"/>
      <c r="M7" s="96"/>
      <c r="N7" s="96"/>
      <c r="O7" s="96"/>
      <c r="P7" s="97"/>
    </row>
    <row r="8" spans="1:16" ht="21" customHeight="1" x14ac:dyDescent="0.15">
      <c r="B8" s="96"/>
      <c r="C8" s="148" t="s">
        <v>106</v>
      </c>
      <c r="D8" s="149"/>
      <c r="E8" s="149"/>
      <c r="F8" s="150"/>
      <c r="G8" s="99"/>
      <c r="H8" s="99"/>
      <c r="I8" s="148" t="s">
        <v>107</v>
      </c>
      <c r="J8" s="149"/>
      <c r="K8" s="150"/>
      <c r="L8" s="99"/>
      <c r="M8" s="96"/>
      <c r="N8" s="100" t="s">
        <v>108</v>
      </c>
      <c r="O8" s="96"/>
      <c r="P8" s="97"/>
    </row>
    <row r="9" spans="1:16" x14ac:dyDescent="0.15">
      <c r="B9" s="97"/>
      <c r="C9" s="101"/>
      <c r="D9" s="102" t="s">
        <v>109</v>
      </c>
      <c r="E9" s="102" t="s">
        <v>110</v>
      </c>
      <c r="F9" s="100" t="s">
        <v>111</v>
      </c>
      <c r="H9" s="96"/>
      <c r="I9" s="102"/>
      <c r="J9" s="102"/>
      <c r="K9" s="100" t="s">
        <v>112</v>
      </c>
      <c r="M9" s="96"/>
      <c r="N9" s="96"/>
      <c r="O9" s="96"/>
      <c r="P9" s="97"/>
    </row>
    <row r="10" spans="1:16" ht="14.25" thickBot="1" x14ac:dyDescent="0.2">
      <c r="B10" s="96"/>
      <c r="C10" s="100" t="s">
        <v>113</v>
      </c>
      <c r="D10" s="100" t="s">
        <v>114</v>
      </c>
      <c r="E10" s="100" t="s">
        <v>114</v>
      </c>
      <c r="F10" s="102"/>
      <c r="H10" s="98"/>
      <c r="I10" s="100" t="s">
        <v>113</v>
      </c>
      <c r="J10" s="100" t="s">
        <v>114</v>
      </c>
      <c r="K10" s="100"/>
      <c r="L10" s="97"/>
      <c r="M10" s="96"/>
      <c r="P10" s="97"/>
    </row>
    <row r="11" spans="1:16" ht="14.25" thickBot="1" x14ac:dyDescent="0.2">
      <c r="B11" s="99" t="s">
        <v>129</v>
      </c>
      <c r="C11" s="103" t="str">
        <f>IF($E$30=0,"",+$E$30)</f>
        <v/>
      </c>
      <c r="D11" s="104"/>
      <c r="E11" s="104">
        <v>252150</v>
      </c>
      <c r="F11" s="105" t="e">
        <f>ROUNDDOWN(C11*E11,0)</f>
        <v>#VALUE!</v>
      </c>
      <c r="G11" s="97" t="s">
        <v>115</v>
      </c>
      <c r="H11" s="106"/>
      <c r="I11" s="103" t="str">
        <f>IF($E$31=0," ",+$E$31)</f>
        <v xml:space="preserve"> </v>
      </c>
      <c r="J11" s="104">
        <v>462050</v>
      </c>
      <c r="K11" s="105" t="e">
        <f>ROUNDDOWN(I11*J11,0)</f>
        <v>#VALUE!</v>
      </c>
      <c r="L11" s="93" t="s">
        <v>116</v>
      </c>
      <c r="M11" s="98"/>
      <c r="N11" s="107" t="e">
        <f>SUM(F11,K11)</f>
        <v>#VALUE!</v>
      </c>
      <c r="O11" s="97" t="s">
        <v>115</v>
      </c>
    </row>
    <row r="12" spans="1:16" ht="14.25" thickBot="1" x14ac:dyDescent="0.2">
      <c r="B12" s="99" t="s">
        <v>7</v>
      </c>
      <c r="C12" s="103" t="str">
        <f t="shared" ref="C12:C19" si="0">IF($E$30=0,"",+$E$30)</f>
        <v/>
      </c>
      <c r="D12" s="104"/>
      <c r="E12" s="104">
        <v>234800</v>
      </c>
      <c r="F12" s="105" t="e">
        <f t="shared" ref="F12:F17" si="1">ROUNDDOWN(C12*E12,0)</f>
        <v>#VALUE!</v>
      </c>
      <c r="G12" s="97" t="s">
        <v>115</v>
      </c>
      <c r="H12" s="106"/>
      <c r="I12" s="103" t="str">
        <f t="shared" ref="I12:I18" si="2">IF($E$31=0," ",+$E$31)</f>
        <v xml:space="preserve"> </v>
      </c>
      <c r="J12" s="104">
        <v>473700</v>
      </c>
      <c r="K12" s="105" t="e">
        <f t="shared" ref="K12:K17" si="3">ROUNDDOWN(I12*J12,0)</f>
        <v>#VALUE!</v>
      </c>
      <c r="L12" s="93" t="s">
        <v>116</v>
      </c>
      <c r="M12" s="98"/>
      <c r="N12" s="107" t="e">
        <f>SUM(F12,K12)</f>
        <v>#VALUE!</v>
      </c>
      <c r="O12" s="97" t="s">
        <v>115</v>
      </c>
    </row>
    <row r="13" spans="1:16" ht="14.25" thickBot="1" x14ac:dyDescent="0.2">
      <c r="B13" s="99" t="s">
        <v>8</v>
      </c>
      <c r="C13" s="103" t="str">
        <f t="shared" si="0"/>
        <v/>
      </c>
      <c r="D13" s="104"/>
      <c r="E13" s="104">
        <v>352000</v>
      </c>
      <c r="F13" s="105" t="e">
        <f t="shared" si="1"/>
        <v>#VALUE!</v>
      </c>
      <c r="G13" s="97" t="s">
        <v>115</v>
      </c>
      <c r="H13" s="106"/>
      <c r="I13" s="103" t="str">
        <f t="shared" si="2"/>
        <v xml:space="preserve"> </v>
      </c>
      <c r="J13" s="104">
        <v>660600</v>
      </c>
      <c r="K13" s="105" t="e">
        <f t="shared" si="3"/>
        <v>#VALUE!</v>
      </c>
      <c r="L13" s="93" t="s">
        <v>116</v>
      </c>
      <c r="M13" s="98"/>
      <c r="N13" s="107" t="e">
        <f t="shared" ref="N13:N17" si="4">SUM(F13,K13)</f>
        <v>#VALUE!</v>
      </c>
      <c r="O13" s="97" t="s">
        <v>115</v>
      </c>
    </row>
    <row r="14" spans="1:16" ht="14.25" thickBot="1" x14ac:dyDescent="0.2">
      <c r="B14" s="99" t="s">
        <v>130</v>
      </c>
      <c r="C14" s="103" t="str">
        <f t="shared" si="0"/>
        <v/>
      </c>
      <c r="D14" s="104"/>
      <c r="E14" s="104">
        <v>0</v>
      </c>
      <c r="F14" s="105" t="e">
        <f t="shared" si="1"/>
        <v>#VALUE!</v>
      </c>
      <c r="G14" s="97" t="s">
        <v>115</v>
      </c>
      <c r="H14" s="106"/>
      <c r="I14" s="103" t="str">
        <f t="shared" si="2"/>
        <v xml:space="preserve"> </v>
      </c>
      <c r="J14" s="104">
        <v>146450</v>
      </c>
      <c r="K14" s="105" t="e">
        <f t="shared" si="3"/>
        <v>#VALUE!</v>
      </c>
      <c r="L14" s="93" t="s">
        <v>116</v>
      </c>
      <c r="M14" s="98"/>
      <c r="N14" s="107" t="e">
        <f t="shared" si="4"/>
        <v>#VALUE!</v>
      </c>
      <c r="O14" s="97" t="s">
        <v>115</v>
      </c>
    </row>
    <row r="15" spans="1:16" ht="14.25" thickBot="1" x14ac:dyDescent="0.2">
      <c r="B15" s="99" t="s">
        <v>10</v>
      </c>
      <c r="C15" s="103" t="str">
        <f t="shared" si="0"/>
        <v/>
      </c>
      <c r="D15" s="104"/>
      <c r="E15" s="104">
        <v>32300</v>
      </c>
      <c r="F15" s="105" t="e">
        <f t="shared" si="1"/>
        <v>#VALUE!</v>
      </c>
      <c r="G15" s="97" t="s">
        <v>115</v>
      </c>
      <c r="H15" s="106"/>
      <c r="I15" s="103" t="str">
        <f t="shared" si="2"/>
        <v xml:space="preserve"> </v>
      </c>
      <c r="J15" s="104">
        <v>20800</v>
      </c>
      <c r="K15" s="105" t="e">
        <f t="shared" si="3"/>
        <v>#VALUE!</v>
      </c>
      <c r="L15" s="93" t="s">
        <v>116</v>
      </c>
      <c r="M15" s="98"/>
      <c r="N15" s="107" t="e">
        <f t="shared" si="4"/>
        <v>#VALUE!</v>
      </c>
      <c r="O15" s="97" t="s">
        <v>115</v>
      </c>
    </row>
    <row r="16" spans="1:16" ht="14.25" thickBot="1" x14ac:dyDescent="0.2">
      <c r="B16" s="99" t="s">
        <v>11</v>
      </c>
      <c r="C16" s="103" t="str">
        <f t="shared" si="0"/>
        <v/>
      </c>
      <c r="D16" s="104"/>
      <c r="E16" s="104">
        <v>364350</v>
      </c>
      <c r="F16" s="105" t="e">
        <f t="shared" si="1"/>
        <v>#VALUE!</v>
      </c>
      <c r="G16" s="97" t="s">
        <v>115</v>
      </c>
      <c r="H16" s="106"/>
      <c r="I16" s="103" t="str">
        <f t="shared" si="2"/>
        <v xml:space="preserve"> </v>
      </c>
      <c r="J16" s="104">
        <v>636600</v>
      </c>
      <c r="K16" s="105" t="e">
        <f t="shared" si="3"/>
        <v>#VALUE!</v>
      </c>
      <c r="L16" s="93" t="s">
        <v>116</v>
      </c>
      <c r="M16" s="98"/>
      <c r="N16" s="107" t="e">
        <f t="shared" si="4"/>
        <v>#VALUE!</v>
      </c>
      <c r="O16" s="97" t="s">
        <v>115</v>
      </c>
    </row>
    <row r="17" spans="1:16" ht="14.25" thickBot="1" x14ac:dyDescent="0.2">
      <c r="B17" s="99" t="s">
        <v>127</v>
      </c>
      <c r="C17" s="103" t="str">
        <f t="shared" si="0"/>
        <v/>
      </c>
      <c r="D17" s="104"/>
      <c r="E17" s="104">
        <v>352000</v>
      </c>
      <c r="F17" s="105" t="e">
        <f t="shared" si="1"/>
        <v>#VALUE!</v>
      </c>
      <c r="G17" s="97" t="s">
        <v>115</v>
      </c>
      <c r="H17" s="106"/>
      <c r="I17" s="103" t="str">
        <f t="shared" si="2"/>
        <v xml:space="preserve"> </v>
      </c>
      <c r="J17" s="104">
        <v>648100</v>
      </c>
      <c r="K17" s="105" t="e">
        <f t="shared" si="3"/>
        <v>#VALUE!</v>
      </c>
      <c r="L17" s="93" t="s">
        <v>116</v>
      </c>
      <c r="M17" s="98"/>
      <c r="N17" s="107" t="e">
        <f t="shared" si="4"/>
        <v>#VALUE!</v>
      </c>
      <c r="O17" s="97" t="s">
        <v>115</v>
      </c>
    </row>
    <row r="18" spans="1:16" ht="14.25" thickBot="1" x14ac:dyDescent="0.2">
      <c r="B18" s="99" t="s">
        <v>1</v>
      </c>
      <c r="C18" s="103" t="str">
        <f t="shared" si="0"/>
        <v/>
      </c>
      <c r="D18" s="104"/>
      <c r="E18" s="104">
        <v>327450</v>
      </c>
      <c r="F18" s="105" t="e">
        <f>ROUNDDOWN(C18*E18,0)</f>
        <v>#VALUE!</v>
      </c>
      <c r="G18" s="97" t="s">
        <v>115</v>
      </c>
      <c r="H18" s="106"/>
      <c r="I18" s="103" t="str">
        <f t="shared" si="2"/>
        <v xml:space="preserve"> </v>
      </c>
      <c r="J18" s="104">
        <v>672200</v>
      </c>
      <c r="K18" s="105" t="e">
        <f>ROUNDDOWN(I18*J18,0)</f>
        <v>#VALUE!</v>
      </c>
      <c r="L18" s="97" t="s">
        <v>115</v>
      </c>
      <c r="M18" s="98"/>
      <c r="N18" s="107" t="e">
        <f t="shared" ref="N18:N22" si="5">SUM(F18,K18)</f>
        <v>#VALUE!</v>
      </c>
      <c r="O18" s="97" t="s">
        <v>115</v>
      </c>
    </row>
    <row r="19" spans="1:16" ht="14.25" thickBot="1" x14ac:dyDescent="0.2">
      <c r="B19" s="99" t="s">
        <v>2</v>
      </c>
      <c r="C19" s="103" t="str">
        <f t="shared" si="0"/>
        <v/>
      </c>
      <c r="D19" s="104"/>
      <c r="E19" s="104">
        <v>343050</v>
      </c>
      <c r="F19" s="105" t="e">
        <f>ROUNDDOWN(C19*E19,0)</f>
        <v>#VALUE!</v>
      </c>
      <c r="G19" s="97" t="s">
        <v>115</v>
      </c>
      <c r="H19" s="106"/>
      <c r="I19" s="103" t="str">
        <f>IF($E$31=0," ",+$E$31)</f>
        <v xml:space="preserve"> </v>
      </c>
      <c r="J19" s="104">
        <v>621900</v>
      </c>
      <c r="K19" s="105" t="e">
        <f t="shared" ref="K19:K22" si="6">ROUNDDOWN(I19*J19,0)</f>
        <v>#VALUE!</v>
      </c>
      <c r="L19" s="97" t="s">
        <v>115</v>
      </c>
      <c r="M19" s="98"/>
      <c r="N19" s="107" t="e">
        <f t="shared" si="5"/>
        <v>#VALUE!</v>
      </c>
      <c r="O19" s="97" t="s">
        <v>115</v>
      </c>
    </row>
    <row r="20" spans="1:16" ht="14.25" thickBot="1" x14ac:dyDescent="0.2">
      <c r="B20" s="99" t="s">
        <v>3</v>
      </c>
      <c r="C20" s="103" t="str">
        <f>IF($E$29=0,"",+$E$29)</f>
        <v/>
      </c>
      <c r="D20" s="104">
        <v>400650</v>
      </c>
      <c r="E20" s="104"/>
      <c r="F20" s="105" t="e">
        <f>ROUNDDOWN(C20*D20,0)</f>
        <v>#VALUE!</v>
      </c>
      <c r="G20" s="97" t="s">
        <v>115</v>
      </c>
      <c r="H20" s="106"/>
      <c r="I20" s="103" t="str">
        <f>IF($E$31=0," ",+$E$31)</f>
        <v xml:space="preserve"> </v>
      </c>
      <c r="J20" s="104">
        <v>663750</v>
      </c>
      <c r="K20" s="105" t="e">
        <f t="shared" si="6"/>
        <v>#VALUE!</v>
      </c>
      <c r="L20" s="97" t="s">
        <v>115</v>
      </c>
      <c r="M20" s="98"/>
      <c r="N20" s="107" t="e">
        <f t="shared" si="5"/>
        <v>#VALUE!</v>
      </c>
      <c r="O20" s="97" t="s">
        <v>115</v>
      </c>
    </row>
    <row r="21" spans="1:16" ht="14.25" thickBot="1" x14ac:dyDescent="0.2">
      <c r="B21" s="99" t="s">
        <v>4</v>
      </c>
      <c r="C21" s="103" t="str">
        <f t="shared" ref="C21:C22" si="7">IF($E$29=0,"",+$E$29)</f>
        <v/>
      </c>
      <c r="D21" s="104">
        <v>387600</v>
      </c>
      <c r="E21" s="104"/>
      <c r="F21" s="105" t="e">
        <f>ROUNDDOWN(C21*D21,0)</f>
        <v>#VALUE!</v>
      </c>
      <c r="G21" s="97" t="s">
        <v>115</v>
      </c>
      <c r="H21" s="106"/>
      <c r="I21" s="103" t="str">
        <f>IF($E$31=0," ",+$E$31)</f>
        <v xml:space="preserve"> </v>
      </c>
      <c r="J21" s="104">
        <v>698350</v>
      </c>
      <c r="K21" s="105" t="e">
        <f t="shared" si="6"/>
        <v>#VALUE!</v>
      </c>
      <c r="L21" s="97" t="s">
        <v>115</v>
      </c>
      <c r="M21" s="98"/>
      <c r="N21" s="107" t="e">
        <f t="shared" si="5"/>
        <v>#VALUE!</v>
      </c>
      <c r="O21" s="97" t="s">
        <v>115</v>
      </c>
    </row>
    <row r="22" spans="1:16" ht="14.25" thickBot="1" x14ac:dyDescent="0.2">
      <c r="B22" s="99" t="s">
        <v>5</v>
      </c>
      <c r="C22" s="103" t="str">
        <f t="shared" si="7"/>
        <v/>
      </c>
      <c r="D22" s="104">
        <v>331900</v>
      </c>
      <c r="E22" s="104"/>
      <c r="F22" s="105" t="e">
        <f>ROUNDDOWN(C22*D22,0)</f>
        <v>#VALUE!</v>
      </c>
      <c r="G22" s="97" t="s">
        <v>115</v>
      </c>
      <c r="H22" s="106"/>
      <c r="I22" s="103" t="str">
        <f>IF($E$31=0," ",+$E$31)</f>
        <v xml:space="preserve"> </v>
      </c>
      <c r="J22" s="104">
        <v>590400</v>
      </c>
      <c r="K22" s="105" t="e">
        <f t="shared" si="6"/>
        <v>#VALUE!</v>
      </c>
      <c r="L22" s="97" t="s">
        <v>115</v>
      </c>
      <c r="M22" s="98"/>
      <c r="N22" s="107" t="e">
        <f t="shared" si="5"/>
        <v>#VALUE!</v>
      </c>
      <c r="O22" s="97" t="s">
        <v>115</v>
      </c>
    </row>
    <row r="23" spans="1:16" x14ac:dyDescent="0.15">
      <c r="B23" s="99"/>
      <c r="C23" s="99"/>
      <c r="D23" s="106"/>
      <c r="E23" s="106"/>
      <c r="F23" s="99"/>
      <c r="G23" s="97"/>
      <c r="H23" s="106"/>
      <c r="I23" s="99"/>
      <c r="J23" s="106"/>
      <c r="K23" s="99"/>
      <c r="L23" s="97"/>
      <c r="M23" s="98"/>
      <c r="N23" s="108"/>
      <c r="O23" s="97"/>
    </row>
    <row r="24" spans="1:16" ht="14.25" thickBot="1" x14ac:dyDescent="0.2">
      <c r="B24" s="99" t="s">
        <v>117</v>
      </c>
      <c r="C24" s="99"/>
      <c r="D24" s="109">
        <f>SUM(D11:D22)</f>
        <v>1120150</v>
      </c>
      <c r="E24" s="109">
        <f>SUM(E11:E22)</f>
        <v>2258100</v>
      </c>
      <c r="F24" s="99"/>
      <c r="G24" s="97"/>
      <c r="H24" s="106"/>
      <c r="I24" s="99"/>
      <c r="J24" s="109">
        <f>SUM(J11:J22)</f>
        <v>6294900</v>
      </c>
      <c r="K24" s="110"/>
      <c r="L24" s="97"/>
      <c r="M24" s="98"/>
      <c r="N24" s="111">
        <f>SUM(D24:J24)</f>
        <v>9673150</v>
      </c>
      <c r="O24" s="97"/>
    </row>
    <row r="25" spans="1:16" s="96" customFormat="1" ht="17.25" customHeight="1" thickBot="1" x14ac:dyDescent="0.2">
      <c r="A25" s="93" t="s">
        <v>118</v>
      </c>
      <c r="D25" s="109"/>
      <c r="E25" s="109"/>
      <c r="J25" s="109"/>
      <c r="K25" s="155" t="s">
        <v>136</v>
      </c>
      <c r="L25" s="155"/>
      <c r="M25" s="155"/>
      <c r="N25" s="133" t="e">
        <f>SUM(N11:N22)</f>
        <v>#VALUE!</v>
      </c>
      <c r="O25" s="97" t="s">
        <v>115</v>
      </c>
      <c r="P25" s="97"/>
    </row>
    <row r="26" spans="1:16" s="96" customFormat="1" ht="17.25" customHeight="1" thickTop="1" thickBot="1" x14ac:dyDescent="0.2">
      <c r="B26" s="93"/>
      <c r="E26" s="151" t="s">
        <v>119</v>
      </c>
      <c r="F26" s="152"/>
      <c r="K26" s="155" t="s">
        <v>137</v>
      </c>
      <c r="L26" s="155"/>
      <c r="M26" s="156"/>
      <c r="N26" s="135" t="e">
        <f>ROUNDDOWN((N25*1.1),0)</f>
        <v>#VALUE!</v>
      </c>
      <c r="O26" s="97" t="s">
        <v>115</v>
      </c>
      <c r="P26" s="97"/>
    </row>
    <row r="27" spans="1:16" s="96" customFormat="1" ht="15" thickTop="1" thickBot="1" x14ac:dyDescent="0.2">
      <c r="B27" s="99"/>
      <c r="C27" s="99"/>
      <c r="F27" s="99"/>
      <c r="G27" s="99"/>
      <c r="H27" s="99"/>
      <c r="I27" s="99"/>
      <c r="J27" s="99"/>
      <c r="K27" s="99"/>
      <c r="L27" s="99"/>
      <c r="M27" s="96" t="s">
        <v>120</v>
      </c>
      <c r="N27" s="118"/>
      <c r="P27" s="97"/>
    </row>
    <row r="28" spans="1:16" ht="19.5" customHeight="1" thickBot="1" x14ac:dyDescent="0.2">
      <c r="B28" s="96"/>
      <c r="C28" s="153"/>
      <c r="D28" s="154"/>
      <c r="E28" s="153" t="s">
        <v>121</v>
      </c>
      <c r="F28" s="144"/>
      <c r="G28" s="96"/>
      <c r="H28" s="157"/>
      <c r="I28" s="158"/>
      <c r="J28" s="158"/>
      <c r="K28" s="158"/>
      <c r="L28" s="158"/>
      <c r="M28" s="158"/>
      <c r="N28" s="158"/>
      <c r="O28" s="158"/>
      <c r="P28" s="97"/>
    </row>
    <row r="29" spans="1:16" ht="21" customHeight="1" thickBot="1" x14ac:dyDescent="0.2">
      <c r="C29" s="141" t="s">
        <v>122</v>
      </c>
      <c r="D29" s="96" t="s">
        <v>123</v>
      </c>
      <c r="E29" s="92"/>
      <c r="F29" s="112" t="s">
        <v>115</v>
      </c>
      <c r="H29" s="158"/>
      <c r="I29" s="158"/>
      <c r="J29" s="158"/>
      <c r="K29" s="158"/>
      <c r="L29" s="158"/>
      <c r="M29" s="158"/>
      <c r="N29" s="158"/>
      <c r="O29" s="158"/>
    </row>
    <row r="30" spans="1:16" ht="21" customHeight="1" thickBot="1" x14ac:dyDescent="0.2">
      <c r="C30" s="142"/>
      <c r="D30" s="113" t="s">
        <v>124</v>
      </c>
      <c r="E30" s="92"/>
      <c r="F30" s="112" t="s">
        <v>115</v>
      </c>
      <c r="H30" s="158"/>
      <c r="I30" s="158"/>
      <c r="J30" s="158"/>
      <c r="K30" s="158"/>
      <c r="L30" s="158"/>
      <c r="M30" s="158"/>
      <c r="N30" s="158"/>
      <c r="O30" s="158"/>
    </row>
    <row r="31" spans="1:16" ht="21" customHeight="1" thickBot="1" x14ac:dyDescent="0.2">
      <c r="C31" s="143" t="s">
        <v>125</v>
      </c>
      <c r="D31" s="144"/>
      <c r="E31" s="92"/>
      <c r="F31" s="112" t="s">
        <v>115</v>
      </c>
      <c r="H31" s="158"/>
      <c r="I31" s="158"/>
      <c r="J31" s="158"/>
      <c r="K31" s="158"/>
      <c r="L31" s="158"/>
      <c r="M31" s="158"/>
      <c r="N31" s="158"/>
      <c r="O31" s="158"/>
    </row>
    <row r="32" spans="1:16" x14ac:dyDescent="0.15">
      <c r="C32" s="93" t="s">
        <v>144</v>
      </c>
      <c r="I32" s="114"/>
    </row>
    <row r="33" spans="2:14" ht="13.5" customHeight="1" x14ac:dyDescent="0.15">
      <c r="B33" s="139" t="s">
        <v>145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2:14" x14ac:dyDescent="0.15"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2:14" x14ac:dyDescent="0.15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</row>
    <row r="36" spans="2:14" x14ac:dyDescent="0.15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2:14" x14ac:dyDescent="0.15"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</sheetData>
  <sheetProtection selectLockedCells="1"/>
  <mergeCells count="13">
    <mergeCell ref="B33:N37"/>
    <mergeCell ref="C29:C30"/>
    <mergeCell ref="C31:D31"/>
    <mergeCell ref="A2:O2"/>
    <mergeCell ref="L4:N4"/>
    <mergeCell ref="C8:F8"/>
    <mergeCell ref="I8:K8"/>
    <mergeCell ref="E26:F26"/>
    <mergeCell ref="C28:D28"/>
    <mergeCell ref="E28:F28"/>
    <mergeCell ref="K25:M25"/>
    <mergeCell ref="K26:M26"/>
    <mergeCell ref="H28:O31"/>
  </mergeCells>
  <phoneticPr fontId="2"/>
  <pageMargins left="0.78740157480314965" right="0.59055118110236227" top="0.39370078740157483" bottom="0.19685039370078741" header="0.51181102362204722" footer="0.51181102362204722"/>
  <pageSetup paperSize="9" orientation="landscape" r:id="rId1"/>
  <headerFooter alignWithMargins="0">
    <oddHeader>&amp;R別添様式２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topLeftCell="A4"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4.5" style="93" customWidth="1"/>
    <col min="2" max="2" width="9.375" style="93" customWidth="1"/>
    <col min="3" max="3" width="8.625" style="93" customWidth="1"/>
    <col min="4" max="4" width="9.75" style="93" customWidth="1"/>
    <col min="5" max="5" width="12.125" style="93" customWidth="1"/>
    <col min="6" max="6" width="12.375" style="93" customWidth="1"/>
    <col min="7" max="7" width="3.75" style="93" customWidth="1"/>
    <col min="8" max="8" width="2.625" style="93" customWidth="1"/>
    <col min="9" max="10" width="10.25" style="93" customWidth="1"/>
    <col min="11" max="11" width="10.875" style="93" customWidth="1"/>
    <col min="12" max="12" width="3.5" style="93" customWidth="1"/>
    <col min="13" max="13" width="6.875" style="93" customWidth="1"/>
    <col min="14" max="14" width="17.125" style="93" customWidth="1"/>
    <col min="15" max="15" width="4.25" style="93" customWidth="1"/>
    <col min="16" max="16384" width="9" style="93"/>
  </cols>
  <sheetData>
    <row r="1" spans="1:16" x14ac:dyDescent="0.15">
      <c r="N1" s="94"/>
    </row>
    <row r="2" spans="1:16" ht="21" customHeight="1" x14ac:dyDescent="0.15">
      <c r="A2" s="145" t="s">
        <v>126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6" ht="21" customHeight="1" x14ac:dyDescent="0.15">
      <c r="A3" s="93" t="s">
        <v>140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6" ht="21.75" customHeight="1" x14ac:dyDescent="0.15">
      <c r="K4" s="115" t="s">
        <v>128</v>
      </c>
      <c r="L4" s="146"/>
      <c r="M4" s="147"/>
      <c r="N4" s="147"/>
    </row>
    <row r="6" spans="1:16" x14ac:dyDescent="0.15">
      <c r="B6" s="93" t="s">
        <v>138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</row>
    <row r="7" spans="1:16" x14ac:dyDescent="0.15">
      <c r="B7" s="96"/>
      <c r="C7" s="96"/>
      <c r="D7" s="96"/>
      <c r="E7" s="96"/>
      <c r="I7" s="98"/>
      <c r="J7" s="98"/>
      <c r="K7" s="98"/>
      <c r="L7" s="98"/>
      <c r="M7" s="96"/>
      <c r="N7" s="96"/>
      <c r="O7" s="96"/>
      <c r="P7" s="97"/>
    </row>
    <row r="8" spans="1:16" ht="21" customHeight="1" x14ac:dyDescent="0.15">
      <c r="B8" s="96"/>
      <c r="C8" s="148" t="s">
        <v>106</v>
      </c>
      <c r="D8" s="149"/>
      <c r="E8" s="149"/>
      <c r="F8" s="150"/>
      <c r="G8" s="117"/>
      <c r="H8" s="117"/>
      <c r="I8" s="148" t="s">
        <v>107</v>
      </c>
      <c r="J8" s="149"/>
      <c r="K8" s="150"/>
      <c r="L8" s="117"/>
      <c r="M8" s="96"/>
      <c r="N8" s="100" t="s">
        <v>108</v>
      </c>
      <c r="O8" s="96"/>
      <c r="P8" s="97"/>
    </row>
    <row r="9" spans="1:16" x14ac:dyDescent="0.15">
      <c r="B9" s="97"/>
      <c r="C9" s="101"/>
      <c r="D9" s="102" t="s">
        <v>109</v>
      </c>
      <c r="E9" s="102" t="s">
        <v>110</v>
      </c>
      <c r="F9" s="100" t="s">
        <v>111</v>
      </c>
      <c r="H9" s="96"/>
      <c r="I9" s="102"/>
      <c r="J9" s="102"/>
      <c r="K9" s="100" t="s">
        <v>112</v>
      </c>
      <c r="M9" s="96"/>
      <c r="N9" s="96"/>
      <c r="O9" s="96"/>
      <c r="P9" s="97"/>
    </row>
    <row r="10" spans="1:16" ht="14.25" thickBot="1" x14ac:dyDescent="0.2">
      <c r="B10" s="96"/>
      <c r="C10" s="100" t="s">
        <v>113</v>
      </c>
      <c r="D10" s="100" t="s">
        <v>114</v>
      </c>
      <c r="E10" s="100" t="s">
        <v>114</v>
      </c>
      <c r="F10" s="102"/>
      <c r="H10" s="98"/>
      <c r="I10" s="100" t="s">
        <v>113</v>
      </c>
      <c r="J10" s="100" t="s">
        <v>114</v>
      </c>
      <c r="K10" s="100"/>
      <c r="L10" s="97"/>
      <c r="M10" s="96"/>
      <c r="P10" s="97"/>
    </row>
    <row r="11" spans="1:16" ht="14.25" thickBot="1" x14ac:dyDescent="0.2">
      <c r="B11" s="117" t="s">
        <v>129</v>
      </c>
      <c r="C11" s="103" t="str">
        <f>IF($E$30=0,"",+$E$30)</f>
        <v/>
      </c>
      <c r="D11" s="104"/>
      <c r="E11" s="104">
        <v>2327150</v>
      </c>
      <c r="F11" s="105" t="e">
        <f>ROUNDDOWN(C11*E11,0)</f>
        <v>#VALUE!</v>
      </c>
      <c r="G11" s="97" t="s">
        <v>115</v>
      </c>
      <c r="H11" s="106"/>
      <c r="I11" s="103" t="str">
        <f>IF($E$31=0," ",+$E$31)</f>
        <v xml:space="preserve"> </v>
      </c>
      <c r="J11" s="104">
        <v>2819650</v>
      </c>
      <c r="K11" s="105" t="e">
        <f>ROUNDDOWN(I11*J11,0)</f>
        <v>#VALUE!</v>
      </c>
      <c r="L11" s="93" t="s">
        <v>116</v>
      </c>
      <c r="M11" s="98"/>
      <c r="N11" s="107" t="e">
        <f>SUM(F11,K11)</f>
        <v>#VALUE!</v>
      </c>
      <c r="O11" s="97" t="s">
        <v>115</v>
      </c>
    </row>
    <row r="12" spans="1:16" ht="14.25" thickBot="1" x14ac:dyDescent="0.2">
      <c r="B12" s="117" t="s">
        <v>7</v>
      </c>
      <c r="C12" s="103" t="str">
        <f t="shared" ref="C12:C19" si="0">IF($E$30=0,"",+$E$30)</f>
        <v/>
      </c>
      <c r="D12" s="104"/>
      <c r="E12" s="104">
        <v>1558950</v>
      </c>
      <c r="F12" s="105" t="e">
        <f t="shared" ref="F12:F17" si="1">ROUNDDOWN(C12*E12,0)</f>
        <v>#VALUE!</v>
      </c>
      <c r="G12" s="97" t="s">
        <v>115</v>
      </c>
      <c r="H12" s="106"/>
      <c r="I12" s="103" t="str">
        <f t="shared" ref="I12:I18" si="2">IF($E$31=0," ",+$E$31)</f>
        <v xml:space="preserve"> </v>
      </c>
      <c r="J12" s="104">
        <v>2006150</v>
      </c>
      <c r="K12" s="105" t="e">
        <f t="shared" ref="K12:K17" si="3">ROUNDDOWN(I12*J12,0)</f>
        <v>#VALUE!</v>
      </c>
      <c r="L12" s="93" t="s">
        <v>116</v>
      </c>
      <c r="M12" s="98"/>
      <c r="N12" s="107" t="e">
        <f>SUM(F12,K12)</f>
        <v>#VALUE!</v>
      </c>
      <c r="O12" s="97" t="s">
        <v>115</v>
      </c>
    </row>
    <row r="13" spans="1:16" ht="14.25" thickBot="1" x14ac:dyDescent="0.2">
      <c r="B13" s="117" t="s">
        <v>8</v>
      </c>
      <c r="C13" s="103" t="str">
        <f t="shared" si="0"/>
        <v/>
      </c>
      <c r="D13" s="104"/>
      <c r="E13" s="104">
        <v>1220350</v>
      </c>
      <c r="F13" s="105" t="e">
        <f t="shared" si="1"/>
        <v>#VALUE!</v>
      </c>
      <c r="G13" s="97" t="s">
        <v>115</v>
      </c>
      <c r="H13" s="106"/>
      <c r="I13" s="103" t="str">
        <f t="shared" si="2"/>
        <v xml:space="preserve"> </v>
      </c>
      <c r="J13" s="104">
        <v>1886500</v>
      </c>
      <c r="K13" s="105" t="e">
        <f t="shared" si="3"/>
        <v>#VALUE!</v>
      </c>
      <c r="L13" s="93" t="s">
        <v>116</v>
      </c>
      <c r="M13" s="98"/>
      <c r="N13" s="107" t="e">
        <f t="shared" ref="N13:N22" si="4">SUM(F13,K13)</f>
        <v>#VALUE!</v>
      </c>
      <c r="O13" s="97" t="s">
        <v>115</v>
      </c>
    </row>
    <row r="14" spans="1:16" ht="14.25" thickBot="1" x14ac:dyDescent="0.2">
      <c r="B14" s="117" t="s">
        <v>130</v>
      </c>
      <c r="C14" s="103" t="str">
        <f t="shared" si="0"/>
        <v/>
      </c>
      <c r="D14" s="104"/>
      <c r="E14" s="104">
        <v>890400</v>
      </c>
      <c r="F14" s="105" t="e">
        <f t="shared" si="1"/>
        <v>#VALUE!</v>
      </c>
      <c r="G14" s="97" t="s">
        <v>115</v>
      </c>
      <c r="H14" s="106"/>
      <c r="I14" s="103" t="str">
        <f t="shared" si="2"/>
        <v xml:space="preserve"> </v>
      </c>
      <c r="J14" s="104">
        <v>1801550</v>
      </c>
      <c r="K14" s="105" t="e">
        <f t="shared" si="3"/>
        <v>#VALUE!</v>
      </c>
      <c r="L14" s="93" t="s">
        <v>116</v>
      </c>
      <c r="M14" s="98"/>
      <c r="N14" s="107" t="e">
        <f t="shared" si="4"/>
        <v>#VALUE!</v>
      </c>
      <c r="O14" s="97" t="s">
        <v>115</v>
      </c>
    </row>
    <row r="15" spans="1:16" ht="14.25" thickBot="1" x14ac:dyDescent="0.2">
      <c r="B15" s="117" t="s">
        <v>10</v>
      </c>
      <c r="C15" s="103" t="str">
        <f t="shared" si="0"/>
        <v/>
      </c>
      <c r="D15" s="104"/>
      <c r="E15" s="104">
        <v>2049500</v>
      </c>
      <c r="F15" s="105" t="e">
        <f t="shared" si="1"/>
        <v>#VALUE!</v>
      </c>
      <c r="G15" s="97" t="s">
        <v>115</v>
      </c>
      <c r="H15" s="106"/>
      <c r="I15" s="103" t="str">
        <f t="shared" si="2"/>
        <v xml:space="preserve"> </v>
      </c>
      <c r="J15" s="104">
        <v>2604700</v>
      </c>
      <c r="K15" s="105" t="e">
        <f t="shared" si="3"/>
        <v>#VALUE!</v>
      </c>
      <c r="L15" s="93" t="s">
        <v>116</v>
      </c>
      <c r="M15" s="98"/>
      <c r="N15" s="107" t="e">
        <f t="shared" si="4"/>
        <v>#VALUE!</v>
      </c>
      <c r="O15" s="97" t="s">
        <v>115</v>
      </c>
    </row>
    <row r="16" spans="1:16" ht="14.25" thickBot="1" x14ac:dyDescent="0.2">
      <c r="B16" s="117" t="s">
        <v>11</v>
      </c>
      <c r="C16" s="103" t="str">
        <f t="shared" si="0"/>
        <v/>
      </c>
      <c r="D16" s="104"/>
      <c r="E16" s="104">
        <v>2109600</v>
      </c>
      <c r="F16" s="105" t="e">
        <f t="shared" si="1"/>
        <v>#VALUE!</v>
      </c>
      <c r="G16" s="97" t="s">
        <v>115</v>
      </c>
      <c r="H16" s="106"/>
      <c r="I16" s="103" t="str">
        <f t="shared" si="2"/>
        <v xml:space="preserve"> </v>
      </c>
      <c r="J16" s="104">
        <v>2513400</v>
      </c>
      <c r="K16" s="105" t="e">
        <f t="shared" si="3"/>
        <v>#VALUE!</v>
      </c>
      <c r="L16" s="93" t="s">
        <v>116</v>
      </c>
      <c r="M16" s="98"/>
      <c r="N16" s="107" t="e">
        <f t="shared" si="4"/>
        <v>#VALUE!</v>
      </c>
      <c r="O16" s="97" t="s">
        <v>115</v>
      </c>
    </row>
    <row r="17" spans="1:16" ht="14.25" thickBot="1" x14ac:dyDescent="0.2">
      <c r="B17" s="117" t="s">
        <v>127</v>
      </c>
      <c r="C17" s="103" t="str">
        <f t="shared" si="0"/>
        <v/>
      </c>
      <c r="D17" s="104"/>
      <c r="E17" s="104">
        <v>951400</v>
      </c>
      <c r="F17" s="105" t="e">
        <f t="shared" si="1"/>
        <v>#VALUE!</v>
      </c>
      <c r="G17" s="97" t="s">
        <v>115</v>
      </c>
      <c r="H17" s="106"/>
      <c r="I17" s="103" t="str">
        <f t="shared" si="2"/>
        <v xml:space="preserve"> </v>
      </c>
      <c r="J17" s="104">
        <v>1283800</v>
      </c>
      <c r="K17" s="105" t="e">
        <f t="shared" si="3"/>
        <v>#VALUE!</v>
      </c>
      <c r="L17" s="93" t="s">
        <v>116</v>
      </c>
      <c r="M17" s="98"/>
      <c r="N17" s="107" t="e">
        <f t="shared" si="4"/>
        <v>#VALUE!</v>
      </c>
      <c r="O17" s="97" t="s">
        <v>115</v>
      </c>
    </row>
    <row r="18" spans="1:16" ht="14.25" thickBot="1" x14ac:dyDescent="0.2">
      <c r="B18" s="117" t="s">
        <v>1</v>
      </c>
      <c r="C18" s="103" t="str">
        <f t="shared" si="0"/>
        <v/>
      </c>
      <c r="D18" s="104"/>
      <c r="E18" s="104">
        <v>903000</v>
      </c>
      <c r="F18" s="105" t="e">
        <f>ROUNDDOWN(C18*E18,0)</f>
        <v>#VALUE!</v>
      </c>
      <c r="G18" s="97" t="s">
        <v>115</v>
      </c>
      <c r="H18" s="106"/>
      <c r="I18" s="103" t="str">
        <f t="shared" si="2"/>
        <v xml:space="preserve"> </v>
      </c>
      <c r="J18" s="104">
        <v>1483600</v>
      </c>
      <c r="K18" s="105" t="e">
        <f>ROUNDDOWN(I18*J18,0)</f>
        <v>#VALUE!</v>
      </c>
      <c r="L18" s="97" t="s">
        <v>115</v>
      </c>
      <c r="M18" s="98"/>
      <c r="N18" s="107" t="e">
        <f t="shared" si="4"/>
        <v>#VALUE!</v>
      </c>
      <c r="O18" s="97" t="s">
        <v>115</v>
      </c>
    </row>
    <row r="19" spans="1:16" ht="14.25" thickBot="1" x14ac:dyDescent="0.2">
      <c r="B19" s="117" t="s">
        <v>2</v>
      </c>
      <c r="C19" s="103" t="str">
        <f t="shared" si="0"/>
        <v/>
      </c>
      <c r="D19" s="104"/>
      <c r="E19" s="104">
        <v>156800</v>
      </c>
      <c r="F19" s="105" t="e">
        <f>ROUNDDOWN(C19*E19,0)</f>
        <v>#VALUE!</v>
      </c>
      <c r="G19" s="97" t="s">
        <v>115</v>
      </c>
      <c r="H19" s="106"/>
      <c r="I19" s="103" t="str">
        <f>IF($E$31=0," ",+$E$31)</f>
        <v xml:space="preserve"> </v>
      </c>
      <c r="J19" s="104">
        <v>237250</v>
      </c>
      <c r="K19" s="105" t="e">
        <f t="shared" ref="K19:K22" si="5">ROUNDDOWN(I19*J19,0)</f>
        <v>#VALUE!</v>
      </c>
      <c r="L19" s="97" t="s">
        <v>115</v>
      </c>
      <c r="M19" s="98"/>
      <c r="N19" s="107" t="e">
        <f t="shared" si="4"/>
        <v>#VALUE!</v>
      </c>
      <c r="O19" s="97" t="s">
        <v>115</v>
      </c>
    </row>
    <row r="20" spans="1:16" ht="14.25" thickBot="1" x14ac:dyDescent="0.2">
      <c r="B20" s="117" t="s">
        <v>3</v>
      </c>
      <c r="C20" s="103" t="str">
        <f>IF($E$29=0,"",+$E$29)</f>
        <v/>
      </c>
      <c r="D20" s="104">
        <v>935250</v>
      </c>
      <c r="E20" s="104"/>
      <c r="F20" s="105" t="e">
        <f>ROUNDDOWN(C20*D20,0)</f>
        <v>#VALUE!</v>
      </c>
      <c r="G20" s="97" t="s">
        <v>115</v>
      </c>
      <c r="H20" s="106"/>
      <c r="I20" s="103" t="str">
        <f>IF($E$31=0," ",+$E$31)</f>
        <v xml:space="preserve"> </v>
      </c>
      <c r="J20" s="104">
        <v>1323750</v>
      </c>
      <c r="K20" s="105" t="e">
        <f t="shared" si="5"/>
        <v>#VALUE!</v>
      </c>
      <c r="L20" s="97" t="s">
        <v>115</v>
      </c>
      <c r="M20" s="98"/>
      <c r="N20" s="107" t="e">
        <f t="shared" si="4"/>
        <v>#VALUE!</v>
      </c>
      <c r="O20" s="97" t="s">
        <v>115</v>
      </c>
    </row>
    <row r="21" spans="1:16" ht="14.25" thickBot="1" x14ac:dyDescent="0.2">
      <c r="B21" s="117" t="s">
        <v>4</v>
      </c>
      <c r="C21" s="103" t="str">
        <f t="shared" ref="C21:C22" si="6">IF($E$29=0,"",+$E$29)</f>
        <v/>
      </c>
      <c r="D21" s="104">
        <v>1018900</v>
      </c>
      <c r="E21" s="104"/>
      <c r="F21" s="105" t="e">
        <f>ROUNDDOWN(C21*D21,0)</f>
        <v>#VALUE!</v>
      </c>
      <c r="G21" s="97" t="s">
        <v>115</v>
      </c>
      <c r="H21" s="106"/>
      <c r="I21" s="103" t="str">
        <f>IF($E$31=0," ",+$E$31)</f>
        <v xml:space="preserve"> </v>
      </c>
      <c r="J21" s="104">
        <v>1294050</v>
      </c>
      <c r="K21" s="105" t="e">
        <f t="shared" si="5"/>
        <v>#VALUE!</v>
      </c>
      <c r="L21" s="97" t="s">
        <v>115</v>
      </c>
      <c r="M21" s="98"/>
      <c r="N21" s="107" t="e">
        <f t="shared" si="4"/>
        <v>#VALUE!</v>
      </c>
      <c r="O21" s="97" t="s">
        <v>115</v>
      </c>
    </row>
    <row r="22" spans="1:16" ht="14.25" thickBot="1" x14ac:dyDescent="0.2">
      <c r="B22" s="117" t="s">
        <v>5</v>
      </c>
      <c r="C22" s="103" t="str">
        <f t="shared" si="6"/>
        <v/>
      </c>
      <c r="D22" s="104">
        <v>2049500</v>
      </c>
      <c r="E22" s="104"/>
      <c r="F22" s="105" t="e">
        <f>ROUNDDOWN(C22*D22,0)</f>
        <v>#VALUE!</v>
      </c>
      <c r="G22" s="97" t="s">
        <v>115</v>
      </c>
      <c r="H22" s="106"/>
      <c r="I22" s="103" t="str">
        <f>IF($E$31=0," ",+$E$31)</f>
        <v xml:space="preserve"> </v>
      </c>
      <c r="J22" s="104">
        <v>2939200</v>
      </c>
      <c r="K22" s="105" t="e">
        <f t="shared" si="5"/>
        <v>#VALUE!</v>
      </c>
      <c r="L22" s="97" t="s">
        <v>115</v>
      </c>
      <c r="M22" s="98"/>
      <c r="N22" s="107" t="e">
        <f t="shared" si="4"/>
        <v>#VALUE!</v>
      </c>
      <c r="O22" s="97" t="s">
        <v>115</v>
      </c>
    </row>
    <row r="23" spans="1:16" x14ac:dyDescent="0.15">
      <c r="B23" s="117"/>
      <c r="C23" s="117"/>
      <c r="D23" s="106"/>
      <c r="E23" s="106"/>
      <c r="F23" s="117"/>
      <c r="G23" s="97"/>
      <c r="H23" s="106"/>
      <c r="I23" s="117"/>
      <c r="J23" s="106"/>
      <c r="K23" s="117"/>
      <c r="L23" s="97"/>
      <c r="M23" s="98"/>
      <c r="N23" s="108"/>
      <c r="O23" s="97"/>
    </row>
    <row r="24" spans="1:16" ht="14.25" thickBot="1" x14ac:dyDescent="0.2">
      <c r="B24" s="117" t="s">
        <v>117</v>
      </c>
      <c r="C24" s="117"/>
      <c r="D24" s="109">
        <f>SUM(D11:D22)</f>
        <v>4003650</v>
      </c>
      <c r="E24" s="109">
        <f>SUM(E11:E22)</f>
        <v>12167150</v>
      </c>
      <c r="F24" s="117"/>
      <c r="G24" s="97"/>
      <c r="H24" s="106"/>
      <c r="I24" s="117"/>
      <c r="J24" s="109">
        <f>SUM(J11:J22)</f>
        <v>22193600</v>
      </c>
      <c r="K24" s="110"/>
      <c r="L24" s="97"/>
      <c r="M24" s="98"/>
      <c r="N24" s="111">
        <f>SUM(D24:J24)</f>
        <v>38364400</v>
      </c>
      <c r="O24" s="97"/>
    </row>
    <row r="25" spans="1:16" s="96" customFormat="1" ht="17.25" customHeight="1" thickBot="1" x14ac:dyDescent="0.2">
      <c r="A25" s="93" t="s">
        <v>118</v>
      </c>
      <c r="D25" s="109"/>
      <c r="E25" s="109"/>
      <c r="J25" s="109"/>
      <c r="K25" s="155" t="s">
        <v>136</v>
      </c>
      <c r="L25" s="155"/>
      <c r="M25" s="155"/>
      <c r="N25" s="134" t="e">
        <f>SUM(N11:N22)</f>
        <v>#VALUE!</v>
      </c>
      <c r="O25" s="97" t="s">
        <v>115</v>
      </c>
      <c r="P25" s="97"/>
    </row>
    <row r="26" spans="1:16" s="96" customFormat="1" ht="17.25" customHeight="1" thickTop="1" thickBot="1" x14ac:dyDescent="0.2">
      <c r="B26" s="93"/>
      <c r="E26" s="151" t="s">
        <v>119</v>
      </c>
      <c r="F26" s="152"/>
      <c r="K26" s="155" t="s">
        <v>137</v>
      </c>
      <c r="L26" s="155"/>
      <c r="M26" s="156"/>
      <c r="N26" s="135" t="e">
        <f>ROUNDDOWN((N25*1.1),0)</f>
        <v>#VALUE!</v>
      </c>
      <c r="O26" s="97" t="s">
        <v>135</v>
      </c>
      <c r="P26" s="97"/>
    </row>
    <row r="27" spans="1:16" s="96" customFormat="1" ht="15" thickTop="1" thickBot="1" x14ac:dyDescent="0.2">
      <c r="B27" s="117"/>
      <c r="C27" s="117"/>
      <c r="F27" s="117"/>
      <c r="G27" s="117"/>
      <c r="H27" s="117"/>
      <c r="I27" s="117"/>
      <c r="J27" s="117"/>
      <c r="K27" s="117"/>
      <c r="L27" s="117"/>
      <c r="M27" s="96" t="s">
        <v>120</v>
      </c>
      <c r="P27" s="97"/>
    </row>
    <row r="28" spans="1:16" ht="19.5" customHeight="1" thickBot="1" x14ac:dyDescent="0.2">
      <c r="B28" s="96"/>
      <c r="C28" s="153"/>
      <c r="D28" s="154"/>
      <c r="E28" s="153" t="s">
        <v>121</v>
      </c>
      <c r="F28" s="144"/>
      <c r="G28" s="96"/>
      <c r="H28" s="157"/>
      <c r="I28" s="158"/>
      <c r="J28" s="158"/>
      <c r="K28" s="158"/>
      <c r="L28" s="158"/>
      <c r="M28" s="158"/>
      <c r="N28" s="158"/>
      <c r="O28" s="158"/>
      <c r="P28" s="97"/>
    </row>
    <row r="29" spans="1:16" ht="21" customHeight="1" thickBot="1" x14ac:dyDescent="0.2">
      <c r="C29" s="141" t="s">
        <v>122</v>
      </c>
      <c r="D29" s="96" t="s">
        <v>123</v>
      </c>
      <c r="E29" s="92"/>
      <c r="F29" s="116" t="s">
        <v>115</v>
      </c>
      <c r="H29" s="158"/>
      <c r="I29" s="158"/>
      <c r="J29" s="158"/>
      <c r="K29" s="158"/>
      <c r="L29" s="158"/>
      <c r="M29" s="158"/>
      <c r="N29" s="158"/>
      <c r="O29" s="158"/>
    </row>
    <row r="30" spans="1:16" ht="21" customHeight="1" thickBot="1" x14ac:dyDescent="0.2">
      <c r="C30" s="142"/>
      <c r="D30" s="113" t="s">
        <v>124</v>
      </c>
      <c r="E30" s="92"/>
      <c r="F30" s="116" t="s">
        <v>115</v>
      </c>
      <c r="H30" s="158"/>
      <c r="I30" s="158"/>
      <c r="J30" s="158"/>
      <c r="K30" s="158"/>
      <c r="L30" s="158"/>
      <c r="M30" s="158"/>
      <c r="N30" s="158"/>
      <c r="O30" s="158"/>
    </row>
    <row r="31" spans="1:16" ht="21" customHeight="1" thickBot="1" x14ac:dyDescent="0.2">
      <c r="C31" s="143" t="s">
        <v>125</v>
      </c>
      <c r="D31" s="144"/>
      <c r="E31" s="92"/>
      <c r="F31" s="116" t="s">
        <v>115</v>
      </c>
      <c r="H31" s="158"/>
      <c r="I31" s="158"/>
      <c r="J31" s="158"/>
      <c r="K31" s="158"/>
      <c r="L31" s="158"/>
      <c r="M31" s="158"/>
      <c r="N31" s="158"/>
      <c r="O31" s="158"/>
    </row>
    <row r="32" spans="1:16" x14ac:dyDescent="0.15">
      <c r="C32" s="93" t="s">
        <v>144</v>
      </c>
      <c r="I32" s="114"/>
    </row>
    <row r="33" spans="2:14" ht="13.5" customHeight="1" x14ac:dyDescent="0.15">
      <c r="B33" s="139" t="s">
        <v>145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2:14" x14ac:dyDescent="0.15"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2:14" x14ac:dyDescent="0.15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</row>
    <row r="36" spans="2:14" x14ac:dyDescent="0.15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2:14" x14ac:dyDescent="0.15"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</sheetData>
  <sheetProtection selectLockedCells="1"/>
  <mergeCells count="13">
    <mergeCell ref="A2:O2"/>
    <mergeCell ref="L4:N4"/>
    <mergeCell ref="C8:F8"/>
    <mergeCell ref="I8:K8"/>
    <mergeCell ref="E26:F26"/>
    <mergeCell ref="K25:M25"/>
    <mergeCell ref="K26:M26"/>
    <mergeCell ref="B33:N37"/>
    <mergeCell ref="C28:D28"/>
    <mergeCell ref="E28:F28"/>
    <mergeCell ref="C29:C30"/>
    <mergeCell ref="C31:D31"/>
    <mergeCell ref="H28:O31"/>
  </mergeCells>
  <phoneticPr fontId="2"/>
  <pageMargins left="0.78740157480314965" right="0.59055118110236227" top="0.39370078740157483" bottom="0.19685039370078741" header="0.51181102362204722" footer="0.51181102362204722"/>
  <pageSetup paperSize="9" orientation="landscape" r:id="rId1"/>
  <headerFooter alignWithMargins="0">
    <oddHeader>&amp;R別添様式２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4.5" style="93" customWidth="1"/>
    <col min="2" max="2" width="9.375" style="93" customWidth="1"/>
    <col min="3" max="3" width="8.625" style="93" customWidth="1"/>
    <col min="4" max="4" width="9.75" style="93" customWidth="1"/>
    <col min="5" max="5" width="12.125" style="93" customWidth="1"/>
    <col min="6" max="6" width="12.375" style="93" customWidth="1"/>
    <col min="7" max="7" width="3.75" style="93" customWidth="1"/>
    <col min="8" max="8" width="2.625" style="93" customWidth="1"/>
    <col min="9" max="10" width="10.25" style="93" customWidth="1"/>
    <col min="11" max="11" width="10.875" style="93" customWidth="1"/>
    <col min="12" max="12" width="3.5" style="93" customWidth="1"/>
    <col min="13" max="13" width="6.875" style="93" customWidth="1"/>
    <col min="14" max="14" width="17.125" style="93" customWidth="1"/>
    <col min="15" max="15" width="4.25" style="93" customWidth="1"/>
    <col min="16" max="16384" width="9" style="93"/>
  </cols>
  <sheetData>
    <row r="1" spans="1:16" x14ac:dyDescent="0.15">
      <c r="N1" s="94"/>
    </row>
    <row r="2" spans="1:16" ht="21" customHeight="1" x14ac:dyDescent="0.15">
      <c r="A2" s="145" t="s">
        <v>126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6" ht="21" customHeight="1" x14ac:dyDescent="0.15">
      <c r="A3" s="93" t="s">
        <v>141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6" ht="21.75" customHeight="1" x14ac:dyDescent="0.15">
      <c r="K4" s="115" t="s">
        <v>128</v>
      </c>
      <c r="L4" s="146"/>
      <c r="M4" s="147"/>
      <c r="N4" s="147"/>
    </row>
    <row r="6" spans="1:16" x14ac:dyDescent="0.15">
      <c r="B6" s="93" t="s">
        <v>138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</row>
    <row r="7" spans="1:16" x14ac:dyDescent="0.15">
      <c r="B7" s="96"/>
      <c r="C7" s="96"/>
      <c r="D7" s="96"/>
      <c r="E7" s="96"/>
      <c r="I7" s="98"/>
      <c r="J7" s="98"/>
      <c r="K7" s="98"/>
      <c r="L7" s="98"/>
      <c r="M7" s="96"/>
      <c r="N7" s="96"/>
      <c r="O7" s="96"/>
      <c r="P7" s="97"/>
    </row>
    <row r="8" spans="1:16" ht="21" customHeight="1" x14ac:dyDescent="0.15">
      <c r="B8" s="96"/>
      <c r="C8" s="148" t="s">
        <v>106</v>
      </c>
      <c r="D8" s="149"/>
      <c r="E8" s="149"/>
      <c r="F8" s="150"/>
      <c r="G8" s="117"/>
      <c r="H8" s="117"/>
      <c r="I8" s="148" t="s">
        <v>107</v>
      </c>
      <c r="J8" s="149"/>
      <c r="K8" s="150"/>
      <c r="L8" s="117"/>
      <c r="M8" s="96"/>
      <c r="N8" s="100" t="s">
        <v>108</v>
      </c>
      <c r="O8" s="96"/>
      <c r="P8" s="97"/>
    </row>
    <row r="9" spans="1:16" x14ac:dyDescent="0.15">
      <c r="B9" s="97"/>
      <c r="C9" s="101"/>
      <c r="D9" s="102" t="s">
        <v>109</v>
      </c>
      <c r="E9" s="102" t="s">
        <v>110</v>
      </c>
      <c r="F9" s="100" t="s">
        <v>111</v>
      </c>
      <c r="H9" s="96"/>
      <c r="I9" s="102"/>
      <c r="J9" s="102"/>
      <c r="K9" s="100" t="s">
        <v>112</v>
      </c>
      <c r="M9" s="96"/>
      <c r="N9" s="96"/>
      <c r="O9" s="96"/>
      <c r="P9" s="97"/>
    </row>
    <row r="10" spans="1:16" ht="14.25" thickBot="1" x14ac:dyDescent="0.2">
      <c r="B10" s="96"/>
      <c r="C10" s="100" t="s">
        <v>113</v>
      </c>
      <c r="D10" s="100" t="s">
        <v>114</v>
      </c>
      <c r="E10" s="100" t="s">
        <v>114</v>
      </c>
      <c r="F10" s="102"/>
      <c r="H10" s="98"/>
      <c r="I10" s="100" t="s">
        <v>113</v>
      </c>
      <c r="J10" s="100" t="s">
        <v>114</v>
      </c>
      <c r="K10" s="100"/>
      <c r="L10" s="97"/>
      <c r="M10" s="96"/>
      <c r="P10" s="97"/>
    </row>
    <row r="11" spans="1:16" ht="14.25" thickBot="1" x14ac:dyDescent="0.2">
      <c r="B11" s="117" t="s">
        <v>129</v>
      </c>
      <c r="C11" s="103" t="str">
        <f>IF($E$30=0,"",+$E$30)</f>
        <v/>
      </c>
      <c r="D11" s="104"/>
      <c r="E11" s="104">
        <v>26439</v>
      </c>
      <c r="F11" s="105" t="e">
        <f>ROUNDDOWN(C11*E11,0)</f>
        <v>#VALUE!</v>
      </c>
      <c r="G11" s="97" t="s">
        <v>115</v>
      </c>
      <c r="H11" s="106"/>
      <c r="I11" s="103" t="str">
        <f>IF($E$31=0," ",+$E$31)</f>
        <v xml:space="preserve"> </v>
      </c>
      <c r="J11" s="104">
        <v>21208</v>
      </c>
      <c r="K11" s="105" t="e">
        <f>ROUNDDOWN(I11*J11,0)</f>
        <v>#VALUE!</v>
      </c>
      <c r="L11" s="93" t="s">
        <v>116</v>
      </c>
      <c r="M11" s="98"/>
      <c r="N11" s="107" t="e">
        <f>SUM(F11,K11)</f>
        <v>#VALUE!</v>
      </c>
      <c r="O11" s="97" t="s">
        <v>115</v>
      </c>
    </row>
    <row r="12" spans="1:16" ht="14.25" thickBot="1" x14ac:dyDescent="0.2">
      <c r="B12" s="117" t="s">
        <v>7</v>
      </c>
      <c r="C12" s="103" t="str">
        <f t="shared" ref="C12:C19" si="0">IF($E$30=0,"",+$E$30)</f>
        <v/>
      </c>
      <c r="D12" s="104"/>
      <c r="E12" s="104">
        <v>576894</v>
      </c>
      <c r="F12" s="105" t="e">
        <f t="shared" ref="F12:F17" si="1">ROUNDDOWN(C12*E12,0)</f>
        <v>#VALUE!</v>
      </c>
      <c r="G12" s="97" t="s">
        <v>115</v>
      </c>
      <c r="H12" s="106"/>
      <c r="I12" s="103" t="str">
        <f t="shared" ref="I12:I18" si="2">IF($E$31=0," ",+$E$31)</f>
        <v xml:space="preserve"> </v>
      </c>
      <c r="J12" s="104">
        <v>720561</v>
      </c>
      <c r="K12" s="105" t="e">
        <f t="shared" ref="K12:K17" si="3">ROUNDDOWN(I12*J12,0)</f>
        <v>#VALUE!</v>
      </c>
      <c r="L12" s="93" t="s">
        <v>116</v>
      </c>
      <c r="M12" s="98"/>
      <c r="N12" s="107" t="e">
        <f>SUM(F12,K12)</f>
        <v>#VALUE!</v>
      </c>
      <c r="O12" s="97" t="s">
        <v>115</v>
      </c>
    </row>
    <row r="13" spans="1:16" ht="14.25" thickBot="1" x14ac:dyDescent="0.2">
      <c r="B13" s="117" t="s">
        <v>8</v>
      </c>
      <c r="C13" s="103" t="str">
        <f t="shared" si="0"/>
        <v/>
      </c>
      <c r="D13" s="104"/>
      <c r="E13" s="104">
        <v>583182</v>
      </c>
      <c r="F13" s="105" t="e">
        <f t="shared" si="1"/>
        <v>#VALUE!</v>
      </c>
      <c r="G13" s="97" t="s">
        <v>115</v>
      </c>
      <c r="H13" s="106"/>
      <c r="I13" s="103" t="str">
        <f t="shared" si="2"/>
        <v xml:space="preserve"> </v>
      </c>
      <c r="J13" s="104">
        <v>770872</v>
      </c>
      <c r="K13" s="105" t="e">
        <f t="shared" si="3"/>
        <v>#VALUE!</v>
      </c>
      <c r="L13" s="93" t="s">
        <v>116</v>
      </c>
      <c r="M13" s="98"/>
      <c r="N13" s="107" t="e">
        <f t="shared" ref="N13:N22" si="4">SUM(F13,K13)</f>
        <v>#VALUE!</v>
      </c>
      <c r="O13" s="97" t="s">
        <v>115</v>
      </c>
    </row>
    <row r="14" spans="1:16" ht="14.25" thickBot="1" x14ac:dyDescent="0.2">
      <c r="B14" s="117" t="s">
        <v>130</v>
      </c>
      <c r="C14" s="103" t="str">
        <f t="shared" si="0"/>
        <v/>
      </c>
      <c r="D14" s="104"/>
      <c r="E14" s="104">
        <v>543124</v>
      </c>
      <c r="F14" s="105" t="e">
        <f t="shared" si="1"/>
        <v>#VALUE!</v>
      </c>
      <c r="G14" s="97" t="s">
        <v>115</v>
      </c>
      <c r="H14" s="106"/>
      <c r="I14" s="103" t="str">
        <f t="shared" si="2"/>
        <v xml:space="preserve"> </v>
      </c>
      <c r="J14" s="104">
        <v>849167</v>
      </c>
      <c r="K14" s="105" t="e">
        <f t="shared" si="3"/>
        <v>#VALUE!</v>
      </c>
      <c r="L14" s="93" t="s">
        <v>116</v>
      </c>
      <c r="M14" s="98"/>
      <c r="N14" s="107" t="e">
        <f t="shared" si="4"/>
        <v>#VALUE!</v>
      </c>
      <c r="O14" s="97" t="s">
        <v>115</v>
      </c>
    </row>
    <row r="15" spans="1:16" ht="14.25" thickBot="1" x14ac:dyDescent="0.2">
      <c r="B15" s="117" t="s">
        <v>10</v>
      </c>
      <c r="C15" s="103" t="str">
        <f t="shared" si="0"/>
        <v/>
      </c>
      <c r="D15" s="104"/>
      <c r="E15" s="104">
        <v>58947</v>
      </c>
      <c r="F15" s="105" t="e">
        <f t="shared" si="1"/>
        <v>#VALUE!</v>
      </c>
      <c r="G15" s="97" t="s">
        <v>115</v>
      </c>
      <c r="H15" s="106"/>
      <c r="I15" s="103" t="str">
        <f t="shared" si="2"/>
        <v xml:space="preserve"> </v>
      </c>
      <c r="J15" s="104">
        <v>46722</v>
      </c>
      <c r="K15" s="105" t="e">
        <f t="shared" si="3"/>
        <v>#VALUE!</v>
      </c>
      <c r="L15" s="93" t="s">
        <v>116</v>
      </c>
      <c r="M15" s="98"/>
      <c r="N15" s="107" t="e">
        <f t="shared" si="4"/>
        <v>#VALUE!</v>
      </c>
      <c r="O15" s="97" t="s">
        <v>115</v>
      </c>
    </row>
    <row r="16" spans="1:16" ht="14.25" thickBot="1" x14ac:dyDescent="0.2">
      <c r="B16" s="117" t="s">
        <v>11</v>
      </c>
      <c r="C16" s="103" t="str">
        <f t="shared" si="0"/>
        <v/>
      </c>
      <c r="D16" s="104"/>
      <c r="E16" s="104">
        <v>705153</v>
      </c>
      <c r="F16" s="105" t="e">
        <f t="shared" si="1"/>
        <v>#VALUE!</v>
      </c>
      <c r="G16" s="97" t="s">
        <v>115</v>
      </c>
      <c r="H16" s="106"/>
      <c r="I16" s="103" t="str">
        <f t="shared" si="2"/>
        <v xml:space="preserve"> </v>
      </c>
      <c r="J16" s="104">
        <v>862288</v>
      </c>
      <c r="K16" s="105" t="e">
        <f t="shared" si="3"/>
        <v>#VALUE!</v>
      </c>
      <c r="L16" s="93" t="s">
        <v>116</v>
      </c>
      <c r="M16" s="98"/>
      <c r="N16" s="107" t="e">
        <f t="shared" si="4"/>
        <v>#VALUE!</v>
      </c>
      <c r="O16" s="97" t="s">
        <v>115</v>
      </c>
    </row>
    <row r="17" spans="1:16" ht="14.25" thickBot="1" x14ac:dyDescent="0.2">
      <c r="B17" s="117" t="s">
        <v>127</v>
      </c>
      <c r="C17" s="103" t="str">
        <f t="shared" si="0"/>
        <v/>
      </c>
      <c r="D17" s="104"/>
      <c r="E17" s="104">
        <v>222981</v>
      </c>
      <c r="F17" s="105" t="e">
        <f t="shared" si="1"/>
        <v>#VALUE!</v>
      </c>
      <c r="G17" s="97" t="s">
        <v>115</v>
      </c>
      <c r="H17" s="106"/>
      <c r="I17" s="103" t="str">
        <f t="shared" si="2"/>
        <v xml:space="preserve"> </v>
      </c>
      <c r="J17" s="104">
        <v>250780</v>
      </c>
      <c r="K17" s="105" t="e">
        <f t="shared" si="3"/>
        <v>#VALUE!</v>
      </c>
      <c r="L17" s="93" t="s">
        <v>116</v>
      </c>
      <c r="M17" s="98"/>
      <c r="N17" s="107" t="e">
        <f t="shared" si="4"/>
        <v>#VALUE!</v>
      </c>
      <c r="O17" s="97" t="s">
        <v>115</v>
      </c>
    </row>
    <row r="18" spans="1:16" ht="14.25" thickBot="1" x14ac:dyDescent="0.2">
      <c r="B18" s="117" t="s">
        <v>1</v>
      </c>
      <c r="C18" s="103" t="str">
        <f t="shared" si="0"/>
        <v/>
      </c>
      <c r="D18" s="104"/>
      <c r="E18" s="104">
        <v>616210</v>
      </c>
      <c r="F18" s="105" t="e">
        <f>ROUNDDOWN(C18*E18,0)</f>
        <v>#VALUE!</v>
      </c>
      <c r="G18" s="97" t="s">
        <v>115</v>
      </c>
      <c r="H18" s="106"/>
      <c r="I18" s="103" t="str">
        <f t="shared" si="2"/>
        <v xml:space="preserve"> </v>
      </c>
      <c r="J18" s="104">
        <v>801666</v>
      </c>
      <c r="K18" s="105" t="e">
        <f>ROUNDDOWN(I18*J18,0)</f>
        <v>#VALUE!</v>
      </c>
      <c r="L18" s="97" t="s">
        <v>115</v>
      </c>
      <c r="M18" s="98"/>
      <c r="N18" s="107" t="e">
        <f t="shared" si="4"/>
        <v>#VALUE!</v>
      </c>
      <c r="O18" s="97" t="s">
        <v>115</v>
      </c>
    </row>
    <row r="19" spans="1:16" ht="14.25" thickBot="1" x14ac:dyDescent="0.2">
      <c r="B19" s="117" t="s">
        <v>2</v>
      </c>
      <c r="C19" s="103" t="str">
        <f t="shared" si="0"/>
        <v/>
      </c>
      <c r="D19" s="104"/>
      <c r="E19" s="104">
        <v>239603</v>
      </c>
      <c r="F19" s="105" t="e">
        <f>ROUNDDOWN(C19*E19,0)</f>
        <v>#VALUE!</v>
      </c>
      <c r="G19" s="97" t="s">
        <v>115</v>
      </c>
      <c r="H19" s="106"/>
      <c r="I19" s="103" t="str">
        <f>IF($E$31=0," ",+$E$31)</f>
        <v xml:space="preserve"> </v>
      </c>
      <c r="J19" s="104">
        <v>299408</v>
      </c>
      <c r="K19" s="105" t="e">
        <f t="shared" ref="K19:K22" si="5">ROUNDDOWN(I19*J19,0)</f>
        <v>#VALUE!</v>
      </c>
      <c r="L19" s="97" t="s">
        <v>115</v>
      </c>
      <c r="M19" s="98"/>
      <c r="N19" s="107" t="e">
        <f t="shared" si="4"/>
        <v>#VALUE!</v>
      </c>
      <c r="O19" s="97" t="s">
        <v>115</v>
      </c>
    </row>
    <row r="20" spans="1:16" ht="14.25" thickBot="1" x14ac:dyDescent="0.2">
      <c r="B20" s="117" t="s">
        <v>3</v>
      </c>
      <c r="C20" s="103" t="str">
        <f>IF($E$29=0,"",+$E$29)</f>
        <v/>
      </c>
      <c r="D20" s="104">
        <v>528777</v>
      </c>
      <c r="E20" s="104" t="s">
        <v>131</v>
      </c>
      <c r="F20" s="105" t="e">
        <f>ROUNDDOWN(C20*D20,0)</f>
        <v>#VALUE!</v>
      </c>
      <c r="G20" s="97" t="s">
        <v>115</v>
      </c>
      <c r="H20" s="106"/>
      <c r="I20" s="103" t="str">
        <f>IF($E$31=0," ",+$E$31)</f>
        <v xml:space="preserve"> </v>
      </c>
      <c r="J20" s="104">
        <v>611196</v>
      </c>
      <c r="K20" s="105" t="e">
        <f t="shared" si="5"/>
        <v>#VALUE!</v>
      </c>
      <c r="L20" s="97" t="s">
        <v>115</v>
      </c>
      <c r="M20" s="98"/>
      <c r="N20" s="107" t="e">
        <f t="shared" si="4"/>
        <v>#VALUE!</v>
      </c>
      <c r="O20" s="97" t="s">
        <v>115</v>
      </c>
    </row>
    <row r="21" spans="1:16" ht="14.25" thickBot="1" x14ac:dyDescent="0.2">
      <c r="B21" s="117" t="s">
        <v>4</v>
      </c>
      <c r="C21" s="103" t="str">
        <f t="shared" ref="C21:C22" si="6">IF($E$29=0,"",+$E$29)</f>
        <v/>
      </c>
      <c r="D21" s="104">
        <v>529184</v>
      </c>
      <c r="E21" s="104" t="s">
        <v>131</v>
      </c>
      <c r="F21" s="105" t="e">
        <f>ROUNDDOWN(C21*D21,0)</f>
        <v>#VALUE!</v>
      </c>
      <c r="G21" s="97" t="s">
        <v>115</v>
      </c>
      <c r="H21" s="106"/>
      <c r="I21" s="103" t="str">
        <f>IF($E$31=0," ",+$E$31)</f>
        <v xml:space="preserve"> </v>
      </c>
      <c r="J21" s="104">
        <v>608015</v>
      </c>
      <c r="K21" s="105" t="e">
        <f t="shared" si="5"/>
        <v>#VALUE!</v>
      </c>
      <c r="L21" s="97" t="s">
        <v>115</v>
      </c>
      <c r="M21" s="98"/>
      <c r="N21" s="107" t="e">
        <f t="shared" si="4"/>
        <v>#VALUE!</v>
      </c>
      <c r="O21" s="97" t="s">
        <v>115</v>
      </c>
    </row>
    <row r="22" spans="1:16" ht="14.25" thickBot="1" x14ac:dyDescent="0.2">
      <c r="B22" s="117" t="s">
        <v>5</v>
      </c>
      <c r="C22" s="103" t="str">
        <f t="shared" si="6"/>
        <v/>
      </c>
      <c r="D22" s="104">
        <v>0</v>
      </c>
      <c r="E22" s="104" t="s">
        <v>131</v>
      </c>
      <c r="F22" s="105" t="e">
        <f>ROUNDDOWN(C22*D22,0)</f>
        <v>#VALUE!</v>
      </c>
      <c r="G22" s="97" t="s">
        <v>115</v>
      </c>
      <c r="H22" s="106"/>
      <c r="I22" s="103" t="str">
        <f>IF($E$31=0," ",+$E$31)</f>
        <v xml:space="preserve"> </v>
      </c>
      <c r="J22" s="104">
        <v>21154</v>
      </c>
      <c r="K22" s="105" t="e">
        <f t="shared" si="5"/>
        <v>#VALUE!</v>
      </c>
      <c r="L22" s="97" t="s">
        <v>115</v>
      </c>
      <c r="M22" s="98"/>
      <c r="N22" s="107" t="e">
        <f t="shared" si="4"/>
        <v>#VALUE!</v>
      </c>
      <c r="O22" s="97" t="s">
        <v>115</v>
      </c>
    </row>
    <row r="23" spans="1:16" x14ac:dyDescent="0.15">
      <c r="B23" s="117"/>
      <c r="C23" s="117"/>
      <c r="D23" s="106"/>
      <c r="E23" s="106"/>
      <c r="F23" s="117"/>
      <c r="G23" s="97"/>
      <c r="H23" s="106"/>
      <c r="I23" s="117"/>
      <c r="J23" s="106"/>
      <c r="K23" s="117"/>
      <c r="L23" s="97"/>
      <c r="M23" s="98"/>
      <c r="N23" s="108"/>
      <c r="O23" s="97"/>
    </row>
    <row r="24" spans="1:16" ht="14.25" thickBot="1" x14ac:dyDescent="0.2">
      <c r="B24" s="117" t="s">
        <v>117</v>
      </c>
      <c r="C24" s="117"/>
      <c r="D24" s="109">
        <f>SUM(D11:D22)</f>
        <v>1057961</v>
      </c>
      <c r="E24" s="109">
        <f>SUM(E11:E22)</f>
        <v>3572533</v>
      </c>
      <c r="F24" s="117"/>
      <c r="G24" s="97"/>
      <c r="H24" s="106"/>
      <c r="I24" s="117"/>
      <c r="J24" s="109">
        <f>SUM(J11:J22)</f>
        <v>5863037</v>
      </c>
      <c r="K24" s="110"/>
      <c r="L24" s="97"/>
      <c r="M24" s="98"/>
      <c r="N24" s="111">
        <f>SUM(D24:J24)</f>
        <v>10493531</v>
      </c>
      <c r="O24" s="97"/>
    </row>
    <row r="25" spans="1:16" s="96" customFormat="1" ht="17.25" customHeight="1" thickBot="1" x14ac:dyDescent="0.2">
      <c r="A25" s="93" t="s">
        <v>118</v>
      </c>
      <c r="D25" s="109"/>
      <c r="E25" s="109"/>
      <c r="J25" s="109"/>
      <c r="K25" s="155" t="s">
        <v>136</v>
      </c>
      <c r="L25" s="155"/>
      <c r="M25" s="155"/>
      <c r="N25" s="134" t="e">
        <f>SUM(N11:N22)</f>
        <v>#VALUE!</v>
      </c>
      <c r="O25" s="97" t="s">
        <v>115</v>
      </c>
      <c r="P25" s="97"/>
    </row>
    <row r="26" spans="1:16" s="96" customFormat="1" ht="17.25" customHeight="1" thickTop="1" thickBot="1" x14ac:dyDescent="0.2">
      <c r="B26" s="93"/>
      <c r="E26" s="151" t="s">
        <v>119</v>
      </c>
      <c r="F26" s="152"/>
      <c r="K26" s="155" t="s">
        <v>137</v>
      </c>
      <c r="L26" s="155"/>
      <c r="M26" s="156"/>
      <c r="N26" s="135" t="e">
        <f>ROUNDDOWN((N25*1.1),0)</f>
        <v>#VALUE!</v>
      </c>
      <c r="O26" s="97" t="s">
        <v>135</v>
      </c>
      <c r="P26" s="97"/>
    </row>
    <row r="27" spans="1:16" s="96" customFormat="1" ht="15" thickTop="1" thickBot="1" x14ac:dyDescent="0.2">
      <c r="B27" s="117"/>
      <c r="C27" s="117"/>
      <c r="F27" s="117"/>
      <c r="G27" s="117"/>
      <c r="H27" s="117"/>
      <c r="I27" s="117"/>
      <c r="J27" s="117"/>
      <c r="K27" s="117"/>
      <c r="L27" s="117"/>
      <c r="M27" s="96" t="s">
        <v>120</v>
      </c>
      <c r="P27" s="97"/>
    </row>
    <row r="28" spans="1:16" ht="19.5" customHeight="1" thickBot="1" x14ac:dyDescent="0.2">
      <c r="B28" s="96"/>
      <c r="C28" s="153"/>
      <c r="D28" s="154"/>
      <c r="E28" s="153" t="s">
        <v>121</v>
      </c>
      <c r="F28" s="144"/>
      <c r="G28" s="96"/>
      <c r="H28" s="157"/>
      <c r="I28" s="158"/>
      <c r="J28" s="158"/>
      <c r="K28" s="158"/>
      <c r="L28" s="158"/>
      <c r="M28" s="158"/>
      <c r="N28" s="158"/>
      <c r="O28" s="158"/>
      <c r="P28" s="97"/>
    </row>
    <row r="29" spans="1:16" ht="21" customHeight="1" thickBot="1" x14ac:dyDescent="0.2">
      <c r="C29" s="141" t="s">
        <v>122</v>
      </c>
      <c r="D29" s="96" t="s">
        <v>123</v>
      </c>
      <c r="E29" s="92"/>
      <c r="F29" s="116" t="s">
        <v>115</v>
      </c>
      <c r="H29" s="158"/>
      <c r="I29" s="158"/>
      <c r="J29" s="158"/>
      <c r="K29" s="158"/>
      <c r="L29" s="158"/>
      <c r="M29" s="158"/>
      <c r="N29" s="158"/>
      <c r="O29" s="158"/>
    </row>
    <row r="30" spans="1:16" ht="21" customHeight="1" thickBot="1" x14ac:dyDescent="0.2">
      <c r="C30" s="142"/>
      <c r="D30" s="113" t="s">
        <v>124</v>
      </c>
      <c r="E30" s="92"/>
      <c r="F30" s="116" t="s">
        <v>115</v>
      </c>
      <c r="H30" s="158"/>
      <c r="I30" s="158"/>
      <c r="J30" s="158"/>
      <c r="K30" s="158"/>
      <c r="L30" s="158"/>
      <c r="M30" s="158"/>
      <c r="N30" s="158"/>
      <c r="O30" s="158"/>
    </row>
    <row r="31" spans="1:16" ht="21" customHeight="1" thickBot="1" x14ac:dyDescent="0.2">
      <c r="C31" s="143" t="s">
        <v>125</v>
      </c>
      <c r="D31" s="144"/>
      <c r="E31" s="92"/>
      <c r="F31" s="116" t="s">
        <v>115</v>
      </c>
      <c r="H31" s="158"/>
      <c r="I31" s="158"/>
      <c r="J31" s="158"/>
      <c r="K31" s="158"/>
      <c r="L31" s="158"/>
      <c r="M31" s="158"/>
      <c r="N31" s="158"/>
      <c r="O31" s="158"/>
    </row>
    <row r="32" spans="1:16" x14ac:dyDescent="0.15">
      <c r="C32" s="93" t="s">
        <v>144</v>
      </c>
      <c r="I32" s="114"/>
    </row>
    <row r="33" spans="2:14" ht="13.5" customHeight="1" x14ac:dyDescent="0.15">
      <c r="B33" s="139" t="s">
        <v>145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2:14" x14ac:dyDescent="0.15"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2:14" x14ac:dyDescent="0.15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</row>
    <row r="36" spans="2:14" x14ac:dyDescent="0.15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2:14" x14ac:dyDescent="0.15"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</sheetData>
  <sheetProtection selectLockedCells="1"/>
  <mergeCells count="13">
    <mergeCell ref="A2:O2"/>
    <mergeCell ref="L4:N4"/>
    <mergeCell ref="C8:F8"/>
    <mergeCell ref="I8:K8"/>
    <mergeCell ref="E26:F26"/>
    <mergeCell ref="K25:M25"/>
    <mergeCell ref="K26:M26"/>
    <mergeCell ref="B33:N37"/>
    <mergeCell ref="C28:D28"/>
    <mergeCell ref="E28:F28"/>
    <mergeCell ref="C29:C30"/>
    <mergeCell ref="C31:D31"/>
    <mergeCell ref="H28:O31"/>
  </mergeCells>
  <phoneticPr fontId="2"/>
  <pageMargins left="0.78740157480314965" right="0.59055118110236227" top="0.39370078740157483" bottom="0.19685039370078741" header="0.51181102362204722" footer="0.51181102362204722"/>
  <pageSetup paperSize="9" orientation="landscape" r:id="rId1"/>
  <headerFooter alignWithMargins="0">
    <oddHeader>&amp;R別添様式２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showZeros="0" view="pageBreakPreview" zoomScaleNormal="100" zoomScaleSheetLayoutView="100" workbookViewId="0">
      <selection activeCell="B3" sqref="B3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173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6" ht="15" customHeight="1" x14ac:dyDescent="0.15">
      <c r="A2" s="175" t="s">
        <v>77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6" ht="18" customHeight="1" x14ac:dyDescent="0.15">
      <c r="H3" s="14" t="s">
        <v>37</v>
      </c>
      <c r="I3" s="23"/>
      <c r="J3" s="23"/>
      <c r="K3" s="15"/>
    </row>
    <row r="4" spans="1:16" ht="12.75" customHeight="1" x14ac:dyDescent="0.15">
      <c r="H4" s="14"/>
      <c r="I4" s="53"/>
      <c r="J4" s="53"/>
      <c r="K4" s="54"/>
    </row>
    <row r="5" spans="1:16" ht="16.5" customHeight="1" x14ac:dyDescent="0.15">
      <c r="A5" s="5" t="s">
        <v>90</v>
      </c>
      <c r="B5" s="5"/>
      <c r="C5" s="15"/>
      <c r="D5" s="5"/>
      <c r="E5" s="5"/>
      <c r="F5" s="5"/>
      <c r="G5" s="5"/>
      <c r="H5" s="5"/>
      <c r="I5" s="5"/>
      <c r="J5" s="5"/>
      <c r="K5" s="5"/>
    </row>
    <row r="6" spans="1:16" s="8" customFormat="1" x14ac:dyDescent="0.15">
      <c r="A6" s="163" t="s">
        <v>31</v>
      </c>
      <c r="B6" s="164"/>
      <c r="C6" s="36" t="s">
        <v>40</v>
      </c>
      <c r="D6" s="37" t="s">
        <v>18</v>
      </c>
      <c r="E6" s="37" t="s">
        <v>16</v>
      </c>
      <c r="F6" s="37" t="s">
        <v>44</v>
      </c>
      <c r="G6" s="37" t="s">
        <v>22</v>
      </c>
      <c r="H6" s="37" t="s">
        <v>20</v>
      </c>
      <c r="I6" s="37" t="s">
        <v>19</v>
      </c>
      <c r="J6" s="37" t="s">
        <v>23</v>
      </c>
      <c r="K6" s="37" t="s">
        <v>21</v>
      </c>
      <c r="L6" s="7"/>
      <c r="M6" s="7"/>
      <c r="N6" s="7"/>
      <c r="O6" s="7"/>
      <c r="P6" s="7"/>
    </row>
    <row r="7" spans="1:16" ht="16.5" customHeight="1" x14ac:dyDescent="0.15">
      <c r="A7" s="38"/>
      <c r="B7" s="39"/>
      <c r="C7" s="40"/>
      <c r="D7" s="40" t="s">
        <v>15</v>
      </c>
      <c r="E7" s="40" t="s">
        <v>12</v>
      </c>
      <c r="F7" s="40" t="s">
        <v>42</v>
      </c>
      <c r="G7" s="40" t="s">
        <v>14</v>
      </c>
      <c r="H7" s="40" t="s">
        <v>45</v>
      </c>
      <c r="I7" s="40" t="s">
        <v>13</v>
      </c>
      <c r="J7" s="40" t="s">
        <v>14</v>
      </c>
      <c r="K7" s="40" t="s">
        <v>14</v>
      </c>
      <c r="L7" s="9"/>
      <c r="M7" s="9"/>
      <c r="N7" s="9"/>
      <c r="O7" s="9"/>
      <c r="P7" s="9"/>
    </row>
    <row r="8" spans="1:16" ht="16.5" customHeight="1" x14ac:dyDescent="0.15">
      <c r="A8" s="41"/>
      <c r="B8" s="42"/>
      <c r="C8" s="43"/>
      <c r="D8" s="40" t="s">
        <v>26</v>
      </c>
      <c r="E8" s="40" t="s">
        <v>27</v>
      </c>
      <c r="F8" s="40" t="s">
        <v>28</v>
      </c>
      <c r="G8" s="40" t="s">
        <v>46</v>
      </c>
      <c r="H8" s="40" t="s">
        <v>29</v>
      </c>
      <c r="I8" s="40" t="s">
        <v>30</v>
      </c>
      <c r="J8" s="40" t="s">
        <v>47</v>
      </c>
      <c r="K8" s="40" t="s">
        <v>48</v>
      </c>
      <c r="L8" s="10"/>
      <c r="M8" s="9"/>
      <c r="N8" s="9"/>
      <c r="O8" s="9"/>
      <c r="P8" s="9"/>
    </row>
    <row r="9" spans="1:16" ht="19.5" customHeight="1" x14ac:dyDescent="0.15">
      <c r="A9" s="86"/>
      <c r="B9" s="87"/>
      <c r="C9" s="85"/>
      <c r="D9" s="79"/>
      <c r="E9" s="82"/>
      <c r="F9" s="84"/>
      <c r="G9" s="80">
        <f t="shared" ref="G9:G13" si="0">ROUNDDOWN(D9*E9*F9,2)</f>
        <v>0</v>
      </c>
      <c r="H9" s="81"/>
      <c r="I9" s="82"/>
      <c r="J9" s="81">
        <f t="shared" ref="J9:J14" si="1">ROUNDDOWN(I9*H9,2)</f>
        <v>0</v>
      </c>
      <c r="K9" s="83">
        <f t="shared" ref="K9:K14" si="2"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49" t="s">
        <v>7</v>
      </c>
      <c r="B10" s="47" t="s">
        <v>38</v>
      </c>
      <c r="C10" s="48" t="s">
        <v>62</v>
      </c>
      <c r="D10" s="136"/>
      <c r="E10" s="50">
        <v>800</v>
      </c>
      <c r="F10" s="51">
        <f t="shared" ref="F10:F14" si="3">IF(C10="不使用",1,0.95)</f>
        <v>1</v>
      </c>
      <c r="G10" s="27">
        <f t="shared" si="0"/>
        <v>0</v>
      </c>
      <c r="H10" s="25"/>
      <c r="I10" s="50">
        <v>0</v>
      </c>
      <c r="J10" s="25">
        <f t="shared" si="1"/>
        <v>0</v>
      </c>
      <c r="K10" s="28">
        <f t="shared" si="2"/>
        <v>0</v>
      </c>
      <c r="L10" s="11"/>
      <c r="M10" s="11"/>
      <c r="N10" s="11"/>
      <c r="O10" s="11"/>
      <c r="P10" s="11"/>
    </row>
    <row r="11" spans="1:16" ht="19.5" customHeight="1" x14ac:dyDescent="0.15">
      <c r="A11" s="49" t="s">
        <v>8</v>
      </c>
      <c r="B11" s="47" t="s">
        <v>38</v>
      </c>
      <c r="C11" s="48" t="s">
        <v>62</v>
      </c>
      <c r="D11" s="136"/>
      <c r="E11" s="50">
        <v>800</v>
      </c>
      <c r="F11" s="51">
        <f t="shared" si="3"/>
        <v>1</v>
      </c>
      <c r="G11" s="27">
        <f t="shared" si="0"/>
        <v>0</v>
      </c>
      <c r="H11" s="25"/>
      <c r="I11" s="50">
        <v>0</v>
      </c>
      <c r="J11" s="25">
        <f t="shared" si="1"/>
        <v>0</v>
      </c>
      <c r="K11" s="28">
        <f t="shared" si="2"/>
        <v>0</v>
      </c>
      <c r="L11" s="11"/>
      <c r="M11" s="11"/>
      <c r="N11" s="11"/>
      <c r="O11" s="11"/>
      <c r="P11" s="11"/>
    </row>
    <row r="12" spans="1:16" ht="19.5" customHeight="1" x14ac:dyDescent="0.15">
      <c r="A12" s="49" t="s">
        <v>9</v>
      </c>
      <c r="B12" s="47" t="s">
        <v>38</v>
      </c>
      <c r="C12" s="48" t="s">
        <v>25</v>
      </c>
      <c r="D12" s="136"/>
      <c r="E12" s="50">
        <v>800</v>
      </c>
      <c r="F12" s="51">
        <f t="shared" si="3"/>
        <v>0.95</v>
      </c>
      <c r="G12" s="27">
        <f t="shared" si="0"/>
        <v>0</v>
      </c>
      <c r="H12" s="25"/>
      <c r="I12" s="50">
        <v>77000</v>
      </c>
      <c r="J12" s="25">
        <f t="shared" si="1"/>
        <v>0</v>
      </c>
      <c r="K12" s="28">
        <f t="shared" si="2"/>
        <v>0</v>
      </c>
      <c r="L12" s="11"/>
      <c r="M12" s="11"/>
      <c r="N12" s="11"/>
      <c r="O12" s="11"/>
      <c r="P12" s="11"/>
    </row>
    <row r="13" spans="1:16" ht="19.5" customHeight="1" x14ac:dyDescent="0.15">
      <c r="A13" s="49" t="s">
        <v>10</v>
      </c>
      <c r="B13" s="47" t="s">
        <v>38</v>
      </c>
      <c r="C13" s="48" t="s">
        <v>25</v>
      </c>
      <c r="D13" s="136"/>
      <c r="E13" s="50">
        <v>800</v>
      </c>
      <c r="F13" s="51">
        <f t="shared" si="3"/>
        <v>0.95</v>
      </c>
      <c r="G13" s="27">
        <f t="shared" si="0"/>
        <v>0</v>
      </c>
      <c r="H13" s="25"/>
      <c r="I13" s="50">
        <v>79000</v>
      </c>
      <c r="J13" s="25">
        <f t="shared" si="1"/>
        <v>0</v>
      </c>
      <c r="K13" s="28">
        <f t="shared" si="2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49" t="s">
        <v>11</v>
      </c>
      <c r="B14" s="47" t="s">
        <v>38</v>
      </c>
      <c r="C14" s="48" t="s">
        <v>24</v>
      </c>
      <c r="D14" s="136"/>
      <c r="E14" s="50">
        <v>800</v>
      </c>
      <c r="F14" s="51">
        <f t="shared" si="3"/>
        <v>1</v>
      </c>
      <c r="G14" s="27">
        <f>ROUNDDOWN(D14*E14*F14,2)</f>
        <v>0</v>
      </c>
      <c r="H14" s="25"/>
      <c r="I14" s="50">
        <v>0</v>
      </c>
      <c r="J14" s="29">
        <f t="shared" si="1"/>
        <v>0</v>
      </c>
      <c r="K14" s="30">
        <f t="shared" si="2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176" t="s">
        <v>59</v>
      </c>
      <c r="B15" s="176"/>
      <c r="C15" s="176"/>
      <c r="D15" s="176"/>
      <c r="E15" s="31"/>
      <c r="F15" s="31"/>
      <c r="G15" s="31"/>
      <c r="H15" s="32"/>
      <c r="I15" s="31" t="s">
        <v>58</v>
      </c>
      <c r="J15" s="44" t="s">
        <v>32</v>
      </c>
      <c r="K15" s="26">
        <f>SUM(K9:K14)</f>
        <v>0</v>
      </c>
    </row>
    <row r="16" spans="1:16" ht="97.5" customHeight="1" x14ac:dyDescent="0.15">
      <c r="A16" s="177" t="s">
        <v>146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6" ht="16.5" customHeight="1" x14ac:dyDescent="0.15">
      <c r="A17" s="5" t="s">
        <v>91</v>
      </c>
      <c r="B17" s="5"/>
      <c r="C17" s="15"/>
      <c r="D17" s="5"/>
      <c r="E17" s="5"/>
      <c r="F17" s="5"/>
      <c r="G17" s="5"/>
      <c r="H17" s="5"/>
      <c r="I17" s="5"/>
      <c r="J17" s="5"/>
      <c r="K17" s="5"/>
    </row>
    <row r="18" spans="1:16" ht="16.5" customHeight="1" x14ac:dyDescent="0.15">
      <c r="A18" s="165" t="s">
        <v>31</v>
      </c>
      <c r="B18" s="166"/>
      <c r="C18" s="59" t="s">
        <v>40</v>
      </c>
      <c r="D18" s="59" t="s">
        <v>18</v>
      </c>
      <c r="E18" s="59" t="s">
        <v>16</v>
      </c>
      <c r="F18" s="59" t="s">
        <v>44</v>
      </c>
      <c r="G18" s="59" t="s">
        <v>22</v>
      </c>
      <c r="H18" s="59" t="s">
        <v>20</v>
      </c>
      <c r="I18" s="59" t="s">
        <v>19</v>
      </c>
      <c r="J18" s="59" t="s">
        <v>23</v>
      </c>
      <c r="K18" s="59" t="s">
        <v>21</v>
      </c>
    </row>
    <row r="19" spans="1:16" ht="16.5" customHeight="1" x14ac:dyDescent="0.15">
      <c r="A19" s="38"/>
      <c r="B19" s="39"/>
      <c r="C19" s="40"/>
      <c r="D19" s="40" t="s">
        <v>15</v>
      </c>
      <c r="E19" s="40" t="s">
        <v>63</v>
      </c>
      <c r="F19" s="40" t="s">
        <v>42</v>
      </c>
      <c r="G19" s="40" t="s">
        <v>14</v>
      </c>
      <c r="H19" s="40" t="s">
        <v>64</v>
      </c>
      <c r="I19" s="40" t="s">
        <v>65</v>
      </c>
      <c r="J19" s="40" t="s">
        <v>14</v>
      </c>
      <c r="K19" s="40" t="s">
        <v>14</v>
      </c>
    </row>
    <row r="20" spans="1:16" ht="16.5" customHeight="1" x14ac:dyDescent="0.15">
      <c r="A20" s="41"/>
      <c r="B20" s="42"/>
      <c r="C20" s="43"/>
      <c r="D20" s="43" t="s">
        <v>66</v>
      </c>
      <c r="E20" s="43" t="s">
        <v>67</v>
      </c>
      <c r="F20" s="43" t="s">
        <v>68</v>
      </c>
      <c r="G20" s="43" t="s">
        <v>69</v>
      </c>
      <c r="H20" s="43" t="s">
        <v>70</v>
      </c>
      <c r="I20" s="43" t="s">
        <v>71</v>
      </c>
      <c r="J20" s="43" t="s">
        <v>72</v>
      </c>
      <c r="K20" s="43" t="s">
        <v>73</v>
      </c>
    </row>
    <row r="21" spans="1:16" ht="19.5" customHeight="1" x14ac:dyDescent="0.15">
      <c r="A21" s="49" t="s">
        <v>0</v>
      </c>
      <c r="B21" s="47" t="s">
        <v>38</v>
      </c>
      <c r="C21" s="48" t="s">
        <v>62</v>
      </c>
      <c r="D21" s="136"/>
      <c r="E21" s="50">
        <v>800</v>
      </c>
      <c r="F21" s="51">
        <f>IF(C21="不使用",1,0.95)</f>
        <v>1</v>
      </c>
      <c r="G21" s="27">
        <f t="shared" ref="G21:G26" si="4">ROUNDDOWN(E21*D21*F21,2)</f>
        <v>0</v>
      </c>
      <c r="H21" s="25"/>
      <c r="I21" s="50">
        <v>0</v>
      </c>
      <c r="J21" s="25">
        <f t="shared" ref="J21:J26" si="5">ROUNDDOWN(I21*H21,2)</f>
        <v>0</v>
      </c>
      <c r="K21" s="28">
        <f t="shared" ref="K21:K26" si="6">INT(G21+J21)</f>
        <v>0</v>
      </c>
      <c r="L21" s="11"/>
      <c r="M21" s="11"/>
      <c r="N21" s="11"/>
      <c r="O21" s="11"/>
      <c r="P21" s="11"/>
    </row>
    <row r="22" spans="1:16" ht="19.5" customHeight="1" x14ac:dyDescent="0.15">
      <c r="A22" s="49" t="s">
        <v>1</v>
      </c>
      <c r="B22" s="47" t="s">
        <v>38</v>
      </c>
      <c r="C22" s="48" t="s">
        <v>62</v>
      </c>
      <c r="D22" s="136"/>
      <c r="E22" s="50">
        <v>800</v>
      </c>
      <c r="F22" s="51">
        <f t="shared" ref="F22:F26" si="7">IF(C22="不使用",1,0.95)</f>
        <v>1</v>
      </c>
      <c r="G22" s="27">
        <f t="shared" si="4"/>
        <v>0</v>
      </c>
      <c r="H22" s="25"/>
      <c r="I22" s="50"/>
      <c r="J22" s="25">
        <f t="shared" si="5"/>
        <v>0</v>
      </c>
      <c r="K22" s="28">
        <f t="shared" si="6"/>
        <v>0</v>
      </c>
      <c r="L22" s="11"/>
      <c r="M22" s="11"/>
      <c r="N22" s="11"/>
      <c r="O22" s="11"/>
      <c r="P22" s="11"/>
    </row>
    <row r="23" spans="1:16" ht="19.5" customHeight="1" x14ac:dyDescent="0.15">
      <c r="A23" s="49" t="s">
        <v>2</v>
      </c>
      <c r="B23" s="47" t="s">
        <v>38</v>
      </c>
      <c r="C23" s="48" t="s">
        <v>25</v>
      </c>
      <c r="D23" s="136"/>
      <c r="E23" s="50">
        <v>800</v>
      </c>
      <c r="F23" s="51">
        <f t="shared" si="7"/>
        <v>0.95</v>
      </c>
      <c r="G23" s="27">
        <f t="shared" si="4"/>
        <v>0</v>
      </c>
      <c r="H23" s="25"/>
      <c r="I23" s="50">
        <v>9000</v>
      </c>
      <c r="J23" s="25">
        <f t="shared" si="5"/>
        <v>0</v>
      </c>
      <c r="K23" s="28">
        <f t="shared" si="6"/>
        <v>0</v>
      </c>
      <c r="L23" s="11"/>
      <c r="M23" s="11"/>
      <c r="N23" s="11"/>
      <c r="O23" s="11"/>
      <c r="P23" s="11"/>
    </row>
    <row r="24" spans="1:16" ht="19.5" customHeight="1" x14ac:dyDescent="0.15">
      <c r="A24" s="49" t="s">
        <v>3</v>
      </c>
      <c r="B24" s="47" t="s">
        <v>39</v>
      </c>
      <c r="C24" s="48" t="s">
        <v>24</v>
      </c>
      <c r="D24" s="136"/>
      <c r="E24" s="50">
        <v>800</v>
      </c>
      <c r="F24" s="51">
        <f t="shared" si="7"/>
        <v>1</v>
      </c>
      <c r="G24" s="27">
        <f t="shared" si="4"/>
        <v>0</v>
      </c>
      <c r="H24" s="25"/>
      <c r="I24" s="50"/>
      <c r="J24" s="25">
        <f t="shared" si="5"/>
        <v>0</v>
      </c>
      <c r="K24" s="28">
        <f t="shared" si="6"/>
        <v>0</v>
      </c>
      <c r="L24" s="11"/>
      <c r="M24" s="11"/>
      <c r="N24" s="11"/>
      <c r="O24" s="11"/>
      <c r="P24" s="11"/>
    </row>
    <row r="25" spans="1:16" ht="19.5" customHeight="1" x14ac:dyDescent="0.15">
      <c r="A25" s="49" t="s">
        <v>4</v>
      </c>
      <c r="B25" s="47" t="s">
        <v>39</v>
      </c>
      <c r="C25" s="48" t="s">
        <v>24</v>
      </c>
      <c r="D25" s="136"/>
      <c r="E25" s="50">
        <v>800</v>
      </c>
      <c r="F25" s="51">
        <f t="shared" si="7"/>
        <v>1</v>
      </c>
      <c r="G25" s="27">
        <f t="shared" si="4"/>
        <v>0</v>
      </c>
      <c r="H25" s="25"/>
      <c r="I25" s="50"/>
      <c r="J25" s="25">
        <f t="shared" si="5"/>
        <v>0</v>
      </c>
      <c r="K25" s="28">
        <f t="shared" si="6"/>
        <v>0</v>
      </c>
      <c r="L25" s="11"/>
      <c r="M25" s="11"/>
      <c r="N25" s="11"/>
      <c r="O25" s="11"/>
      <c r="P25" s="11"/>
    </row>
    <row r="26" spans="1:16" ht="19.5" customHeight="1" thickBot="1" x14ac:dyDescent="0.2">
      <c r="A26" s="49" t="s">
        <v>5</v>
      </c>
      <c r="B26" s="47" t="s">
        <v>39</v>
      </c>
      <c r="C26" s="48" t="s">
        <v>62</v>
      </c>
      <c r="D26" s="136"/>
      <c r="E26" s="50">
        <v>800</v>
      </c>
      <c r="F26" s="51">
        <f t="shared" si="7"/>
        <v>1</v>
      </c>
      <c r="G26" s="27">
        <f t="shared" si="4"/>
        <v>0</v>
      </c>
      <c r="H26" s="25"/>
      <c r="I26" s="50"/>
      <c r="J26" s="29">
        <f t="shared" si="5"/>
        <v>0</v>
      </c>
      <c r="K26" s="30">
        <f t="shared" si="6"/>
        <v>0</v>
      </c>
      <c r="L26" s="11"/>
      <c r="M26" s="11"/>
      <c r="N26" s="11"/>
      <c r="O26" s="11"/>
      <c r="P26" s="11"/>
    </row>
    <row r="27" spans="1:16" ht="20.25" customHeight="1" thickBot="1" x14ac:dyDescent="0.2">
      <c r="A27" s="3"/>
      <c r="B27" s="1"/>
      <c r="C27" s="4"/>
      <c r="D27" s="1"/>
      <c r="E27" s="1"/>
      <c r="F27" s="1"/>
      <c r="G27" s="1"/>
      <c r="H27" s="16"/>
      <c r="I27" s="1"/>
      <c r="J27" s="45" t="s">
        <v>53</v>
      </c>
      <c r="K27" s="13">
        <f>SUM(K17:K26)</f>
        <v>0</v>
      </c>
    </row>
    <row r="28" spans="1:16" ht="15.75" customHeight="1" x14ac:dyDescent="0.15">
      <c r="A28" s="33" t="s">
        <v>78</v>
      </c>
      <c r="B28" s="34"/>
      <c r="C28" s="35"/>
      <c r="D28" s="33"/>
      <c r="E28" s="33"/>
      <c r="F28" s="33"/>
      <c r="G28" s="33"/>
      <c r="H28" s="5"/>
      <c r="I28" s="33"/>
      <c r="J28" s="33"/>
      <c r="K28" s="33"/>
    </row>
    <row r="29" spans="1:16" s="8" customFormat="1" x14ac:dyDescent="0.15">
      <c r="A29" s="163" t="s">
        <v>31</v>
      </c>
      <c r="B29" s="164"/>
      <c r="C29" s="36" t="s">
        <v>40</v>
      </c>
      <c r="D29" s="37" t="s">
        <v>18</v>
      </c>
      <c r="E29" s="37" t="s">
        <v>16</v>
      </c>
      <c r="F29" s="37" t="s">
        <v>44</v>
      </c>
      <c r="G29" s="37" t="s">
        <v>22</v>
      </c>
      <c r="H29" s="37" t="s">
        <v>20</v>
      </c>
      <c r="I29" s="37" t="s">
        <v>19</v>
      </c>
      <c r="J29" s="37" t="s">
        <v>23</v>
      </c>
      <c r="K29" s="37" t="s">
        <v>21</v>
      </c>
    </row>
    <row r="30" spans="1:16" ht="16.5" customHeight="1" x14ac:dyDescent="0.15">
      <c r="A30" s="38"/>
      <c r="B30" s="39"/>
      <c r="C30" s="40"/>
      <c r="D30" s="40" t="s">
        <v>15</v>
      </c>
      <c r="E30" s="40" t="s">
        <v>12</v>
      </c>
      <c r="F30" s="40" t="s">
        <v>42</v>
      </c>
      <c r="G30" s="40" t="s">
        <v>14</v>
      </c>
      <c r="H30" s="40" t="s">
        <v>45</v>
      </c>
      <c r="I30" s="40" t="s">
        <v>13</v>
      </c>
      <c r="J30" s="40" t="s">
        <v>14</v>
      </c>
      <c r="K30" s="40" t="s">
        <v>14</v>
      </c>
    </row>
    <row r="31" spans="1:16" ht="16.5" customHeight="1" x14ac:dyDescent="0.15">
      <c r="A31" s="41"/>
      <c r="B31" s="42"/>
      <c r="C31" s="43"/>
      <c r="D31" s="40" t="s">
        <v>17</v>
      </c>
      <c r="E31" s="40" t="s">
        <v>33</v>
      </c>
      <c r="F31" s="40" t="s">
        <v>34</v>
      </c>
      <c r="G31" s="40" t="s">
        <v>49</v>
      </c>
      <c r="H31" s="40" t="s">
        <v>35</v>
      </c>
      <c r="I31" s="40" t="s">
        <v>36</v>
      </c>
      <c r="J31" s="40" t="s">
        <v>50</v>
      </c>
      <c r="K31" s="40" t="s">
        <v>51</v>
      </c>
    </row>
    <row r="32" spans="1:16" ht="19.5" customHeight="1" x14ac:dyDescent="0.15">
      <c r="A32" s="86"/>
      <c r="B32" s="87"/>
      <c r="C32" s="137"/>
      <c r="D32" s="79"/>
      <c r="E32" s="82"/>
      <c r="F32" s="84"/>
      <c r="G32" s="80"/>
      <c r="H32" s="81"/>
      <c r="I32" s="82"/>
      <c r="J32" s="81"/>
      <c r="K32" s="83"/>
    </row>
    <row r="33" spans="1:12" ht="19.5" customHeight="1" x14ac:dyDescent="0.15">
      <c r="A33" s="49" t="s">
        <v>7</v>
      </c>
      <c r="B33" s="47" t="s">
        <v>38</v>
      </c>
      <c r="C33" s="48" t="s">
        <v>24</v>
      </c>
      <c r="D33" s="24"/>
      <c r="E33" s="50">
        <v>900</v>
      </c>
      <c r="F33" s="51">
        <f t="shared" ref="F33:F37" si="8">IF(C33="不使用",1,0.95)</f>
        <v>1</v>
      </c>
      <c r="G33" s="27">
        <f t="shared" ref="G33:G37" si="9">ROUNDDOWN(E33*D33*F33,2)</f>
        <v>0</v>
      </c>
      <c r="H33" s="25"/>
      <c r="I33" s="50">
        <v>0</v>
      </c>
      <c r="J33" s="25">
        <f t="shared" ref="J33:J37" si="10">ROUNDDOWN(I33*H33,2)</f>
        <v>0</v>
      </c>
      <c r="K33" s="28">
        <f t="shared" ref="K33:K37" si="11">INT(G33+J33)</f>
        <v>0</v>
      </c>
    </row>
    <row r="34" spans="1:12" ht="19.5" customHeight="1" x14ac:dyDescent="0.15">
      <c r="A34" s="49" t="s">
        <v>8</v>
      </c>
      <c r="B34" s="47" t="s">
        <v>38</v>
      </c>
      <c r="C34" s="48" t="s">
        <v>24</v>
      </c>
      <c r="D34" s="24"/>
      <c r="E34" s="50">
        <v>900</v>
      </c>
      <c r="F34" s="51">
        <f t="shared" si="8"/>
        <v>1</v>
      </c>
      <c r="G34" s="27">
        <f t="shared" si="9"/>
        <v>0</v>
      </c>
      <c r="H34" s="25"/>
      <c r="I34" s="50">
        <v>0</v>
      </c>
      <c r="J34" s="25">
        <f t="shared" si="10"/>
        <v>0</v>
      </c>
      <c r="K34" s="28">
        <f t="shared" si="11"/>
        <v>0</v>
      </c>
    </row>
    <row r="35" spans="1:12" ht="19.5" customHeight="1" x14ac:dyDescent="0.15">
      <c r="A35" s="49" t="s">
        <v>9</v>
      </c>
      <c r="B35" s="47" t="s">
        <v>38</v>
      </c>
      <c r="C35" s="48" t="s">
        <v>25</v>
      </c>
      <c r="D35" s="24"/>
      <c r="E35" s="50">
        <v>900</v>
      </c>
      <c r="F35" s="51">
        <f t="shared" si="8"/>
        <v>0.95</v>
      </c>
      <c r="G35" s="27">
        <f t="shared" si="9"/>
        <v>0</v>
      </c>
      <c r="H35" s="25"/>
      <c r="I35" s="50">
        <v>255000</v>
      </c>
      <c r="J35" s="25">
        <f t="shared" si="10"/>
        <v>0</v>
      </c>
      <c r="K35" s="28">
        <f t="shared" si="11"/>
        <v>0</v>
      </c>
    </row>
    <row r="36" spans="1:12" ht="19.5" customHeight="1" x14ac:dyDescent="0.15">
      <c r="A36" s="49" t="s">
        <v>10</v>
      </c>
      <c r="B36" s="47" t="s">
        <v>38</v>
      </c>
      <c r="C36" s="48" t="s">
        <v>25</v>
      </c>
      <c r="D36" s="24"/>
      <c r="E36" s="50">
        <v>900</v>
      </c>
      <c r="F36" s="51">
        <f t="shared" si="8"/>
        <v>0.95</v>
      </c>
      <c r="G36" s="27">
        <f t="shared" si="9"/>
        <v>0</v>
      </c>
      <c r="H36" s="25"/>
      <c r="I36" s="50">
        <v>207000</v>
      </c>
      <c r="J36" s="25">
        <f t="shared" si="10"/>
        <v>0</v>
      </c>
      <c r="K36" s="28">
        <f t="shared" si="11"/>
        <v>0</v>
      </c>
    </row>
    <row r="37" spans="1:12" ht="19.5" customHeight="1" thickBot="1" x14ac:dyDescent="0.2">
      <c r="A37" s="49" t="s">
        <v>11</v>
      </c>
      <c r="B37" s="47" t="s">
        <v>38</v>
      </c>
      <c r="C37" s="48" t="s">
        <v>24</v>
      </c>
      <c r="D37" s="24"/>
      <c r="E37" s="50">
        <v>900</v>
      </c>
      <c r="F37" s="51">
        <f t="shared" si="8"/>
        <v>1</v>
      </c>
      <c r="G37" s="27">
        <f t="shared" si="9"/>
        <v>0</v>
      </c>
      <c r="H37" s="25"/>
      <c r="I37" s="50">
        <v>0</v>
      </c>
      <c r="J37" s="29">
        <f t="shared" si="10"/>
        <v>0</v>
      </c>
      <c r="K37" s="30">
        <f t="shared" si="11"/>
        <v>0</v>
      </c>
      <c r="L37" s="12"/>
    </row>
    <row r="38" spans="1:12" ht="20.25" customHeight="1" thickBot="1" x14ac:dyDescent="0.2">
      <c r="A38" s="3"/>
      <c r="B38" s="1"/>
      <c r="C38" s="4"/>
      <c r="D38" s="1"/>
      <c r="E38" s="1"/>
      <c r="F38" s="1"/>
      <c r="G38" s="1"/>
      <c r="H38" s="16"/>
      <c r="I38" s="1"/>
      <c r="J38" s="45" t="s">
        <v>74</v>
      </c>
      <c r="K38" s="13">
        <f>SUM(K32:K37)</f>
        <v>0</v>
      </c>
    </row>
    <row r="39" spans="1:12" ht="19.5" customHeight="1" x14ac:dyDescent="0.15">
      <c r="D39" s="22"/>
      <c r="E39" s="22"/>
      <c r="F39" s="22"/>
      <c r="G39" s="22"/>
      <c r="H39" s="22"/>
      <c r="I39" s="22"/>
      <c r="J39" s="22"/>
      <c r="K39" s="22"/>
    </row>
    <row r="40" spans="1:12" ht="15.75" customHeight="1" x14ac:dyDescent="0.15">
      <c r="A40" s="33" t="s">
        <v>80</v>
      </c>
      <c r="B40" s="34"/>
      <c r="C40" s="35"/>
      <c r="D40" s="33"/>
      <c r="E40" s="33"/>
      <c r="F40" s="33"/>
      <c r="G40" s="33"/>
      <c r="H40" s="5" t="s">
        <v>142</v>
      </c>
      <c r="I40" s="33"/>
      <c r="J40" s="33"/>
      <c r="K40" s="33"/>
    </row>
    <row r="41" spans="1:12" s="8" customFormat="1" x14ac:dyDescent="0.15">
      <c r="A41" s="163" t="s">
        <v>31</v>
      </c>
      <c r="B41" s="164"/>
      <c r="C41" s="36" t="s">
        <v>40</v>
      </c>
      <c r="D41" s="37" t="s">
        <v>18</v>
      </c>
      <c r="E41" s="37" t="s">
        <v>16</v>
      </c>
      <c r="F41" s="37" t="s">
        <v>44</v>
      </c>
      <c r="G41" s="37" t="s">
        <v>22</v>
      </c>
      <c r="H41" s="37" t="s">
        <v>20</v>
      </c>
      <c r="I41" s="37" t="s">
        <v>19</v>
      </c>
      <c r="J41" s="37" t="s">
        <v>23</v>
      </c>
      <c r="K41" s="37" t="s">
        <v>21</v>
      </c>
    </row>
    <row r="42" spans="1:12" ht="16.5" customHeight="1" x14ac:dyDescent="0.15">
      <c r="A42" s="38"/>
      <c r="B42" s="39"/>
      <c r="C42" s="40"/>
      <c r="D42" s="40" t="s">
        <v>15</v>
      </c>
      <c r="E42" s="40" t="s">
        <v>12</v>
      </c>
      <c r="F42" s="40" t="s">
        <v>42</v>
      </c>
      <c r="G42" s="40" t="s">
        <v>14</v>
      </c>
      <c r="H42" s="40" t="s">
        <v>45</v>
      </c>
      <c r="I42" s="40" t="s">
        <v>13</v>
      </c>
      <c r="J42" s="40" t="s">
        <v>14</v>
      </c>
      <c r="K42" s="40" t="s">
        <v>14</v>
      </c>
    </row>
    <row r="43" spans="1:12" ht="16.5" customHeight="1" x14ac:dyDescent="0.15">
      <c r="A43" s="41"/>
      <c r="B43" s="42"/>
      <c r="C43" s="43"/>
      <c r="D43" s="40" t="s">
        <v>17</v>
      </c>
      <c r="E43" s="40" t="s">
        <v>33</v>
      </c>
      <c r="F43" s="40" t="s">
        <v>34</v>
      </c>
      <c r="G43" s="40" t="s">
        <v>49</v>
      </c>
      <c r="H43" s="40" t="s">
        <v>35</v>
      </c>
      <c r="I43" s="40" t="s">
        <v>36</v>
      </c>
      <c r="J43" s="40" t="s">
        <v>50</v>
      </c>
      <c r="K43" s="40" t="s">
        <v>51</v>
      </c>
    </row>
    <row r="44" spans="1:12" ht="19.5" customHeight="1" x14ac:dyDescent="0.15">
      <c r="A44" s="49" t="s">
        <v>0</v>
      </c>
      <c r="B44" s="47" t="s">
        <v>38</v>
      </c>
      <c r="C44" s="48" t="s">
        <v>24</v>
      </c>
      <c r="D44" s="24"/>
      <c r="E44" s="50">
        <v>900</v>
      </c>
      <c r="F44" s="51">
        <f>IF(C44="不使用",1,0.95)</f>
        <v>1</v>
      </c>
      <c r="G44" s="27">
        <f>ROUNDDOWN(E44*D44*F44,2)</f>
        <v>0</v>
      </c>
      <c r="H44" s="25"/>
      <c r="I44" s="50">
        <v>0</v>
      </c>
      <c r="J44" s="25">
        <f t="shared" ref="J44:J49" si="12">ROUNDDOWN(I44*H44,2)</f>
        <v>0</v>
      </c>
      <c r="K44" s="28">
        <f t="shared" ref="K44:K49" si="13">INT(G44+J44)</f>
        <v>0</v>
      </c>
    </row>
    <row r="45" spans="1:12" ht="19.5" customHeight="1" x14ac:dyDescent="0.15">
      <c r="A45" s="49" t="s">
        <v>1</v>
      </c>
      <c r="B45" s="47" t="s">
        <v>38</v>
      </c>
      <c r="C45" s="48" t="s">
        <v>24</v>
      </c>
      <c r="D45" s="24"/>
      <c r="E45" s="50">
        <v>900</v>
      </c>
      <c r="F45" s="51">
        <f t="shared" ref="F45:F49" si="14">IF(C45="不使用",1,0.95)</f>
        <v>1</v>
      </c>
      <c r="G45" s="27">
        <f t="shared" ref="G45:G49" si="15">ROUNDDOWN(E45*D45*F45,2)</f>
        <v>0</v>
      </c>
      <c r="H45" s="25"/>
      <c r="I45" s="50">
        <v>0</v>
      </c>
      <c r="J45" s="25">
        <f t="shared" si="12"/>
        <v>0</v>
      </c>
      <c r="K45" s="28">
        <f t="shared" si="13"/>
        <v>0</v>
      </c>
    </row>
    <row r="46" spans="1:12" ht="19.5" customHeight="1" x14ac:dyDescent="0.15">
      <c r="A46" s="49" t="s">
        <v>2</v>
      </c>
      <c r="B46" s="47" t="s">
        <v>38</v>
      </c>
      <c r="C46" s="48" t="s">
        <v>24</v>
      </c>
      <c r="D46" s="24"/>
      <c r="E46" s="50">
        <v>900</v>
      </c>
      <c r="F46" s="51">
        <f t="shared" si="14"/>
        <v>1</v>
      </c>
      <c r="G46" s="27">
        <f t="shared" si="15"/>
        <v>0</v>
      </c>
      <c r="H46" s="25"/>
      <c r="I46" s="50">
        <v>0</v>
      </c>
      <c r="J46" s="25">
        <f t="shared" si="12"/>
        <v>0</v>
      </c>
      <c r="K46" s="28">
        <f t="shared" si="13"/>
        <v>0</v>
      </c>
    </row>
    <row r="47" spans="1:12" ht="19.5" customHeight="1" x14ac:dyDescent="0.15">
      <c r="A47" s="49" t="s">
        <v>3</v>
      </c>
      <c r="B47" s="47" t="s">
        <v>57</v>
      </c>
      <c r="C47" s="48" t="s">
        <v>24</v>
      </c>
      <c r="D47" s="24"/>
      <c r="E47" s="50">
        <v>900</v>
      </c>
      <c r="F47" s="51">
        <f t="shared" si="14"/>
        <v>1</v>
      </c>
      <c r="G47" s="27">
        <f t="shared" si="15"/>
        <v>0</v>
      </c>
      <c r="H47" s="25"/>
      <c r="I47" s="50">
        <v>0</v>
      </c>
      <c r="J47" s="25">
        <f t="shared" si="12"/>
        <v>0</v>
      </c>
      <c r="K47" s="28">
        <f t="shared" si="13"/>
        <v>0</v>
      </c>
    </row>
    <row r="48" spans="1:12" ht="19.5" customHeight="1" x14ac:dyDescent="0.15">
      <c r="A48" s="49" t="s">
        <v>4</v>
      </c>
      <c r="B48" s="47" t="s">
        <v>57</v>
      </c>
      <c r="C48" s="48" t="s">
        <v>24</v>
      </c>
      <c r="D48" s="24"/>
      <c r="E48" s="50">
        <v>900</v>
      </c>
      <c r="F48" s="51">
        <f t="shared" si="14"/>
        <v>1</v>
      </c>
      <c r="G48" s="27">
        <f t="shared" si="15"/>
        <v>0</v>
      </c>
      <c r="H48" s="25"/>
      <c r="I48" s="50">
        <v>0</v>
      </c>
      <c r="J48" s="25">
        <f t="shared" si="12"/>
        <v>0</v>
      </c>
      <c r="K48" s="28">
        <f t="shared" si="13"/>
        <v>0</v>
      </c>
    </row>
    <row r="49" spans="1:11" ht="19.5" customHeight="1" thickBot="1" x14ac:dyDescent="0.2">
      <c r="A49" s="49" t="s">
        <v>5</v>
      </c>
      <c r="B49" s="47" t="s">
        <v>57</v>
      </c>
      <c r="C49" s="48" t="s">
        <v>24</v>
      </c>
      <c r="D49" s="24"/>
      <c r="E49" s="50">
        <v>900</v>
      </c>
      <c r="F49" s="51">
        <f t="shared" si="14"/>
        <v>1</v>
      </c>
      <c r="G49" s="27">
        <f t="shared" si="15"/>
        <v>0</v>
      </c>
      <c r="H49" s="25"/>
      <c r="I49" s="50">
        <v>0</v>
      </c>
      <c r="J49" s="25">
        <f t="shared" si="12"/>
        <v>0</v>
      </c>
      <c r="K49" s="28">
        <f t="shared" si="13"/>
        <v>0</v>
      </c>
    </row>
    <row r="50" spans="1:11" ht="20.25" customHeight="1" thickBot="1" x14ac:dyDescent="0.2">
      <c r="A50" s="58" t="s">
        <v>60</v>
      </c>
      <c r="B50" s="1"/>
      <c r="C50" s="4"/>
      <c r="D50" s="1"/>
      <c r="E50" s="1"/>
      <c r="F50" s="1"/>
      <c r="G50" s="1"/>
      <c r="H50" s="16"/>
      <c r="I50" s="1"/>
      <c r="J50" s="45" t="s">
        <v>56</v>
      </c>
      <c r="K50" s="13">
        <f>SUM(K44:K49)</f>
        <v>0</v>
      </c>
    </row>
    <row r="51" spans="1:11" ht="12.75" thickBot="1" x14ac:dyDescent="0.2">
      <c r="A51" s="119" t="s">
        <v>133</v>
      </c>
    </row>
    <row r="52" spans="1:11" ht="30" customHeight="1" thickTop="1" thickBot="1" x14ac:dyDescent="0.2">
      <c r="A52" s="57" t="s">
        <v>61</v>
      </c>
      <c r="B52" s="2"/>
      <c r="C52" s="4"/>
      <c r="D52" s="2"/>
      <c r="E52" s="2"/>
      <c r="F52" s="2"/>
      <c r="G52" s="2"/>
      <c r="H52" s="17"/>
      <c r="I52" s="2"/>
      <c r="J52" s="46" t="s">
        <v>79</v>
      </c>
      <c r="K52" s="18">
        <f>K15+K27+K38++K50</f>
        <v>0</v>
      </c>
    </row>
    <row r="53" spans="1:11" ht="11.25" customHeight="1" x14ac:dyDescent="0.15">
      <c r="A53" s="3" t="s">
        <v>41</v>
      </c>
      <c r="B53" s="3"/>
      <c r="C53" s="20"/>
      <c r="D53" s="3"/>
      <c r="E53" s="3"/>
      <c r="F53" s="3"/>
      <c r="G53" s="3"/>
      <c r="H53" s="3"/>
      <c r="I53" s="3"/>
      <c r="J53" s="19"/>
      <c r="K53" s="21"/>
    </row>
    <row r="54" spans="1:11" x14ac:dyDescent="0.15">
      <c r="A54" s="62" t="s">
        <v>54</v>
      </c>
      <c r="D54" s="22"/>
      <c r="E54" s="22"/>
      <c r="F54" s="22"/>
      <c r="G54" s="22"/>
      <c r="H54" s="22"/>
      <c r="I54" s="22"/>
      <c r="J54" s="22"/>
      <c r="K54" s="22"/>
    </row>
    <row r="55" spans="1:11" x14ac:dyDescent="0.15">
      <c r="A55" s="62" t="s">
        <v>55</v>
      </c>
      <c r="D55" s="22"/>
      <c r="E55" s="22"/>
      <c r="F55" s="22"/>
      <c r="G55" s="22"/>
      <c r="H55" s="22"/>
      <c r="I55" s="22"/>
      <c r="J55" s="22"/>
      <c r="K55" s="22"/>
    </row>
    <row r="56" spans="1:11" ht="9" customHeight="1" x14ac:dyDescent="0.15">
      <c r="D56" s="22"/>
      <c r="E56" s="22"/>
      <c r="F56" s="22"/>
      <c r="G56" s="22"/>
      <c r="H56" s="22"/>
      <c r="I56" s="22"/>
      <c r="J56" s="22"/>
      <c r="K56" s="22"/>
    </row>
    <row r="57" spans="1:11" ht="28.5" customHeight="1" thickBot="1" x14ac:dyDescent="0.2">
      <c r="B57" s="52"/>
      <c r="C57" s="167" t="s">
        <v>43</v>
      </c>
      <c r="D57" s="168"/>
      <c r="E57" s="169" t="s">
        <v>42</v>
      </c>
      <c r="F57" s="170"/>
      <c r="H57" s="22"/>
      <c r="I57" s="22"/>
      <c r="J57" s="22"/>
      <c r="K57" s="22"/>
    </row>
    <row r="58" spans="1:11" ht="24.75" customHeight="1" x14ac:dyDescent="0.15">
      <c r="B58" s="55" t="s">
        <v>39</v>
      </c>
      <c r="C58" s="171"/>
      <c r="D58" s="172"/>
      <c r="E58" s="161">
        <v>1.0939000000000001</v>
      </c>
      <c r="F58" s="162"/>
      <c r="H58" s="22"/>
      <c r="I58" s="22"/>
      <c r="J58" s="22"/>
      <c r="K58" s="22"/>
    </row>
    <row r="59" spans="1:11" ht="24.75" customHeight="1" thickBot="1" x14ac:dyDescent="0.2">
      <c r="B59" s="56" t="s">
        <v>38</v>
      </c>
      <c r="C59" s="159"/>
      <c r="D59" s="160"/>
      <c r="E59" s="161">
        <v>1.0888</v>
      </c>
      <c r="F59" s="162"/>
      <c r="H59" s="22"/>
      <c r="I59" s="22"/>
      <c r="J59" s="22"/>
      <c r="K59" s="22"/>
    </row>
  </sheetData>
  <mergeCells count="14">
    <mergeCell ref="A1:K1"/>
    <mergeCell ref="A2:K2"/>
    <mergeCell ref="A6:B6"/>
    <mergeCell ref="A15:D15"/>
    <mergeCell ref="A16:K16"/>
    <mergeCell ref="C59:D59"/>
    <mergeCell ref="E59:F59"/>
    <mergeCell ref="A29:B29"/>
    <mergeCell ref="A18:B18"/>
    <mergeCell ref="A41:B41"/>
    <mergeCell ref="C57:D57"/>
    <mergeCell ref="E57:F57"/>
    <mergeCell ref="C58:D58"/>
    <mergeCell ref="E58:F58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92" orientation="landscape" r:id="rId1"/>
  <headerFooter>
    <oddHeader>&amp;R別添様式２</oddHeader>
    <oddFooter>&amp;C&amp;P/&amp;N</oddFooter>
  </headerFooter>
  <rowBreaks count="2" manualBreakCount="2">
    <brk id="27" max="10" man="1"/>
    <brk id="60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showZeros="0" view="pageBreakPreview" topLeftCell="A7" zoomScaleNormal="100" zoomScaleSheetLayoutView="100" workbookViewId="0">
      <selection activeCell="B3" sqref="B3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173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6" ht="15" customHeight="1" x14ac:dyDescent="0.15">
      <c r="A2" s="175" t="s">
        <v>89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6" ht="18" customHeight="1" x14ac:dyDescent="0.15">
      <c r="H3" s="14" t="s">
        <v>37</v>
      </c>
      <c r="I3" s="23"/>
      <c r="J3" s="23"/>
      <c r="K3" s="15"/>
    </row>
    <row r="4" spans="1:16" ht="12.75" customHeight="1" x14ac:dyDescent="0.15">
      <c r="H4" s="14"/>
      <c r="I4" s="53"/>
      <c r="J4" s="53"/>
      <c r="K4" s="54"/>
    </row>
    <row r="5" spans="1:16" ht="16.5" customHeight="1" x14ac:dyDescent="0.15">
      <c r="A5" s="5" t="s">
        <v>90</v>
      </c>
      <c r="B5" s="5"/>
      <c r="C5" s="15"/>
      <c r="D5" s="5"/>
      <c r="E5" s="5"/>
      <c r="F5" s="5"/>
      <c r="G5" s="5"/>
      <c r="H5" s="5"/>
      <c r="I5" s="5"/>
      <c r="J5" s="5"/>
      <c r="K5" s="5"/>
    </row>
    <row r="6" spans="1:16" s="8" customFormat="1" x14ac:dyDescent="0.15">
      <c r="A6" s="163" t="s">
        <v>31</v>
      </c>
      <c r="B6" s="164"/>
      <c r="C6" s="36" t="s">
        <v>40</v>
      </c>
      <c r="D6" s="37" t="s">
        <v>18</v>
      </c>
      <c r="E6" s="37" t="s">
        <v>16</v>
      </c>
      <c r="F6" s="37" t="s">
        <v>44</v>
      </c>
      <c r="G6" s="37" t="s">
        <v>22</v>
      </c>
      <c r="H6" s="37" t="s">
        <v>20</v>
      </c>
      <c r="I6" s="37" t="s">
        <v>19</v>
      </c>
      <c r="J6" s="37" t="s">
        <v>23</v>
      </c>
      <c r="K6" s="37" t="s">
        <v>21</v>
      </c>
      <c r="L6" s="7"/>
      <c r="M6" s="7"/>
      <c r="N6" s="7"/>
      <c r="O6" s="7"/>
      <c r="P6" s="7"/>
    </row>
    <row r="7" spans="1:16" ht="16.5" customHeight="1" x14ac:dyDescent="0.15">
      <c r="A7" s="38"/>
      <c r="B7" s="39"/>
      <c r="C7" s="40"/>
      <c r="D7" s="40" t="s">
        <v>15</v>
      </c>
      <c r="E7" s="40" t="s">
        <v>12</v>
      </c>
      <c r="F7" s="40" t="s">
        <v>42</v>
      </c>
      <c r="G7" s="40" t="s">
        <v>14</v>
      </c>
      <c r="H7" s="40" t="s">
        <v>45</v>
      </c>
      <c r="I7" s="40" t="s">
        <v>13</v>
      </c>
      <c r="J7" s="40" t="s">
        <v>14</v>
      </c>
      <c r="K7" s="40" t="s">
        <v>14</v>
      </c>
      <c r="L7" s="9"/>
      <c r="M7" s="9"/>
      <c r="N7" s="9"/>
      <c r="O7" s="9"/>
      <c r="P7" s="9"/>
    </row>
    <row r="8" spans="1:16" ht="16.5" customHeight="1" x14ac:dyDescent="0.15">
      <c r="A8" s="41"/>
      <c r="B8" s="42"/>
      <c r="C8" s="43"/>
      <c r="D8" s="40" t="s">
        <v>26</v>
      </c>
      <c r="E8" s="40" t="s">
        <v>27</v>
      </c>
      <c r="F8" s="40" t="s">
        <v>28</v>
      </c>
      <c r="G8" s="40" t="s">
        <v>46</v>
      </c>
      <c r="H8" s="40" t="s">
        <v>29</v>
      </c>
      <c r="I8" s="40" t="s">
        <v>30</v>
      </c>
      <c r="J8" s="40" t="s">
        <v>47</v>
      </c>
      <c r="K8" s="40" t="s">
        <v>48</v>
      </c>
      <c r="L8" s="10"/>
      <c r="M8" s="9"/>
      <c r="N8" s="9"/>
      <c r="O8" s="9"/>
      <c r="P8" s="9"/>
    </row>
    <row r="9" spans="1:16" ht="19.5" customHeight="1" x14ac:dyDescent="0.15">
      <c r="A9" s="49" t="s">
        <v>6</v>
      </c>
      <c r="B9" s="47" t="s">
        <v>38</v>
      </c>
      <c r="C9" s="48" t="s">
        <v>25</v>
      </c>
      <c r="D9" s="24"/>
      <c r="E9" s="50">
        <v>2000</v>
      </c>
      <c r="F9" s="51">
        <f>IF(C9="不使用",1,0.86)</f>
        <v>0.86</v>
      </c>
      <c r="G9" s="27">
        <f t="shared" ref="G9:G13" si="0">ROUNDDOWN(D9*E9*F9,2)</f>
        <v>0</v>
      </c>
      <c r="H9" s="25"/>
      <c r="I9" s="50">
        <v>600000</v>
      </c>
      <c r="J9" s="25">
        <f t="shared" ref="J9:J14" si="1">ROUNDDOWN(I9*H9,2)</f>
        <v>0</v>
      </c>
      <c r="K9" s="28">
        <f t="shared" ref="K9:K14" si="2"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49" t="s">
        <v>7</v>
      </c>
      <c r="B10" s="47" t="s">
        <v>38</v>
      </c>
      <c r="C10" s="48" t="s">
        <v>62</v>
      </c>
      <c r="D10" s="24"/>
      <c r="E10" s="50">
        <v>2000</v>
      </c>
      <c r="F10" s="51">
        <f t="shared" ref="F10:F14" si="3">IF(C10="不使用",1,0.86)</f>
        <v>1</v>
      </c>
      <c r="G10" s="27">
        <f t="shared" si="0"/>
        <v>0</v>
      </c>
      <c r="H10" s="25"/>
      <c r="I10" s="50">
        <v>0</v>
      </c>
      <c r="J10" s="25">
        <f t="shared" si="1"/>
        <v>0</v>
      </c>
      <c r="K10" s="28">
        <f t="shared" si="2"/>
        <v>0</v>
      </c>
      <c r="L10" s="11"/>
      <c r="M10" s="11"/>
      <c r="N10" s="11"/>
      <c r="O10" s="11"/>
      <c r="P10" s="11"/>
    </row>
    <row r="11" spans="1:16" ht="19.5" customHeight="1" x14ac:dyDescent="0.15">
      <c r="A11" s="49" t="s">
        <v>8</v>
      </c>
      <c r="B11" s="47" t="s">
        <v>38</v>
      </c>
      <c r="C11" s="48" t="s">
        <v>62</v>
      </c>
      <c r="D11" s="24"/>
      <c r="E11" s="50">
        <v>2000</v>
      </c>
      <c r="F11" s="51">
        <f t="shared" si="3"/>
        <v>1</v>
      </c>
      <c r="G11" s="27">
        <f t="shared" si="0"/>
        <v>0</v>
      </c>
      <c r="H11" s="25"/>
      <c r="I11" s="50">
        <v>0</v>
      </c>
      <c r="J11" s="25">
        <f t="shared" si="1"/>
        <v>0</v>
      </c>
      <c r="K11" s="28">
        <f t="shared" si="2"/>
        <v>0</v>
      </c>
      <c r="L11" s="11"/>
      <c r="M11" s="11"/>
      <c r="N11" s="11"/>
      <c r="O11" s="11"/>
      <c r="P11" s="11"/>
    </row>
    <row r="12" spans="1:16" ht="19.5" customHeight="1" x14ac:dyDescent="0.15">
      <c r="A12" s="49" t="s">
        <v>9</v>
      </c>
      <c r="B12" s="47" t="s">
        <v>38</v>
      </c>
      <c r="C12" s="48" t="s">
        <v>62</v>
      </c>
      <c r="D12" s="24"/>
      <c r="E12" s="50">
        <v>2000</v>
      </c>
      <c r="F12" s="51">
        <f t="shared" si="3"/>
        <v>1</v>
      </c>
      <c r="G12" s="27">
        <f t="shared" si="0"/>
        <v>0</v>
      </c>
      <c r="H12" s="25"/>
      <c r="I12" s="50"/>
      <c r="J12" s="25">
        <f t="shared" si="1"/>
        <v>0</v>
      </c>
      <c r="K12" s="28">
        <f t="shared" si="2"/>
        <v>0</v>
      </c>
      <c r="L12" s="11"/>
      <c r="M12" s="11"/>
      <c r="N12" s="11"/>
      <c r="O12" s="11"/>
      <c r="P12" s="11"/>
    </row>
    <row r="13" spans="1:16" ht="19.5" customHeight="1" x14ac:dyDescent="0.15">
      <c r="A13" s="49" t="s">
        <v>10</v>
      </c>
      <c r="B13" s="47" t="s">
        <v>38</v>
      </c>
      <c r="C13" s="48" t="s">
        <v>25</v>
      </c>
      <c r="D13" s="24"/>
      <c r="E13" s="50">
        <v>2000</v>
      </c>
      <c r="F13" s="51">
        <f t="shared" si="3"/>
        <v>0.86</v>
      </c>
      <c r="G13" s="27">
        <f t="shared" si="0"/>
        <v>0</v>
      </c>
      <c r="H13" s="25"/>
      <c r="I13" s="50">
        <v>100000</v>
      </c>
      <c r="J13" s="25">
        <f t="shared" si="1"/>
        <v>0</v>
      </c>
      <c r="K13" s="28">
        <f t="shared" si="2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49" t="s">
        <v>11</v>
      </c>
      <c r="B14" s="47" t="s">
        <v>38</v>
      </c>
      <c r="C14" s="48" t="s">
        <v>24</v>
      </c>
      <c r="D14" s="24"/>
      <c r="E14" s="50">
        <v>2000</v>
      </c>
      <c r="F14" s="51">
        <f t="shared" si="3"/>
        <v>1</v>
      </c>
      <c r="G14" s="27">
        <f>ROUNDDOWN(D14*E14*F14,2)</f>
        <v>0</v>
      </c>
      <c r="H14" s="25"/>
      <c r="I14" s="50">
        <v>0</v>
      </c>
      <c r="J14" s="29">
        <f t="shared" si="1"/>
        <v>0</v>
      </c>
      <c r="K14" s="30">
        <f t="shared" si="2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176" t="s">
        <v>59</v>
      </c>
      <c r="B15" s="176"/>
      <c r="C15" s="176"/>
      <c r="D15" s="176"/>
      <c r="E15" s="31"/>
      <c r="F15" s="31"/>
      <c r="G15" s="31"/>
      <c r="H15" s="32"/>
      <c r="I15" s="31" t="s">
        <v>58</v>
      </c>
      <c r="J15" s="44" t="s">
        <v>32</v>
      </c>
      <c r="K15" s="26">
        <f>SUM(K9:K14)</f>
        <v>0</v>
      </c>
    </row>
    <row r="16" spans="1:16" ht="97.5" customHeight="1" x14ac:dyDescent="0.15">
      <c r="A16" s="177" t="s">
        <v>147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6" ht="16.5" customHeight="1" x14ac:dyDescent="0.15">
      <c r="A17" s="5" t="s">
        <v>91</v>
      </c>
      <c r="B17" s="5"/>
      <c r="C17" s="15"/>
      <c r="D17" s="5"/>
      <c r="E17" s="5"/>
      <c r="F17" s="5"/>
      <c r="G17" s="5"/>
      <c r="H17" s="5"/>
      <c r="I17" s="5"/>
      <c r="J17" s="5"/>
      <c r="K17" s="5"/>
    </row>
    <row r="18" spans="1:16" ht="16.5" customHeight="1" x14ac:dyDescent="0.15">
      <c r="A18" s="165" t="s">
        <v>31</v>
      </c>
      <c r="B18" s="166"/>
      <c r="C18" s="59" t="s">
        <v>40</v>
      </c>
      <c r="D18" s="59" t="s">
        <v>18</v>
      </c>
      <c r="E18" s="59" t="s">
        <v>16</v>
      </c>
      <c r="F18" s="59" t="s">
        <v>44</v>
      </c>
      <c r="G18" s="59" t="s">
        <v>22</v>
      </c>
      <c r="H18" s="59" t="s">
        <v>20</v>
      </c>
      <c r="I18" s="59" t="s">
        <v>19</v>
      </c>
      <c r="J18" s="59" t="s">
        <v>23</v>
      </c>
      <c r="K18" s="59" t="s">
        <v>21</v>
      </c>
    </row>
    <row r="19" spans="1:16" ht="16.5" customHeight="1" x14ac:dyDescent="0.15">
      <c r="A19" s="38"/>
      <c r="B19" s="39"/>
      <c r="C19" s="40"/>
      <c r="D19" s="40" t="s">
        <v>15</v>
      </c>
      <c r="E19" s="40" t="s">
        <v>63</v>
      </c>
      <c r="F19" s="40" t="s">
        <v>42</v>
      </c>
      <c r="G19" s="40" t="s">
        <v>14</v>
      </c>
      <c r="H19" s="40" t="s">
        <v>64</v>
      </c>
      <c r="I19" s="40" t="s">
        <v>65</v>
      </c>
      <c r="J19" s="40" t="s">
        <v>14</v>
      </c>
      <c r="K19" s="40" t="s">
        <v>14</v>
      </c>
    </row>
    <row r="20" spans="1:16" ht="16.5" customHeight="1" x14ac:dyDescent="0.15">
      <c r="A20" s="41"/>
      <c r="B20" s="42"/>
      <c r="C20" s="43"/>
      <c r="D20" s="43" t="s">
        <v>66</v>
      </c>
      <c r="E20" s="43" t="s">
        <v>67</v>
      </c>
      <c r="F20" s="43" t="s">
        <v>68</v>
      </c>
      <c r="G20" s="43" t="s">
        <v>69</v>
      </c>
      <c r="H20" s="43" t="s">
        <v>70</v>
      </c>
      <c r="I20" s="43" t="s">
        <v>71</v>
      </c>
      <c r="J20" s="43" t="s">
        <v>72</v>
      </c>
      <c r="K20" s="43" t="s">
        <v>73</v>
      </c>
    </row>
    <row r="21" spans="1:16" ht="19.5" customHeight="1" x14ac:dyDescent="0.15">
      <c r="A21" s="49" t="s">
        <v>0</v>
      </c>
      <c r="B21" s="47" t="s">
        <v>38</v>
      </c>
      <c r="C21" s="48" t="s">
        <v>25</v>
      </c>
      <c r="D21" s="24"/>
      <c r="E21" s="50">
        <v>2000</v>
      </c>
      <c r="F21" s="51">
        <f t="shared" ref="F21:F26" si="4">IF(C21="不使用",1,0.86)</f>
        <v>0.86</v>
      </c>
      <c r="G21" s="27">
        <f t="shared" ref="G21:G26" si="5">ROUNDDOWN(E21*D21*F21,2)</f>
        <v>0</v>
      </c>
      <c r="H21" s="25"/>
      <c r="I21" s="50">
        <v>300000</v>
      </c>
      <c r="J21" s="25">
        <f t="shared" ref="J21:J26" si="6">ROUNDDOWN(I21*H21,2)</f>
        <v>0</v>
      </c>
      <c r="K21" s="28">
        <f t="shared" ref="K21:K26" si="7">INT(G21+J21)</f>
        <v>0</v>
      </c>
      <c r="L21" s="11"/>
      <c r="M21" s="11"/>
      <c r="N21" s="11"/>
      <c r="O21" s="11"/>
      <c r="P21" s="11"/>
    </row>
    <row r="22" spans="1:16" ht="19.5" customHeight="1" x14ac:dyDescent="0.15">
      <c r="A22" s="49" t="s">
        <v>1</v>
      </c>
      <c r="B22" s="47" t="s">
        <v>38</v>
      </c>
      <c r="C22" s="48" t="s">
        <v>25</v>
      </c>
      <c r="D22" s="24"/>
      <c r="E22" s="50">
        <v>2000</v>
      </c>
      <c r="F22" s="51">
        <f t="shared" si="4"/>
        <v>0.86</v>
      </c>
      <c r="G22" s="27">
        <f t="shared" si="5"/>
        <v>0</v>
      </c>
      <c r="H22" s="25"/>
      <c r="I22" s="50">
        <v>20000</v>
      </c>
      <c r="J22" s="25">
        <f t="shared" si="6"/>
        <v>0</v>
      </c>
      <c r="K22" s="28">
        <f t="shared" si="7"/>
        <v>0</v>
      </c>
      <c r="L22" s="11"/>
      <c r="M22" s="11"/>
      <c r="N22" s="11"/>
      <c r="O22" s="11"/>
      <c r="P22" s="11"/>
    </row>
    <row r="23" spans="1:16" ht="19.5" customHeight="1" x14ac:dyDescent="0.15">
      <c r="A23" s="49" t="s">
        <v>2</v>
      </c>
      <c r="B23" s="47" t="s">
        <v>38</v>
      </c>
      <c r="C23" s="48" t="s">
        <v>25</v>
      </c>
      <c r="D23" s="24"/>
      <c r="E23" s="50">
        <v>2000</v>
      </c>
      <c r="F23" s="51">
        <f t="shared" si="4"/>
        <v>0.86</v>
      </c>
      <c r="G23" s="27">
        <f t="shared" si="5"/>
        <v>0</v>
      </c>
      <c r="H23" s="25"/>
      <c r="I23" s="50">
        <v>300000</v>
      </c>
      <c r="J23" s="25">
        <f t="shared" si="6"/>
        <v>0</v>
      </c>
      <c r="K23" s="28">
        <f t="shared" si="7"/>
        <v>0</v>
      </c>
      <c r="L23" s="11"/>
      <c r="M23" s="11"/>
      <c r="N23" s="11"/>
      <c r="O23" s="11"/>
      <c r="P23" s="11"/>
    </row>
    <row r="24" spans="1:16" ht="19.5" customHeight="1" x14ac:dyDescent="0.15">
      <c r="A24" s="49" t="s">
        <v>3</v>
      </c>
      <c r="B24" s="47" t="s">
        <v>39</v>
      </c>
      <c r="C24" s="48" t="s">
        <v>24</v>
      </c>
      <c r="D24" s="24"/>
      <c r="E24" s="50">
        <v>2000</v>
      </c>
      <c r="F24" s="51">
        <f t="shared" si="4"/>
        <v>1</v>
      </c>
      <c r="G24" s="27">
        <f t="shared" si="5"/>
        <v>0</v>
      </c>
      <c r="H24" s="25"/>
      <c r="I24" s="50"/>
      <c r="J24" s="25">
        <f t="shared" si="6"/>
        <v>0</v>
      </c>
      <c r="K24" s="28">
        <f t="shared" si="7"/>
        <v>0</v>
      </c>
      <c r="L24" s="11"/>
      <c r="M24" s="11"/>
      <c r="N24" s="11"/>
      <c r="O24" s="11"/>
      <c r="P24" s="11"/>
    </row>
    <row r="25" spans="1:16" ht="19.5" customHeight="1" x14ac:dyDescent="0.15">
      <c r="A25" s="49" t="s">
        <v>4</v>
      </c>
      <c r="B25" s="47" t="s">
        <v>39</v>
      </c>
      <c r="C25" s="48" t="s">
        <v>24</v>
      </c>
      <c r="D25" s="24"/>
      <c r="E25" s="50">
        <v>2000</v>
      </c>
      <c r="F25" s="51">
        <f t="shared" si="4"/>
        <v>1</v>
      </c>
      <c r="G25" s="27">
        <f t="shared" si="5"/>
        <v>0</v>
      </c>
      <c r="H25" s="25"/>
      <c r="I25" s="50"/>
      <c r="J25" s="25">
        <f t="shared" si="6"/>
        <v>0</v>
      </c>
      <c r="K25" s="28">
        <f t="shared" si="7"/>
        <v>0</v>
      </c>
      <c r="L25" s="11"/>
      <c r="M25" s="11"/>
      <c r="N25" s="11"/>
      <c r="O25" s="11"/>
      <c r="P25" s="11"/>
    </row>
    <row r="26" spans="1:16" ht="19.5" customHeight="1" thickBot="1" x14ac:dyDescent="0.2">
      <c r="A26" s="49" t="s">
        <v>5</v>
      </c>
      <c r="B26" s="47" t="s">
        <v>39</v>
      </c>
      <c r="C26" s="48" t="s">
        <v>25</v>
      </c>
      <c r="D26" s="24"/>
      <c r="E26" s="50">
        <v>2000</v>
      </c>
      <c r="F26" s="51">
        <f t="shared" si="4"/>
        <v>0.86</v>
      </c>
      <c r="G26" s="27">
        <f t="shared" si="5"/>
        <v>0</v>
      </c>
      <c r="H26" s="25"/>
      <c r="I26" s="50">
        <v>700000</v>
      </c>
      <c r="J26" s="29">
        <f t="shared" si="6"/>
        <v>0</v>
      </c>
      <c r="K26" s="30">
        <f t="shared" si="7"/>
        <v>0</v>
      </c>
      <c r="L26" s="11"/>
      <c r="M26" s="11"/>
      <c r="N26" s="11"/>
      <c r="O26" s="11"/>
      <c r="P26" s="11"/>
    </row>
    <row r="27" spans="1:16" ht="20.25" customHeight="1" thickBot="1" x14ac:dyDescent="0.2">
      <c r="A27" s="3"/>
      <c r="B27" s="1"/>
      <c r="C27" s="4"/>
      <c r="D27" s="1"/>
      <c r="E27" s="1"/>
      <c r="F27" s="1"/>
      <c r="G27" s="1"/>
      <c r="H27" s="16"/>
      <c r="I27" s="1"/>
      <c r="J27" s="45" t="s">
        <v>53</v>
      </c>
      <c r="K27" s="13">
        <f>SUM(K21:K26)</f>
        <v>0</v>
      </c>
    </row>
    <row r="28" spans="1:16" ht="15.75" customHeight="1" x14ac:dyDescent="0.15">
      <c r="A28" s="33" t="s">
        <v>78</v>
      </c>
      <c r="B28" s="34"/>
      <c r="C28" s="35"/>
      <c r="D28" s="33"/>
      <c r="E28" s="33"/>
      <c r="F28" s="33"/>
      <c r="G28" s="33"/>
      <c r="H28" s="33"/>
      <c r="I28" s="33"/>
      <c r="J28" s="33"/>
      <c r="K28" s="33"/>
    </row>
    <row r="29" spans="1:16" s="8" customFormat="1" x14ac:dyDescent="0.15">
      <c r="A29" s="163" t="s">
        <v>31</v>
      </c>
      <c r="B29" s="164"/>
      <c r="C29" s="36" t="s">
        <v>40</v>
      </c>
      <c r="D29" s="37" t="s">
        <v>18</v>
      </c>
      <c r="E29" s="37" t="s">
        <v>16</v>
      </c>
      <c r="F29" s="37" t="s">
        <v>44</v>
      </c>
      <c r="G29" s="37" t="s">
        <v>22</v>
      </c>
      <c r="H29" s="37" t="s">
        <v>20</v>
      </c>
      <c r="I29" s="37" t="s">
        <v>19</v>
      </c>
      <c r="J29" s="37" t="s">
        <v>23</v>
      </c>
      <c r="K29" s="37" t="s">
        <v>21</v>
      </c>
    </row>
    <row r="30" spans="1:16" ht="16.5" customHeight="1" x14ac:dyDescent="0.15">
      <c r="A30" s="38"/>
      <c r="B30" s="39"/>
      <c r="C30" s="40"/>
      <c r="D30" s="40" t="s">
        <v>15</v>
      </c>
      <c r="E30" s="40" t="s">
        <v>12</v>
      </c>
      <c r="F30" s="40" t="s">
        <v>42</v>
      </c>
      <c r="G30" s="40" t="s">
        <v>14</v>
      </c>
      <c r="H30" s="40" t="s">
        <v>45</v>
      </c>
      <c r="I30" s="40" t="s">
        <v>13</v>
      </c>
      <c r="J30" s="40" t="s">
        <v>14</v>
      </c>
      <c r="K30" s="40" t="s">
        <v>14</v>
      </c>
    </row>
    <row r="31" spans="1:16" ht="16.5" customHeight="1" x14ac:dyDescent="0.15">
      <c r="A31" s="41"/>
      <c r="B31" s="42"/>
      <c r="C31" s="43"/>
      <c r="D31" s="40" t="s">
        <v>17</v>
      </c>
      <c r="E31" s="40" t="s">
        <v>33</v>
      </c>
      <c r="F31" s="40" t="s">
        <v>34</v>
      </c>
      <c r="G31" s="40" t="s">
        <v>49</v>
      </c>
      <c r="H31" s="40" t="s">
        <v>35</v>
      </c>
      <c r="I31" s="40" t="s">
        <v>36</v>
      </c>
      <c r="J31" s="40" t="s">
        <v>50</v>
      </c>
      <c r="K31" s="40" t="s">
        <v>51</v>
      </c>
    </row>
    <row r="32" spans="1:16" ht="19.5" customHeight="1" x14ac:dyDescent="0.15">
      <c r="A32" s="49" t="s">
        <v>6</v>
      </c>
      <c r="B32" s="47" t="s">
        <v>38</v>
      </c>
      <c r="C32" s="48" t="s">
        <v>25</v>
      </c>
      <c r="D32" s="24"/>
      <c r="E32" s="50">
        <v>1000</v>
      </c>
      <c r="F32" s="51">
        <f t="shared" ref="F32:F37" si="8">IF(C32="不使用",1,0.86)</f>
        <v>0.86</v>
      </c>
      <c r="G32" s="27">
        <f t="shared" ref="G32:G37" si="9">ROUNDDOWN(E32*D32*F32,2)</f>
        <v>0</v>
      </c>
      <c r="H32" s="25"/>
      <c r="I32" s="50">
        <v>700000</v>
      </c>
      <c r="J32" s="25">
        <f t="shared" ref="J32:J37" si="10">ROUNDDOWN(I32*H32,2)</f>
        <v>0</v>
      </c>
      <c r="K32" s="28">
        <f t="shared" ref="K32:K37" si="11">INT(G32+J32)</f>
        <v>0</v>
      </c>
    </row>
    <row r="33" spans="1:12" ht="19.5" customHeight="1" x14ac:dyDescent="0.15">
      <c r="A33" s="49" t="s">
        <v>7</v>
      </c>
      <c r="B33" s="47" t="s">
        <v>38</v>
      </c>
      <c r="C33" s="48" t="s">
        <v>24</v>
      </c>
      <c r="D33" s="24"/>
      <c r="E33" s="50">
        <v>1000</v>
      </c>
      <c r="F33" s="51">
        <f t="shared" si="8"/>
        <v>1</v>
      </c>
      <c r="G33" s="27">
        <f t="shared" si="9"/>
        <v>0</v>
      </c>
      <c r="H33" s="25"/>
      <c r="I33" s="50">
        <v>0</v>
      </c>
      <c r="J33" s="25">
        <f t="shared" si="10"/>
        <v>0</v>
      </c>
      <c r="K33" s="28">
        <f t="shared" si="11"/>
        <v>0</v>
      </c>
    </row>
    <row r="34" spans="1:12" ht="19.5" customHeight="1" x14ac:dyDescent="0.15">
      <c r="A34" s="49" t="s">
        <v>8</v>
      </c>
      <c r="B34" s="47" t="s">
        <v>38</v>
      </c>
      <c r="C34" s="48" t="s">
        <v>24</v>
      </c>
      <c r="D34" s="24"/>
      <c r="E34" s="50">
        <v>1000</v>
      </c>
      <c r="F34" s="51">
        <f t="shared" si="8"/>
        <v>1</v>
      </c>
      <c r="G34" s="27">
        <f t="shared" si="9"/>
        <v>0</v>
      </c>
      <c r="H34" s="25"/>
      <c r="I34" s="50">
        <v>0</v>
      </c>
      <c r="J34" s="25">
        <f t="shared" si="10"/>
        <v>0</v>
      </c>
      <c r="K34" s="28">
        <f t="shared" si="11"/>
        <v>0</v>
      </c>
    </row>
    <row r="35" spans="1:12" ht="19.5" customHeight="1" x14ac:dyDescent="0.15">
      <c r="A35" s="49" t="s">
        <v>9</v>
      </c>
      <c r="B35" s="47" t="s">
        <v>38</v>
      </c>
      <c r="C35" s="48" t="s">
        <v>24</v>
      </c>
      <c r="D35" s="24"/>
      <c r="E35" s="50">
        <v>1000</v>
      </c>
      <c r="F35" s="51">
        <f t="shared" si="8"/>
        <v>1</v>
      </c>
      <c r="G35" s="27">
        <f t="shared" si="9"/>
        <v>0</v>
      </c>
      <c r="H35" s="25"/>
      <c r="I35" s="50"/>
      <c r="J35" s="25">
        <f t="shared" si="10"/>
        <v>0</v>
      </c>
      <c r="K35" s="28">
        <f t="shared" si="11"/>
        <v>0</v>
      </c>
    </row>
    <row r="36" spans="1:12" ht="19.5" customHeight="1" x14ac:dyDescent="0.15">
      <c r="A36" s="49" t="s">
        <v>10</v>
      </c>
      <c r="B36" s="47" t="s">
        <v>38</v>
      </c>
      <c r="C36" s="48" t="s">
        <v>24</v>
      </c>
      <c r="D36" s="24"/>
      <c r="E36" s="50">
        <v>1000</v>
      </c>
      <c r="F36" s="51">
        <f t="shared" si="8"/>
        <v>1</v>
      </c>
      <c r="G36" s="27">
        <f t="shared" si="9"/>
        <v>0</v>
      </c>
      <c r="H36" s="25"/>
      <c r="I36" s="50"/>
      <c r="J36" s="25">
        <f t="shared" si="10"/>
        <v>0</v>
      </c>
      <c r="K36" s="28">
        <f t="shared" si="11"/>
        <v>0</v>
      </c>
    </row>
    <row r="37" spans="1:12" ht="19.5" customHeight="1" thickBot="1" x14ac:dyDescent="0.2">
      <c r="A37" s="49" t="s">
        <v>11</v>
      </c>
      <c r="B37" s="47" t="s">
        <v>38</v>
      </c>
      <c r="C37" s="48" t="s">
        <v>24</v>
      </c>
      <c r="D37" s="24"/>
      <c r="E37" s="50">
        <v>1000</v>
      </c>
      <c r="F37" s="51">
        <f t="shared" si="8"/>
        <v>1</v>
      </c>
      <c r="G37" s="27">
        <f t="shared" si="9"/>
        <v>0</v>
      </c>
      <c r="H37" s="25"/>
      <c r="I37" s="50">
        <v>0</v>
      </c>
      <c r="J37" s="29">
        <f t="shared" si="10"/>
        <v>0</v>
      </c>
      <c r="K37" s="30">
        <f t="shared" si="11"/>
        <v>0</v>
      </c>
      <c r="L37" s="12"/>
    </row>
    <row r="38" spans="1:12" ht="20.25" customHeight="1" thickBot="1" x14ac:dyDescent="0.2">
      <c r="A38" s="3"/>
      <c r="B38" s="1"/>
      <c r="C38" s="4"/>
      <c r="D38" s="1"/>
      <c r="E38" s="1"/>
      <c r="F38" s="1"/>
      <c r="G38" s="1"/>
      <c r="H38" s="16"/>
      <c r="I38" s="1"/>
      <c r="J38" s="45" t="s">
        <v>74</v>
      </c>
      <c r="K38" s="13">
        <f>SUM(K32:K37)</f>
        <v>0</v>
      </c>
    </row>
    <row r="39" spans="1:12" ht="19.5" customHeight="1" x14ac:dyDescent="0.15">
      <c r="D39" s="22"/>
      <c r="E39" s="22"/>
      <c r="F39" s="22"/>
      <c r="G39" s="22"/>
      <c r="H39" s="22"/>
      <c r="I39" s="22"/>
      <c r="J39" s="22"/>
      <c r="K39" s="22"/>
    </row>
    <row r="40" spans="1:12" ht="15.75" customHeight="1" x14ac:dyDescent="0.15">
      <c r="A40" s="33" t="s">
        <v>80</v>
      </c>
      <c r="B40" s="34"/>
      <c r="C40" s="35"/>
      <c r="D40" s="33"/>
      <c r="E40" s="33"/>
      <c r="F40" s="33"/>
      <c r="G40" s="33"/>
      <c r="H40" s="5" t="s">
        <v>142</v>
      </c>
      <c r="I40" s="33"/>
      <c r="J40" s="33"/>
      <c r="K40" s="33"/>
    </row>
    <row r="41" spans="1:12" s="8" customFormat="1" x14ac:dyDescent="0.15">
      <c r="A41" s="163" t="s">
        <v>31</v>
      </c>
      <c r="B41" s="164"/>
      <c r="C41" s="36" t="s">
        <v>40</v>
      </c>
      <c r="D41" s="37" t="s">
        <v>18</v>
      </c>
      <c r="E41" s="37" t="s">
        <v>16</v>
      </c>
      <c r="F41" s="37" t="s">
        <v>44</v>
      </c>
      <c r="G41" s="37" t="s">
        <v>22</v>
      </c>
      <c r="H41" s="37" t="s">
        <v>20</v>
      </c>
      <c r="I41" s="37" t="s">
        <v>19</v>
      </c>
      <c r="J41" s="37" t="s">
        <v>23</v>
      </c>
      <c r="K41" s="37" t="s">
        <v>21</v>
      </c>
    </row>
    <row r="42" spans="1:12" ht="16.5" customHeight="1" x14ac:dyDescent="0.15">
      <c r="A42" s="38"/>
      <c r="B42" s="39"/>
      <c r="C42" s="40"/>
      <c r="D42" s="40" t="s">
        <v>15</v>
      </c>
      <c r="E42" s="40" t="s">
        <v>12</v>
      </c>
      <c r="F42" s="40" t="s">
        <v>42</v>
      </c>
      <c r="G42" s="40" t="s">
        <v>14</v>
      </c>
      <c r="H42" s="40" t="s">
        <v>45</v>
      </c>
      <c r="I42" s="40" t="s">
        <v>13</v>
      </c>
      <c r="J42" s="40" t="s">
        <v>14</v>
      </c>
      <c r="K42" s="40" t="s">
        <v>14</v>
      </c>
    </row>
    <row r="43" spans="1:12" ht="16.5" customHeight="1" x14ac:dyDescent="0.15">
      <c r="A43" s="41"/>
      <c r="B43" s="42"/>
      <c r="C43" s="43"/>
      <c r="D43" s="40" t="s">
        <v>17</v>
      </c>
      <c r="E43" s="40" t="s">
        <v>33</v>
      </c>
      <c r="F43" s="40" t="s">
        <v>34</v>
      </c>
      <c r="G43" s="40" t="s">
        <v>49</v>
      </c>
      <c r="H43" s="40" t="s">
        <v>35</v>
      </c>
      <c r="I43" s="40" t="s">
        <v>36</v>
      </c>
      <c r="J43" s="40" t="s">
        <v>50</v>
      </c>
      <c r="K43" s="40" t="s">
        <v>51</v>
      </c>
    </row>
    <row r="44" spans="1:12" ht="19.5" customHeight="1" x14ac:dyDescent="0.15">
      <c r="A44" s="49" t="s">
        <v>0</v>
      </c>
      <c r="B44" s="47" t="s">
        <v>38</v>
      </c>
      <c r="C44" s="48" t="s">
        <v>24</v>
      </c>
      <c r="D44" s="24"/>
      <c r="E44" s="50">
        <v>1000</v>
      </c>
      <c r="F44" s="51">
        <f t="shared" ref="F44:F49" si="12">IF(C44="不使用",1,0.86)</f>
        <v>1</v>
      </c>
      <c r="G44" s="27">
        <f>ROUNDDOWN(E44*D44*F44,2)</f>
        <v>0</v>
      </c>
      <c r="H44" s="25"/>
      <c r="I44" s="50">
        <v>0</v>
      </c>
      <c r="J44" s="25">
        <f t="shared" ref="J44:J49" si="13">ROUNDDOWN(I44*H44,2)</f>
        <v>0</v>
      </c>
      <c r="K44" s="28">
        <f t="shared" ref="K44:K48" si="14">INT(G44+J44)</f>
        <v>0</v>
      </c>
    </row>
    <row r="45" spans="1:12" ht="19.5" customHeight="1" x14ac:dyDescent="0.15">
      <c r="A45" s="49" t="s">
        <v>1</v>
      </c>
      <c r="B45" s="47" t="s">
        <v>38</v>
      </c>
      <c r="C45" s="48" t="s">
        <v>24</v>
      </c>
      <c r="D45" s="24"/>
      <c r="E45" s="50">
        <v>1000</v>
      </c>
      <c r="F45" s="51">
        <f t="shared" si="12"/>
        <v>1</v>
      </c>
      <c r="G45" s="27">
        <f t="shared" ref="G45:G49" si="15">ROUNDDOWN(E45*D45*F45,2)</f>
        <v>0</v>
      </c>
      <c r="H45" s="25"/>
      <c r="I45" s="50">
        <v>0</v>
      </c>
      <c r="J45" s="25">
        <f t="shared" si="13"/>
        <v>0</v>
      </c>
      <c r="K45" s="28">
        <f t="shared" si="14"/>
        <v>0</v>
      </c>
    </row>
    <row r="46" spans="1:12" ht="19.5" customHeight="1" x14ac:dyDescent="0.15">
      <c r="A46" s="49" t="s">
        <v>2</v>
      </c>
      <c r="B46" s="47" t="s">
        <v>38</v>
      </c>
      <c r="C46" s="48" t="s">
        <v>24</v>
      </c>
      <c r="D46" s="24"/>
      <c r="E46" s="50">
        <v>1000</v>
      </c>
      <c r="F46" s="51">
        <f t="shared" si="12"/>
        <v>1</v>
      </c>
      <c r="G46" s="27">
        <f t="shared" si="15"/>
        <v>0</v>
      </c>
      <c r="H46" s="25"/>
      <c r="I46" s="50">
        <v>0</v>
      </c>
      <c r="J46" s="25">
        <f t="shared" si="13"/>
        <v>0</v>
      </c>
      <c r="K46" s="28">
        <f t="shared" si="14"/>
        <v>0</v>
      </c>
    </row>
    <row r="47" spans="1:12" ht="19.5" customHeight="1" x14ac:dyDescent="0.15">
      <c r="A47" s="49" t="s">
        <v>3</v>
      </c>
      <c r="B47" s="47" t="s">
        <v>57</v>
      </c>
      <c r="C47" s="48" t="s">
        <v>24</v>
      </c>
      <c r="D47" s="24"/>
      <c r="E47" s="50">
        <v>1000</v>
      </c>
      <c r="F47" s="51">
        <f t="shared" si="12"/>
        <v>1</v>
      </c>
      <c r="G47" s="27">
        <f t="shared" si="15"/>
        <v>0</v>
      </c>
      <c r="H47" s="25"/>
      <c r="I47" s="50">
        <v>0</v>
      </c>
      <c r="J47" s="25">
        <f t="shared" si="13"/>
        <v>0</v>
      </c>
      <c r="K47" s="28">
        <f t="shared" si="14"/>
        <v>0</v>
      </c>
    </row>
    <row r="48" spans="1:12" ht="19.5" customHeight="1" x14ac:dyDescent="0.15">
      <c r="A48" s="49" t="s">
        <v>4</v>
      </c>
      <c r="B48" s="47" t="s">
        <v>57</v>
      </c>
      <c r="C48" s="48" t="s">
        <v>24</v>
      </c>
      <c r="D48" s="24"/>
      <c r="E48" s="50">
        <v>1000</v>
      </c>
      <c r="F48" s="51">
        <f t="shared" si="12"/>
        <v>1</v>
      </c>
      <c r="G48" s="27">
        <f t="shared" si="15"/>
        <v>0</v>
      </c>
      <c r="H48" s="25"/>
      <c r="I48" s="50">
        <v>0</v>
      </c>
      <c r="J48" s="25">
        <f t="shared" si="13"/>
        <v>0</v>
      </c>
      <c r="K48" s="28">
        <f t="shared" si="14"/>
        <v>0</v>
      </c>
    </row>
    <row r="49" spans="1:11" ht="19.5" customHeight="1" thickBot="1" x14ac:dyDescent="0.2">
      <c r="A49" s="49" t="s">
        <v>5</v>
      </c>
      <c r="B49" s="47" t="s">
        <v>57</v>
      </c>
      <c r="C49" s="48" t="s">
        <v>25</v>
      </c>
      <c r="D49" s="24"/>
      <c r="E49" s="50">
        <v>1000</v>
      </c>
      <c r="F49" s="51">
        <f t="shared" si="12"/>
        <v>0.86</v>
      </c>
      <c r="G49" s="27">
        <f t="shared" si="15"/>
        <v>0</v>
      </c>
      <c r="H49" s="25"/>
      <c r="I49" s="50">
        <v>700000</v>
      </c>
      <c r="J49" s="25">
        <f t="shared" si="13"/>
        <v>0</v>
      </c>
      <c r="K49" s="28">
        <f>INT(G49+J49)</f>
        <v>0</v>
      </c>
    </row>
    <row r="50" spans="1:11" ht="20.25" customHeight="1" thickBot="1" x14ac:dyDescent="0.2">
      <c r="A50" s="58" t="s">
        <v>60</v>
      </c>
      <c r="B50" s="1"/>
      <c r="C50" s="4"/>
      <c r="D50" s="1"/>
      <c r="E50" s="1"/>
      <c r="F50" s="1"/>
      <c r="G50" s="1"/>
      <c r="H50" s="16"/>
      <c r="I50" s="1"/>
      <c r="J50" s="45" t="s">
        <v>56</v>
      </c>
      <c r="K50" s="13">
        <f>SUM(K44:K49)</f>
        <v>0</v>
      </c>
    </row>
    <row r="51" spans="1:11" ht="12.75" thickBot="1" x14ac:dyDescent="0.2">
      <c r="A51" s="119" t="s">
        <v>134</v>
      </c>
    </row>
    <row r="52" spans="1:11" ht="30" customHeight="1" thickTop="1" thickBot="1" x14ac:dyDescent="0.2">
      <c r="A52" s="57" t="s">
        <v>61</v>
      </c>
      <c r="B52" s="2"/>
      <c r="C52" s="4"/>
      <c r="D52" s="2"/>
      <c r="E52" s="2"/>
      <c r="F52" s="2"/>
      <c r="G52" s="2"/>
      <c r="H52" s="17"/>
      <c r="I52" s="2"/>
      <c r="J52" s="46" t="s">
        <v>79</v>
      </c>
      <c r="K52" s="18">
        <f>K15+K27+K38++K50</f>
        <v>0</v>
      </c>
    </row>
    <row r="53" spans="1:11" ht="11.25" customHeight="1" x14ac:dyDescent="0.15">
      <c r="A53" s="3" t="s">
        <v>41</v>
      </c>
      <c r="B53" s="3"/>
      <c r="C53" s="20"/>
      <c r="D53" s="3"/>
      <c r="E53" s="3"/>
      <c r="F53" s="3"/>
      <c r="G53" s="3"/>
      <c r="H53" s="3"/>
      <c r="I53" s="3"/>
      <c r="J53" s="19"/>
      <c r="K53" s="21"/>
    </row>
    <row r="54" spans="1:11" x14ac:dyDescent="0.15">
      <c r="A54" s="62" t="s">
        <v>54</v>
      </c>
      <c r="D54" s="22"/>
      <c r="E54" s="22"/>
      <c r="F54" s="22"/>
      <c r="G54" s="22"/>
      <c r="H54" s="22"/>
      <c r="I54" s="22"/>
      <c r="J54" s="22"/>
      <c r="K54" s="22"/>
    </row>
    <row r="55" spans="1:11" x14ac:dyDescent="0.15">
      <c r="A55" s="62" t="s">
        <v>55</v>
      </c>
      <c r="D55" s="22"/>
      <c r="E55" s="22"/>
      <c r="F55" s="22"/>
      <c r="G55" s="22"/>
      <c r="H55" s="22"/>
      <c r="I55" s="22"/>
      <c r="J55" s="22"/>
      <c r="K55" s="22"/>
    </row>
    <row r="56" spans="1:11" ht="9" customHeight="1" x14ac:dyDescent="0.15">
      <c r="D56" s="22"/>
      <c r="E56" s="22"/>
      <c r="F56" s="22"/>
      <c r="G56" s="22"/>
      <c r="H56" s="22"/>
      <c r="I56" s="22"/>
      <c r="J56" s="22"/>
      <c r="K56" s="22"/>
    </row>
    <row r="57" spans="1:11" ht="28.5" customHeight="1" thickBot="1" x14ac:dyDescent="0.2">
      <c r="B57" s="52"/>
      <c r="C57" s="167" t="s">
        <v>43</v>
      </c>
      <c r="D57" s="168"/>
      <c r="E57" s="169" t="s">
        <v>42</v>
      </c>
      <c r="F57" s="170"/>
      <c r="H57" s="22"/>
      <c r="I57" s="22"/>
      <c r="J57" s="22"/>
      <c r="K57" s="22"/>
    </row>
    <row r="58" spans="1:11" ht="24.75" customHeight="1" x14ac:dyDescent="0.15">
      <c r="B58" s="55" t="s">
        <v>39</v>
      </c>
      <c r="C58" s="171"/>
      <c r="D58" s="172"/>
      <c r="E58" s="161">
        <v>1.0906</v>
      </c>
      <c r="F58" s="162"/>
      <c r="H58" s="22"/>
      <c r="I58" s="22"/>
      <c r="J58" s="22"/>
      <c r="K58" s="22"/>
    </row>
    <row r="59" spans="1:11" ht="24.75" customHeight="1" thickBot="1" x14ac:dyDescent="0.2">
      <c r="B59" s="56" t="s">
        <v>38</v>
      </c>
      <c r="C59" s="159"/>
      <c r="D59" s="160"/>
      <c r="E59" s="161">
        <v>1.0851</v>
      </c>
      <c r="F59" s="162"/>
      <c r="H59" s="22"/>
      <c r="I59" s="22"/>
      <c r="J59" s="22"/>
      <c r="K59" s="22"/>
    </row>
  </sheetData>
  <mergeCells count="14">
    <mergeCell ref="A1:K1"/>
    <mergeCell ref="A2:K2"/>
    <mergeCell ref="A6:B6"/>
    <mergeCell ref="A15:D15"/>
    <mergeCell ref="A16:K16"/>
    <mergeCell ref="C58:D58"/>
    <mergeCell ref="E58:F58"/>
    <mergeCell ref="C59:D59"/>
    <mergeCell ref="E59:F59"/>
    <mergeCell ref="A18:B18"/>
    <mergeCell ref="A29:B29"/>
    <mergeCell ref="A41:B41"/>
    <mergeCell ref="C57:D57"/>
    <mergeCell ref="E57:F57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92" orientation="landscape" r:id="rId1"/>
  <headerFooter>
    <oddHeader>&amp;R別添様式２</oddHeader>
    <oddFooter>&amp;C&amp;P/&amp;N</oddFooter>
  </headerFooter>
  <rowBreaks count="1" manualBreakCount="1">
    <brk id="27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Zeros="0" view="pageBreakPreview" topLeftCell="A13" zoomScaleNormal="100" zoomScaleSheetLayoutView="100" workbookViewId="0">
      <selection activeCell="B3" sqref="B3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173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6" ht="15" customHeight="1" x14ac:dyDescent="0.15">
      <c r="A2" s="175" t="s">
        <v>81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6" ht="18" customHeight="1" x14ac:dyDescent="0.15">
      <c r="H3" s="14" t="s">
        <v>37</v>
      </c>
      <c r="I3" s="23"/>
      <c r="J3" s="23"/>
      <c r="K3" s="15"/>
    </row>
    <row r="4" spans="1:16" ht="12.75" customHeight="1" x14ac:dyDescent="0.15">
      <c r="H4" s="14"/>
      <c r="I4" s="53"/>
      <c r="J4" s="53"/>
      <c r="K4" s="54"/>
    </row>
    <row r="5" spans="1:16" ht="16.5" customHeight="1" x14ac:dyDescent="0.15">
      <c r="A5" s="5" t="s">
        <v>82</v>
      </c>
      <c r="B5" s="5"/>
      <c r="C5" s="15"/>
      <c r="D5" s="5"/>
      <c r="E5" s="5"/>
      <c r="F5" s="5"/>
      <c r="G5" s="5"/>
      <c r="H5" s="5"/>
      <c r="I5" s="5"/>
      <c r="J5" s="5"/>
      <c r="K5" s="5"/>
    </row>
    <row r="6" spans="1:16" s="8" customFormat="1" x14ac:dyDescent="0.15">
      <c r="A6" s="163" t="s">
        <v>31</v>
      </c>
      <c r="B6" s="164"/>
      <c r="C6" s="36" t="s">
        <v>40</v>
      </c>
      <c r="D6" s="37" t="s">
        <v>18</v>
      </c>
      <c r="E6" s="37" t="s">
        <v>16</v>
      </c>
      <c r="F6" s="37" t="s">
        <v>44</v>
      </c>
      <c r="G6" s="37" t="s">
        <v>22</v>
      </c>
      <c r="H6" s="37" t="s">
        <v>20</v>
      </c>
      <c r="I6" s="37" t="s">
        <v>19</v>
      </c>
      <c r="J6" s="37" t="s">
        <v>23</v>
      </c>
      <c r="K6" s="37" t="s">
        <v>21</v>
      </c>
      <c r="L6" s="7"/>
      <c r="M6" s="7"/>
      <c r="N6" s="7"/>
      <c r="O6" s="7"/>
      <c r="P6" s="7"/>
    </row>
    <row r="7" spans="1:16" ht="16.5" customHeight="1" x14ac:dyDescent="0.15">
      <c r="A7" s="38"/>
      <c r="B7" s="39"/>
      <c r="C7" s="40"/>
      <c r="D7" s="40" t="s">
        <v>15</v>
      </c>
      <c r="E7" s="40" t="s">
        <v>12</v>
      </c>
      <c r="F7" s="40" t="s">
        <v>42</v>
      </c>
      <c r="G7" s="40" t="s">
        <v>14</v>
      </c>
      <c r="H7" s="40" t="s">
        <v>45</v>
      </c>
      <c r="I7" s="40" t="s">
        <v>13</v>
      </c>
      <c r="J7" s="40" t="s">
        <v>14</v>
      </c>
      <c r="K7" s="40" t="s">
        <v>14</v>
      </c>
      <c r="L7" s="9"/>
      <c r="M7" s="9"/>
      <c r="N7" s="9"/>
      <c r="O7" s="9"/>
      <c r="P7" s="9"/>
    </row>
    <row r="8" spans="1:16" ht="16.5" customHeight="1" x14ac:dyDescent="0.15">
      <c r="A8" s="41"/>
      <c r="B8" s="42"/>
      <c r="C8" s="43"/>
      <c r="D8" s="40" t="s">
        <v>26</v>
      </c>
      <c r="E8" s="40" t="s">
        <v>27</v>
      </c>
      <c r="F8" s="40" t="s">
        <v>28</v>
      </c>
      <c r="G8" s="40" t="s">
        <v>46</v>
      </c>
      <c r="H8" s="40" t="s">
        <v>29</v>
      </c>
      <c r="I8" s="40" t="s">
        <v>30</v>
      </c>
      <c r="J8" s="40" t="s">
        <v>47</v>
      </c>
      <c r="K8" s="40" t="s">
        <v>48</v>
      </c>
      <c r="L8" s="10"/>
      <c r="M8" s="9"/>
      <c r="N8" s="9"/>
      <c r="O8" s="9"/>
      <c r="P8" s="9"/>
    </row>
    <row r="9" spans="1:16" ht="19.5" customHeight="1" x14ac:dyDescent="0.15">
      <c r="A9" s="49" t="s">
        <v>6</v>
      </c>
      <c r="B9" s="47" t="s">
        <v>38</v>
      </c>
      <c r="C9" s="48" t="s">
        <v>25</v>
      </c>
      <c r="D9" s="24"/>
      <c r="E9" s="50">
        <v>356</v>
      </c>
      <c r="F9" s="51">
        <f>IF(C9="不使用",1,0.85)</f>
        <v>0.85</v>
      </c>
      <c r="G9" s="27">
        <f>ROUNDDOWN(D9*E9*F9,2)</f>
        <v>0</v>
      </c>
      <c r="H9" s="25"/>
      <c r="I9" s="50">
        <v>162000</v>
      </c>
      <c r="J9" s="25">
        <f>ROUNDDOWN(I9*H9,2)</f>
        <v>0</v>
      </c>
      <c r="K9" s="28">
        <f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49" t="s">
        <v>7</v>
      </c>
      <c r="B10" s="47" t="s">
        <v>38</v>
      </c>
      <c r="C10" s="48" t="s">
        <v>25</v>
      </c>
      <c r="D10" s="24"/>
      <c r="E10" s="50">
        <v>356</v>
      </c>
      <c r="F10" s="51">
        <f t="shared" ref="F10:F14" si="0">IF(C10="不使用",1,0.85)</f>
        <v>0.85</v>
      </c>
      <c r="G10" s="27">
        <f t="shared" ref="G10:G13" si="1">ROUNDDOWN(D10*E10*F10,2)</f>
        <v>0</v>
      </c>
      <c r="H10" s="25"/>
      <c r="I10" s="50">
        <v>160000</v>
      </c>
      <c r="J10" s="25">
        <f t="shared" ref="J10:J14" si="2">ROUNDDOWN(I10*H10,2)</f>
        <v>0</v>
      </c>
      <c r="K10" s="28">
        <f t="shared" ref="K10:K14" si="3">INT(G10+J10)</f>
        <v>0</v>
      </c>
      <c r="L10" s="11"/>
      <c r="M10" s="11"/>
      <c r="N10" s="11"/>
      <c r="O10" s="11"/>
      <c r="P10" s="11"/>
    </row>
    <row r="11" spans="1:16" ht="19.5" customHeight="1" x14ac:dyDescent="0.15">
      <c r="A11" s="49" t="s">
        <v>8</v>
      </c>
      <c r="B11" s="47" t="s">
        <v>38</v>
      </c>
      <c r="C11" s="48" t="s">
        <v>25</v>
      </c>
      <c r="D11" s="24"/>
      <c r="E11" s="50">
        <v>356</v>
      </c>
      <c r="F11" s="51">
        <f t="shared" si="0"/>
        <v>0.85</v>
      </c>
      <c r="G11" s="27">
        <f t="shared" si="1"/>
        <v>0</v>
      </c>
      <c r="H11" s="25"/>
      <c r="I11" s="50">
        <v>170000</v>
      </c>
      <c r="J11" s="25">
        <f t="shared" si="2"/>
        <v>0</v>
      </c>
      <c r="K11" s="28">
        <f t="shared" si="3"/>
        <v>0</v>
      </c>
      <c r="L11" s="11"/>
      <c r="M11" s="11"/>
      <c r="N11" s="11"/>
      <c r="O11" s="11"/>
      <c r="P11" s="11"/>
    </row>
    <row r="12" spans="1:16" ht="19.5" customHeight="1" x14ac:dyDescent="0.15">
      <c r="A12" s="49" t="s">
        <v>9</v>
      </c>
      <c r="B12" s="47" t="s">
        <v>38</v>
      </c>
      <c r="C12" s="48" t="s">
        <v>25</v>
      </c>
      <c r="D12" s="24"/>
      <c r="E12" s="50">
        <v>356</v>
      </c>
      <c r="F12" s="51">
        <f t="shared" si="0"/>
        <v>0.85</v>
      </c>
      <c r="G12" s="27">
        <f t="shared" si="1"/>
        <v>0</v>
      </c>
      <c r="H12" s="25"/>
      <c r="I12" s="50">
        <v>170000</v>
      </c>
      <c r="J12" s="25">
        <f t="shared" si="2"/>
        <v>0</v>
      </c>
      <c r="K12" s="28">
        <f t="shared" si="3"/>
        <v>0</v>
      </c>
      <c r="L12" s="11"/>
      <c r="M12" s="11"/>
      <c r="N12" s="11"/>
      <c r="O12" s="11"/>
      <c r="P12" s="11"/>
    </row>
    <row r="13" spans="1:16" ht="19.5" customHeight="1" x14ac:dyDescent="0.15">
      <c r="A13" s="49" t="s">
        <v>10</v>
      </c>
      <c r="B13" s="47" t="s">
        <v>38</v>
      </c>
      <c r="C13" s="48" t="s">
        <v>25</v>
      </c>
      <c r="D13" s="24"/>
      <c r="E13" s="50">
        <v>356</v>
      </c>
      <c r="F13" s="51">
        <f t="shared" si="0"/>
        <v>0.85</v>
      </c>
      <c r="G13" s="27">
        <f t="shared" si="1"/>
        <v>0</v>
      </c>
      <c r="H13" s="25"/>
      <c r="I13" s="50">
        <v>123000</v>
      </c>
      <c r="J13" s="25">
        <f t="shared" si="2"/>
        <v>0</v>
      </c>
      <c r="K13" s="28">
        <f t="shared" si="3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49" t="s">
        <v>11</v>
      </c>
      <c r="B14" s="47" t="s">
        <v>38</v>
      </c>
      <c r="C14" s="48" t="s">
        <v>25</v>
      </c>
      <c r="D14" s="24"/>
      <c r="E14" s="50">
        <v>356</v>
      </c>
      <c r="F14" s="51">
        <f t="shared" si="0"/>
        <v>0.85</v>
      </c>
      <c r="G14" s="27">
        <f>ROUNDDOWN(D14*E14*F14,2)</f>
        <v>0</v>
      </c>
      <c r="H14" s="25"/>
      <c r="I14" s="50">
        <v>165000</v>
      </c>
      <c r="J14" s="29">
        <f t="shared" si="2"/>
        <v>0</v>
      </c>
      <c r="K14" s="30">
        <f t="shared" si="3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176" t="s">
        <v>59</v>
      </c>
      <c r="B15" s="176"/>
      <c r="C15" s="176"/>
      <c r="D15" s="176"/>
      <c r="E15" s="31"/>
      <c r="F15" s="31"/>
      <c r="G15" s="31"/>
      <c r="H15" s="32"/>
      <c r="I15" s="31" t="s">
        <v>58</v>
      </c>
      <c r="J15" s="44" t="s">
        <v>32</v>
      </c>
      <c r="K15" s="26">
        <f>SUM(K9:K14)</f>
        <v>0</v>
      </c>
    </row>
    <row r="16" spans="1:16" ht="97.5" customHeight="1" x14ac:dyDescent="0.15">
      <c r="A16" s="177" t="s">
        <v>148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2" ht="15.75" customHeight="1" x14ac:dyDescent="0.15">
      <c r="A17" s="5" t="s">
        <v>83</v>
      </c>
      <c r="B17" s="34"/>
      <c r="C17" s="35"/>
      <c r="D17" s="33"/>
      <c r="E17" s="33"/>
      <c r="F17" s="33"/>
      <c r="G17" s="33"/>
      <c r="H17" s="33"/>
      <c r="I17" s="33"/>
      <c r="J17" s="33"/>
      <c r="K17" s="33"/>
    </row>
    <row r="18" spans="1:12" s="8" customFormat="1" x14ac:dyDescent="0.15">
      <c r="A18" s="163" t="s">
        <v>31</v>
      </c>
      <c r="B18" s="164"/>
      <c r="C18" s="36" t="s">
        <v>40</v>
      </c>
      <c r="D18" s="37" t="s">
        <v>18</v>
      </c>
      <c r="E18" s="37" t="s">
        <v>16</v>
      </c>
      <c r="F18" s="37" t="s">
        <v>44</v>
      </c>
      <c r="G18" s="37" t="s">
        <v>22</v>
      </c>
      <c r="H18" s="37" t="s">
        <v>20</v>
      </c>
      <c r="I18" s="37" t="s">
        <v>19</v>
      </c>
      <c r="J18" s="37" t="s">
        <v>23</v>
      </c>
      <c r="K18" s="37" t="s">
        <v>21</v>
      </c>
    </row>
    <row r="19" spans="1:12" ht="16.5" customHeight="1" x14ac:dyDescent="0.15">
      <c r="A19" s="38"/>
      <c r="B19" s="39"/>
      <c r="C19" s="40"/>
      <c r="D19" s="40" t="s">
        <v>15</v>
      </c>
      <c r="E19" s="40" t="s">
        <v>12</v>
      </c>
      <c r="F19" s="40" t="s">
        <v>42</v>
      </c>
      <c r="G19" s="40" t="s">
        <v>14</v>
      </c>
      <c r="H19" s="40" t="s">
        <v>45</v>
      </c>
      <c r="I19" s="40" t="s">
        <v>13</v>
      </c>
      <c r="J19" s="40" t="s">
        <v>14</v>
      </c>
      <c r="K19" s="40" t="s">
        <v>14</v>
      </c>
    </row>
    <row r="20" spans="1:12" ht="16.5" customHeight="1" x14ac:dyDescent="0.15">
      <c r="A20" s="41"/>
      <c r="B20" s="42"/>
      <c r="C20" s="43"/>
      <c r="D20" s="40" t="s">
        <v>26</v>
      </c>
      <c r="E20" s="40" t="s">
        <v>27</v>
      </c>
      <c r="F20" s="40" t="s">
        <v>28</v>
      </c>
      <c r="G20" s="40" t="s">
        <v>46</v>
      </c>
      <c r="H20" s="40" t="s">
        <v>29</v>
      </c>
      <c r="I20" s="40" t="s">
        <v>30</v>
      </c>
      <c r="J20" s="40" t="s">
        <v>47</v>
      </c>
      <c r="K20" s="40" t="s">
        <v>48</v>
      </c>
    </row>
    <row r="21" spans="1:12" ht="19.5" customHeight="1" x14ac:dyDescent="0.15">
      <c r="A21" s="49" t="s">
        <v>0</v>
      </c>
      <c r="B21" s="47" t="s">
        <v>38</v>
      </c>
      <c r="C21" s="48" t="s">
        <v>25</v>
      </c>
      <c r="D21" s="24"/>
      <c r="E21" s="50">
        <v>356</v>
      </c>
      <c r="F21" s="51">
        <f>IF(C21="不使用",1,0.85)</f>
        <v>0.85</v>
      </c>
      <c r="G21" s="27">
        <f>ROUNDDOWN(E21*D21*F21,2)</f>
        <v>0</v>
      </c>
      <c r="H21" s="25"/>
      <c r="I21" s="50">
        <v>156000</v>
      </c>
      <c r="J21" s="25">
        <f t="shared" ref="J21:J26" si="4">ROUNDDOWN(I21*H21,2)</f>
        <v>0</v>
      </c>
      <c r="K21" s="28">
        <f t="shared" ref="K21:K26" si="5">INT(G21+J21)</f>
        <v>0</v>
      </c>
      <c r="L21" s="64"/>
    </row>
    <row r="22" spans="1:12" ht="19.5" customHeight="1" x14ac:dyDescent="0.15">
      <c r="A22" s="49" t="s">
        <v>1</v>
      </c>
      <c r="B22" s="47" t="s">
        <v>38</v>
      </c>
      <c r="C22" s="48" t="s">
        <v>25</v>
      </c>
      <c r="D22" s="24"/>
      <c r="E22" s="50">
        <v>356</v>
      </c>
      <c r="F22" s="51">
        <f t="shared" ref="F22:F26" si="6">IF(C22="不使用",1,0.85)</f>
        <v>0.85</v>
      </c>
      <c r="G22" s="27">
        <f t="shared" ref="G22:G26" si="7">ROUNDDOWN(E22*D22*F22,2)</f>
        <v>0</v>
      </c>
      <c r="H22" s="25"/>
      <c r="I22" s="50">
        <v>162000</v>
      </c>
      <c r="J22" s="25">
        <f t="shared" si="4"/>
        <v>0</v>
      </c>
      <c r="K22" s="28">
        <f t="shared" si="5"/>
        <v>0</v>
      </c>
    </row>
    <row r="23" spans="1:12" ht="19.5" customHeight="1" x14ac:dyDescent="0.15">
      <c r="A23" s="49" t="s">
        <v>2</v>
      </c>
      <c r="B23" s="47" t="s">
        <v>38</v>
      </c>
      <c r="C23" s="48" t="s">
        <v>25</v>
      </c>
      <c r="D23" s="24"/>
      <c r="E23" s="50">
        <v>356</v>
      </c>
      <c r="F23" s="51">
        <f t="shared" si="6"/>
        <v>0.85</v>
      </c>
      <c r="G23" s="27">
        <f t="shared" si="7"/>
        <v>0</v>
      </c>
      <c r="H23" s="25"/>
      <c r="I23" s="50">
        <v>152000</v>
      </c>
      <c r="J23" s="25">
        <f t="shared" si="4"/>
        <v>0</v>
      </c>
      <c r="K23" s="28">
        <f t="shared" si="5"/>
        <v>0</v>
      </c>
    </row>
    <row r="24" spans="1:12" ht="19.5" customHeight="1" x14ac:dyDescent="0.15">
      <c r="A24" s="49" t="s">
        <v>3</v>
      </c>
      <c r="B24" s="47" t="s">
        <v>39</v>
      </c>
      <c r="C24" s="48" t="s">
        <v>25</v>
      </c>
      <c r="D24" s="24"/>
      <c r="E24" s="50">
        <v>356</v>
      </c>
      <c r="F24" s="51">
        <f t="shared" si="6"/>
        <v>0.85</v>
      </c>
      <c r="G24" s="27">
        <f t="shared" si="7"/>
        <v>0</v>
      </c>
      <c r="H24" s="25"/>
      <c r="I24" s="50">
        <v>154000</v>
      </c>
      <c r="J24" s="25">
        <f t="shared" si="4"/>
        <v>0</v>
      </c>
      <c r="K24" s="28">
        <f t="shared" si="5"/>
        <v>0</v>
      </c>
    </row>
    <row r="25" spans="1:12" ht="19.5" customHeight="1" x14ac:dyDescent="0.15">
      <c r="A25" s="49" t="s">
        <v>4</v>
      </c>
      <c r="B25" s="47" t="s">
        <v>39</v>
      </c>
      <c r="C25" s="48" t="s">
        <v>25</v>
      </c>
      <c r="D25" s="24"/>
      <c r="E25" s="50">
        <v>356</v>
      </c>
      <c r="F25" s="51">
        <f t="shared" si="6"/>
        <v>0.85</v>
      </c>
      <c r="G25" s="27">
        <f t="shared" si="7"/>
        <v>0</v>
      </c>
      <c r="H25" s="25"/>
      <c r="I25" s="50">
        <v>153000</v>
      </c>
      <c r="J25" s="25">
        <f t="shared" si="4"/>
        <v>0</v>
      </c>
      <c r="K25" s="28">
        <f t="shared" si="5"/>
        <v>0</v>
      </c>
    </row>
    <row r="26" spans="1:12" ht="19.5" customHeight="1" thickBot="1" x14ac:dyDescent="0.2">
      <c r="A26" s="49" t="s">
        <v>5</v>
      </c>
      <c r="B26" s="47" t="s">
        <v>39</v>
      </c>
      <c r="C26" s="48" t="s">
        <v>25</v>
      </c>
      <c r="D26" s="24"/>
      <c r="E26" s="50">
        <v>356</v>
      </c>
      <c r="F26" s="51">
        <f t="shared" si="6"/>
        <v>0.85</v>
      </c>
      <c r="G26" s="27">
        <f t="shared" si="7"/>
        <v>0</v>
      </c>
      <c r="H26" s="25"/>
      <c r="I26" s="50">
        <v>152000</v>
      </c>
      <c r="J26" s="25">
        <f t="shared" si="4"/>
        <v>0</v>
      </c>
      <c r="K26" s="28">
        <f t="shared" si="5"/>
        <v>0</v>
      </c>
    </row>
    <row r="27" spans="1:12" ht="20.25" customHeight="1" thickBot="1" x14ac:dyDescent="0.2">
      <c r="A27" s="74"/>
      <c r="B27" s="1"/>
      <c r="C27" s="4"/>
      <c r="D27" s="1"/>
      <c r="E27" s="1"/>
      <c r="F27" s="1"/>
      <c r="G27" s="1"/>
      <c r="H27" s="16"/>
      <c r="I27" s="1"/>
      <c r="J27" s="45" t="s">
        <v>53</v>
      </c>
      <c r="K27" s="13">
        <f>SUM(K21:K26)</f>
        <v>0</v>
      </c>
      <c r="L27" s="64"/>
    </row>
    <row r="28" spans="1:12" ht="12.75" thickBot="1" x14ac:dyDescent="0.2">
      <c r="A28" s="75"/>
    </row>
    <row r="29" spans="1:12" ht="30" customHeight="1" thickTop="1" thickBot="1" x14ac:dyDescent="0.2">
      <c r="A29" s="76"/>
      <c r="B29" s="2"/>
      <c r="C29" s="4"/>
      <c r="D29" s="2"/>
      <c r="E29" s="2"/>
      <c r="F29" s="2"/>
      <c r="G29" s="2"/>
      <c r="H29" s="17"/>
      <c r="I29" s="2"/>
      <c r="J29" s="46" t="s">
        <v>85</v>
      </c>
      <c r="K29" s="18">
        <f>K15+K27</f>
        <v>0</v>
      </c>
    </row>
    <row r="30" spans="1:12" ht="11.25" customHeight="1" x14ac:dyDescent="0.15">
      <c r="A30" s="3"/>
      <c r="B30" s="3"/>
      <c r="C30" s="20"/>
      <c r="D30" s="3"/>
      <c r="E30" s="3"/>
      <c r="F30" s="3"/>
      <c r="G30" s="3"/>
      <c r="H30" s="3"/>
      <c r="I30" s="3"/>
      <c r="J30" s="19"/>
      <c r="K30" s="21"/>
    </row>
    <row r="31" spans="1:12" x14ac:dyDescent="0.15">
      <c r="A31" s="60"/>
      <c r="D31" s="22"/>
      <c r="E31" s="22"/>
      <c r="F31" s="22"/>
      <c r="G31" s="22"/>
      <c r="H31" s="22"/>
      <c r="I31" s="22"/>
      <c r="J31" s="22"/>
      <c r="K31" s="22"/>
    </row>
    <row r="32" spans="1:12" x14ac:dyDescent="0.15">
      <c r="A32" s="60"/>
      <c r="D32" s="22"/>
      <c r="E32" s="22"/>
      <c r="F32" s="22"/>
      <c r="G32" s="22"/>
      <c r="H32" s="22"/>
      <c r="I32" s="22"/>
      <c r="J32" s="22"/>
      <c r="K32" s="22"/>
    </row>
    <row r="33" spans="2:11" ht="9" customHeight="1" x14ac:dyDescent="0.15">
      <c r="D33" s="22"/>
      <c r="E33" s="22"/>
      <c r="F33" s="22"/>
      <c r="G33" s="22"/>
      <c r="H33" s="22"/>
      <c r="I33" s="22"/>
      <c r="J33" s="22"/>
      <c r="K33" s="22"/>
    </row>
    <row r="34" spans="2:11" ht="28.5" customHeight="1" x14ac:dyDescent="0.15">
      <c r="B34" s="65"/>
      <c r="C34" s="180"/>
      <c r="D34" s="180"/>
      <c r="E34" s="181"/>
      <c r="F34" s="181"/>
      <c r="H34" s="22"/>
      <c r="I34" s="22"/>
      <c r="J34" s="22"/>
      <c r="K34" s="22"/>
    </row>
    <row r="35" spans="2:11" ht="24.75" customHeight="1" x14ac:dyDescent="0.15">
      <c r="B35" s="65"/>
      <c r="C35" s="178"/>
      <c r="D35" s="178"/>
      <c r="E35" s="179"/>
      <c r="F35" s="179"/>
      <c r="H35" s="22"/>
      <c r="I35" s="22"/>
      <c r="J35" s="22"/>
      <c r="K35" s="22"/>
    </row>
    <row r="36" spans="2:11" ht="24.75" customHeight="1" x14ac:dyDescent="0.15">
      <c r="B36" s="65"/>
      <c r="C36" s="178"/>
      <c r="D36" s="178"/>
      <c r="E36" s="179"/>
      <c r="F36" s="179"/>
      <c r="H36" s="22"/>
      <c r="I36" s="22"/>
      <c r="J36" s="22"/>
      <c r="K36" s="22"/>
    </row>
  </sheetData>
  <mergeCells count="12">
    <mergeCell ref="C36:D36"/>
    <mergeCell ref="E36:F36"/>
    <mergeCell ref="A18:B18"/>
    <mergeCell ref="C34:D34"/>
    <mergeCell ref="E34:F34"/>
    <mergeCell ref="C35:D35"/>
    <mergeCell ref="E35:F35"/>
    <mergeCell ref="A1:K1"/>
    <mergeCell ref="A2:K2"/>
    <mergeCell ref="A6:B6"/>
    <mergeCell ref="A15:D15"/>
    <mergeCell ref="A16:K16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87" orientation="landscape" r:id="rId1"/>
  <headerFooter>
    <oddHeader>&amp;R別添様式２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Zeros="0" view="pageBreakPreview" topLeftCell="A2" zoomScaleNormal="100" zoomScaleSheetLayoutView="100" workbookViewId="0">
      <selection activeCell="B3" sqref="B3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173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6" ht="15" customHeight="1" x14ac:dyDescent="0.15">
      <c r="A2" s="175" t="s">
        <v>84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6" ht="18" customHeight="1" x14ac:dyDescent="0.15">
      <c r="H3" s="14" t="s">
        <v>37</v>
      </c>
      <c r="I3" s="23"/>
      <c r="J3" s="23"/>
      <c r="K3" s="15"/>
    </row>
    <row r="4" spans="1:16" ht="12.75" customHeight="1" x14ac:dyDescent="0.15">
      <c r="H4" s="14"/>
      <c r="I4" s="53"/>
      <c r="J4" s="53"/>
      <c r="K4" s="54"/>
    </row>
    <row r="5" spans="1:16" ht="16.5" customHeight="1" x14ac:dyDescent="0.15">
      <c r="A5" s="5" t="s">
        <v>82</v>
      </c>
      <c r="B5" s="5"/>
      <c r="C5" s="15"/>
      <c r="D5" s="5"/>
      <c r="E5" s="5"/>
      <c r="F5" s="5"/>
      <c r="G5" s="5"/>
      <c r="H5" s="5"/>
      <c r="I5" s="5"/>
      <c r="J5" s="5"/>
      <c r="K5" s="5"/>
    </row>
    <row r="6" spans="1:16" s="8" customFormat="1" x14ac:dyDescent="0.15">
      <c r="A6" s="163" t="s">
        <v>31</v>
      </c>
      <c r="B6" s="164"/>
      <c r="C6" s="36" t="s">
        <v>40</v>
      </c>
      <c r="D6" s="37" t="s">
        <v>18</v>
      </c>
      <c r="E6" s="37" t="s">
        <v>16</v>
      </c>
      <c r="F6" s="37" t="s">
        <v>44</v>
      </c>
      <c r="G6" s="37" t="s">
        <v>22</v>
      </c>
      <c r="H6" s="37" t="s">
        <v>20</v>
      </c>
      <c r="I6" s="37" t="s">
        <v>19</v>
      </c>
      <c r="J6" s="37" t="s">
        <v>23</v>
      </c>
      <c r="K6" s="37" t="s">
        <v>21</v>
      </c>
      <c r="L6" s="7"/>
      <c r="M6" s="7"/>
      <c r="N6" s="7"/>
      <c r="O6" s="7"/>
      <c r="P6" s="7"/>
    </row>
    <row r="7" spans="1:16" ht="16.5" customHeight="1" x14ac:dyDescent="0.15">
      <c r="A7" s="38"/>
      <c r="B7" s="39"/>
      <c r="C7" s="40"/>
      <c r="D7" s="40" t="s">
        <v>15</v>
      </c>
      <c r="E7" s="40" t="s">
        <v>12</v>
      </c>
      <c r="F7" s="40" t="s">
        <v>42</v>
      </c>
      <c r="G7" s="40" t="s">
        <v>14</v>
      </c>
      <c r="H7" s="40" t="s">
        <v>45</v>
      </c>
      <c r="I7" s="40" t="s">
        <v>13</v>
      </c>
      <c r="J7" s="40" t="s">
        <v>14</v>
      </c>
      <c r="K7" s="40" t="s">
        <v>14</v>
      </c>
      <c r="L7" s="9"/>
      <c r="M7" s="9"/>
      <c r="N7" s="9"/>
      <c r="O7" s="9"/>
      <c r="P7" s="9"/>
    </row>
    <row r="8" spans="1:16" ht="16.5" customHeight="1" x14ac:dyDescent="0.15">
      <c r="A8" s="41"/>
      <c r="B8" s="42"/>
      <c r="C8" s="43"/>
      <c r="D8" s="40" t="s">
        <v>26</v>
      </c>
      <c r="E8" s="40" t="s">
        <v>27</v>
      </c>
      <c r="F8" s="40" t="s">
        <v>28</v>
      </c>
      <c r="G8" s="40" t="s">
        <v>46</v>
      </c>
      <c r="H8" s="40" t="s">
        <v>29</v>
      </c>
      <c r="I8" s="40" t="s">
        <v>30</v>
      </c>
      <c r="J8" s="40" t="s">
        <v>47</v>
      </c>
      <c r="K8" s="40" t="s">
        <v>48</v>
      </c>
      <c r="L8" s="10"/>
      <c r="M8" s="9"/>
      <c r="N8" s="9"/>
      <c r="O8" s="9"/>
      <c r="P8" s="9"/>
    </row>
    <row r="9" spans="1:16" ht="19.5" customHeight="1" x14ac:dyDescent="0.15">
      <c r="A9" s="49" t="s">
        <v>6</v>
      </c>
      <c r="B9" s="47" t="s">
        <v>38</v>
      </c>
      <c r="C9" s="48" t="s">
        <v>25</v>
      </c>
      <c r="D9" s="24"/>
      <c r="E9" s="50">
        <v>64</v>
      </c>
      <c r="F9" s="51">
        <f>IF(C9="不使用",1,0.85)</f>
        <v>0.85</v>
      </c>
      <c r="G9" s="27">
        <f t="shared" ref="G9:G13" si="0">ROUNDDOWN(D9*E9*F9,2)</f>
        <v>0</v>
      </c>
      <c r="H9" s="25"/>
      <c r="I9" s="50">
        <v>22000</v>
      </c>
      <c r="J9" s="25">
        <f t="shared" ref="J9:J14" si="1">ROUNDDOWN(I9*H9,2)</f>
        <v>0</v>
      </c>
      <c r="K9" s="28">
        <f t="shared" ref="K9:K14" si="2"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49" t="s">
        <v>7</v>
      </c>
      <c r="B10" s="47" t="s">
        <v>38</v>
      </c>
      <c r="C10" s="48" t="s">
        <v>25</v>
      </c>
      <c r="D10" s="24"/>
      <c r="E10" s="50">
        <v>64</v>
      </c>
      <c r="F10" s="51">
        <f t="shared" ref="F10:F14" si="3">IF(C10="不使用",1,0.85)</f>
        <v>0.85</v>
      </c>
      <c r="G10" s="27">
        <f t="shared" si="0"/>
        <v>0</v>
      </c>
      <c r="H10" s="25"/>
      <c r="I10" s="50">
        <v>19000</v>
      </c>
      <c r="J10" s="25">
        <f t="shared" si="1"/>
        <v>0</v>
      </c>
      <c r="K10" s="28">
        <f t="shared" si="2"/>
        <v>0</v>
      </c>
      <c r="L10" s="11"/>
      <c r="M10" s="11"/>
      <c r="N10" s="11"/>
      <c r="O10" s="11"/>
      <c r="P10" s="11"/>
    </row>
    <row r="11" spans="1:16" ht="19.5" customHeight="1" x14ac:dyDescent="0.15">
      <c r="A11" s="49" t="s">
        <v>8</v>
      </c>
      <c r="B11" s="47" t="s">
        <v>38</v>
      </c>
      <c r="C11" s="48" t="s">
        <v>25</v>
      </c>
      <c r="D11" s="24"/>
      <c r="E11" s="50">
        <v>64</v>
      </c>
      <c r="F11" s="51">
        <f t="shared" si="3"/>
        <v>0.85</v>
      </c>
      <c r="G11" s="27">
        <f t="shared" si="0"/>
        <v>0</v>
      </c>
      <c r="H11" s="25"/>
      <c r="I11" s="50">
        <v>21000</v>
      </c>
      <c r="J11" s="25">
        <f t="shared" si="1"/>
        <v>0</v>
      </c>
      <c r="K11" s="28">
        <f t="shared" si="2"/>
        <v>0</v>
      </c>
      <c r="L11" s="11"/>
      <c r="M11" s="11"/>
      <c r="N11" s="11"/>
      <c r="O11" s="11"/>
      <c r="P11" s="11"/>
    </row>
    <row r="12" spans="1:16" ht="19.5" customHeight="1" x14ac:dyDescent="0.15">
      <c r="A12" s="49" t="s">
        <v>9</v>
      </c>
      <c r="B12" s="47" t="s">
        <v>38</v>
      </c>
      <c r="C12" s="48" t="s">
        <v>25</v>
      </c>
      <c r="D12" s="24"/>
      <c r="E12" s="50">
        <v>64</v>
      </c>
      <c r="F12" s="51">
        <f t="shared" si="3"/>
        <v>0.85</v>
      </c>
      <c r="G12" s="27">
        <f t="shared" si="0"/>
        <v>0</v>
      </c>
      <c r="H12" s="25"/>
      <c r="I12" s="50">
        <v>19000</v>
      </c>
      <c r="J12" s="25">
        <f t="shared" si="1"/>
        <v>0</v>
      </c>
      <c r="K12" s="28">
        <f t="shared" si="2"/>
        <v>0</v>
      </c>
      <c r="L12" s="11"/>
      <c r="M12" s="11"/>
      <c r="N12" s="11"/>
      <c r="O12" s="11"/>
      <c r="P12" s="11"/>
    </row>
    <row r="13" spans="1:16" ht="19.5" customHeight="1" x14ac:dyDescent="0.15">
      <c r="A13" s="49" t="s">
        <v>10</v>
      </c>
      <c r="B13" s="47" t="s">
        <v>38</v>
      </c>
      <c r="C13" s="48" t="s">
        <v>25</v>
      </c>
      <c r="D13" s="24"/>
      <c r="E13" s="50">
        <v>64</v>
      </c>
      <c r="F13" s="51">
        <f t="shared" si="3"/>
        <v>0.85</v>
      </c>
      <c r="G13" s="27">
        <f t="shared" si="0"/>
        <v>0</v>
      </c>
      <c r="H13" s="25"/>
      <c r="I13" s="50">
        <v>20000</v>
      </c>
      <c r="J13" s="25">
        <f t="shared" si="1"/>
        <v>0</v>
      </c>
      <c r="K13" s="28">
        <f t="shared" si="2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49" t="s">
        <v>11</v>
      </c>
      <c r="B14" s="47" t="s">
        <v>38</v>
      </c>
      <c r="C14" s="48" t="s">
        <v>25</v>
      </c>
      <c r="D14" s="24"/>
      <c r="E14" s="50">
        <v>64</v>
      </c>
      <c r="F14" s="51">
        <f t="shared" si="3"/>
        <v>0.85</v>
      </c>
      <c r="G14" s="27">
        <f>ROUNDDOWN(D14*E14*F14,2)</f>
        <v>0</v>
      </c>
      <c r="H14" s="25"/>
      <c r="I14" s="50">
        <v>24000</v>
      </c>
      <c r="J14" s="29">
        <f t="shared" si="1"/>
        <v>0</v>
      </c>
      <c r="K14" s="30">
        <f t="shared" si="2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176" t="s">
        <v>59</v>
      </c>
      <c r="B15" s="176"/>
      <c r="C15" s="176"/>
      <c r="D15" s="176"/>
      <c r="E15" s="31"/>
      <c r="F15" s="31"/>
      <c r="G15" s="31"/>
      <c r="H15" s="32"/>
      <c r="I15" s="31" t="s">
        <v>58</v>
      </c>
      <c r="J15" s="44" t="s">
        <v>32</v>
      </c>
      <c r="K15" s="26">
        <f>SUM(K9:K14)</f>
        <v>0</v>
      </c>
    </row>
    <row r="16" spans="1:16" ht="97.5" customHeight="1" x14ac:dyDescent="0.15">
      <c r="A16" s="177" t="s">
        <v>148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2" ht="15.75" customHeight="1" x14ac:dyDescent="0.15">
      <c r="A17" s="5" t="s">
        <v>83</v>
      </c>
      <c r="B17" s="34"/>
      <c r="C17" s="35"/>
      <c r="D17" s="33"/>
      <c r="E17" s="33"/>
      <c r="F17" s="33"/>
      <c r="G17" s="33"/>
      <c r="H17" s="33"/>
      <c r="I17" s="33"/>
      <c r="J17" s="33"/>
      <c r="K17" s="33"/>
    </row>
    <row r="18" spans="1:12" s="8" customFormat="1" x14ac:dyDescent="0.15">
      <c r="A18" s="163" t="s">
        <v>31</v>
      </c>
      <c r="B18" s="164"/>
      <c r="C18" s="36" t="s">
        <v>40</v>
      </c>
      <c r="D18" s="37" t="s">
        <v>18</v>
      </c>
      <c r="E18" s="37" t="s">
        <v>16</v>
      </c>
      <c r="F18" s="37" t="s">
        <v>44</v>
      </c>
      <c r="G18" s="37" t="s">
        <v>22</v>
      </c>
      <c r="H18" s="37" t="s">
        <v>20</v>
      </c>
      <c r="I18" s="37" t="s">
        <v>19</v>
      </c>
      <c r="J18" s="37" t="s">
        <v>23</v>
      </c>
      <c r="K18" s="37" t="s">
        <v>21</v>
      </c>
    </row>
    <row r="19" spans="1:12" ht="16.5" customHeight="1" x14ac:dyDescent="0.15">
      <c r="A19" s="38"/>
      <c r="B19" s="39"/>
      <c r="C19" s="40"/>
      <c r="D19" s="40" t="s">
        <v>15</v>
      </c>
      <c r="E19" s="40" t="s">
        <v>12</v>
      </c>
      <c r="F19" s="40" t="s">
        <v>42</v>
      </c>
      <c r="G19" s="40" t="s">
        <v>14</v>
      </c>
      <c r="H19" s="40" t="s">
        <v>45</v>
      </c>
      <c r="I19" s="40" t="s">
        <v>13</v>
      </c>
      <c r="J19" s="40" t="s">
        <v>14</v>
      </c>
      <c r="K19" s="40" t="s">
        <v>14</v>
      </c>
    </row>
    <row r="20" spans="1:12" ht="16.5" customHeight="1" x14ac:dyDescent="0.15">
      <c r="A20" s="41"/>
      <c r="B20" s="42"/>
      <c r="C20" s="43"/>
      <c r="D20" s="40" t="s">
        <v>26</v>
      </c>
      <c r="E20" s="40" t="s">
        <v>27</v>
      </c>
      <c r="F20" s="40" t="s">
        <v>28</v>
      </c>
      <c r="G20" s="40" t="s">
        <v>46</v>
      </c>
      <c r="H20" s="40" t="s">
        <v>29</v>
      </c>
      <c r="I20" s="40" t="s">
        <v>30</v>
      </c>
      <c r="J20" s="40" t="s">
        <v>47</v>
      </c>
      <c r="K20" s="40" t="s">
        <v>48</v>
      </c>
    </row>
    <row r="21" spans="1:12" ht="19.5" customHeight="1" x14ac:dyDescent="0.15">
      <c r="A21" s="49" t="s">
        <v>0</v>
      </c>
      <c r="B21" s="47" t="s">
        <v>38</v>
      </c>
      <c r="C21" s="48" t="s">
        <v>25</v>
      </c>
      <c r="D21" s="24"/>
      <c r="E21" s="50">
        <v>64</v>
      </c>
      <c r="F21" s="51">
        <f>IF(C21="不使用",1,0.85)</f>
        <v>0.85</v>
      </c>
      <c r="G21" s="27">
        <f>ROUNDDOWN(E21*D21*F21,2)</f>
        <v>0</v>
      </c>
      <c r="H21" s="25"/>
      <c r="I21" s="50">
        <v>22000</v>
      </c>
      <c r="J21" s="25">
        <f t="shared" ref="J21:J26" si="4">ROUNDDOWN(I21*H21,2)</f>
        <v>0</v>
      </c>
      <c r="K21" s="28">
        <f t="shared" ref="K21:K26" si="5">INT(G21+J21)</f>
        <v>0</v>
      </c>
      <c r="L21" s="64"/>
    </row>
    <row r="22" spans="1:12" ht="19.5" customHeight="1" x14ac:dyDescent="0.15">
      <c r="A22" s="49" t="s">
        <v>1</v>
      </c>
      <c r="B22" s="47" t="s">
        <v>38</v>
      </c>
      <c r="C22" s="48" t="s">
        <v>25</v>
      </c>
      <c r="D22" s="24"/>
      <c r="E22" s="50">
        <v>64</v>
      </c>
      <c r="F22" s="51">
        <f t="shared" ref="F22:F26" si="6">IF(C22="不使用",1,0.85)</f>
        <v>0.85</v>
      </c>
      <c r="G22" s="27">
        <f t="shared" ref="G22:G26" si="7">ROUNDDOWN(E22*D22*F22,2)</f>
        <v>0</v>
      </c>
      <c r="H22" s="25"/>
      <c r="I22" s="50">
        <v>20000</v>
      </c>
      <c r="J22" s="25">
        <f t="shared" si="4"/>
        <v>0</v>
      </c>
      <c r="K22" s="28">
        <f t="shared" si="5"/>
        <v>0</v>
      </c>
    </row>
    <row r="23" spans="1:12" ht="19.5" customHeight="1" x14ac:dyDescent="0.15">
      <c r="A23" s="49" t="s">
        <v>2</v>
      </c>
      <c r="B23" s="47" t="s">
        <v>38</v>
      </c>
      <c r="C23" s="48" t="s">
        <v>25</v>
      </c>
      <c r="D23" s="24"/>
      <c r="E23" s="50">
        <v>64</v>
      </c>
      <c r="F23" s="51">
        <f t="shared" si="6"/>
        <v>0.85</v>
      </c>
      <c r="G23" s="27">
        <f t="shared" si="7"/>
        <v>0</v>
      </c>
      <c r="H23" s="25"/>
      <c r="I23" s="50">
        <v>19000</v>
      </c>
      <c r="J23" s="25">
        <f t="shared" si="4"/>
        <v>0</v>
      </c>
      <c r="K23" s="28">
        <f t="shared" si="5"/>
        <v>0</v>
      </c>
    </row>
    <row r="24" spans="1:12" ht="19.5" customHeight="1" x14ac:dyDescent="0.15">
      <c r="A24" s="49" t="s">
        <v>3</v>
      </c>
      <c r="B24" s="47" t="s">
        <v>39</v>
      </c>
      <c r="C24" s="48" t="s">
        <v>25</v>
      </c>
      <c r="D24" s="24"/>
      <c r="E24" s="50">
        <v>64</v>
      </c>
      <c r="F24" s="51">
        <f t="shared" si="6"/>
        <v>0.85</v>
      </c>
      <c r="G24" s="27">
        <f t="shared" si="7"/>
        <v>0</v>
      </c>
      <c r="H24" s="25"/>
      <c r="I24" s="50">
        <v>30000</v>
      </c>
      <c r="J24" s="25">
        <f t="shared" si="4"/>
        <v>0</v>
      </c>
      <c r="K24" s="28">
        <f t="shared" si="5"/>
        <v>0</v>
      </c>
    </row>
    <row r="25" spans="1:12" ht="19.5" customHeight="1" x14ac:dyDescent="0.15">
      <c r="A25" s="49" t="s">
        <v>4</v>
      </c>
      <c r="B25" s="47" t="s">
        <v>39</v>
      </c>
      <c r="C25" s="48" t="s">
        <v>25</v>
      </c>
      <c r="D25" s="24"/>
      <c r="E25" s="50">
        <v>64</v>
      </c>
      <c r="F25" s="51">
        <f t="shared" si="6"/>
        <v>0.85</v>
      </c>
      <c r="G25" s="27">
        <f t="shared" si="7"/>
        <v>0</v>
      </c>
      <c r="H25" s="25"/>
      <c r="I25" s="50">
        <v>32000</v>
      </c>
      <c r="J25" s="25">
        <f t="shared" si="4"/>
        <v>0</v>
      </c>
      <c r="K25" s="28">
        <f t="shared" si="5"/>
        <v>0</v>
      </c>
    </row>
    <row r="26" spans="1:12" ht="19.5" customHeight="1" thickBot="1" x14ac:dyDescent="0.2">
      <c r="A26" s="49" t="s">
        <v>5</v>
      </c>
      <c r="B26" s="47" t="s">
        <v>39</v>
      </c>
      <c r="C26" s="48" t="s">
        <v>25</v>
      </c>
      <c r="D26" s="24"/>
      <c r="E26" s="50">
        <v>64</v>
      </c>
      <c r="F26" s="51">
        <f t="shared" si="6"/>
        <v>0.85</v>
      </c>
      <c r="G26" s="27">
        <f t="shared" si="7"/>
        <v>0</v>
      </c>
      <c r="H26" s="25"/>
      <c r="I26" s="50">
        <v>31000</v>
      </c>
      <c r="J26" s="25">
        <f t="shared" si="4"/>
        <v>0</v>
      </c>
      <c r="K26" s="28">
        <f t="shared" si="5"/>
        <v>0</v>
      </c>
    </row>
    <row r="27" spans="1:12" ht="20.25" customHeight="1" thickBot="1" x14ac:dyDescent="0.2">
      <c r="A27" s="74"/>
      <c r="B27" s="1"/>
      <c r="C27" s="4"/>
      <c r="D27" s="1"/>
      <c r="E27" s="1"/>
      <c r="F27" s="1"/>
      <c r="G27" s="1"/>
      <c r="H27" s="16"/>
      <c r="I27" s="1"/>
      <c r="J27" s="45" t="s">
        <v>53</v>
      </c>
      <c r="K27" s="13">
        <f>SUM(K21:K26)</f>
        <v>0</v>
      </c>
      <c r="L27" s="64"/>
    </row>
    <row r="28" spans="1:12" ht="12.75" thickBot="1" x14ac:dyDescent="0.2">
      <c r="A28" s="66"/>
    </row>
    <row r="29" spans="1:12" ht="30" customHeight="1" thickTop="1" thickBot="1" x14ac:dyDescent="0.2">
      <c r="A29" s="67"/>
      <c r="B29" s="2"/>
      <c r="C29" s="4"/>
      <c r="D29" s="2"/>
      <c r="E29" s="2"/>
      <c r="F29" s="2"/>
      <c r="G29" s="2"/>
      <c r="H29" s="17"/>
      <c r="I29" s="2"/>
      <c r="J29" s="46" t="s">
        <v>85</v>
      </c>
      <c r="K29" s="18">
        <f>K15+K27</f>
        <v>0</v>
      </c>
    </row>
    <row r="30" spans="1:12" ht="11.25" customHeight="1" x14ac:dyDescent="0.15">
      <c r="A30" s="3"/>
      <c r="B30" s="3"/>
      <c r="C30" s="20"/>
      <c r="D30" s="3"/>
      <c r="E30" s="3"/>
      <c r="F30" s="3"/>
      <c r="G30" s="3"/>
      <c r="H30" s="3"/>
      <c r="I30" s="3"/>
      <c r="J30" s="19"/>
      <c r="K30" s="21"/>
    </row>
    <row r="31" spans="1:12" x14ac:dyDescent="0.15">
      <c r="A31" s="61"/>
      <c r="D31" s="22"/>
      <c r="E31" s="22"/>
      <c r="F31" s="22"/>
      <c r="G31" s="22"/>
      <c r="H31" s="22"/>
      <c r="I31" s="22"/>
      <c r="J31" s="22"/>
      <c r="K31" s="22"/>
    </row>
    <row r="32" spans="1:12" x14ac:dyDescent="0.15">
      <c r="A32" s="61"/>
      <c r="D32" s="22"/>
      <c r="E32" s="22"/>
      <c r="F32" s="22"/>
      <c r="G32" s="22"/>
      <c r="H32" s="22"/>
      <c r="I32" s="22"/>
      <c r="J32" s="22"/>
      <c r="K32" s="22"/>
    </row>
    <row r="33" spans="2:11" ht="9" customHeight="1" x14ac:dyDescent="0.15">
      <c r="D33" s="22"/>
      <c r="E33" s="22"/>
      <c r="F33" s="22"/>
      <c r="G33" s="22"/>
      <c r="H33" s="22"/>
      <c r="I33" s="22"/>
      <c r="J33" s="22"/>
      <c r="K33" s="22"/>
    </row>
    <row r="34" spans="2:11" ht="28.5" customHeight="1" x14ac:dyDescent="0.15">
      <c r="B34" s="65"/>
      <c r="C34" s="180"/>
      <c r="D34" s="180"/>
      <c r="E34" s="181"/>
      <c r="F34" s="181"/>
      <c r="H34" s="22"/>
      <c r="I34" s="22"/>
      <c r="J34" s="22"/>
      <c r="K34" s="22"/>
    </row>
    <row r="35" spans="2:11" ht="24.75" customHeight="1" x14ac:dyDescent="0.15">
      <c r="B35" s="65"/>
      <c r="C35" s="178"/>
      <c r="D35" s="178"/>
      <c r="E35" s="179"/>
      <c r="F35" s="179"/>
      <c r="H35" s="22"/>
      <c r="I35" s="22"/>
      <c r="J35" s="22"/>
      <c r="K35" s="22"/>
    </row>
    <row r="36" spans="2:11" ht="24.75" customHeight="1" x14ac:dyDescent="0.15">
      <c r="B36" s="65"/>
      <c r="C36" s="178"/>
      <c r="D36" s="178"/>
      <c r="E36" s="179"/>
      <c r="F36" s="179"/>
      <c r="H36" s="22"/>
      <c r="I36" s="22"/>
      <c r="J36" s="22"/>
      <c r="K36" s="22"/>
    </row>
  </sheetData>
  <mergeCells count="12">
    <mergeCell ref="A1:K1"/>
    <mergeCell ref="A2:K2"/>
    <mergeCell ref="A6:B6"/>
    <mergeCell ref="A15:D15"/>
    <mergeCell ref="A16:K16"/>
    <mergeCell ref="C36:D36"/>
    <mergeCell ref="E36:F36"/>
    <mergeCell ref="A18:B18"/>
    <mergeCell ref="C34:D34"/>
    <mergeCell ref="E34:F34"/>
    <mergeCell ref="C35:D35"/>
    <mergeCell ref="E35:F35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87" orientation="landscape" r:id="rId1"/>
  <headerFooter>
    <oddHeader>&amp;R別添様式２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showZeros="0" view="pageBreakPreview" topLeftCell="A2" zoomScaleNormal="100" zoomScaleSheetLayoutView="100" workbookViewId="0">
      <selection activeCell="B3" sqref="B3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173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6" ht="15" customHeight="1" x14ac:dyDescent="0.15">
      <c r="A2" s="175" t="s">
        <v>86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6" ht="18" customHeight="1" x14ac:dyDescent="0.15">
      <c r="H3" s="14" t="s">
        <v>37</v>
      </c>
      <c r="I3" s="23"/>
      <c r="J3" s="23"/>
      <c r="K3" s="15"/>
    </row>
    <row r="4" spans="1:16" ht="12.75" customHeight="1" x14ac:dyDescent="0.15">
      <c r="H4" s="14"/>
      <c r="I4" s="53"/>
      <c r="J4" s="53"/>
      <c r="K4" s="54"/>
    </row>
    <row r="5" spans="1:16" ht="16.5" customHeight="1" x14ac:dyDescent="0.15">
      <c r="A5" s="5" t="s">
        <v>82</v>
      </c>
      <c r="B5" s="5"/>
      <c r="C5" s="15"/>
      <c r="D5" s="5"/>
      <c r="E5" s="5"/>
      <c r="F5" s="5"/>
      <c r="G5" s="5"/>
      <c r="H5" s="5"/>
      <c r="I5" s="5"/>
      <c r="J5" s="5"/>
      <c r="K5" s="5"/>
    </row>
    <row r="6" spans="1:16" s="8" customFormat="1" x14ac:dyDescent="0.15">
      <c r="A6" s="163" t="s">
        <v>31</v>
      </c>
      <c r="B6" s="164"/>
      <c r="C6" s="36" t="s">
        <v>40</v>
      </c>
      <c r="D6" s="37" t="s">
        <v>18</v>
      </c>
      <c r="E6" s="37" t="s">
        <v>16</v>
      </c>
      <c r="F6" s="37" t="s">
        <v>44</v>
      </c>
      <c r="G6" s="37" t="s">
        <v>22</v>
      </c>
      <c r="H6" s="37" t="s">
        <v>20</v>
      </c>
      <c r="I6" s="37" t="s">
        <v>19</v>
      </c>
      <c r="J6" s="37" t="s">
        <v>23</v>
      </c>
      <c r="K6" s="37" t="s">
        <v>21</v>
      </c>
      <c r="L6" s="7"/>
      <c r="M6" s="7"/>
      <c r="N6" s="7"/>
      <c r="O6" s="7"/>
      <c r="P6" s="7"/>
    </row>
    <row r="7" spans="1:16" ht="16.5" customHeight="1" x14ac:dyDescent="0.15">
      <c r="A7" s="38"/>
      <c r="B7" s="39"/>
      <c r="C7" s="40"/>
      <c r="D7" s="40" t="s">
        <v>15</v>
      </c>
      <c r="E7" s="40" t="s">
        <v>12</v>
      </c>
      <c r="F7" s="40" t="s">
        <v>42</v>
      </c>
      <c r="G7" s="40" t="s">
        <v>14</v>
      </c>
      <c r="H7" s="40" t="s">
        <v>45</v>
      </c>
      <c r="I7" s="40" t="s">
        <v>13</v>
      </c>
      <c r="J7" s="40" t="s">
        <v>14</v>
      </c>
      <c r="K7" s="40" t="s">
        <v>14</v>
      </c>
      <c r="L7" s="9"/>
      <c r="M7" s="9"/>
      <c r="N7" s="9"/>
      <c r="O7" s="9"/>
      <c r="P7" s="9"/>
    </row>
    <row r="8" spans="1:16" ht="16.5" customHeight="1" x14ac:dyDescent="0.15">
      <c r="A8" s="41"/>
      <c r="B8" s="42"/>
      <c r="C8" s="43"/>
      <c r="D8" s="40" t="s">
        <v>26</v>
      </c>
      <c r="E8" s="40" t="s">
        <v>27</v>
      </c>
      <c r="F8" s="40" t="s">
        <v>28</v>
      </c>
      <c r="G8" s="40" t="s">
        <v>46</v>
      </c>
      <c r="H8" s="40" t="s">
        <v>29</v>
      </c>
      <c r="I8" s="40" t="s">
        <v>30</v>
      </c>
      <c r="J8" s="40" t="s">
        <v>47</v>
      </c>
      <c r="K8" s="40" t="s">
        <v>48</v>
      </c>
      <c r="L8" s="10"/>
      <c r="M8" s="9"/>
      <c r="N8" s="9"/>
      <c r="O8" s="9"/>
      <c r="P8" s="9"/>
    </row>
    <row r="9" spans="1:16" ht="19.5" customHeight="1" x14ac:dyDescent="0.15">
      <c r="A9" s="49" t="s">
        <v>6</v>
      </c>
      <c r="B9" s="47" t="s">
        <v>38</v>
      </c>
      <c r="C9" s="48" t="s">
        <v>25</v>
      </c>
      <c r="D9" s="24"/>
      <c r="E9" s="50">
        <v>34</v>
      </c>
      <c r="F9" s="51">
        <f>IF(C9="不使用",1,0.85)</f>
        <v>0.85</v>
      </c>
      <c r="G9" s="27">
        <f t="shared" ref="G9:G13" si="0">ROUNDDOWN(D9*E9*F9,2)</f>
        <v>0</v>
      </c>
      <c r="H9" s="25"/>
      <c r="I9" s="50">
        <v>15000</v>
      </c>
      <c r="J9" s="25">
        <f t="shared" ref="J9:J14" si="1">ROUNDDOWN(I9*H9,2)</f>
        <v>0</v>
      </c>
      <c r="K9" s="28">
        <f t="shared" ref="K9:K14" si="2"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49" t="s">
        <v>7</v>
      </c>
      <c r="B10" s="47" t="s">
        <v>38</v>
      </c>
      <c r="C10" s="48" t="s">
        <v>25</v>
      </c>
      <c r="D10" s="24"/>
      <c r="E10" s="50">
        <v>34</v>
      </c>
      <c r="F10" s="51">
        <f t="shared" ref="F10:F14" si="3">IF(C10="不使用",1,0.85)</f>
        <v>0.85</v>
      </c>
      <c r="G10" s="27">
        <f t="shared" si="0"/>
        <v>0</v>
      </c>
      <c r="H10" s="25"/>
      <c r="I10" s="50">
        <v>15000</v>
      </c>
      <c r="J10" s="25">
        <f t="shared" si="1"/>
        <v>0</v>
      </c>
      <c r="K10" s="28">
        <f t="shared" si="2"/>
        <v>0</v>
      </c>
      <c r="L10" s="11"/>
      <c r="M10" s="11"/>
      <c r="N10" s="11"/>
      <c r="O10" s="11"/>
      <c r="P10" s="11"/>
    </row>
    <row r="11" spans="1:16" ht="19.5" customHeight="1" x14ac:dyDescent="0.15">
      <c r="A11" s="49" t="s">
        <v>8</v>
      </c>
      <c r="B11" s="47" t="s">
        <v>38</v>
      </c>
      <c r="C11" s="48" t="s">
        <v>25</v>
      </c>
      <c r="D11" s="24"/>
      <c r="E11" s="50">
        <v>34</v>
      </c>
      <c r="F11" s="51">
        <f t="shared" si="3"/>
        <v>0.85</v>
      </c>
      <c r="G11" s="27">
        <f t="shared" si="0"/>
        <v>0</v>
      </c>
      <c r="H11" s="25"/>
      <c r="I11" s="50">
        <v>15000</v>
      </c>
      <c r="J11" s="25">
        <f t="shared" si="1"/>
        <v>0</v>
      </c>
      <c r="K11" s="28">
        <f t="shared" si="2"/>
        <v>0</v>
      </c>
      <c r="L11" s="11"/>
      <c r="M11" s="11"/>
      <c r="N11" s="11"/>
      <c r="O11" s="11"/>
      <c r="P11" s="11"/>
    </row>
    <row r="12" spans="1:16" ht="19.5" customHeight="1" x14ac:dyDescent="0.15">
      <c r="A12" s="49" t="s">
        <v>9</v>
      </c>
      <c r="B12" s="47" t="s">
        <v>38</v>
      </c>
      <c r="C12" s="48" t="s">
        <v>25</v>
      </c>
      <c r="D12" s="24"/>
      <c r="E12" s="50">
        <v>34</v>
      </c>
      <c r="F12" s="51">
        <f t="shared" si="3"/>
        <v>0.85</v>
      </c>
      <c r="G12" s="27">
        <f t="shared" si="0"/>
        <v>0</v>
      </c>
      <c r="H12" s="25"/>
      <c r="I12" s="50">
        <v>16000</v>
      </c>
      <c r="J12" s="25">
        <f t="shared" si="1"/>
        <v>0</v>
      </c>
      <c r="K12" s="28">
        <f t="shared" si="2"/>
        <v>0</v>
      </c>
      <c r="L12" s="11"/>
      <c r="M12" s="11"/>
      <c r="N12" s="11"/>
      <c r="O12" s="11"/>
      <c r="P12" s="11"/>
    </row>
    <row r="13" spans="1:16" ht="19.5" customHeight="1" x14ac:dyDescent="0.15">
      <c r="A13" s="49" t="s">
        <v>10</v>
      </c>
      <c r="B13" s="47" t="s">
        <v>38</v>
      </c>
      <c r="C13" s="48" t="s">
        <v>25</v>
      </c>
      <c r="D13" s="24"/>
      <c r="E13" s="50">
        <v>34</v>
      </c>
      <c r="F13" s="51">
        <f t="shared" si="3"/>
        <v>0.85</v>
      </c>
      <c r="G13" s="27">
        <f t="shared" si="0"/>
        <v>0</v>
      </c>
      <c r="H13" s="25"/>
      <c r="I13" s="50">
        <v>12000</v>
      </c>
      <c r="J13" s="25">
        <f t="shared" si="1"/>
        <v>0</v>
      </c>
      <c r="K13" s="28">
        <f t="shared" si="2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49" t="s">
        <v>11</v>
      </c>
      <c r="B14" s="47" t="s">
        <v>38</v>
      </c>
      <c r="C14" s="48" t="s">
        <v>25</v>
      </c>
      <c r="D14" s="24"/>
      <c r="E14" s="50">
        <v>34</v>
      </c>
      <c r="F14" s="51">
        <f t="shared" si="3"/>
        <v>0.85</v>
      </c>
      <c r="G14" s="27">
        <f>ROUNDDOWN(D14*E14*F14,2)</f>
        <v>0</v>
      </c>
      <c r="H14" s="25"/>
      <c r="I14" s="50">
        <v>16000</v>
      </c>
      <c r="J14" s="29">
        <f t="shared" si="1"/>
        <v>0</v>
      </c>
      <c r="K14" s="30">
        <f t="shared" si="2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176" t="s">
        <v>59</v>
      </c>
      <c r="B15" s="176"/>
      <c r="C15" s="176"/>
      <c r="D15" s="176"/>
      <c r="E15" s="31"/>
      <c r="F15" s="31"/>
      <c r="G15" s="31"/>
      <c r="H15" s="32"/>
      <c r="I15" s="31" t="s">
        <v>58</v>
      </c>
      <c r="J15" s="44" t="s">
        <v>32</v>
      </c>
      <c r="K15" s="26">
        <f>SUM(K9:K14)</f>
        <v>0</v>
      </c>
    </row>
    <row r="16" spans="1:16" ht="97.5" customHeight="1" x14ac:dyDescent="0.15">
      <c r="A16" s="177" t="s">
        <v>148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2" ht="15.75" customHeight="1" x14ac:dyDescent="0.15">
      <c r="A17" s="5" t="s">
        <v>83</v>
      </c>
      <c r="B17" s="34"/>
      <c r="C17" s="35"/>
      <c r="D17" s="33"/>
      <c r="E17" s="33"/>
      <c r="F17" s="33"/>
      <c r="G17" s="33"/>
      <c r="H17" s="33"/>
      <c r="I17" s="33"/>
      <c r="J17" s="33"/>
      <c r="K17" s="33"/>
    </row>
    <row r="18" spans="1:12" s="8" customFormat="1" x14ac:dyDescent="0.15">
      <c r="A18" s="163" t="s">
        <v>31</v>
      </c>
      <c r="B18" s="164"/>
      <c r="C18" s="36" t="s">
        <v>40</v>
      </c>
      <c r="D18" s="37" t="s">
        <v>18</v>
      </c>
      <c r="E18" s="37" t="s">
        <v>16</v>
      </c>
      <c r="F18" s="37" t="s">
        <v>44</v>
      </c>
      <c r="G18" s="37" t="s">
        <v>22</v>
      </c>
      <c r="H18" s="37" t="s">
        <v>20</v>
      </c>
      <c r="I18" s="37" t="s">
        <v>19</v>
      </c>
      <c r="J18" s="37" t="s">
        <v>23</v>
      </c>
      <c r="K18" s="37" t="s">
        <v>21</v>
      </c>
    </row>
    <row r="19" spans="1:12" ht="16.5" customHeight="1" x14ac:dyDescent="0.15">
      <c r="A19" s="38"/>
      <c r="B19" s="39"/>
      <c r="C19" s="40"/>
      <c r="D19" s="40" t="s">
        <v>15</v>
      </c>
      <c r="E19" s="40" t="s">
        <v>12</v>
      </c>
      <c r="F19" s="40" t="s">
        <v>42</v>
      </c>
      <c r="G19" s="40" t="s">
        <v>14</v>
      </c>
      <c r="H19" s="40" t="s">
        <v>45</v>
      </c>
      <c r="I19" s="40" t="s">
        <v>13</v>
      </c>
      <c r="J19" s="40" t="s">
        <v>14</v>
      </c>
      <c r="K19" s="40" t="s">
        <v>14</v>
      </c>
    </row>
    <row r="20" spans="1:12" ht="16.5" customHeight="1" x14ac:dyDescent="0.15">
      <c r="A20" s="41"/>
      <c r="B20" s="42"/>
      <c r="C20" s="43"/>
      <c r="D20" s="40" t="s">
        <v>17</v>
      </c>
      <c r="E20" s="40" t="s">
        <v>33</v>
      </c>
      <c r="F20" s="40" t="s">
        <v>34</v>
      </c>
      <c r="G20" s="40" t="s">
        <v>49</v>
      </c>
      <c r="H20" s="40" t="s">
        <v>35</v>
      </c>
      <c r="I20" s="40" t="s">
        <v>36</v>
      </c>
      <c r="J20" s="40" t="s">
        <v>50</v>
      </c>
      <c r="K20" s="40" t="s">
        <v>51</v>
      </c>
    </row>
    <row r="21" spans="1:12" ht="19.5" customHeight="1" x14ac:dyDescent="0.15">
      <c r="A21" s="49" t="s">
        <v>0</v>
      </c>
      <c r="B21" s="47" t="s">
        <v>38</v>
      </c>
      <c r="C21" s="48" t="s">
        <v>25</v>
      </c>
      <c r="D21" s="24"/>
      <c r="E21" s="50">
        <v>34</v>
      </c>
      <c r="F21" s="51">
        <f>IF(C21="不使用",1,0.85)</f>
        <v>0.85</v>
      </c>
      <c r="G21" s="27">
        <f>ROUNDDOWN(E21*D21*F21,2)</f>
        <v>0</v>
      </c>
      <c r="H21" s="25"/>
      <c r="I21" s="50">
        <v>15000</v>
      </c>
      <c r="J21" s="25">
        <f t="shared" ref="J21:J26" si="4">ROUNDDOWN(I21*H21,2)</f>
        <v>0</v>
      </c>
      <c r="K21" s="28">
        <f t="shared" ref="K21:K26" si="5">INT(G21+J21)</f>
        <v>0</v>
      </c>
      <c r="L21" s="64"/>
    </row>
    <row r="22" spans="1:12" ht="19.5" customHeight="1" x14ac:dyDescent="0.15">
      <c r="A22" s="49" t="s">
        <v>1</v>
      </c>
      <c r="B22" s="47" t="s">
        <v>38</v>
      </c>
      <c r="C22" s="48" t="s">
        <v>25</v>
      </c>
      <c r="D22" s="24"/>
      <c r="E22" s="50">
        <v>34</v>
      </c>
      <c r="F22" s="51">
        <f t="shared" ref="F22:F26" si="6">IF(C22="不使用",1,0.85)</f>
        <v>0.85</v>
      </c>
      <c r="G22" s="27">
        <f t="shared" ref="G22:G26" si="7">ROUNDDOWN(E22*D22*F22,2)</f>
        <v>0</v>
      </c>
      <c r="H22" s="25"/>
      <c r="I22" s="50">
        <v>16000</v>
      </c>
      <c r="J22" s="25">
        <f t="shared" si="4"/>
        <v>0</v>
      </c>
      <c r="K22" s="28">
        <f t="shared" si="5"/>
        <v>0</v>
      </c>
    </row>
    <row r="23" spans="1:12" ht="19.5" customHeight="1" x14ac:dyDescent="0.15">
      <c r="A23" s="49" t="s">
        <v>2</v>
      </c>
      <c r="B23" s="47" t="s">
        <v>38</v>
      </c>
      <c r="C23" s="48" t="s">
        <v>25</v>
      </c>
      <c r="D23" s="24"/>
      <c r="E23" s="50">
        <v>34</v>
      </c>
      <c r="F23" s="51">
        <f t="shared" si="6"/>
        <v>0.85</v>
      </c>
      <c r="G23" s="27">
        <f t="shared" si="7"/>
        <v>0</v>
      </c>
      <c r="H23" s="25"/>
      <c r="I23" s="50">
        <v>15000</v>
      </c>
      <c r="J23" s="25">
        <f t="shared" si="4"/>
        <v>0</v>
      </c>
      <c r="K23" s="28">
        <f t="shared" si="5"/>
        <v>0</v>
      </c>
    </row>
    <row r="24" spans="1:12" ht="19.5" customHeight="1" x14ac:dyDescent="0.15">
      <c r="A24" s="49" t="s">
        <v>3</v>
      </c>
      <c r="B24" s="47" t="s">
        <v>39</v>
      </c>
      <c r="C24" s="48" t="s">
        <v>25</v>
      </c>
      <c r="D24" s="24"/>
      <c r="E24" s="50">
        <v>34</v>
      </c>
      <c r="F24" s="51">
        <f t="shared" si="6"/>
        <v>0.85</v>
      </c>
      <c r="G24" s="27">
        <f t="shared" si="7"/>
        <v>0</v>
      </c>
      <c r="H24" s="25"/>
      <c r="I24" s="50">
        <v>16000</v>
      </c>
      <c r="J24" s="25">
        <f t="shared" si="4"/>
        <v>0</v>
      </c>
      <c r="K24" s="28">
        <f t="shared" si="5"/>
        <v>0</v>
      </c>
    </row>
    <row r="25" spans="1:12" ht="19.5" customHeight="1" x14ac:dyDescent="0.15">
      <c r="A25" s="49" t="s">
        <v>4</v>
      </c>
      <c r="B25" s="47" t="s">
        <v>39</v>
      </c>
      <c r="C25" s="48" t="s">
        <v>25</v>
      </c>
      <c r="D25" s="24"/>
      <c r="E25" s="50">
        <v>34</v>
      </c>
      <c r="F25" s="51">
        <f t="shared" si="6"/>
        <v>0.85</v>
      </c>
      <c r="G25" s="27">
        <f t="shared" si="7"/>
        <v>0</v>
      </c>
      <c r="H25" s="25"/>
      <c r="I25" s="50">
        <v>16000</v>
      </c>
      <c r="J25" s="25">
        <f t="shared" si="4"/>
        <v>0</v>
      </c>
      <c r="K25" s="28">
        <f t="shared" si="5"/>
        <v>0</v>
      </c>
    </row>
    <row r="26" spans="1:12" ht="19.5" customHeight="1" thickBot="1" x14ac:dyDescent="0.2">
      <c r="A26" s="49" t="s">
        <v>5</v>
      </c>
      <c r="B26" s="47" t="s">
        <v>39</v>
      </c>
      <c r="C26" s="48" t="s">
        <v>25</v>
      </c>
      <c r="D26" s="24"/>
      <c r="E26" s="50">
        <v>34</v>
      </c>
      <c r="F26" s="51">
        <f t="shared" si="6"/>
        <v>0.85</v>
      </c>
      <c r="G26" s="27">
        <f t="shared" si="7"/>
        <v>0</v>
      </c>
      <c r="H26" s="25"/>
      <c r="I26" s="50">
        <v>15000</v>
      </c>
      <c r="J26" s="25">
        <f t="shared" si="4"/>
        <v>0</v>
      </c>
      <c r="K26" s="28">
        <f t="shared" si="5"/>
        <v>0</v>
      </c>
    </row>
    <row r="27" spans="1:12" ht="20.25" customHeight="1" thickBot="1" x14ac:dyDescent="0.2">
      <c r="A27" s="74"/>
      <c r="B27" s="1"/>
      <c r="C27" s="4"/>
      <c r="D27" s="1"/>
      <c r="E27" s="1"/>
      <c r="F27" s="1"/>
      <c r="G27" s="1"/>
      <c r="H27" s="16"/>
      <c r="I27" s="1"/>
      <c r="J27" s="45" t="s">
        <v>53</v>
      </c>
      <c r="K27" s="13">
        <f>SUM(K21:K26)</f>
        <v>0</v>
      </c>
      <c r="L27" s="64"/>
    </row>
    <row r="28" spans="1:12" ht="12.75" thickBot="1" x14ac:dyDescent="0.2">
      <c r="A28" s="61"/>
    </row>
    <row r="29" spans="1:12" ht="30" customHeight="1" thickTop="1" thickBot="1" x14ac:dyDescent="0.2">
      <c r="A29" s="57"/>
      <c r="B29" s="2"/>
      <c r="C29" s="4"/>
      <c r="D29" s="2"/>
      <c r="E29" s="2"/>
      <c r="F29" s="2"/>
      <c r="G29" s="2"/>
      <c r="H29" s="17"/>
      <c r="I29" s="2"/>
      <c r="J29" s="46" t="s">
        <v>85</v>
      </c>
      <c r="K29" s="18">
        <f>K15+K27</f>
        <v>0</v>
      </c>
    </row>
    <row r="30" spans="1:12" ht="11.25" customHeight="1" x14ac:dyDescent="0.15">
      <c r="A30" s="68"/>
      <c r="B30" s="68"/>
      <c r="C30" s="69"/>
      <c r="D30" s="68"/>
      <c r="E30" s="68"/>
      <c r="F30" s="68"/>
      <c r="G30" s="68"/>
      <c r="H30" s="3"/>
      <c r="I30" s="3"/>
      <c r="J30" s="19"/>
      <c r="K30" s="21"/>
    </row>
    <row r="31" spans="1:12" x14ac:dyDescent="0.15">
      <c r="A31" s="70"/>
      <c r="B31" s="71"/>
      <c r="C31" s="65"/>
      <c r="D31" s="72"/>
      <c r="E31" s="72"/>
      <c r="F31" s="72"/>
      <c r="G31" s="72"/>
      <c r="H31" s="22"/>
      <c r="I31" s="22"/>
      <c r="J31" s="22"/>
      <c r="K31" s="22"/>
    </row>
    <row r="32" spans="1:12" x14ac:dyDescent="0.15">
      <c r="A32" s="70"/>
      <c r="B32" s="71"/>
      <c r="C32" s="65"/>
      <c r="D32" s="72"/>
      <c r="E32" s="72"/>
      <c r="F32" s="72"/>
      <c r="G32" s="72"/>
      <c r="H32" s="22"/>
      <c r="I32" s="22"/>
      <c r="J32" s="22"/>
      <c r="K32" s="22"/>
    </row>
    <row r="33" spans="1:11" ht="9" customHeight="1" x14ac:dyDescent="0.15">
      <c r="A33" s="71"/>
      <c r="B33" s="71"/>
      <c r="C33" s="65"/>
      <c r="D33" s="72"/>
      <c r="E33" s="72"/>
      <c r="F33" s="72"/>
      <c r="G33" s="72"/>
      <c r="H33" s="22"/>
      <c r="I33" s="22"/>
      <c r="J33" s="22"/>
      <c r="K33" s="22"/>
    </row>
    <row r="34" spans="1:11" ht="28.5" customHeight="1" x14ac:dyDescent="0.15">
      <c r="A34" s="71"/>
      <c r="B34" s="65"/>
      <c r="C34" s="180"/>
      <c r="D34" s="180"/>
      <c r="E34" s="181"/>
      <c r="F34" s="181"/>
      <c r="G34" s="73"/>
      <c r="H34" s="22"/>
      <c r="I34" s="22"/>
      <c r="J34" s="22"/>
      <c r="K34" s="22"/>
    </row>
    <row r="35" spans="1:11" ht="24.75" customHeight="1" x14ac:dyDescent="0.15">
      <c r="A35" s="71"/>
      <c r="B35" s="65"/>
      <c r="C35" s="178"/>
      <c r="D35" s="178"/>
      <c r="E35" s="179"/>
      <c r="F35" s="179"/>
      <c r="G35" s="73"/>
      <c r="H35" s="22"/>
      <c r="I35" s="22"/>
      <c r="J35" s="22"/>
      <c r="K35" s="22"/>
    </row>
    <row r="36" spans="1:11" ht="24.75" customHeight="1" x14ac:dyDescent="0.15">
      <c r="A36" s="71"/>
      <c r="B36" s="65"/>
      <c r="C36" s="178"/>
      <c r="D36" s="178"/>
      <c r="E36" s="179"/>
      <c r="F36" s="179"/>
      <c r="G36" s="73"/>
      <c r="H36" s="22"/>
      <c r="I36" s="22"/>
      <c r="J36" s="22"/>
      <c r="K36" s="22"/>
    </row>
    <row r="37" spans="1:11" x14ac:dyDescent="0.15">
      <c r="A37" s="71"/>
      <c r="B37" s="71"/>
      <c r="C37" s="65"/>
      <c r="D37" s="73"/>
      <c r="E37" s="73"/>
      <c r="F37" s="73"/>
      <c r="G37" s="73"/>
    </row>
  </sheetData>
  <mergeCells count="12">
    <mergeCell ref="A1:K1"/>
    <mergeCell ref="A2:K2"/>
    <mergeCell ref="A6:B6"/>
    <mergeCell ref="A15:D15"/>
    <mergeCell ref="A16:K16"/>
    <mergeCell ref="C36:D36"/>
    <mergeCell ref="E36:F36"/>
    <mergeCell ref="A18:B18"/>
    <mergeCell ref="C34:D34"/>
    <mergeCell ref="E34:F34"/>
    <mergeCell ref="C35:D35"/>
    <mergeCell ref="E35:F35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87" orientation="landscape" r:id="rId1"/>
  <headerFooter>
    <oddHeader>&amp;R別添様式２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総括表</vt:lpstr>
      <vt:lpstr>①【売電】今泉工場</vt:lpstr>
      <vt:lpstr>②【売電】葛岡工場</vt:lpstr>
      <vt:lpstr>③【売電】松森工場</vt:lpstr>
      <vt:lpstr>④【買電】今泉工場</vt:lpstr>
      <vt:lpstr>⑤【買電】松森工場</vt:lpstr>
      <vt:lpstr>⑥【買電】石積埋立処分場</vt:lpstr>
      <vt:lpstr>⑦【買電】延寿埋立処分場</vt:lpstr>
      <vt:lpstr>⑧【買電】森郷埋立処分場跡地排水処理施設</vt:lpstr>
      <vt:lpstr>⑨【買電】堆肥化センター</vt:lpstr>
      <vt:lpstr>⑩【買電】南蒲生環境センター</vt:lpstr>
      <vt:lpstr>①【売電】今泉工場!Print_Area</vt:lpstr>
      <vt:lpstr>②【売電】葛岡工場!Print_Area</vt:lpstr>
      <vt:lpstr>③【売電】松森工場!Print_Area</vt:lpstr>
      <vt:lpstr>④【買電】今泉工場!Print_Area</vt:lpstr>
      <vt:lpstr>⑤【買電】松森工場!Print_Area</vt:lpstr>
      <vt:lpstr>⑥【買電】石積埋立処分場!Print_Area</vt:lpstr>
      <vt:lpstr>⑦【買電】延寿埋立処分場!Print_Area</vt:lpstr>
      <vt:lpstr>⑧【買電】森郷埋立処分場跡地排水処理施設!Print_Area</vt:lpstr>
      <vt:lpstr>⑨【買電】堆肥化センター!Print_Area</vt:lpstr>
      <vt:lpstr>⑩【買電】南蒲生環境センター!Print_Area</vt:lpstr>
      <vt:lpstr>総括表!Print_Area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2023-05-30T06:08:25Z</cp:lastPrinted>
  <dcterms:created xsi:type="dcterms:W3CDTF">2014-11-10T05:34:32Z</dcterms:created>
  <dcterms:modified xsi:type="dcterms:W3CDTF">2023-05-31T00:23:26Z</dcterms:modified>
</cp:coreProperties>
</file>