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算定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<sst xmlns="http://schemas.openxmlformats.org/spreadsheetml/2006/main" count="104" uniqueCount="80">
  <si>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C</t>
  </si>
  <si>
    <t>　　B</t>
  </si>
  <si>
    <t>A</t>
  </si>
  <si>
    <t>cosα＝</t>
  </si>
  <si>
    <t>αの角度（ラジアン）</t>
  </si>
  <si>
    <t>α＝</t>
  </si>
  <si>
    <t>ASIN（sinα）＝ACOS（cosα）</t>
  </si>
  <si>
    <t>扇型の面積</t>
  </si>
  <si>
    <t>扇型内の二等辺三角形の面積</t>
  </si>
  <si>
    <t>∴求める部分の面積は，</t>
  </si>
  <si>
    <t>左の円の半径</t>
  </si>
  <si>
    <t>右の円の半径</t>
  </si>
  <si>
    <t>（ｍ）</t>
  </si>
  <si>
    <t>（ｍ）</t>
  </si>
  <si>
    <t>２つの円の中心間距離</t>
  </si>
  <si>
    <t>計算バックデータ</t>
  </si>
  <si>
    <t>&gt;</t>
  </si>
  <si>
    <t>(ラジアン）</t>
  </si>
  <si>
    <t>上図の緑色部分の面積は，</t>
  </si>
  <si>
    <t>β＝</t>
  </si>
  <si>
    <t>ASIN（sinβ）＝ACOS（cosβ）</t>
  </si>
  <si>
    <t>（ラジアン）</t>
  </si>
  <si>
    <t>㎡</t>
  </si>
  <si>
    <t>よって，緑とオレンジの合計面積は，</t>
  </si>
  <si>
    <t>（㎡）</t>
  </si>
  <si>
    <t>【参考】</t>
  </si>
  <si>
    <t>樹高</t>
  </si>
  <si>
    <t>半径</t>
  </si>
  <si>
    <t>４ｍ以上</t>
  </si>
  <si>
    <t>２．１ｍ</t>
  </si>
  <si>
    <t>２．５ｍ以上４ｍ未満</t>
  </si>
  <si>
    <t>１ｍ以上２．５ｍ未満</t>
  </si>
  <si>
    <t>１．６ｍ</t>
  </si>
  <si>
    <t>みなし円の</t>
  </si>
  <si>
    <t>１．１ｍ</t>
  </si>
  <si>
    <t>㎡</t>
  </si>
  <si>
    <t>上図のオレンジ部分の面積は，</t>
  </si>
  <si>
    <t>※黄色の部分に数値を入力してください。</t>
  </si>
  <si>
    <t>sinβ＝</t>
  </si>
  <si>
    <t>βの角度（ラジアン）</t>
  </si>
  <si>
    <t>２点距離A</t>
  </si>
  <si>
    <t>ヘロンの公式より，２つの円の交点と，円の中心点を頂点とする四角形の面積Sは</t>
  </si>
  <si>
    <t>a</t>
  </si>
  <si>
    <t>ｂ</t>
  </si>
  <si>
    <t>ｃ</t>
  </si>
  <si>
    <t>頂点A</t>
  </si>
  <si>
    <t>頂点B</t>
  </si>
  <si>
    <t>頂点C</t>
  </si>
  <si>
    <t>（a＋ｂ＋ｃ）／２＝</t>
  </si>
  <si>
    <t>S＝</t>
  </si>
  <si>
    <t>＝</t>
  </si>
  <si>
    <t>(イメージ図）</t>
  </si>
  <si>
    <t>（イメージ図）</t>
  </si>
  <si>
    <t>D</t>
  </si>
  <si>
    <t>S＝A×D/２より，D＝</t>
  </si>
  <si>
    <t>sinα＝</t>
  </si>
  <si>
    <t>D</t>
  </si>
  <si>
    <t>√（１-sinα・sinα）</t>
  </si>
  <si>
    <t>cosβ＝</t>
  </si>
  <si>
    <t>√（１-sinβ・sinβ）</t>
  </si>
  <si>
    <t>として，</t>
  </si>
  <si>
    <t>半径ｒ1</t>
  </si>
  <si>
    <t>半径ｒ2</t>
  </si>
  <si>
    <t>ｒ1</t>
  </si>
  <si>
    <t>ｒ2</t>
  </si>
  <si>
    <t>ｒ＝</t>
  </si>
  <si>
    <t>２×√｛ｒ×（ｒ－a）×（ｒ－ｂ）×（ｒ－ｃ）｝</t>
  </si>
  <si>
    <t>ｒ1の算定</t>
  </si>
  <si>
    <t>2×ｒ1</t>
  </si>
  <si>
    <t>ｒ1+ｒ2=</t>
  </si>
  <si>
    <t>π×ｒ1×ｒ1×２α／２π＝ｒ1×ｒ1×α</t>
  </si>
  <si>
    <t>sinα×cosα×ｒ1×ｒ1</t>
  </si>
  <si>
    <t>ｒ1×ｒ1×α　-　sinα×cosα×ｒ1×ｒ1</t>
  </si>
  <si>
    <t>ｒ2の算定</t>
  </si>
  <si>
    <t>2×ｒ2</t>
  </si>
  <si>
    <t>π×ｒ2×ｒ2×２β／２π＝ｒ2×ｒ2×β</t>
  </si>
  <si>
    <t>sinβ×cosβ×ｒ2×ｒ2</t>
  </si>
  <si>
    <t>ｒ2×ｒ2×β　-　sinβ×cosβ×ｒ2×ｒ2</t>
  </si>
  <si>
    <t>ｒ2</t>
  </si>
  <si>
    <t>（A≧min(r1，r2)を入力してください。）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</si>
</sst>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00000_ "/>
    <numFmt numFmtId="179" formatCode="0.00000_ "/>
    <numFmt numFmtId="180" formatCode="0.0000_ "/>
    <numFmt numFmtId="181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HG丸ｺﾞｼｯｸM-PRO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81" fontId="3" fillId="3" borderId="0" xfId="0" applyNumberFormat="1" applyFont="1" applyFill="1" applyAlignment="1">
      <alignment vertical="center"/>
    </xf>
    <xf numFmtId="181" fontId="3" fillId="4" borderId="0" xfId="0" applyNumberFormat="1" applyFont="1" applyFill="1" applyAlignment="1">
      <alignment vertical="center"/>
    </xf>
    <xf numFmtId="181" fontId="3" fillId="0" borderId="0" xfId="0" applyNumberFormat="1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161925</xdr:rowOff>
    </xdr:from>
    <xdr:to>
      <xdr:col>5</xdr:col>
      <xdr:colOff>352425</xdr:colOff>
      <xdr:row>14</xdr:row>
      <xdr:rowOff>9525</xdr:rowOff>
    </xdr:to>
    <xdr:sp>
      <xdr:nvSpPr>
        <xdr:cNvPr id="1" name="Oval 1"/>
        <xdr:cNvSpPr>
          <a:spLocks/>
        </xdr:cNvSpPr>
      </xdr:nvSpPr>
      <xdr:spPr>
        <a:xfrm>
          <a:off x="1695450" y="333375"/>
          <a:ext cx="2085975" cy="2076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2" name="Oval 2"/>
        <xdr:cNvSpPr>
          <a:spLocks/>
        </xdr:cNvSpPr>
      </xdr:nvSpPr>
      <xdr:spPr>
        <a:xfrm>
          <a:off x="685800" y="685800"/>
          <a:ext cx="1371600" cy="13716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3</xdr:row>
      <xdr:rowOff>76200</xdr:rowOff>
    </xdr:from>
    <xdr:to>
      <xdr:col>2</xdr:col>
      <xdr:colOff>447675</xdr:colOff>
      <xdr:row>12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28650" y="590550"/>
          <a:ext cx="11906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9525</xdr:rowOff>
    </xdr:from>
    <xdr:to>
      <xdr:col>2</xdr:col>
      <xdr:colOff>457200</xdr:colOff>
      <xdr:row>10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828800" y="8667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371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457200</xdr:colOff>
      <xdr:row>7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1371600" y="866775"/>
          <a:ext cx="45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161925</xdr:rowOff>
    </xdr:from>
    <xdr:to>
      <xdr:col>2</xdr:col>
      <xdr:colOff>457200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1362075"/>
          <a:ext cx="457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1819275" y="857250"/>
          <a:ext cx="923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9525</xdr:rowOff>
    </xdr:from>
    <xdr:to>
      <xdr:col>4</xdr:col>
      <xdr:colOff>0</xdr:colOff>
      <xdr:row>11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828800" y="1381125"/>
          <a:ext cx="914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10" name="Oval 10"/>
        <xdr:cNvSpPr>
          <a:spLocks/>
        </xdr:cNvSpPr>
      </xdr:nvSpPr>
      <xdr:spPr>
        <a:xfrm>
          <a:off x="685800" y="685800"/>
          <a:ext cx="1371600" cy="1371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5</xdr:col>
      <xdr:colOff>352425</xdr:colOff>
      <xdr:row>17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685800" y="30765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161925</xdr:rowOff>
    </xdr:from>
    <xdr:to>
      <xdr:col>2</xdr:col>
      <xdr:colOff>0</xdr:colOff>
      <xdr:row>17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371600" y="136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0</xdr:colOff>
      <xdr:row>17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685800" y="136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4</xdr:col>
      <xdr:colOff>0</xdr:colOff>
      <xdr:row>17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2743200" y="136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161925</xdr:rowOff>
    </xdr:from>
    <xdr:to>
      <xdr:col>5</xdr:col>
      <xdr:colOff>352425</xdr:colOff>
      <xdr:row>17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3781425" y="136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10</xdr:row>
      <xdr:rowOff>161925</xdr:rowOff>
    </xdr:from>
    <xdr:to>
      <xdr:col>2</xdr:col>
      <xdr:colOff>466725</xdr:colOff>
      <xdr:row>15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1838325" y="18764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1371600" y="2743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57150</xdr:rowOff>
    </xdr:from>
    <xdr:to>
      <xdr:col>2</xdr:col>
      <xdr:colOff>152400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76375" y="1257300"/>
          <a:ext cx="47625" cy="114300"/>
        </a:xfrm>
        <a:custGeom>
          <a:pathLst>
            <a:path h="12" w="5">
              <a:moveTo>
                <a:pt x="0" y="0"/>
              </a:moveTo>
              <a:cubicBezTo>
                <a:pt x="1" y="2"/>
                <a:pt x="3" y="4"/>
                <a:pt x="4" y="6"/>
              </a:cubicBezTo>
              <a:cubicBezTo>
                <a:pt x="5" y="8"/>
                <a:pt x="5" y="10"/>
                <a:pt x="5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47625</xdr:rowOff>
    </xdr:from>
    <xdr:to>
      <xdr:col>3</xdr:col>
      <xdr:colOff>476250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476500" y="1247775"/>
          <a:ext cx="57150" cy="123825"/>
        </a:xfrm>
        <a:custGeom>
          <a:pathLst>
            <a:path h="13" w="6">
              <a:moveTo>
                <a:pt x="6" y="0"/>
              </a:moveTo>
              <a:cubicBezTo>
                <a:pt x="4" y="1"/>
                <a:pt x="2" y="3"/>
                <a:pt x="1" y="4"/>
              </a:cubicBezTo>
              <a:cubicBezTo>
                <a:pt x="0" y="5"/>
                <a:pt x="0" y="8"/>
                <a:pt x="0" y="9"/>
              </a:cubicBezTo>
              <a:cubicBezTo>
                <a:pt x="0" y="10"/>
                <a:pt x="0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</xdr:row>
      <xdr:rowOff>19050</xdr:rowOff>
    </xdr:from>
    <xdr:to>
      <xdr:col>2</xdr:col>
      <xdr:colOff>66675</xdr:colOff>
      <xdr:row>7</xdr:row>
      <xdr:rowOff>38100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38250" y="10477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α</a:t>
          </a:r>
        </a:p>
      </xdr:txBody>
    </xdr:sp>
    <xdr:clientData/>
  </xdr:twoCellAnchor>
  <xdr:twoCellAnchor>
    <xdr:from>
      <xdr:col>3</xdr:col>
      <xdr:colOff>542925</xdr:colOff>
      <xdr:row>6</xdr:row>
      <xdr:rowOff>47625</xdr:rowOff>
    </xdr:from>
    <xdr:to>
      <xdr:col>4</xdr:col>
      <xdr:colOff>76200</xdr:colOff>
      <xdr:row>7</xdr:row>
      <xdr:rowOff>66675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600325" y="10763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βα</a:t>
          </a:r>
        </a:p>
      </xdr:txBody>
    </xdr:sp>
    <xdr:clientData/>
  </xdr:twoCellAnchor>
  <xdr:twoCellAnchor>
    <xdr:from>
      <xdr:col>2</xdr:col>
      <xdr:colOff>323850</xdr:colOff>
      <xdr:row>34</xdr:row>
      <xdr:rowOff>161925</xdr:rowOff>
    </xdr:from>
    <xdr:to>
      <xdr:col>5</xdr:col>
      <xdr:colOff>352425</xdr:colOff>
      <xdr:row>47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695450" y="6038850"/>
          <a:ext cx="2085975" cy="20764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45</xdr:row>
      <xdr:rowOff>0</xdr:rowOff>
    </xdr:to>
    <xdr:sp>
      <xdr:nvSpPr>
        <xdr:cNvPr id="23" name="Oval 23"/>
        <xdr:cNvSpPr>
          <a:spLocks/>
        </xdr:cNvSpPr>
      </xdr:nvSpPr>
      <xdr:spPr>
        <a:xfrm>
          <a:off x="685800" y="6391275"/>
          <a:ext cx="1371600" cy="1371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5</xdr:col>
      <xdr:colOff>533400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1838325" y="5991225"/>
          <a:ext cx="21240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38</xdr:row>
      <xdr:rowOff>9525</xdr:rowOff>
    </xdr:from>
    <xdr:to>
      <xdr:col>2</xdr:col>
      <xdr:colOff>457200</xdr:colOff>
      <xdr:row>43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1828800" y="65722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7077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457200</xdr:colOff>
      <xdr:row>40</xdr:row>
      <xdr:rowOff>161925</xdr:rowOff>
    </xdr:to>
    <xdr:sp>
      <xdr:nvSpPr>
        <xdr:cNvPr id="27" name="Line 27"/>
        <xdr:cNvSpPr>
          <a:spLocks/>
        </xdr:cNvSpPr>
      </xdr:nvSpPr>
      <xdr:spPr>
        <a:xfrm flipV="1">
          <a:off x="1371600" y="6572250"/>
          <a:ext cx="457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161925</xdr:rowOff>
    </xdr:from>
    <xdr:to>
      <xdr:col>2</xdr:col>
      <xdr:colOff>457200</xdr:colOff>
      <xdr:row>44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7067550"/>
          <a:ext cx="457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38</xdr:row>
      <xdr:rowOff>0</xdr:rowOff>
    </xdr:from>
    <xdr:to>
      <xdr:col>4</xdr:col>
      <xdr:colOff>0</xdr:colOff>
      <xdr:row>41</xdr:row>
      <xdr:rowOff>0</xdr:rowOff>
    </xdr:to>
    <xdr:sp>
      <xdr:nvSpPr>
        <xdr:cNvPr id="29" name="Line 29"/>
        <xdr:cNvSpPr>
          <a:spLocks/>
        </xdr:cNvSpPr>
      </xdr:nvSpPr>
      <xdr:spPr>
        <a:xfrm>
          <a:off x="1819275" y="6562725"/>
          <a:ext cx="923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41</xdr:row>
      <xdr:rowOff>9525</xdr:rowOff>
    </xdr:from>
    <xdr:to>
      <xdr:col>4</xdr:col>
      <xdr:colOff>0</xdr:colOff>
      <xdr:row>44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1828800" y="7086600"/>
          <a:ext cx="914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45</xdr:row>
      <xdr:rowOff>0</xdr:rowOff>
    </xdr:to>
    <xdr:sp>
      <xdr:nvSpPr>
        <xdr:cNvPr id="31" name="Oval 31"/>
        <xdr:cNvSpPr>
          <a:spLocks/>
        </xdr:cNvSpPr>
      </xdr:nvSpPr>
      <xdr:spPr>
        <a:xfrm>
          <a:off x="685800" y="6391275"/>
          <a:ext cx="1371600" cy="1371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161925</xdr:rowOff>
    </xdr:from>
    <xdr:to>
      <xdr:col>5</xdr:col>
      <xdr:colOff>352425</xdr:colOff>
      <xdr:row>50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685800" y="87820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161925</xdr:rowOff>
    </xdr:from>
    <xdr:to>
      <xdr:col>2</xdr:col>
      <xdr:colOff>0</xdr:colOff>
      <xdr:row>50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1371600" y="70675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161925</xdr:rowOff>
    </xdr:from>
    <xdr:to>
      <xdr:col>1</xdr:col>
      <xdr:colOff>0</xdr:colOff>
      <xdr:row>50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685800" y="70675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161925</xdr:rowOff>
    </xdr:from>
    <xdr:to>
      <xdr:col>4</xdr:col>
      <xdr:colOff>0</xdr:colOff>
      <xdr:row>50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2743200" y="70675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40</xdr:row>
      <xdr:rowOff>161925</xdr:rowOff>
    </xdr:from>
    <xdr:to>
      <xdr:col>5</xdr:col>
      <xdr:colOff>352425</xdr:colOff>
      <xdr:row>50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3781425" y="70675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43</xdr:row>
      <xdr:rowOff>161925</xdr:rowOff>
    </xdr:from>
    <xdr:to>
      <xdr:col>2</xdr:col>
      <xdr:colOff>466725</xdr:colOff>
      <xdr:row>48</xdr:row>
      <xdr:rowOff>152400</xdr:rowOff>
    </xdr:to>
    <xdr:sp>
      <xdr:nvSpPr>
        <xdr:cNvPr id="37" name="Line 37"/>
        <xdr:cNvSpPr>
          <a:spLocks/>
        </xdr:cNvSpPr>
      </xdr:nvSpPr>
      <xdr:spPr>
        <a:xfrm flipH="1">
          <a:off x="1838325" y="75819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448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40</xdr:row>
      <xdr:rowOff>57150</xdr:rowOff>
    </xdr:from>
    <xdr:to>
      <xdr:col>2</xdr:col>
      <xdr:colOff>152400</xdr:colOff>
      <xdr:row>41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76375" y="6962775"/>
          <a:ext cx="47625" cy="114300"/>
        </a:xfrm>
        <a:custGeom>
          <a:pathLst>
            <a:path h="12" w="5">
              <a:moveTo>
                <a:pt x="0" y="0"/>
              </a:moveTo>
              <a:cubicBezTo>
                <a:pt x="1" y="2"/>
                <a:pt x="3" y="4"/>
                <a:pt x="4" y="6"/>
              </a:cubicBezTo>
              <a:cubicBezTo>
                <a:pt x="5" y="8"/>
                <a:pt x="5" y="10"/>
                <a:pt x="5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40</xdr:row>
      <xdr:rowOff>47625</xdr:rowOff>
    </xdr:from>
    <xdr:to>
      <xdr:col>3</xdr:col>
      <xdr:colOff>476250</xdr:colOff>
      <xdr:row>41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476500" y="6953250"/>
          <a:ext cx="57150" cy="123825"/>
        </a:xfrm>
        <a:custGeom>
          <a:pathLst>
            <a:path h="13" w="6">
              <a:moveTo>
                <a:pt x="6" y="0"/>
              </a:moveTo>
              <a:cubicBezTo>
                <a:pt x="4" y="1"/>
                <a:pt x="2" y="3"/>
                <a:pt x="1" y="4"/>
              </a:cubicBezTo>
              <a:cubicBezTo>
                <a:pt x="0" y="5"/>
                <a:pt x="0" y="8"/>
                <a:pt x="0" y="9"/>
              </a:cubicBezTo>
              <a:cubicBezTo>
                <a:pt x="0" y="10"/>
                <a:pt x="0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39</xdr:row>
      <xdr:rowOff>28575</xdr:rowOff>
    </xdr:from>
    <xdr:to>
      <xdr:col>2</xdr:col>
      <xdr:colOff>66675</xdr:colOff>
      <xdr:row>40</xdr:row>
      <xdr:rowOff>47625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47775" y="67627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α</a:t>
          </a:r>
        </a:p>
      </xdr:txBody>
    </xdr:sp>
    <xdr:clientData/>
  </xdr:twoCellAnchor>
  <xdr:twoCellAnchor>
    <xdr:from>
      <xdr:col>3</xdr:col>
      <xdr:colOff>523875</xdr:colOff>
      <xdr:row>39</xdr:row>
      <xdr:rowOff>38100</xdr:rowOff>
    </xdr:from>
    <xdr:to>
      <xdr:col>4</xdr:col>
      <xdr:colOff>47625</xdr:colOff>
      <xdr:row>40</xdr:row>
      <xdr:rowOff>57150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581275" y="67722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βα</a:t>
          </a:r>
        </a:p>
      </xdr:txBody>
    </xdr:sp>
    <xdr:clientData/>
  </xdr:twoCellAnchor>
  <xdr:twoCellAnchor>
    <xdr:from>
      <xdr:col>2</xdr:col>
      <xdr:colOff>323850</xdr:colOff>
      <xdr:row>34</xdr:row>
      <xdr:rowOff>152400</xdr:rowOff>
    </xdr:from>
    <xdr:to>
      <xdr:col>5</xdr:col>
      <xdr:colOff>352425</xdr:colOff>
      <xdr:row>47</xdr:row>
      <xdr:rowOff>0</xdr:rowOff>
    </xdr:to>
    <xdr:sp>
      <xdr:nvSpPr>
        <xdr:cNvPr id="43" name="Oval 43"/>
        <xdr:cNvSpPr>
          <a:spLocks/>
        </xdr:cNvSpPr>
      </xdr:nvSpPr>
      <xdr:spPr>
        <a:xfrm>
          <a:off x="1695450" y="6029325"/>
          <a:ext cx="2085975" cy="2076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95250</xdr:rowOff>
    </xdr:from>
    <xdr:to>
      <xdr:col>16</xdr:col>
      <xdr:colOff>9525</xdr:colOff>
      <xdr:row>37</xdr:row>
      <xdr:rowOff>95250</xdr:rowOff>
    </xdr:to>
    <xdr:sp>
      <xdr:nvSpPr>
        <xdr:cNvPr id="44" name="Line 66"/>
        <xdr:cNvSpPr>
          <a:spLocks/>
        </xdr:cNvSpPr>
      </xdr:nvSpPr>
      <xdr:spPr>
        <a:xfrm>
          <a:off x="6296025" y="6486525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15</xdr:col>
      <xdr:colOff>676275</xdr:colOff>
      <xdr:row>16</xdr:row>
      <xdr:rowOff>123825</xdr:rowOff>
    </xdr:to>
    <xdr:sp>
      <xdr:nvSpPr>
        <xdr:cNvPr id="45" name="Line 67"/>
        <xdr:cNvSpPr>
          <a:spLocks/>
        </xdr:cNvSpPr>
      </xdr:nvSpPr>
      <xdr:spPr>
        <a:xfrm>
          <a:off x="6296025" y="286702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</xdr:row>
      <xdr:rowOff>9525</xdr:rowOff>
    </xdr:from>
    <xdr:to>
      <xdr:col>14</xdr:col>
      <xdr:colOff>266700</xdr:colOff>
      <xdr:row>4</xdr:row>
      <xdr:rowOff>161925</xdr:rowOff>
    </xdr:to>
    <xdr:sp>
      <xdr:nvSpPr>
        <xdr:cNvPr id="46" name="AutoShape 68"/>
        <xdr:cNvSpPr>
          <a:spLocks/>
        </xdr:cNvSpPr>
      </xdr:nvSpPr>
      <xdr:spPr>
        <a:xfrm>
          <a:off x="9124950" y="180975"/>
          <a:ext cx="904875" cy="6667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" name="Line 69"/>
        <xdr:cNvSpPr>
          <a:spLocks/>
        </xdr:cNvSpPr>
      </xdr:nvSpPr>
      <xdr:spPr>
        <a:xfrm>
          <a:off x="1819275" y="857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0</xdr:rowOff>
    </xdr:from>
    <xdr:to>
      <xdr:col>7</xdr:col>
      <xdr:colOff>19050</xdr:colOff>
      <xdr:row>11</xdr:row>
      <xdr:rowOff>0</xdr:rowOff>
    </xdr:to>
    <xdr:sp>
      <xdr:nvSpPr>
        <xdr:cNvPr id="48" name="Line 70"/>
        <xdr:cNvSpPr>
          <a:spLocks/>
        </xdr:cNvSpPr>
      </xdr:nvSpPr>
      <xdr:spPr>
        <a:xfrm>
          <a:off x="1838325" y="18859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9525</xdr:rowOff>
    </xdr:to>
    <xdr:sp>
      <xdr:nvSpPr>
        <xdr:cNvPr id="49" name="Line 71"/>
        <xdr:cNvSpPr>
          <a:spLocks/>
        </xdr:cNvSpPr>
      </xdr:nvSpPr>
      <xdr:spPr>
        <a:xfrm>
          <a:off x="4829175" y="8572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15" zoomScaleNormal="115" workbookViewId="0" topLeftCell="A11">
      <selection activeCell="D25" sqref="D25"/>
    </sheetView>
  </sheetViews>
  <sheetFormatPr defaultColWidth="9.00390625" defaultRowHeight="13.5"/>
  <cols>
    <col min="7" max="7" width="9.375" style="0" bestFit="1" customWidth="1"/>
    <col min="8" max="8" width="10.25390625" style="0" bestFit="1" customWidth="1"/>
    <col min="10" max="10" width="10.00390625" style="0" customWidth="1"/>
    <col min="12" max="12" width="8.50390625" style="0" customWidth="1"/>
  </cols>
  <sheetData>
    <row r="1" spans="1:14" ht="13.5">
      <c r="A1" t="s">
        <v>51</v>
      </c>
      <c r="M1" s="14" t="s">
        <v>52</v>
      </c>
      <c r="N1" s="14" t="s">
        <v>45</v>
      </c>
    </row>
    <row r="2" spans="2:10" ht="13.5">
      <c r="B2" t="s">
        <v>61</v>
      </c>
      <c r="F2" t="s">
        <v>62</v>
      </c>
      <c r="J2" t="s">
        <v>15</v>
      </c>
    </row>
    <row r="3" spans="10:14" ht="13.5">
      <c r="J3" t="s">
        <v>63</v>
      </c>
      <c r="K3" s="10">
        <f>D22</f>
        <v>1.1</v>
      </c>
      <c r="L3" t="s">
        <v>12</v>
      </c>
      <c r="N3" s="1" t="s">
        <v>44</v>
      </c>
    </row>
    <row r="4" spans="10:13" ht="13.5">
      <c r="J4" t="s">
        <v>64</v>
      </c>
      <c r="K4" s="10">
        <f>D23</f>
        <v>2.1</v>
      </c>
      <c r="L4" t="s">
        <v>13</v>
      </c>
      <c r="M4" s="1" t="s">
        <v>42</v>
      </c>
    </row>
    <row r="5" spans="10:12" ht="13.5">
      <c r="J5" t="s">
        <v>40</v>
      </c>
      <c r="K5" s="10">
        <f>D25</f>
        <v>1.5</v>
      </c>
      <c r="L5" t="s">
        <v>13</v>
      </c>
    </row>
    <row r="6" spans="13:15" ht="13.5">
      <c r="M6" s="15" t="s">
        <v>46</v>
      </c>
      <c r="N6" s="2" t="s">
        <v>43</v>
      </c>
      <c r="O6" s="16" t="s">
        <v>47</v>
      </c>
    </row>
    <row r="8" spans="8:10" ht="13.5">
      <c r="H8" t="s">
        <v>53</v>
      </c>
      <c r="J8" t="s">
        <v>41</v>
      </c>
    </row>
    <row r="11" spans="11:15" ht="13.5">
      <c r="K11" s="1" t="s">
        <v>65</v>
      </c>
      <c r="L11" s="20" t="s">
        <v>48</v>
      </c>
      <c r="M11" s="19"/>
      <c r="N11" s="17">
        <f>(K3+K4+K5)/2</f>
        <v>2.35</v>
      </c>
      <c r="O11" s="19" t="s">
        <v>60</v>
      </c>
    </row>
    <row r="12" spans="12:15" ht="13.5">
      <c r="L12" s="18"/>
      <c r="M12" s="19"/>
      <c r="N12" s="19"/>
      <c r="O12" s="19"/>
    </row>
    <row r="13" spans="11:12" ht="13.5">
      <c r="K13" s="1" t="s">
        <v>49</v>
      </c>
      <c r="L13" t="s">
        <v>66</v>
      </c>
    </row>
    <row r="14" spans="11:14" ht="13.5">
      <c r="K14" s="21" t="s">
        <v>50</v>
      </c>
      <c r="L14" s="22">
        <f>2*SQRT(N11*(N11-K3)*(N11-K4)*(N11-K5))</f>
        <v>1.5801503093060483</v>
      </c>
      <c r="M14" s="19"/>
      <c r="N14" s="19"/>
    </row>
    <row r="15" spans="11:14" ht="13.5">
      <c r="K15" s="19"/>
      <c r="L15" s="18"/>
      <c r="M15" s="19"/>
      <c r="N15" s="19"/>
    </row>
    <row r="16" spans="3:13" ht="13.5">
      <c r="C16" s="3" t="s">
        <v>1</v>
      </c>
      <c r="D16" s="2" t="s">
        <v>0</v>
      </c>
      <c r="K16" s="20" t="s">
        <v>54</v>
      </c>
      <c r="M16" s="7">
        <f>2*L14/K5</f>
        <v>2.106867079074731</v>
      </c>
    </row>
    <row r="18" spans="2:10" ht="13.5">
      <c r="B18" s="2" t="s">
        <v>63</v>
      </c>
      <c r="C18" s="1" t="s">
        <v>2</v>
      </c>
      <c r="E18" s="1" t="s">
        <v>64</v>
      </c>
      <c r="J18" t="s">
        <v>67</v>
      </c>
    </row>
    <row r="19" spans="10:14" ht="13.5">
      <c r="J19" s="1" t="s">
        <v>55</v>
      </c>
      <c r="K19" s="4" t="s">
        <v>56</v>
      </c>
      <c r="N19" s="7">
        <f>M16/(2*K3)</f>
        <v>0.9576668541248776</v>
      </c>
    </row>
    <row r="20" spans="1:11" ht="13.5">
      <c r="A20" s="13" t="s">
        <v>37</v>
      </c>
      <c r="F20" t="s">
        <v>25</v>
      </c>
      <c r="J20" s="1"/>
      <c r="K20" s="2" t="s">
        <v>68</v>
      </c>
    </row>
    <row r="21" spans="6:10" ht="13.5">
      <c r="F21" s="27" t="s">
        <v>26</v>
      </c>
      <c r="G21" s="27"/>
      <c r="H21" s="11" t="s">
        <v>33</v>
      </c>
      <c r="J21" s="1"/>
    </row>
    <row r="22" spans="1:14" ht="13.5">
      <c r="A22" t="s">
        <v>10</v>
      </c>
      <c r="C22" t="s">
        <v>63</v>
      </c>
      <c r="D22" s="6">
        <v>1.1</v>
      </c>
      <c r="E22" t="s">
        <v>12</v>
      </c>
      <c r="F22" s="27"/>
      <c r="G22" s="27"/>
      <c r="H22" s="12" t="s">
        <v>27</v>
      </c>
      <c r="J22" s="1" t="s">
        <v>3</v>
      </c>
      <c r="K22" t="s">
        <v>57</v>
      </c>
      <c r="N22" s="7">
        <f>SQRT(1-N19*N19)</f>
        <v>0.2878787878787883</v>
      </c>
    </row>
    <row r="23" spans="1:8" ht="13.5">
      <c r="A23" t="s">
        <v>11</v>
      </c>
      <c r="C23" t="s">
        <v>78</v>
      </c>
      <c r="D23" s="6">
        <v>2.1</v>
      </c>
      <c r="E23" t="s">
        <v>13</v>
      </c>
      <c r="F23" s="26" t="s">
        <v>28</v>
      </c>
      <c r="G23" s="26"/>
      <c r="H23" s="5" t="s">
        <v>29</v>
      </c>
    </row>
    <row r="24" spans="6:8" ht="13.5">
      <c r="F24" s="26" t="s">
        <v>30</v>
      </c>
      <c r="G24" s="26"/>
      <c r="H24" s="5" t="s">
        <v>32</v>
      </c>
    </row>
    <row r="25" spans="1:10" ht="13.5">
      <c r="A25" s="8" t="s">
        <v>14</v>
      </c>
      <c r="C25" t="s">
        <v>2</v>
      </c>
      <c r="D25" s="6">
        <v>1.5</v>
      </c>
      <c r="E25" t="s">
        <v>13</v>
      </c>
      <c r="F25" s="26" t="s">
        <v>31</v>
      </c>
      <c r="G25" s="26"/>
      <c r="H25" s="5" t="s">
        <v>34</v>
      </c>
      <c r="J25" t="s">
        <v>4</v>
      </c>
    </row>
    <row r="26" spans="1:15" ht="13.5">
      <c r="A26" s="8" t="s">
        <v>79</v>
      </c>
      <c r="J26" s="1" t="s">
        <v>5</v>
      </c>
      <c r="K26" t="s">
        <v>6</v>
      </c>
      <c r="N26" s="7">
        <f>ASIN(N19)</f>
        <v>1.2787852079104909</v>
      </c>
      <c r="O26" t="s">
        <v>17</v>
      </c>
    </row>
    <row r="27" spans="1:15" ht="13.5">
      <c r="A27" t="s">
        <v>69</v>
      </c>
      <c r="B27" s="7">
        <f>D22+D23</f>
        <v>3.2</v>
      </c>
      <c r="C27" s="2" t="s">
        <v>16</v>
      </c>
      <c r="D27" s="7">
        <f>D25</f>
        <v>1.5</v>
      </c>
      <c r="N27" s="7">
        <f>ACOS(N22)</f>
        <v>1.2787852079104909</v>
      </c>
      <c r="O27" t="s">
        <v>17</v>
      </c>
    </row>
    <row r="29" spans="1:10" ht="13.5">
      <c r="A29" t="str">
        <f>IF(B27&lt;=D27,"重なる部分はありません！！","重なる部分を計算します")</f>
        <v>重なる部分を計算します</v>
      </c>
      <c r="J29" t="s">
        <v>7</v>
      </c>
    </row>
    <row r="30" spans="10:14" ht="13.5">
      <c r="J30" t="s">
        <v>70</v>
      </c>
      <c r="N30" s="7">
        <f>K3*K3*N27</f>
        <v>1.5473301015716943</v>
      </c>
    </row>
    <row r="32" spans="1:10" ht="17.25">
      <c r="A32" t="s">
        <v>18</v>
      </c>
      <c r="D32" s="23">
        <f>O37</f>
        <v>1.213742814051528</v>
      </c>
      <c r="E32" t="s">
        <v>35</v>
      </c>
      <c r="J32" t="s">
        <v>8</v>
      </c>
    </row>
    <row r="33" spans="10:14" ht="13.5">
      <c r="J33" t="s">
        <v>71</v>
      </c>
      <c r="N33" s="7">
        <f>N22*N19*K3*K3</f>
        <v>0.33358728752016625</v>
      </c>
    </row>
    <row r="34" spans="1:6" ht="13.5">
      <c r="A34" t="s">
        <v>52</v>
      </c>
      <c r="F34" t="s">
        <v>62</v>
      </c>
    </row>
    <row r="35" spans="2:10" ht="13.5">
      <c r="B35" t="s">
        <v>61</v>
      </c>
      <c r="J35" t="s">
        <v>9</v>
      </c>
    </row>
    <row r="37" spans="10:16" ht="13.5">
      <c r="J37" t="s">
        <v>72</v>
      </c>
      <c r="O37" s="7">
        <f>N30-N33</f>
        <v>1.213742814051528</v>
      </c>
      <c r="P37" t="s">
        <v>22</v>
      </c>
    </row>
    <row r="39" ht="13.5">
      <c r="J39" t="s">
        <v>73</v>
      </c>
    </row>
    <row r="40" spans="10:14" ht="13.5">
      <c r="J40" s="1" t="s">
        <v>38</v>
      </c>
      <c r="K40" s="4" t="s">
        <v>56</v>
      </c>
      <c r="N40" s="9">
        <f>M16/(K4*2)</f>
        <v>0.5016350188273169</v>
      </c>
    </row>
    <row r="41" spans="10:11" ht="13.5">
      <c r="J41" s="1"/>
      <c r="K41" s="2" t="s">
        <v>74</v>
      </c>
    </row>
    <row r="42" ht="13.5">
      <c r="J42" s="1"/>
    </row>
    <row r="43" spans="10:14" ht="13.5">
      <c r="J43" s="1" t="s">
        <v>58</v>
      </c>
      <c r="K43" t="s">
        <v>59</v>
      </c>
      <c r="N43" s="9">
        <f>SQRT(1-N40*N40)</f>
        <v>0.8650793650793651</v>
      </c>
    </row>
    <row r="45" ht="13.5">
      <c r="J45" t="s">
        <v>39</v>
      </c>
    </row>
    <row r="47" spans="10:15" ht="13.5">
      <c r="J47" s="1" t="s">
        <v>19</v>
      </c>
      <c r="K47" t="s">
        <v>20</v>
      </c>
      <c r="N47" s="9">
        <f>ASIN(N40)</f>
        <v>0.5254877639143632</v>
      </c>
      <c r="O47" t="s">
        <v>21</v>
      </c>
    </row>
    <row r="48" spans="14:15" ht="13.5">
      <c r="N48" s="9">
        <f>ACOS(N43)</f>
        <v>0.5254877639143631</v>
      </c>
      <c r="O48" t="s">
        <v>21</v>
      </c>
    </row>
    <row r="49" spans="3:10" ht="13.5">
      <c r="C49" s="3" t="s">
        <v>1</v>
      </c>
      <c r="D49" s="2" t="s">
        <v>0</v>
      </c>
      <c r="J49" t="s">
        <v>7</v>
      </c>
    </row>
    <row r="50" spans="10:14" ht="13.5">
      <c r="J50" t="s">
        <v>75</v>
      </c>
      <c r="N50" s="9">
        <f>K4*K4*N47</f>
        <v>2.317401038862342</v>
      </c>
    </row>
    <row r="51" spans="2:5" ht="13.5">
      <c r="B51" s="2" t="s">
        <v>63</v>
      </c>
      <c r="C51" s="1" t="s">
        <v>2</v>
      </c>
      <c r="E51" s="1" t="s">
        <v>64</v>
      </c>
    </row>
    <row r="52" ht="13.5">
      <c r="J52" t="s">
        <v>8</v>
      </c>
    </row>
    <row r="53" spans="1:14" ht="17.25">
      <c r="A53" t="s">
        <v>36</v>
      </c>
      <c r="D53" s="24">
        <f>O56</f>
        <v>0.40366344203612825</v>
      </c>
      <c r="E53" t="s">
        <v>35</v>
      </c>
      <c r="J53" t="s">
        <v>76</v>
      </c>
      <c r="N53" s="9">
        <f>N40*N43*K4*K4</f>
        <v>1.9137375968262138</v>
      </c>
    </row>
    <row r="55" spans="3:10" ht="17.25">
      <c r="C55" t="s">
        <v>23</v>
      </c>
      <c r="G55" s="25">
        <f>D32+D53</f>
        <v>1.6174062560876563</v>
      </c>
      <c r="H55" t="s">
        <v>24</v>
      </c>
      <c r="J55" t="s">
        <v>9</v>
      </c>
    </row>
    <row r="56" spans="10:16" ht="13.5">
      <c r="J56" t="s">
        <v>77</v>
      </c>
      <c r="O56" s="9">
        <f>N50-N53</f>
        <v>0.40366344203612825</v>
      </c>
      <c r="P56" t="s">
        <v>22</v>
      </c>
    </row>
    <row r="59" ht="29.25" customHeight="1"/>
  </sheetData>
  <mergeCells count="4">
    <mergeCell ref="F23:G23"/>
    <mergeCell ref="F24:G24"/>
    <mergeCell ref="F25:G25"/>
    <mergeCell ref="F21:G22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&amp;L&amp;"HG丸ｺﾞｼｯｸM-PRO,ﾒﾃﾞｨｳﾑ"&amp;12緑化率の算定（樹木の重なり部分計算シート）&amp;R&amp;D　　
&amp;T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2008-08-04T01:44:58Z</cp:lastPrinted>
  <dcterms:created xsi:type="dcterms:W3CDTF">2008-06-12T04:59:19Z</dcterms:created>
  <dcterms:modified xsi:type="dcterms:W3CDTF">2008-08-05T06:54:14Z</dcterms:modified>
  <cp:category/>
  <cp:version/>
  <cp:contentType/>
  <cp:contentStatus/>
</cp:coreProperties>
</file>