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<sst xmlns="http://schemas.openxmlformats.org/spreadsheetml/2006/main" count="104" uniqueCount="86">
  <si>
    <t>男</t>
  </si>
  <si>
    <t>女</t>
  </si>
  <si>
    <t>24.宮城県内市区町村</t>
  </si>
  <si>
    <t>別世帯数及び人口</t>
  </si>
  <si>
    <t>本表は，住民基本台帳に基づく世帯数及び人口である。</t>
  </si>
  <si>
    <t>大崎圏 ：大崎市・加美郡・遠田郡（1市4町）の範囲をいう。</t>
  </si>
  <si>
    <t>面積は，国土地理院調査による平成22年10月1日現在のものである。</t>
  </si>
  <si>
    <t>栗原圏：栗原市の範囲をいう。</t>
  </si>
  <si>
    <t>なお，境界未定の市町村の面積は，総務省において推定した面積である。</t>
  </si>
  <si>
    <t>登米圏：登米市の範囲をいう。</t>
  </si>
  <si>
    <t>仙台都市圏:仙台市・塩竈市･名取市･多賀城市･岩沼市・亘理郡・宮城郡・黒川郡（5市8町1村）の範囲をいう。</t>
  </si>
  <si>
    <t>石巻圏：石巻市・東松島市・牡鹿郡（2市1町）の範囲をいう。</t>
  </si>
  <si>
    <t>仙南圏 ：白石市・角田市・刈田郡・柴田郡・伊具郡（2市7町）の範囲をいう。</t>
  </si>
  <si>
    <t>気仙沼・本吉圏：気仙沼市・本吉郡（1市1町）の範囲をいう。</t>
  </si>
  <si>
    <t>（各年9月末）</t>
  </si>
  <si>
    <t>市 町 村 名</t>
  </si>
  <si>
    <r>
      <t>面    積
㎞</t>
    </r>
    <r>
      <rPr>
        <vertAlign val="superscript"/>
        <sz val="8"/>
        <rFont val="ＭＳ Ｐ明朝"/>
        <family val="1"/>
      </rPr>
      <t>2</t>
    </r>
  </si>
  <si>
    <t>平成22年</t>
  </si>
  <si>
    <t>平成23年</t>
  </si>
  <si>
    <t>世  帯  数</t>
  </si>
  <si>
    <t>人               口</t>
  </si>
  <si>
    <t>世  帯  数</t>
  </si>
  <si>
    <t>総     数</t>
  </si>
  <si>
    <t>県合計</t>
  </si>
  <si>
    <t>黒川郡</t>
  </si>
  <si>
    <t>大和町</t>
  </si>
  <si>
    <t>市部計</t>
  </si>
  <si>
    <t>大郷町</t>
  </si>
  <si>
    <t>仙台市</t>
  </si>
  <si>
    <t>富谷町</t>
  </si>
  <si>
    <t>（青  葉  区）</t>
  </si>
  <si>
    <t>大衡村</t>
  </si>
  <si>
    <t>（宮城野区）</t>
  </si>
  <si>
    <t>加美郡</t>
  </si>
  <si>
    <t>（若  林  区）</t>
  </si>
  <si>
    <t>色麻町</t>
  </si>
  <si>
    <t>（太  白  区）</t>
  </si>
  <si>
    <t>加美町</t>
  </si>
  <si>
    <t>（泉        区）</t>
  </si>
  <si>
    <t>遠田郡</t>
  </si>
  <si>
    <t>石巻市</t>
  </si>
  <si>
    <t>涌谷町</t>
  </si>
  <si>
    <t>塩竈市</t>
  </si>
  <si>
    <t>美里町</t>
  </si>
  <si>
    <t>気仙沼市</t>
  </si>
  <si>
    <t>牡鹿郡</t>
  </si>
  <si>
    <t>白石市</t>
  </si>
  <si>
    <t>女川町</t>
  </si>
  <si>
    <t>名取市</t>
  </si>
  <si>
    <t>本吉郡</t>
  </si>
  <si>
    <t>角田市</t>
  </si>
  <si>
    <t>南三陸町</t>
  </si>
  <si>
    <t>多賀城市</t>
  </si>
  <si>
    <t>岩沼市</t>
  </si>
  <si>
    <t>登米市</t>
  </si>
  <si>
    <t>広域市町村圏</t>
  </si>
  <si>
    <t>栗原市</t>
  </si>
  <si>
    <t>仙台都市圏</t>
  </si>
  <si>
    <t>東松島市</t>
  </si>
  <si>
    <t>仙南圏</t>
  </si>
  <si>
    <t>大崎市</t>
  </si>
  <si>
    <t>大崎圏</t>
  </si>
  <si>
    <t>栗原圏</t>
  </si>
  <si>
    <t>町村計</t>
  </si>
  <si>
    <t>登米圏</t>
  </si>
  <si>
    <t>刈田郡</t>
  </si>
  <si>
    <t>石巻圏</t>
  </si>
  <si>
    <t>蔵王町</t>
  </si>
  <si>
    <t>気仙沼・本吉圏</t>
  </si>
  <si>
    <t>七ヶ宿町</t>
  </si>
  <si>
    <t>柴田郡</t>
  </si>
  <si>
    <t>※女川町と南三陸町の平成23年の人口は，平成23年2月28日現在のもの。</t>
  </si>
  <si>
    <t>大河原町</t>
  </si>
  <si>
    <t>村田町</t>
  </si>
  <si>
    <t>柴田町</t>
  </si>
  <si>
    <t>川崎町</t>
  </si>
  <si>
    <t>伊具郡</t>
  </si>
  <si>
    <t>丸森町</t>
  </si>
  <si>
    <t>亘理郡</t>
  </si>
  <si>
    <t>亘理町</t>
  </si>
  <si>
    <t>山元町</t>
  </si>
  <si>
    <t>宮城郡</t>
  </si>
  <si>
    <t>松島町</t>
  </si>
  <si>
    <t>七ヶ浜町</t>
  </si>
  <si>
    <t>利府町</t>
  </si>
  <si>
    <t>資料 宮城県震災復興・企画部統計課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</si>
</sst>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7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5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/>
    </xf>
    <xf numFmtId="0" fontId="12" fillId="0" borderId="15" xfId="0" applyFont="1" applyFill="1" applyBorder="1" applyAlignment="1">
      <alignment horizontal="distributed"/>
    </xf>
    <xf numFmtId="40" fontId="13" fillId="0" borderId="0" xfId="16" applyNumberFormat="1" applyFont="1" applyFill="1" applyAlignment="1">
      <alignment/>
    </xf>
    <xf numFmtId="38" fontId="13" fillId="0" borderId="0" xfId="16" applyNumberFormat="1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6" xfId="0" applyFont="1" applyFill="1" applyBorder="1" applyAlignment="1">
      <alignment horizontal="distributed"/>
    </xf>
    <xf numFmtId="186" fontId="13" fillId="0" borderId="0" xfId="16" applyNumberFormat="1" applyFont="1" applyFill="1" applyAlignment="1">
      <alignment/>
    </xf>
    <xf numFmtId="38" fontId="13" fillId="0" borderId="0" xfId="16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177" fontId="13" fillId="0" borderId="0" xfId="16" applyNumberFormat="1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/>
    </xf>
    <xf numFmtId="186" fontId="15" fillId="0" borderId="0" xfId="16" applyNumberFormat="1" applyFont="1" applyFill="1" applyAlignment="1">
      <alignment/>
    </xf>
    <xf numFmtId="38" fontId="15" fillId="0" borderId="0" xfId="16" applyFont="1" applyFill="1" applyAlignment="1">
      <alignment/>
    </xf>
    <xf numFmtId="189" fontId="15" fillId="0" borderId="0" xfId="16" applyNumberFormat="1" applyFont="1" applyFill="1" applyAlignment="1">
      <alignment/>
    </xf>
    <xf numFmtId="186" fontId="15" fillId="0" borderId="0" xfId="16" applyNumberFormat="1" applyFont="1" applyFill="1" applyAlignment="1">
      <alignment horizontal="right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38" fontId="15" fillId="0" borderId="0" xfId="16" applyFont="1" applyFill="1" applyAlignment="1">
      <alignment horizontal="right"/>
    </xf>
    <xf numFmtId="190" fontId="15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5" fillId="0" borderId="16" xfId="0" applyFont="1" applyFill="1" applyBorder="1" applyAlignment="1">
      <alignment/>
    </xf>
    <xf numFmtId="177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horizontal="right"/>
    </xf>
    <xf numFmtId="177" fontId="15" fillId="0" borderId="0" xfId="16" applyNumberFormat="1" applyFont="1" applyFill="1" applyAlignment="1">
      <alignment/>
    </xf>
    <xf numFmtId="0" fontId="8" fillId="0" borderId="10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186" fontId="15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186" fontId="11" fillId="0" borderId="0" xfId="16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1" fillId="0" borderId="0" xfId="16" applyNumberFormat="1" applyFont="1" applyFill="1" applyAlignment="1">
      <alignment/>
    </xf>
    <xf numFmtId="186" fontId="13" fillId="0" borderId="0" xfId="0" applyNumberFormat="1" applyFont="1" applyFill="1" applyAlignment="1">
      <alignment/>
    </xf>
    <xf numFmtId="177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86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186" fontId="11" fillId="0" borderId="10" xfId="16" applyNumberFormat="1" applyFont="1" applyFill="1" applyBorder="1" applyAlignment="1">
      <alignment/>
    </xf>
    <xf numFmtId="38" fontId="11" fillId="0" borderId="10" xfId="16" applyFont="1" applyFill="1" applyBorder="1" applyAlignment="1">
      <alignment/>
    </xf>
    <xf numFmtId="0" fontId="9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A58"/>
  <sheetViews>
    <sheetView tabSelected="1" zoomScaleSheetLayoutView="100" workbookViewId="0" topLeftCell="A1">
      <selection activeCell="J2" sqref="J2"/>
    </sheetView>
  </sheetViews>
  <sheetFormatPr defaultColWidth="9.00390625" defaultRowHeight="13.5"/>
  <cols>
    <col min="1" max="2" width="1.625" style="1" customWidth="1"/>
    <col min="3" max="3" width="10.625" style="1" customWidth="1"/>
    <col min="4" max="4" width="0.875" style="1" customWidth="1"/>
    <col min="5" max="13" width="9.625" style="2" customWidth="1"/>
    <col min="14" max="15" width="1.625" style="1" customWidth="1"/>
    <col min="16" max="16" width="10.625" style="1" customWidth="1"/>
    <col min="17" max="17" width="0.875" style="1" customWidth="1"/>
    <col min="18" max="26" width="9.625" style="2" customWidth="1"/>
    <col min="27" max="16384" width="8.875" style="2" customWidth="1"/>
  </cols>
  <sheetData>
    <row r="1" ht="19.5" customHeight="1"/>
    <row r="2" spans="2:18" ht="30" customHeight="1">
      <c r="B2" s="3"/>
      <c r="M2" s="4" t="s">
        <v>2</v>
      </c>
      <c r="N2" s="5" t="s">
        <v>3</v>
      </c>
      <c r="O2" s="3"/>
      <c r="P2" s="3"/>
      <c r="Q2" s="3"/>
      <c r="R2" s="3"/>
    </row>
    <row r="3" ht="13.5" customHeight="1"/>
    <row r="4" spans="4:15" ht="13.5" customHeight="1">
      <c r="D4" s="6"/>
      <c r="E4" s="7" t="s">
        <v>4</v>
      </c>
      <c r="O4" s="7" t="s">
        <v>5</v>
      </c>
    </row>
    <row r="5" spans="4:15" ht="13.5" customHeight="1">
      <c r="D5" s="6"/>
      <c r="E5" s="7" t="s">
        <v>6</v>
      </c>
      <c r="O5" s="7" t="s">
        <v>7</v>
      </c>
    </row>
    <row r="6" spans="4:15" ht="13.5" customHeight="1">
      <c r="D6" s="6"/>
      <c r="E6" s="7" t="s">
        <v>8</v>
      </c>
      <c r="O6" s="7" t="s">
        <v>9</v>
      </c>
    </row>
    <row r="7" spans="4:15" ht="13.5" customHeight="1">
      <c r="D7" s="6"/>
      <c r="E7" s="7" t="s">
        <v>10</v>
      </c>
      <c r="O7" s="7" t="s">
        <v>11</v>
      </c>
    </row>
    <row r="8" spans="4:15" ht="13.5" customHeight="1">
      <c r="D8" s="6"/>
      <c r="E8" s="7" t="s">
        <v>12</v>
      </c>
      <c r="O8" s="7" t="s">
        <v>13</v>
      </c>
    </row>
    <row r="9" spans="1:15" ht="13.5" customHeight="1">
      <c r="A9" s="2"/>
      <c r="B9" s="2"/>
      <c r="C9" s="2"/>
      <c r="D9" s="6"/>
      <c r="F9" s="8"/>
      <c r="G9" s="8"/>
      <c r="O9" s="7"/>
    </row>
    <row r="10" spans="1:26" ht="12" customHeight="1" thickBot="1">
      <c r="A10" s="9"/>
      <c r="B10" s="9"/>
      <c r="C10" s="9"/>
      <c r="D10" s="9"/>
      <c r="E10" s="10"/>
      <c r="F10" s="10"/>
      <c r="G10" s="10"/>
      <c r="H10" s="10"/>
      <c r="I10" s="10"/>
      <c r="J10" s="10"/>
      <c r="K10" s="10"/>
      <c r="M10" s="11"/>
      <c r="Z10" s="12" t="s">
        <v>14</v>
      </c>
    </row>
    <row r="11" spans="1:26" s="1" customFormat="1" ht="15.75" customHeight="1">
      <c r="A11" s="13" t="s">
        <v>15</v>
      </c>
      <c r="B11" s="14"/>
      <c r="C11" s="14"/>
      <c r="D11" s="15"/>
      <c r="E11" s="16" t="s">
        <v>16</v>
      </c>
      <c r="F11" s="17"/>
      <c r="G11" s="18" t="s">
        <v>17</v>
      </c>
      <c r="H11" s="18"/>
      <c r="I11" s="19"/>
      <c r="J11" s="17"/>
      <c r="K11" s="18" t="s">
        <v>18</v>
      </c>
      <c r="L11" s="18"/>
      <c r="M11" s="19"/>
      <c r="N11" s="13" t="s">
        <v>15</v>
      </c>
      <c r="O11" s="14"/>
      <c r="P11" s="14"/>
      <c r="Q11" s="15"/>
      <c r="R11" s="16" t="s">
        <v>16</v>
      </c>
      <c r="S11" s="17"/>
      <c r="T11" s="18" t="s">
        <v>17</v>
      </c>
      <c r="U11" s="18"/>
      <c r="V11" s="19"/>
      <c r="W11" s="17"/>
      <c r="X11" s="18" t="s">
        <v>18</v>
      </c>
      <c r="Y11" s="18"/>
      <c r="Z11" s="19"/>
    </row>
    <row r="12" spans="1:26" s="1" customFormat="1" ht="15.75" customHeight="1">
      <c r="A12" s="20"/>
      <c r="B12" s="20"/>
      <c r="C12" s="20"/>
      <c r="D12" s="21"/>
      <c r="E12" s="22"/>
      <c r="F12" s="23" t="s">
        <v>19</v>
      </c>
      <c r="G12" s="24" t="s">
        <v>20</v>
      </c>
      <c r="H12" s="25"/>
      <c r="I12" s="25"/>
      <c r="J12" s="23" t="s">
        <v>21</v>
      </c>
      <c r="K12" s="24" t="s">
        <v>20</v>
      </c>
      <c r="L12" s="25"/>
      <c r="M12" s="25"/>
      <c r="N12" s="20"/>
      <c r="O12" s="20"/>
      <c r="P12" s="20"/>
      <c r="Q12" s="21"/>
      <c r="R12" s="22"/>
      <c r="S12" s="23" t="s">
        <v>21</v>
      </c>
      <c r="T12" s="24" t="s">
        <v>20</v>
      </c>
      <c r="U12" s="25"/>
      <c r="V12" s="25"/>
      <c r="W12" s="23" t="s">
        <v>21</v>
      </c>
      <c r="X12" s="24" t="s">
        <v>20</v>
      </c>
      <c r="Y12" s="25"/>
      <c r="Z12" s="25"/>
    </row>
    <row r="13" spans="1:26" s="1" customFormat="1" ht="15.75" customHeight="1">
      <c r="A13" s="26"/>
      <c r="B13" s="26"/>
      <c r="C13" s="26"/>
      <c r="D13" s="27"/>
      <c r="E13" s="28"/>
      <c r="F13" s="29"/>
      <c r="G13" s="30" t="s">
        <v>22</v>
      </c>
      <c r="H13" s="30" t="s">
        <v>0</v>
      </c>
      <c r="I13" s="31" t="s">
        <v>1</v>
      </c>
      <c r="J13" s="29"/>
      <c r="K13" s="30" t="s">
        <v>22</v>
      </c>
      <c r="L13" s="30" t="s">
        <v>0</v>
      </c>
      <c r="M13" s="31" t="s">
        <v>1</v>
      </c>
      <c r="N13" s="26"/>
      <c r="O13" s="26"/>
      <c r="P13" s="26"/>
      <c r="Q13" s="27"/>
      <c r="R13" s="28"/>
      <c r="S13" s="29"/>
      <c r="T13" s="30" t="s">
        <v>22</v>
      </c>
      <c r="U13" s="30" t="s">
        <v>0</v>
      </c>
      <c r="V13" s="31" t="s">
        <v>1</v>
      </c>
      <c r="W13" s="29"/>
      <c r="X13" s="30" t="s">
        <v>22</v>
      </c>
      <c r="Y13" s="30" t="s">
        <v>0</v>
      </c>
      <c r="Z13" s="31" t="s">
        <v>1</v>
      </c>
    </row>
    <row r="14" spans="1:26" s="41" customFormat="1" ht="21" customHeight="1">
      <c r="A14" s="32" t="s">
        <v>23</v>
      </c>
      <c r="B14" s="32"/>
      <c r="C14" s="32"/>
      <c r="D14" s="33"/>
      <c r="E14" s="34">
        <v>7285.76</v>
      </c>
      <c r="F14" s="35">
        <f aca="true" t="shared" si="0" ref="F14:M14">F16+F36</f>
        <v>913771</v>
      </c>
      <c r="G14" s="35">
        <f t="shared" si="0"/>
        <v>2332484</v>
      </c>
      <c r="H14" s="35">
        <f t="shared" si="0"/>
        <v>1134093</v>
      </c>
      <c r="I14" s="35">
        <f t="shared" si="0"/>
        <v>1198391</v>
      </c>
      <c r="J14" s="35">
        <f t="shared" si="0"/>
        <v>916597</v>
      </c>
      <c r="K14" s="35">
        <f t="shared" si="0"/>
        <v>2312960</v>
      </c>
      <c r="L14" s="35">
        <f t="shared" si="0"/>
        <v>1125143</v>
      </c>
      <c r="M14" s="35">
        <f t="shared" si="0"/>
        <v>1187817</v>
      </c>
      <c r="N14" s="36"/>
      <c r="O14" s="37" t="s">
        <v>24</v>
      </c>
      <c r="P14" s="37"/>
      <c r="Q14" s="38"/>
      <c r="R14" s="39">
        <v>416.93</v>
      </c>
      <c r="S14" s="40">
        <f aca="true" t="shared" si="1" ref="S14:Z14">SUM(S15:S18)</f>
        <v>29157</v>
      </c>
      <c r="T14" s="40">
        <f t="shared" si="1"/>
        <v>87073</v>
      </c>
      <c r="U14" s="40">
        <f t="shared" si="1"/>
        <v>43129</v>
      </c>
      <c r="V14" s="40">
        <f t="shared" si="1"/>
        <v>43944</v>
      </c>
      <c r="W14" s="40">
        <f t="shared" si="1"/>
        <v>30374</v>
      </c>
      <c r="X14" s="40">
        <f t="shared" si="1"/>
        <v>89203</v>
      </c>
      <c r="Y14" s="40">
        <f t="shared" si="1"/>
        <v>44292</v>
      </c>
      <c r="Z14" s="40">
        <f t="shared" si="1"/>
        <v>44911</v>
      </c>
    </row>
    <row r="15" spans="1:26" s="41" customFormat="1" ht="15" customHeight="1">
      <c r="A15" s="42"/>
      <c r="B15" s="42"/>
      <c r="C15" s="42"/>
      <c r="D15" s="38"/>
      <c r="E15" s="39"/>
      <c r="F15" s="43"/>
      <c r="G15" s="43"/>
      <c r="H15" s="43"/>
      <c r="I15" s="43"/>
      <c r="J15" s="43"/>
      <c r="K15" s="43"/>
      <c r="L15" s="43"/>
      <c r="M15" s="43"/>
      <c r="N15" s="44"/>
      <c r="O15" s="44"/>
      <c r="P15" s="44" t="s">
        <v>25</v>
      </c>
      <c r="Q15" s="45"/>
      <c r="R15" s="46">
        <v>225.59</v>
      </c>
      <c r="S15" s="47">
        <v>8880</v>
      </c>
      <c r="T15" s="47">
        <f>SUM(U15:V15)</f>
        <v>24936</v>
      </c>
      <c r="U15" s="47">
        <v>12554</v>
      </c>
      <c r="V15" s="47">
        <v>12382</v>
      </c>
      <c r="W15" s="47">
        <v>9409</v>
      </c>
      <c r="X15" s="47">
        <f>SUM(Y15:Z15)</f>
        <v>25873</v>
      </c>
      <c r="Y15" s="47">
        <v>13083</v>
      </c>
      <c r="Z15" s="47">
        <v>12790</v>
      </c>
    </row>
    <row r="16" spans="1:26" ht="15" customHeight="1">
      <c r="A16" s="36"/>
      <c r="B16" s="37" t="s">
        <v>26</v>
      </c>
      <c r="C16" s="37"/>
      <c r="D16" s="38"/>
      <c r="E16" s="34">
        <v>4544.96</v>
      </c>
      <c r="F16" s="35">
        <f aca="true" t="shared" si="2" ref="F16:M16">F17+SUM(F23:F34)</f>
        <v>770231</v>
      </c>
      <c r="G16" s="35">
        <f t="shared" si="2"/>
        <v>1902015</v>
      </c>
      <c r="H16" s="35">
        <f t="shared" si="2"/>
        <v>922808</v>
      </c>
      <c r="I16" s="35">
        <f t="shared" si="2"/>
        <v>979207</v>
      </c>
      <c r="J16" s="35">
        <f t="shared" si="2"/>
        <v>771793</v>
      </c>
      <c r="K16" s="35">
        <f t="shared" si="2"/>
        <v>1884923</v>
      </c>
      <c r="L16" s="35">
        <f t="shared" si="2"/>
        <v>914789</v>
      </c>
      <c r="M16" s="35">
        <f t="shared" si="2"/>
        <v>970134</v>
      </c>
      <c r="N16" s="44"/>
      <c r="O16" s="44"/>
      <c r="P16" s="44" t="s">
        <v>27</v>
      </c>
      <c r="Q16" s="45"/>
      <c r="R16" s="46">
        <v>82.02</v>
      </c>
      <c r="S16" s="47">
        <v>2630</v>
      </c>
      <c r="T16" s="47">
        <f>SUM(U16:V16)</f>
        <v>9076</v>
      </c>
      <c r="U16" s="47">
        <v>4438</v>
      </c>
      <c r="V16" s="47">
        <v>4638</v>
      </c>
      <c r="W16" s="47">
        <v>2638</v>
      </c>
      <c r="X16" s="47">
        <f>SUM(Y16:Z16)</f>
        <v>8955</v>
      </c>
      <c r="Y16" s="47">
        <v>4378</v>
      </c>
      <c r="Z16" s="47">
        <v>4577</v>
      </c>
    </row>
    <row r="17" spans="1:26" ht="15" customHeight="1">
      <c r="A17" s="44"/>
      <c r="B17" s="44"/>
      <c r="C17" s="44" t="s">
        <v>28</v>
      </c>
      <c r="D17" s="45"/>
      <c r="E17" s="46">
        <v>785.85</v>
      </c>
      <c r="F17" s="47">
        <f>SUM(F18:F22)</f>
        <v>455468</v>
      </c>
      <c r="G17" s="47">
        <f aca="true" t="shared" si="3" ref="G17:M17">SUM(G18:G22)</f>
        <v>1015362</v>
      </c>
      <c r="H17" s="47">
        <f t="shared" si="3"/>
        <v>491336</v>
      </c>
      <c r="I17" s="47">
        <f t="shared" si="3"/>
        <v>524026</v>
      </c>
      <c r="J17" s="47">
        <f>SUM(J18:J22)</f>
        <v>460584</v>
      </c>
      <c r="K17" s="47">
        <f t="shared" si="3"/>
        <v>1019622</v>
      </c>
      <c r="L17" s="47">
        <f t="shared" si="3"/>
        <v>493425</v>
      </c>
      <c r="M17" s="47">
        <f t="shared" si="3"/>
        <v>526197</v>
      </c>
      <c r="N17" s="44"/>
      <c r="O17" s="44"/>
      <c r="P17" s="44" t="s">
        <v>29</v>
      </c>
      <c r="Q17" s="45"/>
      <c r="R17" s="46">
        <v>49.13</v>
      </c>
      <c r="S17" s="47">
        <v>16071</v>
      </c>
      <c r="T17" s="47">
        <f>SUM(U17:V17)</f>
        <v>47621</v>
      </c>
      <c r="U17" s="47">
        <v>23431</v>
      </c>
      <c r="V17" s="47">
        <v>24190</v>
      </c>
      <c r="W17" s="47">
        <v>16668</v>
      </c>
      <c r="X17" s="47">
        <f>SUM(Y17:Z17)</f>
        <v>48841</v>
      </c>
      <c r="Y17" s="47">
        <v>24065</v>
      </c>
      <c r="Z17" s="47">
        <v>24776</v>
      </c>
    </row>
    <row r="18" spans="1:26" ht="15" customHeight="1">
      <c r="A18" s="44"/>
      <c r="B18" s="44"/>
      <c r="C18" s="44" t="s">
        <v>30</v>
      </c>
      <c r="D18" s="45"/>
      <c r="E18" s="48">
        <v>302.27</v>
      </c>
      <c r="F18" s="47">
        <v>133693</v>
      </c>
      <c r="G18" s="47">
        <f>SUM(H18:I18)</f>
        <v>273884</v>
      </c>
      <c r="H18" s="47">
        <v>130740</v>
      </c>
      <c r="I18" s="47">
        <v>143144</v>
      </c>
      <c r="J18" s="47">
        <v>136217</v>
      </c>
      <c r="K18" s="47">
        <f>SUM(L18:M18)</f>
        <v>277394</v>
      </c>
      <c r="L18" s="47">
        <v>132540</v>
      </c>
      <c r="M18" s="47">
        <v>144854</v>
      </c>
      <c r="N18" s="44"/>
      <c r="O18" s="44"/>
      <c r="P18" s="44" t="s">
        <v>31</v>
      </c>
      <c r="Q18" s="45"/>
      <c r="R18" s="46">
        <v>60.19</v>
      </c>
      <c r="S18" s="47">
        <v>1576</v>
      </c>
      <c r="T18" s="47">
        <f>SUM(U18:V18)</f>
        <v>5440</v>
      </c>
      <c r="U18" s="47">
        <v>2706</v>
      </c>
      <c r="V18" s="47">
        <v>2734</v>
      </c>
      <c r="W18" s="47">
        <v>1659</v>
      </c>
      <c r="X18" s="47">
        <f>SUM(Y18:Z18)</f>
        <v>5534</v>
      </c>
      <c r="Y18" s="47">
        <v>2766</v>
      </c>
      <c r="Z18" s="47">
        <v>2768</v>
      </c>
    </row>
    <row r="19" spans="1:26" ht="15" customHeight="1">
      <c r="A19" s="44"/>
      <c r="B19" s="44"/>
      <c r="C19" s="44" t="s">
        <v>32</v>
      </c>
      <c r="D19" s="45"/>
      <c r="E19" s="49">
        <v>58.1</v>
      </c>
      <c r="F19" s="47">
        <v>84572</v>
      </c>
      <c r="G19" s="47">
        <f aca="true" t="shared" si="4" ref="G19:G34">SUM(H19:I19)</f>
        <v>183990</v>
      </c>
      <c r="H19" s="47">
        <v>90017</v>
      </c>
      <c r="I19" s="47">
        <v>93973</v>
      </c>
      <c r="J19" s="47">
        <v>84352</v>
      </c>
      <c r="K19" s="47">
        <f aca="true" t="shared" si="5" ref="K19:K34">SUM(L19:M19)</f>
        <v>182689</v>
      </c>
      <c r="L19" s="47">
        <v>89344</v>
      </c>
      <c r="M19" s="47">
        <v>93345</v>
      </c>
      <c r="N19" s="36"/>
      <c r="O19" s="37" t="s">
        <v>33</v>
      </c>
      <c r="P19" s="50"/>
      <c r="Q19" s="38"/>
      <c r="R19" s="39">
        <v>570.05</v>
      </c>
      <c r="S19" s="40">
        <f aca="true" t="shared" si="6" ref="S19:Z19">SUM(S20:S21)</f>
        <v>9908</v>
      </c>
      <c r="T19" s="40">
        <f t="shared" si="6"/>
        <v>33722</v>
      </c>
      <c r="U19" s="40">
        <f t="shared" si="6"/>
        <v>16435</v>
      </c>
      <c r="V19" s="40">
        <f t="shared" si="6"/>
        <v>17287</v>
      </c>
      <c r="W19" s="40">
        <f t="shared" si="6"/>
        <v>9977</v>
      </c>
      <c r="X19" s="40">
        <f t="shared" si="6"/>
        <v>33487</v>
      </c>
      <c r="Y19" s="40">
        <f t="shared" si="6"/>
        <v>16307</v>
      </c>
      <c r="Z19" s="40">
        <f t="shared" si="6"/>
        <v>17180</v>
      </c>
    </row>
    <row r="20" spans="1:26" ht="15" customHeight="1">
      <c r="A20" s="44"/>
      <c r="B20" s="44"/>
      <c r="C20" s="44" t="s">
        <v>34</v>
      </c>
      <c r="D20" s="45"/>
      <c r="E20" s="46">
        <v>50.69</v>
      </c>
      <c r="F20" s="47">
        <v>57995</v>
      </c>
      <c r="G20" s="47">
        <f t="shared" si="4"/>
        <v>128267</v>
      </c>
      <c r="H20" s="47">
        <v>62500</v>
      </c>
      <c r="I20" s="47">
        <v>65767</v>
      </c>
      <c r="J20" s="47">
        <v>58136</v>
      </c>
      <c r="K20" s="47">
        <f t="shared" si="5"/>
        <v>127293</v>
      </c>
      <c r="L20" s="47">
        <v>61998</v>
      </c>
      <c r="M20" s="47">
        <v>65295</v>
      </c>
      <c r="N20" s="44"/>
      <c r="O20" s="44"/>
      <c r="P20" s="44" t="s">
        <v>35</v>
      </c>
      <c r="Q20" s="45"/>
      <c r="R20" s="46">
        <v>109.23</v>
      </c>
      <c r="S20" s="47">
        <v>1957</v>
      </c>
      <c r="T20" s="47">
        <f>SUM(U20:V20)</f>
        <v>7528</v>
      </c>
      <c r="U20" s="47">
        <v>3648</v>
      </c>
      <c r="V20" s="47">
        <v>3880</v>
      </c>
      <c r="W20" s="47">
        <v>1965</v>
      </c>
      <c r="X20" s="47">
        <f>SUM(Y20:Z20)</f>
        <v>7487</v>
      </c>
      <c r="Y20" s="47">
        <v>3617</v>
      </c>
      <c r="Z20" s="47">
        <v>3870</v>
      </c>
    </row>
    <row r="21" spans="1:26" ht="15" customHeight="1">
      <c r="A21" s="44"/>
      <c r="B21" s="44"/>
      <c r="C21" s="44" t="s">
        <v>36</v>
      </c>
      <c r="D21" s="45"/>
      <c r="E21" s="46">
        <v>228.18</v>
      </c>
      <c r="F21" s="47">
        <v>93755</v>
      </c>
      <c r="G21" s="47">
        <f t="shared" si="4"/>
        <v>218012</v>
      </c>
      <c r="H21" s="47">
        <v>105887</v>
      </c>
      <c r="I21" s="47">
        <v>112125</v>
      </c>
      <c r="J21" s="47">
        <v>95172</v>
      </c>
      <c r="K21" s="47">
        <f t="shared" si="5"/>
        <v>219860</v>
      </c>
      <c r="L21" s="47">
        <v>106660</v>
      </c>
      <c r="M21" s="47">
        <v>113200</v>
      </c>
      <c r="N21" s="44"/>
      <c r="O21" s="44"/>
      <c r="P21" s="44" t="s">
        <v>37</v>
      </c>
      <c r="Q21" s="45"/>
      <c r="R21" s="46">
        <v>460.82</v>
      </c>
      <c r="S21" s="47">
        <v>7951</v>
      </c>
      <c r="T21" s="47">
        <f>SUM(U21:V21)</f>
        <v>26194</v>
      </c>
      <c r="U21" s="47">
        <v>12787</v>
      </c>
      <c r="V21" s="47">
        <v>13407</v>
      </c>
      <c r="W21" s="47">
        <v>8012</v>
      </c>
      <c r="X21" s="47">
        <f>SUM(Y21:Z21)</f>
        <v>26000</v>
      </c>
      <c r="Y21" s="47">
        <v>12690</v>
      </c>
      <c r="Z21" s="47">
        <v>13310</v>
      </c>
    </row>
    <row r="22" spans="1:26" ht="15" customHeight="1">
      <c r="A22" s="44"/>
      <c r="B22" s="44"/>
      <c r="C22" s="44" t="s">
        <v>38</v>
      </c>
      <c r="D22" s="45"/>
      <c r="E22" s="46">
        <v>146.61</v>
      </c>
      <c r="F22" s="47">
        <v>85453</v>
      </c>
      <c r="G22" s="47">
        <f t="shared" si="4"/>
        <v>211209</v>
      </c>
      <c r="H22" s="47">
        <v>102192</v>
      </c>
      <c r="I22" s="47">
        <v>109017</v>
      </c>
      <c r="J22" s="47">
        <v>86707</v>
      </c>
      <c r="K22" s="47">
        <f t="shared" si="5"/>
        <v>212386</v>
      </c>
      <c r="L22" s="47">
        <v>102883</v>
      </c>
      <c r="M22" s="47">
        <v>109503</v>
      </c>
      <c r="N22" s="44"/>
      <c r="O22" s="37" t="s">
        <v>39</v>
      </c>
      <c r="P22" s="51"/>
      <c r="Q22" s="38"/>
      <c r="R22" s="39">
        <v>157.14</v>
      </c>
      <c r="S22" s="40">
        <f aca="true" t="shared" si="7" ref="S22:Z22">SUM(S23:S24)</f>
        <v>14318</v>
      </c>
      <c r="T22" s="40">
        <f t="shared" si="7"/>
        <v>43393</v>
      </c>
      <c r="U22" s="40">
        <f t="shared" si="7"/>
        <v>21030</v>
      </c>
      <c r="V22" s="40">
        <f t="shared" si="7"/>
        <v>22363</v>
      </c>
      <c r="W22" s="40">
        <f t="shared" si="7"/>
        <v>14423</v>
      </c>
      <c r="X22" s="40">
        <f t="shared" si="7"/>
        <v>43114</v>
      </c>
      <c r="Y22" s="40">
        <f t="shared" si="7"/>
        <v>20927</v>
      </c>
      <c r="Z22" s="40">
        <f t="shared" si="7"/>
        <v>22187</v>
      </c>
    </row>
    <row r="23" spans="1:26" ht="15" customHeight="1">
      <c r="A23" s="44"/>
      <c r="B23" s="44"/>
      <c r="C23" s="44" t="s">
        <v>40</v>
      </c>
      <c r="D23" s="45"/>
      <c r="E23" s="46">
        <v>555.78</v>
      </c>
      <c r="F23" s="47">
        <v>60818</v>
      </c>
      <c r="G23" s="47">
        <f t="shared" si="4"/>
        <v>163216</v>
      </c>
      <c r="H23" s="47">
        <v>78726</v>
      </c>
      <c r="I23" s="47">
        <v>84490</v>
      </c>
      <c r="J23" s="47">
        <v>58142</v>
      </c>
      <c r="K23" s="47">
        <f t="shared" si="5"/>
        <v>153452</v>
      </c>
      <c r="L23" s="47">
        <v>74254</v>
      </c>
      <c r="M23" s="47">
        <v>79198</v>
      </c>
      <c r="N23" s="44"/>
      <c r="O23" s="44"/>
      <c r="P23" s="44" t="s">
        <v>41</v>
      </c>
      <c r="Q23" s="45"/>
      <c r="R23" s="46">
        <v>82.08</v>
      </c>
      <c r="S23" s="52">
        <v>5848</v>
      </c>
      <c r="T23" s="47">
        <f>SUM(U23:V23)</f>
        <v>17796</v>
      </c>
      <c r="U23" s="52">
        <v>8678</v>
      </c>
      <c r="V23" s="52">
        <v>9118</v>
      </c>
      <c r="W23" s="52">
        <v>5902</v>
      </c>
      <c r="X23" s="47">
        <f>SUM(Y23:Z23)</f>
        <v>17742</v>
      </c>
      <c r="Y23" s="52">
        <v>8654</v>
      </c>
      <c r="Z23" s="52">
        <v>9088</v>
      </c>
    </row>
    <row r="24" spans="1:26" ht="15" customHeight="1">
      <c r="A24" s="44"/>
      <c r="B24" s="44"/>
      <c r="C24" s="44" t="s">
        <v>42</v>
      </c>
      <c r="D24" s="45"/>
      <c r="E24" s="46">
        <v>17.86</v>
      </c>
      <c r="F24" s="47">
        <v>22172</v>
      </c>
      <c r="G24" s="47">
        <f t="shared" si="4"/>
        <v>57596</v>
      </c>
      <c r="H24" s="47">
        <v>27606</v>
      </c>
      <c r="I24" s="47">
        <v>29990</v>
      </c>
      <c r="J24" s="47">
        <v>22180</v>
      </c>
      <c r="K24" s="47">
        <f t="shared" si="5"/>
        <v>57036</v>
      </c>
      <c r="L24" s="47">
        <v>27294</v>
      </c>
      <c r="M24" s="47">
        <v>29742</v>
      </c>
      <c r="N24" s="44"/>
      <c r="O24" s="44"/>
      <c r="P24" s="44" t="s">
        <v>43</v>
      </c>
      <c r="Q24" s="45"/>
      <c r="R24" s="46">
        <v>75.06</v>
      </c>
      <c r="S24" s="52">
        <v>8470</v>
      </c>
      <c r="T24" s="47">
        <f>SUM(U24:V24)</f>
        <v>25597</v>
      </c>
      <c r="U24" s="52">
        <v>12352</v>
      </c>
      <c r="V24" s="52">
        <v>13245</v>
      </c>
      <c r="W24" s="52">
        <v>8521</v>
      </c>
      <c r="X24" s="47">
        <f>SUM(Y24:Z24)</f>
        <v>25372</v>
      </c>
      <c r="Y24" s="52">
        <v>12273</v>
      </c>
      <c r="Z24" s="52">
        <v>13099</v>
      </c>
    </row>
    <row r="25" spans="1:26" ht="15" customHeight="1">
      <c r="A25" s="44"/>
      <c r="B25" s="44"/>
      <c r="C25" s="44" t="s">
        <v>44</v>
      </c>
      <c r="D25" s="45"/>
      <c r="E25" s="53">
        <v>333.37</v>
      </c>
      <c r="F25" s="52">
        <v>26662</v>
      </c>
      <c r="G25" s="47">
        <f t="shared" si="4"/>
        <v>74550</v>
      </c>
      <c r="H25" s="52">
        <v>36072</v>
      </c>
      <c r="I25" s="52">
        <v>38478</v>
      </c>
      <c r="J25" s="52">
        <v>25607</v>
      </c>
      <c r="K25" s="47">
        <f t="shared" si="5"/>
        <v>70450</v>
      </c>
      <c r="L25" s="52">
        <v>34091</v>
      </c>
      <c r="M25" s="52">
        <v>36359</v>
      </c>
      <c r="N25" s="44"/>
      <c r="O25" s="37" t="s">
        <v>45</v>
      </c>
      <c r="P25" s="51"/>
      <c r="Q25" s="38"/>
      <c r="R25" s="39">
        <v>65.8</v>
      </c>
      <c r="S25" s="40">
        <f aca="true" t="shared" si="8" ref="S25:Z25">S26</f>
        <v>3888</v>
      </c>
      <c r="T25" s="40">
        <f t="shared" si="8"/>
        <v>10138</v>
      </c>
      <c r="U25" s="40">
        <f t="shared" si="8"/>
        <v>4920</v>
      </c>
      <c r="V25" s="40">
        <f t="shared" si="8"/>
        <v>5218</v>
      </c>
      <c r="W25" s="40">
        <f t="shared" si="8"/>
        <v>3852</v>
      </c>
      <c r="X25" s="40">
        <f t="shared" si="8"/>
        <v>10016</v>
      </c>
      <c r="Y25" s="40">
        <f t="shared" si="8"/>
        <v>4863</v>
      </c>
      <c r="Z25" s="40">
        <f t="shared" si="8"/>
        <v>5153</v>
      </c>
    </row>
    <row r="26" spans="1:26" ht="15" customHeight="1">
      <c r="A26" s="44"/>
      <c r="B26" s="44"/>
      <c r="C26" s="44" t="s">
        <v>46</v>
      </c>
      <c r="D26" s="45"/>
      <c r="E26" s="46">
        <v>286.47</v>
      </c>
      <c r="F26" s="47">
        <v>13932</v>
      </c>
      <c r="G26" s="47">
        <f t="shared" si="4"/>
        <v>37876</v>
      </c>
      <c r="H26" s="52">
        <v>18525</v>
      </c>
      <c r="I26" s="52">
        <v>19351</v>
      </c>
      <c r="J26" s="47">
        <v>13933</v>
      </c>
      <c r="K26" s="47">
        <f t="shared" si="5"/>
        <v>37425</v>
      </c>
      <c r="L26" s="52">
        <v>18287</v>
      </c>
      <c r="M26" s="52">
        <v>19138</v>
      </c>
      <c r="N26" s="44"/>
      <c r="O26" s="44"/>
      <c r="P26" s="44" t="s">
        <v>47</v>
      </c>
      <c r="Q26" s="45"/>
      <c r="R26" s="46">
        <v>65.8</v>
      </c>
      <c r="S26" s="52">
        <v>3888</v>
      </c>
      <c r="T26" s="47">
        <f>SUM(U26:V26)</f>
        <v>10138</v>
      </c>
      <c r="U26" s="52">
        <v>4920</v>
      </c>
      <c r="V26" s="52">
        <v>5218</v>
      </c>
      <c r="W26" s="52">
        <v>3852</v>
      </c>
      <c r="X26" s="47">
        <f>SUM(Y26:Z26)</f>
        <v>10016</v>
      </c>
      <c r="Y26" s="52">
        <v>4863</v>
      </c>
      <c r="Z26" s="52">
        <v>5153</v>
      </c>
    </row>
    <row r="27" spans="1:26" ht="15" customHeight="1">
      <c r="A27" s="44"/>
      <c r="B27" s="54"/>
      <c r="C27" s="44" t="s">
        <v>48</v>
      </c>
      <c r="D27" s="45"/>
      <c r="E27" s="46">
        <v>97.76</v>
      </c>
      <c r="F27" s="47">
        <v>26200</v>
      </c>
      <c r="G27" s="47">
        <f t="shared" si="4"/>
        <v>72746</v>
      </c>
      <c r="H27" s="52">
        <v>35599</v>
      </c>
      <c r="I27" s="52">
        <v>37147</v>
      </c>
      <c r="J27" s="47">
        <v>26072</v>
      </c>
      <c r="K27" s="47">
        <f t="shared" si="5"/>
        <v>71560</v>
      </c>
      <c r="L27" s="52">
        <v>35078</v>
      </c>
      <c r="M27" s="52">
        <v>36482</v>
      </c>
      <c r="N27" s="54"/>
      <c r="O27" s="37" t="s">
        <v>49</v>
      </c>
      <c r="P27" s="51"/>
      <c r="Q27" s="38"/>
      <c r="R27" s="39">
        <v>163.74</v>
      </c>
      <c r="S27" s="40">
        <f aca="true" t="shared" si="9" ref="S27:Z27">SUM(S28:S28)</f>
        <v>5363</v>
      </c>
      <c r="T27" s="40">
        <f t="shared" si="9"/>
        <v>17713</v>
      </c>
      <c r="U27" s="40">
        <f t="shared" si="9"/>
        <v>8683</v>
      </c>
      <c r="V27" s="40">
        <f t="shared" si="9"/>
        <v>9030</v>
      </c>
      <c r="W27" s="40">
        <f t="shared" si="9"/>
        <v>5362</v>
      </c>
      <c r="X27" s="40">
        <f t="shared" si="9"/>
        <v>17666</v>
      </c>
      <c r="Y27" s="40">
        <f t="shared" si="9"/>
        <v>8655</v>
      </c>
      <c r="Z27" s="40">
        <f t="shared" si="9"/>
        <v>9011</v>
      </c>
    </row>
    <row r="28" spans="1:26" ht="15" customHeight="1">
      <c r="A28" s="44"/>
      <c r="B28" s="44"/>
      <c r="C28" s="44" t="s">
        <v>50</v>
      </c>
      <c r="D28" s="45"/>
      <c r="E28" s="46">
        <v>147.58</v>
      </c>
      <c r="F28" s="47">
        <v>10864</v>
      </c>
      <c r="G28" s="47">
        <f t="shared" si="4"/>
        <v>31827</v>
      </c>
      <c r="H28" s="47">
        <v>15706</v>
      </c>
      <c r="I28" s="47">
        <v>16121</v>
      </c>
      <c r="J28" s="47">
        <v>10927</v>
      </c>
      <c r="K28" s="47">
        <f t="shared" si="5"/>
        <v>31713</v>
      </c>
      <c r="L28" s="47">
        <v>15614</v>
      </c>
      <c r="M28" s="47">
        <v>16099</v>
      </c>
      <c r="N28" s="44"/>
      <c r="P28" s="44" t="s">
        <v>51</v>
      </c>
      <c r="Q28" s="45"/>
      <c r="R28" s="46">
        <v>163.74</v>
      </c>
      <c r="S28" s="47">
        <v>5363</v>
      </c>
      <c r="T28" s="47">
        <f>SUM(U28:V28)</f>
        <v>17713</v>
      </c>
      <c r="U28" s="47">
        <v>8683</v>
      </c>
      <c r="V28" s="47">
        <v>9030</v>
      </c>
      <c r="W28" s="47">
        <v>5362</v>
      </c>
      <c r="X28" s="47">
        <f>SUM(Y28:Z28)</f>
        <v>17666</v>
      </c>
      <c r="Y28" s="47">
        <v>8655</v>
      </c>
      <c r="Z28" s="47">
        <v>9011</v>
      </c>
    </row>
    <row r="29" spans="1:26" ht="15" customHeight="1">
      <c r="A29" s="44"/>
      <c r="B29" s="44"/>
      <c r="C29" s="44" t="s">
        <v>52</v>
      </c>
      <c r="D29" s="45"/>
      <c r="E29" s="46">
        <v>19.65</v>
      </c>
      <c r="F29" s="47">
        <v>24733</v>
      </c>
      <c r="G29" s="47">
        <f t="shared" si="4"/>
        <v>62866</v>
      </c>
      <c r="H29" s="47">
        <v>31453</v>
      </c>
      <c r="I29" s="47">
        <v>31413</v>
      </c>
      <c r="J29" s="47">
        <v>24188</v>
      </c>
      <c r="K29" s="47">
        <f t="shared" si="5"/>
        <v>61347</v>
      </c>
      <c r="L29" s="47">
        <v>30651</v>
      </c>
      <c r="M29" s="47">
        <v>30696</v>
      </c>
      <c r="N29" s="44"/>
      <c r="O29" s="55"/>
      <c r="P29" s="55"/>
      <c r="R29" s="56"/>
      <c r="S29" s="57"/>
      <c r="T29" s="57"/>
      <c r="U29" s="57"/>
      <c r="V29" s="57"/>
      <c r="W29" s="57"/>
      <c r="X29" s="57"/>
      <c r="Y29" s="57"/>
      <c r="Z29" s="57"/>
    </row>
    <row r="30" spans="1:26" ht="15" customHeight="1">
      <c r="A30" s="44"/>
      <c r="B30" s="44"/>
      <c r="C30" s="44" t="s">
        <v>53</v>
      </c>
      <c r="D30" s="45"/>
      <c r="E30" s="46">
        <v>60.71</v>
      </c>
      <c r="F30" s="47">
        <v>15969</v>
      </c>
      <c r="G30" s="47">
        <f t="shared" si="4"/>
        <v>44153</v>
      </c>
      <c r="H30" s="47">
        <v>21719</v>
      </c>
      <c r="I30" s="47">
        <v>22434</v>
      </c>
      <c r="J30" s="47">
        <v>16087</v>
      </c>
      <c r="K30" s="47">
        <f t="shared" si="5"/>
        <v>43774</v>
      </c>
      <c r="L30" s="47">
        <v>21512</v>
      </c>
      <c r="M30" s="47">
        <v>22262</v>
      </c>
      <c r="N30" s="36"/>
      <c r="O30" s="44"/>
      <c r="P30" s="44"/>
      <c r="Q30" s="45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" customHeight="1">
      <c r="A31" s="44"/>
      <c r="B31" s="44"/>
      <c r="C31" s="44" t="s">
        <v>54</v>
      </c>
      <c r="D31" s="45"/>
      <c r="E31" s="46">
        <v>536.38</v>
      </c>
      <c r="F31" s="47">
        <v>26431</v>
      </c>
      <c r="G31" s="47">
        <f t="shared" si="4"/>
        <v>85913</v>
      </c>
      <c r="H31" s="47">
        <v>41686</v>
      </c>
      <c r="I31" s="47">
        <v>44227</v>
      </c>
      <c r="J31" s="47">
        <v>26739</v>
      </c>
      <c r="K31" s="47">
        <f t="shared" si="5"/>
        <v>85795</v>
      </c>
      <c r="L31" s="47">
        <v>41610</v>
      </c>
      <c r="M31" s="47">
        <v>44185</v>
      </c>
      <c r="N31" s="44"/>
      <c r="O31" s="37" t="s">
        <v>55</v>
      </c>
      <c r="P31" s="37"/>
      <c r="Q31" s="38"/>
      <c r="R31" s="39"/>
      <c r="S31" s="58"/>
      <c r="T31" s="58"/>
      <c r="U31" s="58"/>
      <c r="V31" s="58"/>
      <c r="W31" s="58"/>
      <c r="X31" s="58"/>
      <c r="Y31" s="58"/>
      <c r="Z31" s="58"/>
    </row>
    <row r="32" spans="1:26" ht="15" customHeight="1">
      <c r="A32" s="44"/>
      <c r="B32" s="44"/>
      <c r="C32" s="44" t="s">
        <v>56</v>
      </c>
      <c r="D32" s="45"/>
      <c r="E32" s="46">
        <v>804.93</v>
      </c>
      <c r="F32" s="47">
        <v>24633</v>
      </c>
      <c r="G32" s="47">
        <f t="shared" si="4"/>
        <v>76851</v>
      </c>
      <c r="H32" s="47">
        <v>37108</v>
      </c>
      <c r="I32" s="47">
        <v>39743</v>
      </c>
      <c r="J32" s="47">
        <v>24658</v>
      </c>
      <c r="K32" s="47">
        <f t="shared" si="5"/>
        <v>75924</v>
      </c>
      <c r="L32" s="47">
        <v>36741</v>
      </c>
      <c r="M32" s="47">
        <v>39183</v>
      </c>
      <c r="N32" s="44"/>
      <c r="O32" s="44"/>
      <c r="P32" s="44" t="s">
        <v>57</v>
      </c>
      <c r="Q32" s="45"/>
      <c r="R32" s="46">
        <v>1648.51</v>
      </c>
      <c r="S32" s="59">
        <f aca="true" t="shared" si="10" ref="S32:Z32">F17+F24+F27+F29+F30+F47+F50+S14</f>
        <v>614148</v>
      </c>
      <c r="T32" s="59">
        <f t="shared" si="10"/>
        <v>1463142</v>
      </c>
      <c r="U32" s="59">
        <f t="shared" si="10"/>
        <v>711132</v>
      </c>
      <c r="V32" s="59">
        <f t="shared" si="10"/>
        <v>752010</v>
      </c>
      <c r="W32" s="59">
        <f t="shared" si="10"/>
        <v>619516</v>
      </c>
      <c r="X32" s="59">
        <f t="shared" si="10"/>
        <v>1462572</v>
      </c>
      <c r="Y32" s="59">
        <f t="shared" si="10"/>
        <v>711044</v>
      </c>
      <c r="Z32" s="59">
        <f t="shared" si="10"/>
        <v>751528</v>
      </c>
    </row>
    <row r="33" spans="1:26" ht="15" customHeight="1">
      <c r="A33" s="44"/>
      <c r="B33" s="44"/>
      <c r="C33" s="44" t="s">
        <v>58</v>
      </c>
      <c r="D33" s="45"/>
      <c r="E33" s="46">
        <v>101.86</v>
      </c>
      <c r="F33" s="47">
        <v>15044</v>
      </c>
      <c r="G33" s="47">
        <f t="shared" si="4"/>
        <v>43197</v>
      </c>
      <c r="H33" s="47">
        <v>21141</v>
      </c>
      <c r="I33" s="47">
        <v>22056</v>
      </c>
      <c r="J33" s="47">
        <v>14651</v>
      </c>
      <c r="K33" s="47">
        <f t="shared" si="5"/>
        <v>40762</v>
      </c>
      <c r="L33" s="47">
        <v>19981</v>
      </c>
      <c r="M33" s="47">
        <v>20781</v>
      </c>
      <c r="N33" s="44"/>
      <c r="O33" s="44"/>
      <c r="P33" s="44" t="s">
        <v>59</v>
      </c>
      <c r="Q33" s="45"/>
      <c r="R33" s="46">
        <v>1551.44</v>
      </c>
      <c r="S33" s="59">
        <f aca="true" t="shared" si="11" ref="S33:Z33">F26+F28+F37+F40+F45</f>
        <v>65253</v>
      </c>
      <c r="T33" s="59">
        <f t="shared" si="11"/>
        <v>184787</v>
      </c>
      <c r="U33" s="59">
        <f t="shared" si="11"/>
        <v>91029</v>
      </c>
      <c r="V33" s="59">
        <f t="shared" si="11"/>
        <v>93758</v>
      </c>
      <c r="W33" s="59">
        <f t="shared" si="11"/>
        <v>65645</v>
      </c>
      <c r="X33" s="59">
        <f t="shared" si="11"/>
        <v>183659</v>
      </c>
      <c r="Y33" s="59">
        <f t="shared" si="11"/>
        <v>90419</v>
      </c>
      <c r="Z33" s="59">
        <f t="shared" si="11"/>
        <v>93240</v>
      </c>
    </row>
    <row r="34" spans="1:26" ht="15" customHeight="1">
      <c r="A34" s="44"/>
      <c r="B34" s="44"/>
      <c r="C34" s="44" t="s">
        <v>60</v>
      </c>
      <c r="D34" s="45"/>
      <c r="E34" s="46">
        <v>796.76</v>
      </c>
      <c r="F34" s="47">
        <v>47305</v>
      </c>
      <c r="G34" s="47">
        <f t="shared" si="4"/>
        <v>135862</v>
      </c>
      <c r="H34" s="47">
        <v>66131</v>
      </c>
      <c r="I34" s="47">
        <v>69731</v>
      </c>
      <c r="J34" s="47">
        <v>48025</v>
      </c>
      <c r="K34" s="47">
        <f t="shared" si="5"/>
        <v>136063</v>
      </c>
      <c r="L34" s="47">
        <v>66251</v>
      </c>
      <c r="M34" s="47">
        <v>69812</v>
      </c>
      <c r="N34" s="44"/>
      <c r="O34" s="44"/>
      <c r="P34" s="44" t="s">
        <v>61</v>
      </c>
      <c r="Q34" s="45"/>
      <c r="R34" s="46">
        <v>1523.95</v>
      </c>
      <c r="S34" s="59">
        <f aca="true" t="shared" si="12" ref="S34:Z34">F34+S19+S22</f>
        <v>71531</v>
      </c>
      <c r="T34" s="59">
        <f t="shared" si="12"/>
        <v>212977</v>
      </c>
      <c r="U34" s="59">
        <f t="shared" si="12"/>
        <v>103596</v>
      </c>
      <c r="V34" s="59">
        <f t="shared" si="12"/>
        <v>109381</v>
      </c>
      <c r="W34" s="59">
        <f t="shared" si="12"/>
        <v>72425</v>
      </c>
      <c r="X34" s="59">
        <f t="shared" si="12"/>
        <v>212664</v>
      </c>
      <c r="Y34" s="59">
        <f t="shared" si="12"/>
        <v>103485</v>
      </c>
      <c r="Z34" s="59">
        <f t="shared" si="12"/>
        <v>109179</v>
      </c>
    </row>
    <row r="35" spans="1:26" ht="15" customHeight="1">
      <c r="A35" s="44"/>
      <c r="B35" s="44"/>
      <c r="C35" s="44"/>
      <c r="D35" s="45"/>
      <c r="E35" s="46"/>
      <c r="F35" s="47"/>
      <c r="G35" s="47"/>
      <c r="H35" s="47"/>
      <c r="I35" s="47"/>
      <c r="J35" s="47"/>
      <c r="K35" s="47"/>
      <c r="L35" s="47"/>
      <c r="M35" s="47"/>
      <c r="N35" s="44"/>
      <c r="O35" s="44"/>
      <c r="P35" s="44" t="s">
        <v>62</v>
      </c>
      <c r="Q35" s="45"/>
      <c r="R35" s="46">
        <v>804.93</v>
      </c>
      <c r="S35" s="59">
        <f aca="true" t="shared" si="13" ref="S35:Z35">F32</f>
        <v>24633</v>
      </c>
      <c r="T35" s="59">
        <f t="shared" si="13"/>
        <v>76851</v>
      </c>
      <c r="U35" s="59">
        <f t="shared" si="13"/>
        <v>37108</v>
      </c>
      <c r="V35" s="59">
        <f t="shared" si="13"/>
        <v>39743</v>
      </c>
      <c r="W35" s="59">
        <f t="shared" si="13"/>
        <v>24658</v>
      </c>
      <c r="X35" s="59">
        <f t="shared" si="13"/>
        <v>75924</v>
      </c>
      <c r="Y35" s="59">
        <f t="shared" si="13"/>
        <v>36741</v>
      </c>
      <c r="Z35" s="59">
        <f t="shared" si="13"/>
        <v>39183</v>
      </c>
    </row>
    <row r="36" spans="1:26" ht="15" customHeight="1">
      <c r="A36" s="44"/>
      <c r="B36" s="37" t="s">
        <v>63</v>
      </c>
      <c r="C36" s="37"/>
      <c r="D36" s="38"/>
      <c r="E36" s="39">
        <v>2740.8</v>
      </c>
      <c r="F36" s="40">
        <f aca="true" t="shared" si="14" ref="F36:M36">F37+F40+F45+F47+F50+S14+S19+S22+S25+S27</f>
        <v>143540</v>
      </c>
      <c r="G36" s="40">
        <f t="shared" si="14"/>
        <v>430469</v>
      </c>
      <c r="H36" s="40">
        <f t="shared" si="14"/>
        <v>211285</v>
      </c>
      <c r="I36" s="40">
        <f t="shared" si="14"/>
        <v>219184</v>
      </c>
      <c r="J36" s="40">
        <f t="shared" si="14"/>
        <v>144804</v>
      </c>
      <c r="K36" s="40">
        <f t="shared" si="14"/>
        <v>428037</v>
      </c>
      <c r="L36" s="40">
        <f t="shared" si="14"/>
        <v>210354</v>
      </c>
      <c r="M36" s="40">
        <f t="shared" si="14"/>
        <v>217683</v>
      </c>
      <c r="N36" s="44"/>
      <c r="O36" s="44"/>
      <c r="P36" s="44" t="s">
        <v>64</v>
      </c>
      <c r="Q36" s="45"/>
      <c r="R36" s="46">
        <v>536.38</v>
      </c>
      <c r="S36" s="59">
        <f aca="true" t="shared" si="15" ref="S36:Z36">F31</f>
        <v>26431</v>
      </c>
      <c r="T36" s="59">
        <f t="shared" si="15"/>
        <v>85913</v>
      </c>
      <c r="U36" s="59">
        <f t="shared" si="15"/>
        <v>41686</v>
      </c>
      <c r="V36" s="59">
        <f t="shared" si="15"/>
        <v>44227</v>
      </c>
      <c r="W36" s="59">
        <f t="shared" si="15"/>
        <v>26739</v>
      </c>
      <c r="X36" s="59">
        <f t="shared" si="15"/>
        <v>85795</v>
      </c>
      <c r="Y36" s="59">
        <f t="shared" si="15"/>
        <v>41610</v>
      </c>
      <c r="Z36" s="59">
        <f t="shared" si="15"/>
        <v>44185</v>
      </c>
    </row>
    <row r="37" spans="1:26" s="41" customFormat="1" ht="15" customHeight="1">
      <c r="A37" s="44"/>
      <c r="B37" s="37" t="s">
        <v>65</v>
      </c>
      <c r="C37" s="37"/>
      <c r="D37" s="38"/>
      <c r="E37" s="39">
        <v>415.85</v>
      </c>
      <c r="F37" s="40">
        <f aca="true" t="shared" si="16" ref="F37:M37">SUM(F38:F39)</f>
        <v>4951</v>
      </c>
      <c r="G37" s="40">
        <f t="shared" si="16"/>
        <v>14935</v>
      </c>
      <c r="H37" s="40">
        <f t="shared" si="16"/>
        <v>7307</v>
      </c>
      <c r="I37" s="40">
        <f t="shared" si="16"/>
        <v>7628</v>
      </c>
      <c r="J37" s="40">
        <f t="shared" si="16"/>
        <v>4984</v>
      </c>
      <c r="K37" s="40">
        <f t="shared" si="16"/>
        <v>14799</v>
      </c>
      <c r="L37" s="40">
        <f t="shared" si="16"/>
        <v>7248</v>
      </c>
      <c r="M37" s="40">
        <f t="shared" si="16"/>
        <v>7551</v>
      </c>
      <c r="N37" s="44"/>
      <c r="O37" s="44"/>
      <c r="P37" s="44" t="s">
        <v>66</v>
      </c>
      <c r="Q37" s="45"/>
      <c r="R37" s="46">
        <v>723.43</v>
      </c>
      <c r="S37" s="59">
        <f aca="true" t="shared" si="17" ref="S37:Z37">F23+F33+S25</f>
        <v>79750</v>
      </c>
      <c r="T37" s="59">
        <f t="shared" si="17"/>
        <v>216551</v>
      </c>
      <c r="U37" s="59">
        <f t="shared" si="17"/>
        <v>104787</v>
      </c>
      <c r="V37" s="59">
        <f t="shared" si="17"/>
        <v>111764</v>
      </c>
      <c r="W37" s="59">
        <f t="shared" si="17"/>
        <v>76645</v>
      </c>
      <c r="X37" s="59">
        <f t="shared" si="17"/>
        <v>204230</v>
      </c>
      <c r="Y37" s="59">
        <f t="shared" si="17"/>
        <v>99098</v>
      </c>
      <c r="Z37" s="59">
        <f t="shared" si="17"/>
        <v>105132</v>
      </c>
    </row>
    <row r="38" spans="1:26" ht="15" customHeight="1">
      <c r="A38" s="36"/>
      <c r="C38" s="44" t="s">
        <v>67</v>
      </c>
      <c r="D38" s="45"/>
      <c r="E38" s="46">
        <v>152.85</v>
      </c>
      <c r="F38" s="47">
        <v>4229</v>
      </c>
      <c r="G38" s="47">
        <f>SUM(H38:I38)</f>
        <v>13180</v>
      </c>
      <c r="H38" s="47">
        <v>6442</v>
      </c>
      <c r="I38" s="47">
        <v>6738</v>
      </c>
      <c r="J38" s="47">
        <v>4274</v>
      </c>
      <c r="K38" s="47">
        <f>SUM(L38:M38)</f>
        <v>13096</v>
      </c>
      <c r="L38" s="47">
        <v>6407</v>
      </c>
      <c r="M38" s="47">
        <v>6689</v>
      </c>
      <c r="N38" s="44"/>
      <c r="O38" s="60"/>
      <c r="P38" s="61" t="s">
        <v>68</v>
      </c>
      <c r="Q38" s="62"/>
      <c r="R38" s="63">
        <v>497.11</v>
      </c>
      <c r="S38" s="64">
        <f aca="true" t="shared" si="18" ref="S38:Z38">S27+F25</f>
        <v>32025</v>
      </c>
      <c r="T38" s="64">
        <f t="shared" si="18"/>
        <v>92263</v>
      </c>
      <c r="U38" s="64">
        <f t="shared" si="18"/>
        <v>44755</v>
      </c>
      <c r="V38" s="64">
        <f t="shared" si="18"/>
        <v>47508</v>
      </c>
      <c r="W38" s="64">
        <f t="shared" si="18"/>
        <v>30969</v>
      </c>
      <c r="X38" s="64">
        <f t="shared" si="18"/>
        <v>88116</v>
      </c>
      <c r="Y38" s="64">
        <f t="shared" si="18"/>
        <v>42746</v>
      </c>
      <c r="Z38" s="64">
        <f t="shared" si="18"/>
        <v>45370</v>
      </c>
    </row>
    <row r="39" spans="1:26" s="41" customFormat="1" ht="15" customHeight="1">
      <c r="A39" s="36"/>
      <c r="C39" s="44" t="s">
        <v>69</v>
      </c>
      <c r="D39" s="45"/>
      <c r="E39" s="46">
        <v>263</v>
      </c>
      <c r="F39" s="47">
        <v>722</v>
      </c>
      <c r="G39" s="47">
        <f>SUM(H39:I39)</f>
        <v>1755</v>
      </c>
      <c r="H39" s="47">
        <v>865</v>
      </c>
      <c r="I39" s="47">
        <v>890</v>
      </c>
      <c r="J39" s="47">
        <v>710</v>
      </c>
      <c r="K39" s="47">
        <f>SUM(L39:M39)</f>
        <v>1703</v>
      </c>
      <c r="L39" s="47">
        <v>841</v>
      </c>
      <c r="M39" s="47">
        <v>862</v>
      </c>
      <c r="N39" s="44"/>
      <c r="O39" s="44"/>
      <c r="P39" s="65"/>
      <c r="Q39" s="65"/>
      <c r="R39" s="65"/>
      <c r="S39" s="2"/>
      <c r="T39" s="2"/>
      <c r="U39" s="2"/>
      <c r="V39" s="2"/>
      <c r="W39" s="66"/>
      <c r="X39" s="66"/>
      <c r="Y39" s="66"/>
      <c r="Z39" s="66"/>
    </row>
    <row r="40" spans="1:26" ht="15" customHeight="1">
      <c r="A40" s="36"/>
      <c r="B40" s="37" t="s">
        <v>70</v>
      </c>
      <c r="C40" s="37"/>
      <c r="D40" s="38"/>
      <c r="E40" s="39">
        <v>428.2</v>
      </c>
      <c r="F40" s="40">
        <f aca="true" t="shared" si="19" ref="F40:M40">SUM(F41:F44)</f>
        <v>30440</v>
      </c>
      <c r="G40" s="40">
        <f t="shared" si="19"/>
        <v>84228</v>
      </c>
      <c r="H40" s="40">
        <f t="shared" si="19"/>
        <v>41620</v>
      </c>
      <c r="I40" s="40">
        <f t="shared" si="19"/>
        <v>42608</v>
      </c>
      <c r="J40" s="40">
        <f t="shared" si="19"/>
        <v>30757</v>
      </c>
      <c r="K40" s="40">
        <f t="shared" si="19"/>
        <v>84114</v>
      </c>
      <c r="L40" s="40">
        <f t="shared" si="19"/>
        <v>41564</v>
      </c>
      <c r="M40" s="40">
        <f t="shared" si="19"/>
        <v>42550</v>
      </c>
      <c r="N40" s="44"/>
      <c r="O40" s="44"/>
      <c r="P40" s="67" t="s">
        <v>71</v>
      </c>
      <c r="Q40" s="44"/>
      <c r="R40" s="68"/>
      <c r="S40" s="66"/>
      <c r="T40" s="66"/>
      <c r="U40" s="66"/>
      <c r="V40" s="66"/>
      <c r="W40" s="66"/>
      <c r="X40" s="66"/>
      <c r="Y40" s="66"/>
      <c r="Z40" s="66"/>
    </row>
    <row r="41" spans="1:26" ht="15" customHeight="1">
      <c r="A41" s="44"/>
      <c r="B41" s="44"/>
      <c r="C41" s="44" t="s">
        <v>72</v>
      </c>
      <c r="D41" s="45"/>
      <c r="E41" s="46">
        <v>25.01</v>
      </c>
      <c r="F41" s="47">
        <v>8814</v>
      </c>
      <c r="G41" s="47">
        <f>SUM(H41:I41)</f>
        <v>23484</v>
      </c>
      <c r="H41" s="47">
        <v>11472</v>
      </c>
      <c r="I41" s="47">
        <v>12012</v>
      </c>
      <c r="J41" s="47">
        <v>8975</v>
      </c>
      <c r="K41" s="47">
        <f>SUM(L41:M41)</f>
        <v>23615</v>
      </c>
      <c r="L41" s="47">
        <v>11543</v>
      </c>
      <c r="M41" s="47">
        <v>12072</v>
      </c>
      <c r="N41" s="44"/>
      <c r="O41" s="44"/>
      <c r="P41" s="54"/>
      <c r="Q41" s="44"/>
      <c r="R41" s="68"/>
      <c r="S41" s="66"/>
      <c r="T41" s="66"/>
      <c r="U41" s="66"/>
      <c r="V41" s="66"/>
      <c r="W41" s="66"/>
      <c r="X41" s="66"/>
      <c r="Y41" s="66"/>
      <c r="Z41" s="66"/>
    </row>
    <row r="42" spans="1:26" ht="15" customHeight="1">
      <c r="A42" s="44"/>
      <c r="B42" s="44"/>
      <c r="C42" s="44" t="s">
        <v>73</v>
      </c>
      <c r="D42" s="45"/>
      <c r="E42" s="46">
        <v>78.41</v>
      </c>
      <c r="F42" s="47">
        <v>3833</v>
      </c>
      <c r="G42" s="47">
        <f>SUM(H42:I42)</f>
        <v>12167</v>
      </c>
      <c r="H42" s="47">
        <v>6020</v>
      </c>
      <c r="I42" s="47">
        <v>6147</v>
      </c>
      <c r="J42" s="47">
        <v>3854</v>
      </c>
      <c r="K42" s="47">
        <f>SUM(L42:M42)</f>
        <v>12043</v>
      </c>
      <c r="L42" s="47">
        <v>5973</v>
      </c>
      <c r="M42" s="47">
        <v>6070</v>
      </c>
      <c r="N42" s="44"/>
      <c r="O42" s="44"/>
      <c r="P42" s="44"/>
      <c r="Q42" s="44"/>
      <c r="R42" s="68"/>
      <c r="S42" s="66"/>
      <c r="T42" s="66"/>
      <c r="U42" s="66"/>
      <c r="V42" s="66"/>
      <c r="W42" s="66"/>
      <c r="X42" s="66"/>
      <c r="Y42" s="66"/>
      <c r="Z42" s="66"/>
    </row>
    <row r="43" spans="1:26" ht="15" customHeight="1">
      <c r="A43" s="44"/>
      <c r="B43" s="44"/>
      <c r="C43" s="44" t="s">
        <v>74</v>
      </c>
      <c r="D43" s="45"/>
      <c r="E43" s="46">
        <v>53.98</v>
      </c>
      <c r="F43" s="47">
        <v>14514</v>
      </c>
      <c r="G43" s="47">
        <f>SUM(H43:I43)</f>
        <v>38464</v>
      </c>
      <c r="H43" s="47">
        <v>19145</v>
      </c>
      <c r="I43" s="47">
        <v>19319</v>
      </c>
      <c r="J43" s="47">
        <v>14666</v>
      </c>
      <c r="K43" s="47">
        <f>SUM(L43:M43)</f>
        <v>38527</v>
      </c>
      <c r="L43" s="47">
        <v>19145</v>
      </c>
      <c r="M43" s="47">
        <v>19382</v>
      </c>
      <c r="N43" s="36"/>
      <c r="O43" s="41"/>
      <c r="P43" s="41"/>
      <c r="Q43" s="41"/>
      <c r="R43" s="41"/>
      <c r="S43" s="41"/>
      <c r="T43" s="41"/>
      <c r="U43" s="41"/>
      <c r="V43" s="41"/>
      <c r="W43" s="69"/>
      <c r="X43" s="66"/>
      <c r="Y43" s="69"/>
      <c r="Z43" s="69"/>
    </row>
    <row r="44" spans="1:26" s="41" customFormat="1" ht="15" customHeight="1">
      <c r="A44" s="44"/>
      <c r="B44" s="44"/>
      <c r="C44" s="44" t="s">
        <v>75</v>
      </c>
      <c r="D44" s="45"/>
      <c r="E44" s="46">
        <v>270.8</v>
      </c>
      <c r="F44" s="47">
        <v>3279</v>
      </c>
      <c r="G44" s="47">
        <f>SUM(H44:I44)</f>
        <v>10113</v>
      </c>
      <c r="H44" s="47">
        <v>4983</v>
      </c>
      <c r="I44" s="47">
        <v>5130</v>
      </c>
      <c r="J44" s="47">
        <v>3262</v>
      </c>
      <c r="K44" s="47">
        <f>SUM(L44:M44)</f>
        <v>9929</v>
      </c>
      <c r="L44" s="47">
        <v>4903</v>
      </c>
      <c r="M44" s="47">
        <v>5026</v>
      </c>
      <c r="N44" s="44"/>
      <c r="O44" s="2"/>
      <c r="P44" s="2"/>
      <c r="Q44" s="2"/>
      <c r="R44" s="2"/>
      <c r="S44" s="2"/>
      <c r="T44" s="2"/>
      <c r="U44" s="2"/>
      <c r="V44" s="2"/>
      <c r="W44" s="70"/>
      <c r="X44" s="66"/>
      <c r="Y44" s="70"/>
      <c r="Z44" s="70"/>
    </row>
    <row r="45" spans="1:26" ht="15" customHeight="1">
      <c r="A45" s="36"/>
      <c r="B45" s="37" t="s">
        <v>76</v>
      </c>
      <c r="C45" s="37"/>
      <c r="D45" s="38"/>
      <c r="E45" s="71">
        <v>273.34</v>
      </c>
      <c r="F45" s="40">
        <f aca="true" t="shared" si="20" ref="F45:M45">F46</f>
        <v>5066</v>
      </c>
      <c r="G45" s="40">
        <f t="shared" si="20"/>
        <v>15921</v>
      </c>
      <c r="H45" s="40">
        <f t="shared" si="20"/>
        <v>7871</v>
      </c>
      <c r="I45" s="40">
        <f t="shared" si="20"/>
        <v>8050</v>
      </c>
      <c r="J45" s="40">
        <f t="shared" si="20"/>
        <v>5044</v>
      </c>
      <c r="K45" s="40">
        <f t="shared" si="20"/>
        <v>15608</v>
      </c>
      <c r="L45" s="40">
        <f t="shared" si="20"/>
        <v>7706</v>
      </c>
      <c r="M45" s="40">
        <f t="shared" si="20"/>
        <v>7902</v>
      </c>
      <c r="N45" s="44"/>
      <c r="O45" s="41"/>
      <c r="P45" s="41"/>
      <c r="Q45" s="41"/>
      <c r="R45" s="41"/>
      <c r="S45" s="41"/>
      <c r="T45" s="41"/>
      <c r="U45" s="41"/>
      <c r="V45" s="41"/>
      <c r="W45" s="70"/>
      <c r="X45" s="66"/>
      <c r="Y45" s="70"/>
      <c r="Z45" s="70"/>
    </row>
    <row r="46" spans="1:26" s="41" customFormat="1" ht="15" customHeight="1">
      <c r="A46" s="44"/>
      <c r="B46" s="44"/>
      <c r="C46" s="44" t="s">
        <v>77</v>
      </c>
      <c r="D46" s="45"/>
      <c r="E46" s="46">
        <v>273.34</v>
      </c>
      <c r="F46" s="47">
        <v>5066</v>
      </c>
      <c r="G46" s="47">
        <f>SUM(H46:I46)</f>
        <v>15921</v>
      </c>
      <c r="H46" s="47">
        <v>7871</v>
      </c>
      <c r="I46" s="47">
        <v>8050</v>
      </c>
      <c r="J46" s="47">
        <v>5044</v>
      </c>
      <c r="K46" s="47">
        <f>SUM(L46:M46)</f>
        <v>15608</v>
      </c>
      <c r="L46" s="47">
        <v>7706</v>
      </c>
      <c r="M46" s="47">
        <v>7902</v>
      </c>
      <c r="N46" s="44"/>
      <c r="O46" s="2"/>
      <c r="P46" s="2"/>
      <c r="Q46" s="2"/>
      <c r="R46" s="2"/>
      <c r="S46" s="2"/>
      <c r="T46" s="2"/>
      <c r="U46" s="2"/>
      <c r="V46" s="2"/>
      <c r="W46" s="70"/>
      <c r="X46" s="66"/>
      <c r="Y46" s="70"/>
      <c r="Z46" s="70"/>
    </row>
    <row r="47" spans="1:26" ht="15" customHeight="1">
      <c r="A47" s="36"/>
      <c r="B47" s="37" t="s">
        <v>78</v>
      </c>
      <c r="C47" s="37"/>
      <c r="D47" s="38"/>
      <c r="E47" s="39">
        <v>137.69</v>
      </c>
      <c r="F47" s="40">
        <f aca="true" t="shared" si="21" ref="F47:M47">SUM(F48:F49)</f>
        <v>16969</v>
      </c>
      <c r="G47" s="40">
        <f t="shared" si="21"/>
        <v>52424</v>
      </c>
      <c r="H47" s="40">
        <f t="shared" si="21"/>
        <v>25505</v>
      </c>
      <c r="I47" s="40">
        <f t="shared" si="21"/>
        <v>26919</v>
      </c>
      <c r="J47" s="40">
        <f t="shared" si="21"/>
        <v>16266</v>
      </c>
      <c r="K47" s="40">
        <f t="shared" si="21"/>
        <v>49000</v>
      </c>
      <c r="L47" s="40">
        <f t="shared" si="21"/>
        <v>23923</v>
      </c>
      <c r="M47" s="40">
        <f t="shared" si="21"/>
        <v>25077</v>
      </c>
      <c r="N47" s="44"/>
      <c r="O47" s="2"/>
      <c r="P47" s="2"/>
      <c r="Q47" s="2"/>
      <c r="W47" s="70"/>
      <c r="X47" s="66"/>
      <c r="Y47" s="70"/>
      <c r="Z47" s="70"/>
    </row>
    <row r="48" spans="1:26" ht="15" customHeight="1">
      <c r="A48" s="44"/>
      <c r="B48" s="44"/>
      <c r="C48" s="44" t="s">
        <v>79</v>
      </c>
      <c r="D48" s="45"/>
      <c r="E48" s="46">
        <v>73.21</v>
      </c>
      <c r="F48" s="47">
        <v>11383</v>
      </c>
      <c r="G48" s="47">
        <f>SUM(H48:I48)</f>
        <v>35633</v>
      </c>
      <c r="H48" s="47">
        <v>17364</v>
      </c>
      <c r="I48" s="47">
        <v>18269</v>
      </c>
      <c r="J48" s="47">
        <v>11298</v>
      </c>
      <c r="K48" s="47">
        <f>SUM(L48:M48)</f>
        <v>34371</v>
      </c>
      <c r="L48" s="47">
        <v>16775</v>
      </c>
      <c r="M48" s="47">
        <v>17596</v>
      </c>
      <c r="N48" s="44"/>
      <c r="O48" s="41"/>
      <c r="P48" s="41"/>
      <c r="Q48" s="41"/>
      <c r="R48" s="41"/>
      <c r="S48" s="41"/>
      <c r="T48" s="41"/>
      <c r="U48" s="41"/>
      <c r="V48" s="41"/>
      <c r="W48" s="70"/>
      <c r="X48" s="66"/>
      <c r="Y48" s="70"/>
      <c r="Z48" s="70"/>
    </row>
    <row r="49" spans="1:26" s="41" customFormat="1" ht="15" customHeight="1">
      <c r="A49" s="44"/>
      <c r="B49" s="44"/>
      <c r="C49" s="44" t="s">
        <v>80</v>
      </c>
      <c r="D49" s="45"/>
      <c r="E49" s="46">
        <v>64.48</v>
      </c>
      <c r="F49" s="47">
        <v>5586</v>
      </c>
      <c r="G49" s="47">
        <f>SUM(H49:I49)</f>
        <v>16791</v>
      </c>
      <c r="H49" s="47">
        <v>8141</v>
      </c>
      <c r="I49" s="47">
        <v>8650</v>
      </c>
      <c r="J49" s="47">
        <v>4968</v>
      </c>
      <c r="K49" s="47">
        <f>SUM(L49:M49)</f>
        <v>14629</v>
      </c>
      <c r="L49" s="47">
        <v>7148</v>
      </c>
      <c r="M49" s="47">
        <v>7481</v>
      </c>
      <c r="N49" s="44"/>
      <c r="O49" s="2"/>
      <c r="P49" s="2"/>
      <c r="Q49" s="2"/>
      <c r="R49" s="2"/>
      <c r="S49" s="2"/>
      <c r="T49" s="2"/>
      <c r="U49" s="2"/>
      <c r="V49" s="2"/>
      <c r="W49" s="70"/>
      <c r="X49" s="66"/>
      <c r="Y49" s="70"/>
      <c r="Z49" s="70"/>
    </row>
    <row r="50" spans="1:26" ht="15" customHeight="1">
      <c r="A50" s="36"/>
      <c r="B50" s="37" t="s">
        <v>81</v>
      </c>
      <c r="C50" s="37"/>
      <c r="D50" s="38"/>
      <c r="E50" s="39">
        <v>112.06</v>
      </c>
      <c r="F50" s="40">
        <f aca="true" t="shared" si="22" ref="F50:M50">SUM(F51:F53)</f>
        <v>23480</v>
      </c>
      <c r="G50" s="40">
        <f t="shared" si="22"/>
        <v>70922</v>
      </c>
      <c r="H50" s="40">
        <f t="shared" si="22"/>
        <v>34785</v>
      </c>
      <c r="I50" s="40">
        <f t="shared" si="22"/>
        <v>36137</v>
      </c>
      <c r="J50" s="40">
        <f t="shared" si="22"/>
        <v>23765</v>
      </c>
      <c r="K50" s="40">
        <f t="shared" si="22"/>
        <v>71030</v>
      </c>
      <c r="L50" s="40">
        <f t="shared" si="22"/>
        <v>34869</v>
      </c>
      <c r="M50" s="40">
        <f t="shared" si="22"/>
        <v>36161</v>
      </c>
      <c r="N50" s="44"/>
      <c r="O50" s="2"/>
      <c r="P50" s="2"/>
      <c r="Q50" s="2"/>
      <c r="W50" s="72"/>
      <c r="X50" s="66"/>
      <c r="Y50" s="72"/>
      <c r="Z50" s="72"/>
    </row>
    <row r="51" spans="1:26" ht="15" customHeight="1">
      <c r="A51" s="44"/>
      <c r="B51" s="44"/>
      <c r="C51" s="44" t="s">
        <v>82</v>
      </c>
      <c r="D51" s="45"/>
      <c r="E51" s="46">
        <v>54.04</v>
      </c>
      <c r="F51" s="47">
        <v>5502</v>
      </c>
      <c r="G51" s="47">
        <f>SUM(H51:I51)</f>
        <v>15447</v>
      </c>
      <c r="H51" s="47">
        <v>7462</v>
      </c>
      <c r="I51" s="47">
        <v>7985</v>
      </c>
      <c r="J51" s="47">
        <v>5489</v>
      </c>
      <c r="K51" s="47">
        <f>SUM(L51:M51)</f>
        <v>15365</v>
      </c>
      <c r="L51" s="47">
        <v>7431</v>
      </c>
      <c r="M51" s="47">
        <v>7934</v>
      </c>
      <c r="N51" s="44"/>
      <c r="O51" s="44"/>
      <c r="P51" s="73"/>
      <c r="Q51" s="44"/>
      <c r="R51" s="74"/>
      <c r="S51" s="72"/>
      <c r="T51" s="72"/>
      <c r="U51" s="72"/>
      <c r="V51" s="72"/>
      <c r="W51" s="72"/>
      <c r="X51" s="72"/>
      <c r="Y51" s="72"/>
      <c r="Z51" s="72"/>
    </row>
    <row r="52" spans="1:27" ht="15" customHeight="1">
      <c r="A52" s="44"/>
      <c r="B52" s="44"/>
      <c r="C52" s="44" t="s">
        <v>83</v>
      </c>
      <c r="D52" s="45"/>
      <c r="E52" s="46">
        <v>13.27</v>
      </c>
      <c r="F52" s="47">
        <v>6562</v>
      </c>
      <c r="G52" s="47">
        <f>SUM(H52:I52)</f>
        <v>20921</v>
      </c>
      <c r="H52" s="47">
        <v>10376</v>
      </c>
      <c r="I52" s="47">
        <v>10545</v>
      </c>
      <c r="J52" s="47">
        <v>6460</v>
      </c>
      <c r="K52" s="47">
        <f>SUM(L52:M52)</f>
        <v>20338</v>
      </c>
      <c r="L52" s="47">
        <v>10088</v>
      </c>
      <c r="M52" s="47">
        <v>10250</v>
      </c>
      <c r="N52" s="75"/>
      <c r="O52" s="75"/>
      <c r="P52" s="75"/>
      <c r="Q52" s="75"/>
      <c r="R52" s="76"/>
      <c r="S52" s="76"/>
      <c r="T52" s="76"/>
      <c r="U52" s="76"/>
      <c r="V52" s="76"/>
      <c r="W52" s="76"/>
      <c r="X52" s="76"/>
      <c r="Y52" s="76"/>
      <c r="Z52" s="76"/>
      <c r="AA52" s="77"/>
    </row>
    <row r="53" spans="1:26" s="78" customFormat="1" ht="15" customHeight="1">
      <c r="A53" s="44"/>
      <c r="B53" s="44"/>
      <c r="C53" s="44" t="s">
        <v>84</v>
      </c>
      <c r="D53" s="45"/>
      <c r="E53" s="46">
        <v>44.75</v>
      </c>
      <c r="F53" s="47">
        <v>11416</v>
      </c>
      <c r="G53" s="47">
        <f>SUM(H53:I53)</f>
        <v>34554</v>
      </c>
      <c r="H53" s="47">
        <v>16947</v>
      </c>
      <c r="I53" s="47">
        <v>17607</v>
      </c>
      <c r="J53" s="47">
        <v>11816</v>
      </c>
      <c r="K53" s="47">
        <f>SUM(L53:M53)</f>
        <v>35327</v>
      </c>
      <c r="L53" s="47">
        <v>17350</v>
      </c>
      <c r="M53" s="47">
        <v>17977</v>
      </c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  <c r="Y53" s="2"/>
      <c r="Z53" s="2"/>
    </row>
    <row r="54" spans="1:13" ht="6" customHeight="1">
      <c r="A54" s="60"/>
      <c r="B54" s="60"/>
      <c r="C54" s="60"/>
      <c r="D54" s="62"/>
      <c r="E54" s="79"/>
      <c r="F54" s="80"/>
      <c r="G54" s="80"/>
      <c r="H54" s="80"/>
      <c r="I54" s="80"/>
      <c r="J54" s="80"/>
      <c r="K54" s="80"/>
      <c r="L54" s="80"/>
      <c r="M54" s="80"/>
    </row>
    <row r="55" spans="1:13" ht="13.5" customHeight="1">
      <c r="A55" s="75"/>
      <c r="B55" s="81" t="s">
        <v>85</v>
      </c>
      <c r="C55" s="75"/>
      <c r="D55" s="75"/>
      <c r="E55" s="76"/>
      <c r="F55" s="76"/>
      <c r="G55" s="76"/>
      <c r="H55" s="76"/>
      <c r="I55" s="76"/>
      <c r="J55" s="76"/>
      <c r="K55" s="76"/>
      <c r="L55" s="76"/>
      <c r="M55" s="76"/>
    </row>
    <row r="56" ht="13.5" customHeight="1"/>
    <row r="57" ht="13.5" customHeight="1"/>
    <row r="58" spans="1:26" s="41" customFormat="1" ht="6" customHeight="1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/>
    <row r="60" ht="10.5" customHeight="1"/>
  </sheetData>
  <mergeCells count="31">
    <mergeCell ref="B16:C16"/>
    <mergeCell ref="O19:P19"/>
    <mergeCell ref="O22:P22"/>
    <mergeCell ref="B50:C50"/>
    <mergeCell ref="O29:P29"/>
    <mergeCell ref="O31:P31"/>
    <mergeCell ref="B36:C36"/>
    <mergeCell ref="B37:C37"/>
    <mergeCell ref="B45:C45"/>
    <mergeCell ref="B40:C40"/>
    <mergeCell ref="B47:C47"/>
    <mergeCell ref="T11:U11"/>
    <mergeCell ref="J12:J13"/>
    <mergeCell ref="K12:M12"/>
    <mergeCell ref="F12:F13"/>
    <mergeCell ref="G12:I12"/>
    <mergeCell ref="R11:R13"/>
    <mergeCell ref="A14:C14"/>
    <mergeCell ref="A11:D13"/>
    <mergeCell ref="E11:E13"/>
    <mergeCell ref="O27:P27"/>
    <mergeCell ref="N11:Q13"/>
    <mergeCell ref="O14:P14"/>
    <mergeCell ref="W12:W13"/>
    <mergeCell ref="S12:S13"/>
    <mergeCell ref="T12:V12"/>
    <mergeCell ref="K11:L11"/>
    <mergeCell ref="G11:H11"/>
    <mergeCell ref="X11:Y11"/>
    <mergeCell ref="O25:P25"/>
    <mergeCell ref="X12:Z12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2012-03-22T06:42:12Z</dcterms:created>
  <dcterms:modified xsi:type="dcterms:W3CDTF">2012-03-22T06:48:29Z</dcterms:modified>
  <cp:category/>
  <cp:version/>
  <cp:contentType/>
  <cp:contentStatus/>
</cp:coreProperties>
</file>