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1232330\Desktop\01_小規模A型・B型保育事業設置の手引き\2504開所向け\02_提出書類様式等\"/>
    </mc:Choice>
  </mc:AlternateContent>
  <bookViews>
    <workbookView xWindow="0" yWindow="0" windowWidth="28800" windowHeight="11835" tabRatio="618" firstSheet="1" activeTab="1"/>
  </bookViews>
  <sheets>
    <sheet name="一行化シート" sheetId="22" state="hidden" r:id="rId1"/>
    <sheet name="0_最初にお読みください" sheetId="18" r:id="rId2"/>
    <sheet name="1_提出書類チェック表" sheetId="29" r:id="rId3"/>
    <sheet name="様式1_小規模保育事業設置計画書" sheetId="1" r:id="rId4"/>
    <sheet name="様式2_誓約書" sheetId="4" r:id="rId5"/>
    <sheet name="様式3_土地・建物の状況" sheetId="5" r:id="rId6"/>
    <sheet name="様式4-1_確約書（賃貸借）" sheetId="6" r:id="rId7"/>
    <sheet name="様式4-2_確約書（売買）" sheetId="7" r:id="rId8"/>
    <sheet name="様式5_施設整備の資金計画" sheetId="28" r:id="rId9"/>
    <sheet name="様式6_認可財源の資金計画" sheetId="10" r:id="rId10"/>
    <sheet name="様式7_収支予算書_１年目" sheetId="14" r:id="rId11"/>
    <sheet name="様式7_収支予算書_２年目" sheetId="30" r:id="rId12"/>
    <sheet name="様式7_収支予算書_３年目" sheetId="31" r:id="rId13"/>
    <sheet name="様式8_職員の勤務状況（平日）※計算式入り" sheetId="24" r:id="rId14"/>
    <sheet name="様式8_職員の勤務状況（土曜日）※計算式入り" sheetId="32" r:id="rId15"/>
    <sheet name="様式8_職員の勤務状況（休日）※計算式入り" sheetId="33" r:id="rId16"/>
    <sheet name="様式8_職員の勤務状況（記入例）" sheetId="27" r:id="rId17"/>
  </sheets>
  <definedNames>
    <definedName name="_xlnm.Print_Area" localSheetId="1">'0_最初にお読みください'!$A$1:$J$32</definedName>
    <definedName name="_xlnm.Print_Area" localSheetId="2">'1_提出書類チェック表'!$A$1:$Q$64</definedName>
    <definedName name="_xlnm.Print_Area" localSheetId="3">様式1_小規模保育事業設置計画書!$A$1:$AG$64</definedName>
    <definedName name="_xlnm.Print_Area" localSheetId="4">様式2_誓約書!$A$1:$AG$54</definedName>
    <definedName name="_xlnm.Print_Area" localSheetId="5">様式3_土地・建物の状況!$A$1:$AG$38</definedName>
    <definedName name="_xlnm.Print_Area" localSheetId="6">'様式4-1_確約書（賃貸借）'!$A$1:$AG$32</definedName>
    <definedName name="_xlnm.Print_Area" localSheetId="7">'様式4-2_確約書（売買）'!$A$1:$AG$28</definedName>
    <definedName name="_xlnm.Print_Area" localSheetId="8">様式5_施設整備の資金計画!$A$1:$AG$42</definedName>
    <definedName name="_xlnm.Print_Area" localSheetId="9">様式6_認可財源の資金計画!$A$1:$AG$31</definedName>
    <definedName name="_xlnm.Print_Area" localSheetId="10">様式7_収支予算書_１年目!$A$1:$E$58</definedName>
    <definedName name="_xlnm.Print_Area" localSheetId="11">様式7_収支予算書_２年目!$A$1:$E$58</definedName>
    <definedName name="_xlnm.Print_Area" localSheetId="12">様式7_収支予算書_３年目!$A$1:$E$58</definedName>
    <definedName name="元から63">様式1_小規模保育事業設置計画書!$CY$1:$CY$6</definedName>
  </definedNames>
  <calcPr calcId="162913"/>
</workbook>
</file>

<file path=xl/calcChain.xml><?xml version="1.0" encoding="utf-8"?>
<calcChain xmlns="http://schemas.openxmlformats.org/spreadsheetml/2006/main">
  <c r="A2" i="31" l="1"/>
  <c r="A2" i="30"/>
  <c r="A2" i="14"/>
  <c r="BG2" i="1"/>
  <c r="BJ19" i="1" s="1"/>
  <c r="AB19" i="1"/>
  <c r="T19" i="1"/>
  <c r="L19" i="1"/>
  <c r="I21" i="1"/>
  <c r="AQ21" i="1" s="1"/>
  <c r="AT19" i="1" l="1"/>
  <c r="BB19" i="1"/>
  <c r="AK13" i="33" l="1"/>
  <c r="AJ13" i="33"/>
  <c r="AI13" i="33"/>
  <c r="AH13" i="33"/>
  <c r="AG13" i="33"/>
  <c r="AF13" i="33"/>
  <c r="AE13" i="33"/>
  <c r="AD13" i="33"/>
  <c r="AC13" i="33"/>
  <c r="AB13" i="33"/>
  <c r="AA13" i="33"/>
  <c r="Z13" i="33"/>
  <c r="Y13" i="33"/>
  <c r="X13" i="33"/>
  <c r="W13" i="33"/>
  <c r="V13" i="33"/>
  <c r="U13" i="33"/>
  <c r="T13" i="33"/>
  <c r="S13" i="33"/>
  <c r="R13" i="33"/>
  <c r="Q13" i="33"/>
  <c r="P13" i="33"/>
  <c r="O13" i="33"/>
  <c r="N13" i="33"/>
  <c r="M13" i="33"/>
  <c r="L13" i="33"/>
  <c r="K13" i="33"/>
  <c r="J13" i="33"/>
  <c r="I13" i="33"/>
  <c r="H13" i="33"/>
  <c r="G13" i="33"/>
  <c r="F13" i="33"/>
  <c r="E13" i="33"/>
  <c r="D13" i="33"/>
  <c r="AK12" i="33"/>
  <c r="AJ12" i="33"/>
  <c r="AI12" i="33"/>
  <c r="AH12" i="33"/>
  <c r="AG12" i="33"/>
  <c r="AF12" i="33"/>
  <c r="AE12" i="33"/>
  <c r="AD12" i="33"/>
  <c r="AC12" i="33"/>
  <c r="AB12" i="33"/>
  <c r="AA12" i="33"/>
  <c r="Z12" i="33"/>
  <c r="Y12" i="33"/>
  <c r="X12" i="33"/>
  <c r="W12" i="33"/>
  <c r="V12" i="33"/>
  <c r="U12" i="33"/>
  <c r="T12" i="33"/>
  <c r="S12" i="33"/>
  <c r="R12" i="33"/>
  <c r="Q12" i="33"/>
  <c r="P12" i="33"/>
  <c r="O12" i="33"/>
  <c r="N12" i="33"/>
  <c r="M12" i="33"/>
  <c r="L12" i="33"/>
  <c r="K12" i="33"/>
  <c r="J12" i="33"/>
  <c r="I12" i="33"/>
  <c r="H12" i="33"/>
  <c r="G12" i="33"/>
  <c r="F12" i="33"/>
  <c r="E12" i="33"/>
  <c r="D12" i="33"/>
  <c r="AK11" i="33"/>
  <c r="AJ11" i="33"/>
  <c r="AI11" i="33"/>
  <c r="AH11" i="33"/>
  <c r="AG11" i="33"/>
  <c r="AF11" i="33"/>
  <c r="AE11" i="33"/>
  <c r="AD11" i="33"/>
  <c r="AC11" i="33"/>
  <c r="AB11" i="33"/>
  <c r="AA11" i="33"/>
  <c r="Z11" i="33"/>
  <c r="Y11" i="33"/>
  <c r="X11" i="33"/>
  <c r="W11" i="33"/>
  <c r="V11" i="33"/>
  <c r="U11" i="33"/>
  <c r="T11" i="33"/>
  <c r="S11" i="33"/>
  <c r="R11" i="33"/>
  <c r="Q11" i="33"/>
  <c r="P11" i="33"/>
  <c r="O11" i="33"/>
  <c r="N11" i="33"/>
  <c r="M11" i="33"/>
  <c r="L11" i="33"/>
  <c r="K11" i="33"/>
  <c r="J11" i="33"/>
  <c r="I11" i="33"/>
  <c r="H11" i="33"/>
  <c r="G11" i="33"/>
  <c r="F11" i="33"/>
  <c r="E11" i="33"/>
  <c r="D11" i="33"/>
  <c r="AJ10" i="33"/>
  <c r="AI10" i="33"/>
  <c r="AF10" i="33"/>
  <c r="AE10" i="33"/>
  <c r="AB10" i="33"/>
  <c r="AA10" i="33"/>
  <c r="X10" i="33"/>
  <c r="W10" i="33"/>
  <c r="T10" i="33"/>
  <c r="S10" i="33"/>
  <c r="P10" i="33"/>
  <c r="O10" i="33"/>
  <c r="L10" i="33"/>
  <c r="K10" i="33"/>
  <c r="H10" i="33"/>
  <c r="G10" i="33"/>
  <c r="D10" i="33"/>
  <c r="AK6" i="33"/>
  <c r="AK10" i="33" s="1"/>
  <c r="AJ6" i="33"/>
  <c r="AI6" i="33"/>
  <c r="AH6" i="33"/>
  <c r="AH10" i="33" s="1"/>
  <c r="AG6" i="33"/>
  <c r="AG10" i="33" s="1"/>
  <c r="AF6" i="33"/>
  <c r="AE6" i="33"/>
  <c r="AD6" i="33"/>
  <c r="AD10" i="33" s="1"/>
  <c r="AC6" i="33"/>
  <c r="AC10" i="33" s="1"/>
  <c r="AB6" i="33"/>
  <c r="AA6" i="33"/>
  <c r="Z6" i="33"/>
  <c r="Z10" i="33" s="1"/>
  <c r="Y6" i="33"/>
  <c r="Y10" i="33" s="1"/>
  <c r="X6" i="33"/>
  <c r="W6" i="33"/>
  <c r="V6" i="33"/>
  <c r="V10" i="33" s="1"/>
  <c r="U6" i="33"/>
  <c r="U10" i="33" s="1"/>
  <c r="T6" i="33"/>
  <c r="S6" i="33"/>
  <c r="R6" i="33"/>
  <c r="R10" i="33" s="1"/>
  <c r="Q6" i="33"/>
  <c r="Q10" i="33" s="1"/>
  <c r="P6" i="33"/>
  <c r="O6" i="33"/>
  <c r="N6" i="33"/>
  <c r="N10" i="33" s="1"/>
  <c r="M6" i="33"/>
  <c r="M10" i="33" s="1"/>
  <c r="L6" i="33"/>
  <c r="K6" i="33"/>
  <c r="J6" i="33"/>
  <c r="J10" i="33" s="1"/>
  <c r="I6" i="33"/>
  <c r="I10" i="33" s="1"/>
  <c r="H6" i="33"/>
  <c r="G6" i="33"/>
  <c r="F6" i="33"/>
  <c r="F10" i="33" s="1"/>
  <c r="E6" i="33"/>
  <c r="E10" i="33" s="1"/>
  <c r="D6" i="33"/>
  <c r="AK13" i="32"/>
  <c r="AJ13" i="32"/>
  <c r="AI13" i="32"/>
  <c r="AH13" i="32"/>
  <c r="AG13" i="32"/>
  <c r="AF13" i="32"/>
  <c r="AE13" i="32"/>
  <c r="AD13" i="32"/>
  <c r="AC13" i="32"/>
  <c r="AB13" i="32"/>
  <c r="AA13" i="32"/>
  <c r="Z13" i="32"/>
  <c r="Y13" i="32"/>
  <c r="X13" i="32"/>
  <c r="W13" i="32"/>
  <c r="V13" i="32"/>
  <c r="U13" i="32"/>
  <c r="T13" i="32"/>
  <c r="S13" i="32"/>
  <c r="R13" i="32"/>
  <c r="Q13" i="32"/>
  <c r="P13" i="32"/>
  <c r="O13" i="32"/>
  <c r="N13" i="32"/>
  <c r="M13" i="32"/>
  <c r="L13" i="32"/>
  <c r="K13" i="32"/>
  <c r="J13" i="32"/>
  <c r="I13" i="32"/>
  <c r="H13" i="32"/>
  <c r="G13" i="32"/>
  <c r="F13" i="32"/>
  <c r="E13" i="32"/>
  <c r="D13" i="32"/>
  <c r="AK12" i="32"/>
  <c r="AJ12" i="32"/>
  <c r="AI12" i="32"/>
  <c r="AH12" i="32"/>
  <c r="AG12" i="32"/>
  <c r="AF12" i="32"/>
  <c r="AE12" i="32"/>
  <c r="AD12" i="32"/>
  <c r="AC12" i="32"/>
  <c r="AB12" i="32"/>
  <c r="AA12" i="32"/>
  <c r="Z12" i="32"/>
  <c r="Y12" i="32"/>
  <c r="X12" i="32"/>
  <c r="W12" i="32"/>
  <c r="V12" i="32"/>
  <c r="U12" i="32"/>
  <c r="T12" i="32"/>
  <c r="S12" i="32"/>
  <c r="R12" i="32"/>
  <c r="Q12" i="32"/>
  <c r="P12" i="32"/>
  <c r="O12" i="32"/>
  <c r="N12" i="32"/>
  <c r="M12" i="32"/>
  <c r="L12" i="32"/>
  <c r="K12" i="32"/>
  <c r="J12" i="32"/>
  <c r="I12" i="32"/>
  <c r="H12" i="32"/>
  <c r="G12" i="32"/>
  <c r="F12" i="32"/>
  <c r="E12" i="32"/>
  <c r="D12" i="32"/>
  <c r="AK11" i="32"/>
  <c r="AJ11" i="32"/>
  <c r="AI11" i="32"/>
  <c r="AH11" i="32"/>
  <c r="AG11" i="32"/>
  <c r="AF11" i="32"/>
  <c r="AE11" i="32"/>
  <c r="AD11" i="32"/>
  <c r="AC11" i="32"/>
  <c r="AB11" i="32"/>
  <c r="AA11" i="32"/>
  <c r="Z11" i="32"/>
  <c r="Y11" i="32"/>
  <c r="X11" i="32"/>
  <c r="W11" i="32"/>
  <c r="V11" i="32"/>
  <c r="U11" i="32"/>
  <c r="T11" i="32"/>
  <c r="S11" i="32"/>
  <c r="R11" i="32"/>
  <c r="Q11" i="32"/>
  <c r="P11" i="32"/>
  <c r="O11" i="32"/>
  <c r="N11" i="32"/>
  <c r="M11" i="32"/>
  <c r="L11" i="32"/>
  <c r="K11" i="32"/>
  <c r="J11" i="32"/>
  <c r="I11" i="32"/>
  <c r="H11" i="32"/>
  <c r="G11" i="32"/>
  <c r="F11" i="32"/>
  <c r="E11" i="32"/>
  <c r="D11" i="32"/>
  <c r="AJ10" i="32"/>
  <c r="AI10" i="32"/>
  <c r="AF10" i="32"/>
  <c r="AE10" i="32"/>
  <c r="AB10" i="32"/>
  <c r="AA10" i="32"/>
  <c r="X10" i="32"/>
  <c r="W10" i="32"/>
  <c r="T10" i="32"/>
  <c r="S10" i="32"/>
  <c r="P10" i="32"/>
  <c r="O10" i="32"/>
  <c r="L10" i="32"/>
  <c r="K10" i="32"/>
  <c r="H10" i="32"/>
  <c r="G10" i="32"/>
  <c r="D10" i="32"/>
  <c r="AK6" i="32"/>
  <c r="AK10" i="32" s="1"/>
  <c r="AJ6" i="32"/>
  <c r="AI6" i="32"/>
  <c r="AH6" i="32"/>
  <c r="AH10" i="32" s="1"/>
  <c r="AG6" i="32"/>
  <c r="AG10" i="32" s="1"/>
  <c r="AF6" i="32"/>
  <c r="AE6" i="32"/>
  <c r="AD6" i="32"/>
  <c r="AD10" i="32" s="1"/>
  <c r="AC6" i="32"/>
  <c r="AC10" i="32" s="1"/>
  <c r="AB6" i="32"/>
  <c r="AA6" i="32"/>
  <c r="Z6" i="32"/>
  <c r="Z10" i="32" s="1"/>
  <c r="Y6" i="32"/>
  <c r="Y10" i="32" s="1"/>
  <c r="X6" i="32"/>
  <c r="W6" i="32"/>
  <c r="V6" i="32"/>
  <c r="V10" i="32" s="1"/>
  <c r="U6" i="32"/>
  <c r="U10" i="32" s="1"/>
  <c r="T6" i="32"/>
  <c r="S6" i="32"/>
  <c r="R6" i="32"/>
  <c r="R10" i="32" s="1"/>
  <c r="Q6" i="32"/>
  <c r="Q10" i="32" s="1"/>
  <c r="P6" i="32"/>
  <c r="O6" i="32"/>
  <c r="N6" i="32"/>
  <c r="N10" i="32" s="1"/>
  <c r="M6" i="32"/>
  <c r="M10" i="32" s="1"/>
  <c r="L6" i="32"/>
  <c r="K6" i="32"/>
  <c r="J6" i="32"/>
  <c r="J10" i="32" s="1"/>
  <c r="I6" i="32"/>
  <c r="I10" i="32" s="1"/>
  <c r="H6" i="32"/>
  <c r="G6" i="32"/>
  <c r="F6" i="32"/>
  <c r="F10" i="32" s="1"/>
  <c r="E6" i="32"/>
  <c r="E10" i="32" s="1"/>
  <c r="D6" i="32"/>
  <c r="B56" i="30"/>
  <c r="D58" i="30"/>
  <c r="B56" i="31" s="1"/>
  <c r="D58" i="31" s="1"/>
  <c r="K54" i="31"/>
  <c r="H54" i="31"/>
  <c r="J52" i="31" s="1"/>
  <c r="J56" i="31" s="1"/>
  <c r="J58" i="31" s="1"/>
  <c r="E54" i="31"/>
  <c r="K48" i="31"/>
  <c r="J48" i="31"/>
  <c r="E48" i="31"/>
  <c r="D48" i="31"/>
  <c r="K43" i="31"/>
  <c r="J43" i="31"/>
  <c r="E43" i="31"/>
  <c r="D43" i="31"/>
  <c r="J31" i="31"/>
  <c r="D31" i="31"/>
  <c r="J12" i="31"/>
  <c r="H12" i="31"/>
  <c r="D12" i="31"/>
  <c r="B12" i="31"/>
  <c r="B54" i="31" s="1"/>
  <c r="D52" i="31" s="1"/>
  <c r="D56" i="31" s="1"/>
  <c r="J6" i="31"/>
  <c r="J54" i="31" s="1"/>
  <c r="D6" i="31"/>
  <c r="K54" i="30"/>
  <c r="E54" i="30"/>
  <c r="K48" i="30"/>
  <c r="J48" i="30"/>
  <c r="E48" i="30"/>
  <c r="D48" i="30"/>
  <c r="K43" i="30"/>
  <c r="J43" i="30"/>
  <c r="E43" i="30"/>
  <c r="D43" i="30"/>
  <c r="J31" i="30"/>
  <c r="D31" i="30"/>
  <c r="J12" i="30"/>
  <c r="H12" i="30"/>
  <c r="H54" i="30" s="1"/>
  <c r="J52" i="30" s="1"/>
  <c r="J56" i="30" s="1"/>
  <c r="J58" i="30" s="1"/>
  <c r="D12" i="30"/>
  <c r="B12" i="30"/>
  <c r="B54" i="30" s="1"/>
  <c r="D52" i="30" s="1"/>
  <c r="D56" i="30" s="1"/>
  <c r="J6" i="30"/>
  <c r="J54" i="30" s="1"/>
  <c r="D6" i="30"/>
  <c r="D54" i="31" l="1"/>
  <c r="D54" i="30"/>
  <c r="B8" i="10"/>
  <c r="BF42" i="28"/>
  <c r="BG19" i="28" s="1"/>
  <c r="BC36" i="28"/>
  <c r="BJ29" i="28"/>
  <c r="BG17" i="28" s="1"/>
  <c r="BE29" i="28"/>
  <c r="AT20" i="28"/>
  <c r="BG18" i="28"/>
  <c r="X29" i="28"/>
  <c r="V36" i="28"/>
  <c r="Z18" i="28" s="1"/>
  <c r="Y42" i="28"/>
  <c r="Z19" i="28" s="1"/>
  <c r="AC29" i="28"/>
  <c r="Z17" i="28" s="1"/>
  <c r="BG20" i="28" l="1"/>
  <c r="AY14" i="28" s="1"/>
  <c r="Z20" i="28"/>
  <c r="M20" i="28"/>
  <c r="AD15" i="27"/>
  <c r="AC15" i="27"/>
  <c r="AB15" i="27"/>
  <c r="AA15" i="27"/>
  <c r="Z15" i="27"/>
  <c r="Y15" i="27"/>
  <c r="X15" i="27"/>
  <c r="W15" i="27"/>
  <c r="L15" i="27"/>
  <c r="K15" i="27"/>
  <c r="J15" i="27"/>
  <c r="I15" i="27"/>
  <c r="H15" i="27"/>
  <c r="G15" i="27"/>
  <c r="AK13" i="24"/>
  <c r="AJ13" i="24"/>
  <c r="AI13" i="24"/>
  <c r="AH13" i="24"/>
  <c r="AG13" i="24"/>
  <c r="AF13" i="24"/>
  <c r="AE13" i="24"/>
  <c r="AD13" i="24"/>
  <c r="AC13" i="24"/>
  <c r="AB13" i="24"/>
  <c r="AA13" i="24"/>
  <c r="Z13" i="24"/>
  <c r="Y13" i="24"/>
  <c r="X13" i="24"/>
  <c r="W13" i="24"/>
  <c r="V13" i="24"/>
  <c r="U13" i="24"/>
  <c r="T13" i="24"/>
  <c r="S13" i="24"/>
  <c r="R13" i="24"/>
  <c r="Q13" i="24"/>
  <c r="P13" i="24"/>
  <c r="O13" i="24"/>
  <c r="N13" i="24"/>
  <c r="M13" i="24"/>
  <c r="L13" i="24"/>
  <c r="K13" i="24"/>
  <c r="J13" i="24"/>
  <c r="I13" i="24"/>
  <c r="H13" i="24"/>
  <c r="G13" i="24"/>
  <c r="F13" i="24"/>
  <c r="E13" i="24"/>
  <c r="D13" i="24"/>
  <c r="AK12" i="24"/>
  <c r="AJ12" i="24"/>
  <c r="AI12" i="24"/>
  <c r="AH12" i="24"/>
  <c r="AG12" i="24"/>
  <c r="AF12" i="24"/>
  <c r="AE12" i="24"/>
  <c r="AD12" i="24"/>
  <c r="AC12" i="24"/>
  <c r="AB12" i="24"/>
  <c r="AA12" i="24"/>
  <c r="Z12" i="24"/>
  <c r="Y12" i="24"/>
  <c r="X12" i="24"/>
  <c r="W12" i="24"/>
  <c r="V12" i="24"/>
  <c r="U12" i="24"/>
  <c r="T12" i="24"/>
  <c r="S12" i="24"/>
  <c r="R12" i="24"/>
  <c r="Q12" i="24"/>
  <c r="P12" i="24"/>
  <c r="O12" i="24"/>
  <c r="N12" i="24"/>
  <c r="M12" i="24"/>
  <c r="L12" i="24"/>
  <c r="K12" i="24"/>
  <c r="J12" i="24"/>
  <c r="I12" i="24"/>
  <c r="H12" i="24"/>
  <c r="G12" i="24"/>
  <c r="F12" i="24"/>
  <c r="E12" i="24"/>
  <c r="D12" i="24"/>
  <c r="AK11" i="24"/>
  <c r="AJ11" i="24"/>
  <c r="AI11" i="24"/>
  <c r="AH11" i="24"/>
  <c r="AG11" i="24"/>
  <c r="AF11" i="24"/>
  <c r="AE11" i="24"/>
  <c r="AD11" i="24"/>
  <c r="AC11" i="24"/>
  <c r="AB11" i="24"/>
  <c r="AA11" i="24"/>
  <c r="Z11" i="24"/>
  <c r="Y11" i="24"/>
  <c r="X11" i="24"/>
  <c r="W11" i="24"/>
  <c r="V11" i="24"/>
  <c r="U11" i="24"/>
  <c r="T11" i="24"/>
  <c r="S11" i="24"/>
  <c r="R11" i="24"/>
  <c r="Q11" i="24"/>
  <c r="P11" i="24"/>
  <c r="O11" i="24"/>
  <c r="N11" i="24"/>
  <c r="M11" i="24"/>
  <c r="L11" i="24"/>
  <c r="K11" i="24"/>
  <c r="J11" i="24"/>
  <c r="I11" i="24"/>
  <c r="H11" i="24"/>
  <c r="G11" i="24"/>
  <c r="F11" i="24"/>
  <c r="E11" i="24"/>
  <c r="D11" i="24"/>
  <c r="AK10" i="24"/>
  <c r="AJ10" i="24"/>
  <c r="AG10" i="24"/>
  <c r="AF10" i="24"/>
  <c r="AC10" i="24"/>
  <c r="AB10" i="24"/>
  <c r="Y10" i="24"/>
  <c r="X10" i="24"/>
  <c r="U10" i="24"/>
  <c r="T10" i="24"/>
  <c r="Q10" i="24"/>
  <c r="P10" i="24"/>
  <c r="M10" i="24"/>
  <c r="L10" i="24"/>
  <c r="I10" i="24"/>
  <c r="H10" i="24"/>
  <c r="D10" i="24"/>
  <c r="AK6" i="24"/>
  <c r="AJ6" i="24"/>
  <c r="AI6" i="24"/>
  <c r="AI10" i="24" s="1"/>
  <c r="AH6" i="24"/>
  <c r="AH10" i="24" s="1"/>
  <c r="AG6" i="24"/>
  <c r="AF6" i="24"/>
  <c r="AE6" i="24"/>
  <c r="AE10" i="24" s="1"/>
  <c r="AD6" i="24"/>
  <c r="AD10" i="24" s="1"/>
  <c r="AC6" i="24"/>
  <c r="AB6" i="24"/>
  <c r="AA6" i="24"/>
  <c r="AA10" i="24" s="1"/>
  <c r="Z6" i="24"/>
  <c r="Z10" i="24" s="1"/>
  <c r="Y6" i="24"/>
  <c r="X6" i="24"/>
  <c r="W6" i="24"/>
  <c r="W10" i="24" s="1"/>
  <c r="V6" i="24"/>
  <c r="V10" i="24" s="1"/>
  <c r="U6" i="24"/>
  <c r="T6" i="24"/>
  <c r="S6" i="24"/>
  <c r="S10" i="24" s="1"/>
  <c r="R6" i="24"/>
  <c r="R10" i="24" s="1"/>
  <c r="Q6" i="24"/>
  <c r="P6" i="24"/>
  <c r="O6" i="24"/>
  <c r="O10" i="24" s="1"/>
  <c r="N6" i="24"/>
  <c r="N10" i="24" s="1"/>
  <c r="M6" i="24"/>
  <c r="L6" i="24"/>
  <c r="K6" i="24"/>
  <c r="K10" i="24" s="1"/>
  <c r="J6" i="24"/>
  <c r="J10" i="24" s="1"/>
  <c r="I6" i="24"/>
  <c r="H6" i="24"/>
  <c r="G6" i="24"/>
  <c r="G10" i="24" s="1"/>
  <c r="F6" i="24"/>
  <c r="E6" i="24"/>
  <c r="D6" i="24"/>
  <c r="R14" i="28" l="1"/>
  <c r="E10" i="24"/>
  <c r="F10" i="24"/>
  <c r="A3" i="6" l="1"/>
  <c r="AI3" i="6"/>
  <c r="GI2" i="22" l="1"/>
  <c r="GH2" i="22"/>
  <c r="GG2" i="22"/>
  <c r="GF2" i="22"/>
  <c r="GB2" i="22"/>
  <c r="GA2" i="22"/>
  <c r="FZ2" i="22"/>
  <c r="FY2" i="22"/>
  <c r="FX2" i="22"/>
  <c r="FW2" i="22"/>
  <c r="FV2" i="22"/>
  <c r="FU2" i="22"/>
  <c r="FT2" i="22"/>
  <c r="FS2" i="22"/>
  <c r="FR2" i="22"/>
  <c r="FQ2" i="22"/>
  <c r="FP2" i="22"/>
  <c r="FF2" i="22"/>
  <c r="FE2" i="22"/>
  <c r="FO2" i="22"/>
  <c r="FN2" i="22"/>
  <c r="CG2" i="22" l="1"/>
  <c r="I2" i="22"/>
  <c r="FG2" i="22"/>
  <c r="FI2" i="22"/>
  <c r="FH2" i="22"/>
  <c r="EJ2" i="22"/>
  <c r="EI2" i="22"/>
  <c r="EE2" i="22"/>
  <c r="ED2" i="22"/>
  <c r="EC2" i="22"/>
  <c r="EB2" i="22"/>
  <c r="EA2" i="22"/>
  <c r="DZ2" i="22"/>
  <c r="DU2" i="22"/>
  <c r="DO2" i="22"/>
  <c r="BB8" i="5" l="1"/>
  <c r="AQ8" i="5"/>
  <c r="AI8" i="6" l="1"/>
  <c r="AI9" i="7"/>
  <c r="AI8" i="7"/>
  <c r="AI9" i="6"/>
  <c r="Q16" i="6"/>
  <c r="E2" i="22" l="1"/>
  <c r="DN2" i="22" l="1"/>
  <c r="DM2" i="22"/>
  <c r="DL2" i="22"/>
  <c r="DK2" i="22"/>
  <c r="DJ2" i="22"/>
  <c r="CS2" i="22"/>
  <c r="BK2" i="22"/>
  <c r="CR2" i="22"/>
  <c r="CC2" i="22" l="1"/>
  <c r="BT2" i="22"/>
  <c r="BR2" i="22"/>
  <c r="BC2" i="22"/>
  <c r="AZ2" i="22"/>
  <c r="AY2" i="22"/>
  <c r="AU2" i="22"/>
  <c r="AT2" i="22"/>
  <c r="AQ2" i="22"/>
  <c r="AP2" i="22"/>
  <c r="AO2" i="22"/>
  <c r="AN2" i="22" l="1"/>
  <c r="AB2" i="22"/>
  <c r="EM2" i="22" s="1"/>
  <c r="Z2" i="22"/>
  <c r="EL2" i="22" s="1"/>
  <c r="W2" i="22"/>
  <c r="V2" i="22"/>
  <c r="AV2" i="22" l="1"/>
  <c r="P2" i="22"/>
  <c r="N2" i="22"/>
  <c r="L2" i="22"/>
  <c r="K2" i="22"/>
  <c r="H2" i="22"/>
  <c r="D2" i="22"/>
  <c r="C2" i="22"/>
  <c r="B2" i="22"/>
  <c r="G2" i="22" s="1"/>
  <c r="K54" i="14" l="1"/>
  <c r="E54" i="14"/>
  <c r="K48" i="14"/>
  <c r="J48" i="14"/>
  <c r="E48" i="14"/>
  <c r="D48" i="14"/>
  <c r="K43" i="14"/>
  <c r="J43" i="14"/>
  <c r="E43" i="14"/>
  <c r="D43" i="14"/>
  <c r="J31" i="14"/>
  <c r="D31" i="14"/>
  <c r="J12" i="14"/>
  <c r="H12" i="14"/>
  <c r="H54" i="14" s="1"/>
  <c r="D12" i="14"/>
  <c r="B12" i="14"/>
  <c r="B54" i="14" s="1"/>
  <c r="D52" i="14" s="1"/>
  <c r="D56" i="14" s="1"/>
  <c r="J6" i="14"/>
  <c r="D6" i="14"/>
  <c r="BG24" i="10"/>
  <c r="BI8" i="10" s="1"/>
  <c r="BF18" i="10"/>
  <c r="BK18" i="10"/>
  <c r="BB8" i="10" s="1"/>
  <c r="J52" i="14" l="1"/>
  <c r="J56" i="14" s="1"/>
  <c r="J58" i="14" s="1"/>
  <c r="D54" i="14"/>
  <c r="J54" i="14" l="1"/>
  <c r="T2" i="22"/>
  <c r="EU2" i="22" s="1"/>
  <c r="AG2" i="22"/>
  <c r="Y24" i="10"/>
  <c r="AA8" i="10" s="1"/>
  <c r="AC18" i="10"/>
  <c r="T8" i="10" s="1"/>
  <c r="AJ8" i="10"/>
  <c r="AT8" i="10" s="1"/>
  <c r="L8" i="10"/>
  <c r="CF2" i="22" l="1"/>
  <c r="R2" i="22"/>
  <c r="ES2" i="22" s="1"/>
  <c r="T9" i="10"/>
  <c r="AI3" i="7"/>
  <c r="AY16" i="6"/>
  <c r="BC9" i="6"/>
  <c r="AR16" i="6"/>
  <c r="AY15" i="6"/>
  <c r="AR15" i="6"/>
  <c r="AY14" i="6"/>
  <c r="AR14" i="6"/>
  <c r="AY13" i="6"/>
  <c r="AR13" i="6"/>
  <c r="AO36" i="5"/>
  <c r="BD35" i="5"/>
  <c r="AO34" i="5"/>
  <c r="AO35" i="5" s="1"/>
  <c r="AO28" i="5"/>
  <c r="BG22" i="5"/>
  <c r="BG21" i="5"/>
  <c r="AX20" i="5"/>
  <c r="BG20" i="5" s="1"/>
  <c r="AX19" i="5"/>
  <c r="BG19" i="5" s="1"/>
  <c r="AX18" i="5"/>
  <c r="BG18" i="5" s="1"/>
  <c r="AX17" i="5"/>
  <c r="BG17" i="5" s="1"/>
  <c r="BG16" i="5"/>
  <c r="BG15" i="5"/>
  <c r="BG14" i="5"/>
  <c r="BG13" i="5"/>
  <c r="BG12" i="5"/>
  <c r="AO9" i="5"/>
  <c r="BE8" i="5"/>
  <c r="AZ8" i="5"/>
  <c r="AT8" i="5"/>
  <c r="AO8" i="5"/>
  <c r="BD7" i="5"/>
  <c r="AO7" i="5"/>
  <c r="BA6" i="5"/>
  <c r="AT6" i="5"/>
  <c r="AO6" i="5"/>
  <c r="BK5" i="5"/>
  <c r="BD5" i="5"/>
  <c r="AO5" i="5"/>
  <c r="G36" i="5"/>
  <c r="V35" i="5"/>
  <c r="G34" i="5"/>
  <c r="G35" i="5" s="1"/>
  <c r="G28" i="5"/>
  <c r="R8" i="5"/>
  <c r="G9" i="5"/>
  <c r="W8" i="5"/>
  <c r="T8" i="5"/>
  <c r="L8" i="5"/>
  <c r="I8" i="5"/>
  <c r="G8" i="5"/>
  <c r="G7" i="5"/>
  <c r="V7" i="5"/>
  <c r="S6" i="5"/>
  <c r="L6" i="5"/>
  <c r="G6" i="5"/>
  <c r="AC5" i="5"/>
  <c r="V5" i="5"/>
  <c r="G5" i="5"/>
  <c r="A9" i="6" l="1"/>
  <c r="A8" i="6"/>
  <c r="U8" i="6" s="1"/>
  <c r="A9" i="7"/>
  <c r="A8" i="7"/>
  <c r="BB2" i="22"/>
  <c r="Y2" i="22"/>
  <c r="BA2" i="22"/>
  <c r="X2" i="22"/>
  <c r="BD2" i="22"/>
  <c r="AA2" i="22"/>
  <c r="BY2" i="22"/>
  <c r="S2" i="22"/>
  <c r="ET2" i="22" s="1"/>
  <c r="AX2" i="22"/>
  <c r="ER2" i="22" s="1"/>
  <c r="U2" i="22"/>
  <c r="BC8" i="6"/>
  <c r="BA9" i="7"/>
  <c r="AO24" i="5"/>
  <c r="AO23" i="5" s="1"/>
  <c r="G24" i="5"/>
  <c r="AC8" i="6"/>
  <c r="C8" i="6"/>
  <c r="Q8" i="6"/>
  <c r="AY9" i="6"/>
  <c r="AY8" i="6"/>
  <c r="BK8" i="6"/>
  <c r="AK8" i="6"/>
  <c r="AK9" i="6" s="1"/>
  <c r="BK9" i="6"/>
  <c r="BM50" i="1"/>
  <c r="BI50" i="1"/>
  <c r="BM49" i="1"/>
  <c r="BI49" i="1"/>
  <c r="BM48" i="1"/>
  <c r="BI48" i="1"/>
  <c r="BM47" i="1"/>
  <c r="BI47" i="1"/>
  <c r="BM46" i="1"/>
  <c r="BI46" i="1"/>
  <c r="BM45" i="1"/>
  <c r="BI45" i="1"/>
  <c r="BL44" i="1"/>
  <c r="BM33" i="1"/>
  <c r="BK33" i="1"/>
  <c r="AZ22" i="1"/>
  <c r="AC9" i="6" l="1"/>
  <c r="C9" i="6"/>
  <c r="Q9" i="6"/>
  <c r="U9" i="6"/>
  <c r="EK2" i="22"/>
  <c r="AW2" i="22"/>
  <c r="EN2" i="22"/>
  <c r="AH2" i="22"/>
  <c r="BE2" i="22"/>
  <c r="AF2" i="22"/>
  <c r="AK8" i="7"/>
  <c r="AK9" i="7" s="1"/>
  <c r="BA8" i="7"/>
  <c r="AX23" i="5"/>
  <c r="AX24" i="5" s="1"/>
  <c r="AD44" i="1"/>
  <c r="J2" i="22" s="1"/>
  <c r="FM2" i="22" s="1"/>
  <c r="R22" i="1"/>
  <c r="F2" i="22"/>
  <c r="AE49" i="1"/>
  <c r="AE50" i="1"/>
  <c r="AA49" i="1"/>
  <c r="AA50" i="1"/>
  <c r="AE47" i="1"/>
  <c r="AA47" i="1"/>
  <c r="AE48" i="1"/>
  <c r="AA48" i="1"/>
  <c r="O2" i="22" s="1"/>
  <c r="AE46" i="1"/>
  <c r="AA46" i="1"/>
  <c r="AE45" i="1"/>
  <c r="AA45" i="1"/>
  <c r="AE33" i="1"/>
  <c r="GD2" i="22" s="1"/>
  <c r="AC33" i="1"/>
  <c r="GC2" i="22" s="1"/>
  <c r="GE2" i="22" l="1"/>
  <c r="EO2" i="22"/>
  <c r="AR2" i="22"/>
  <c r="BW2" i="22"/>
  <c r="CA2" i="22" s="1"/>
  <c r="M2" i="22"/>
  <c r="BF2" i="22"/>
  <c r="BG2" i="22" s="1"/>
  <c r="EW2" i="22" s="1"/>
  <c r="CP2" i="22"/>
  <c r="AC2" i="22"/>
  <c r="Q2" i="22"/>
  <c r="DE2" i="22" s="1"/>
  <c r="AE2" i="22"/>
  <c r="BG23" i="5"/>
  <c r="BG24" i="5" s="1"/>
  <c r="AS2" i="22" l="1"/>
  <c r="CN2" i="22" s="1"/>
  <c r="EP2" i="22"/>
  <c r="AD2" i="22"/>
  <c r="BJ2" i="22" s="1"/>
  <c r="BI2" i="22"/>
  <c r="BH2" i="22"/>
  <c r="CO2" i="22"/>
  <c r="EQ2" i="22" l="1"/>
  <c r="EX2" i="22"/>
  <c r="EV2" i="22"/>
  <c r="D58" i="14" l="1"/>
  <c r="X18" i="10"/>
  <c r="S8" i="7" l="1"/>
  <c r="A3" i="7"/>
  <c r="J14" i="6"/>
  <c r="Q14" i="6"/>
  <c r="J15" i="6"/>
  <c r="Q15" i="6"/>
  <c r="J16" i="6"/>
  <c r="Q13" i="6"/>
  <c r="J13" i="6"/>
  <c r="G23" i="5"/>
  <c r="P23" i="5" s="1"/>
  <c r="Y23" i="5" l="1"/>
  <c r="S9" i="7"/>
  <c r="C8" i="7"/>
  <c r="C9" i="7" s="1"/>
  <c r="Y21" i="5"/>
  <c r="Y13" i="5"/>
  <c r="EZ2" i="22" s="1"/>
  <c r="Y14" i="5"/>
  <c r="FA2" i="22" s="1"/>
  <c r="Y15" i="5"/>
  <c r="FB2" i="22" s="1"/>
  <c r="Y16" i="5"/>
  <c r="FC2" i="22" s="1"/>
  <c r="Y22" i="5"/>
  <c r="Y12" i="5"/>
  <c r="EY2" i="22" s="1"/>
  <c r="P18" i="5"/>
  <c r="Y18" i="5" s="1"/>
  <c r="P19" i="5"/>
  <c r="Y19" i="5" s="1"/>
  <c r="P20" i="5"/>
  <c r="Y20" i="5" s="1"/>
  <c r="P17" i="5"/>
  <c r="P24" i="5" l="1"/>
  <c r="Y17" i="5"/>
  <c r="FD2" i="22" s="1"/>
  <c r="Y24" i="5" l="1"/>
</calcChain>
</file>

<file path=xl/comments1.xml><?xml version="1.0" encoding="utf-8"?>
<comments xmlns="http://schemas.openxmlformats.org/spreadsheetml/2006/main">
  <authors>
    <author>仙台市</author>
  </authors>
  <commentList>
    <comment ref="H6" authorId="0" shapeId="0">
      <text>
        <r>
          <rPr>
            <sz val="10"/>
            <color indexed="81"/>
            <rFont val="HG丸ｺﾞｼｯｸM-PRO"/>
            <family val="3"/>
            <charset val="128"/>
          </rPr>
          <t>公定価格計算シートの
「年間運営費額」の値を記入</t>
        </r>
      </text>
    </comment>
  </commentList>
</comments>
</file>

<file path=xl/comments2.xml><?xml version="1.0" encoding="utf-8"?>
<comments xmlns="http://schemas.openxmlformats.org/spreadsheetml/2006/main">
  <authors>
    <author>仙台市</author>
  </authors>
  <commentList>
    <comment ref="H6" authorId="0" shapeId="0">
      <text>
        <r>
          <rPr>
            <sz val="10"/>
            <color indexed="81"/>
            <rFont val="HG丸ｺﾞｼｯｸM-PRO"/>
            <family val="3"/>
            <charset val="128"/>
          </rPr>
          <t>公定価格計算シートの
「年間運営費額」の値を記入</t>
        </r>
      </text>
    </comment>
  </commentList>
</comments>
</file>

<file path=xl/comments3.xml><?xml version="1.0" encoding="utf-8"?>
<comments xmlns="http://schemas.openxmlformats.org/spreadsheetml/2006/main">
  <authors>
    <author>仙台市</author>
  </authors>
  <commentList>
    <comment ref="H6" authorId="0" shapeId="0">
      <text>
        <r>
          <rPr>
            <sz val="10"/>
            <color indexed="81"/>
            <rFont val="HG丸ｺﾞｼｯｸM-PRO"/>
            <family val="3"/>
            <charset val="128"/>
          </rPr>
          <t>公定価格計算シートの
「年間運営費額」の値を記入</t>
        </r>
      </text>
    </comment>
  </commentList>
</comments>
</file>

<file path=xl/comments4.xml><?xml version="1.0" encoding="utf-8"?>
<comments xmlns="http://schemas.openxmlformats.org/spreadsheetml/2006/main">
  <authors>
    <author>仙台市</author>
  </authors>
  <commentList>
    <comment ref="A10" authorId="0" shapeId="0">
      <text>
        <r>
          <rPr>
            <b/>
            <sz val="9"/>
            <color indexed="81"/>
            <rFont val="MS P ゴシック"/>
            <family val="3"/>
            <charset val="128"/>
          </rPr>
          <t>(加配+1を含む)</t>
        </r>
      </text>
    </comment>
  </commentList>
</comments>
</file>

<file path=xl/comments5.xml><?xml version="1.0" encoding="utf-8"?>
<comments xmlns="http://schemas.openxmlformats.org/spreadsheetml/2006/main">
  <authors>
    <author>仙台市</author>
  </authors>
  <commentList>
    <comment ref="A10" authorId="0" shapeId="0">
      <text>
        <r>
          <rPr>
            <b/>
            <sz val="9"/>
            <color indexed="81"/>
            <rFont val="MS P ゴシック"/>
            <family val="3"/>
            <charset val="128"/>
          </rPr>
          <t>(加配+1を含む)</t>
        </r>
      </text>
    </comment>
  </commentList>
</comments>
</file>

<file path=xl/comments6.xml><?xml version="1.0" encoding="utf-8"?>
<comments xmlns="http://schemas.openxmlformats.org/spreadsheetml/2006/main">
  <authors>
    <author>仙台市</author>
  </authors>
  <commentList>
    <comment ref="A10" authorId="0" shapeId="0">
      <text>
        <r>
          <rPr>
            <b/>
            <sz val="9"/>
            <color indexed="81"/>
            <rFont val="MS P ゴシック"/>
            <family val="3"/>
            <charset val="128"/>
          </rPr>
          <t>(加配+1を含む)</t>
        </r>
      </text>
    </comment>
  </commentList>
</comments>
</file>

<file path=xl/sharedStrings.xml><?xml version="1.0" encoding="utf-8"?>
<sst xmlns="http://schemas.openxmlformats.org/spreadsheetml/2006/main" count="2868" uniqueCount="1213">
  <si>
    <t>日</t>
    <rPh sb="0" eb="1">
      <t>ニチ</t>
    </rPh>
    <phoneticPr fontId="2"/>
  </si>
  <si>
    <t>月</t>
    <rPh sb="0" eb="1">
      <t>ガツ</t>
    </rPh>
    <phoneticPr fontId="2"/>
  </si>
  <si>
    <t>㊞</t>
    <phoneticPr fontId="2"/>
  </si>
  <si>
    <t>小規模保育事業整備協議書</t>
  </si>
  <si>
    <t>年齢</t>
  </si>
  <si>
    <t>施設の種類</t>
  </si>
  <si>
    <t>財務内容</t>
  </si>
  <si>
    <t>種別</t>
  </si>
  <si>
    <t>施設名称</t>
  </si>
  <si>
    <t>所在地</t>
  </si>
  <si>
    <t>計画定員</t>
  </si>
  <si>
    <t>０歳児</t>
  </si>
  <si>
    <t>保育従事者</t>
  </si>
  <si>
    <t>調理員</t>
  </si>
  <si>
    <t>栄養士</t>
  </si>
  <si>
    <t>その他</t>
  </si>
  <si>
    <t>常勤</t>
  </si>
  <si>
    <t>非常勤</t>
  </si>
  <si>
    <t>開所時間</t>
  </si>
  <si>
    <t>休日保育</t>
  </si>
  <si>
    <t>構 造 等</t>
  </si>
  <si>
    <t>建築年月</t>
  </si>
  <si>
    <t>建物用途</t>
  </si>
  <si>
    <t>耐震基準</t>
  </si>
  <si>
    <t>敷地面積</t>
  </si>
  <si>
    <t>㎡</t>
  </si>
  <si>
    <t>建物面積</t>
  </si>
  <si>
    <t>施設面積</t>
  </si>
  <si>
    <t>屋外遊戯場</t>
  </si>
  <si>
    <t>整備計画</t>
  </si>
  <si>
    <t>連携施設</t>
  </si>
  <si>
    <t>□　有（施設名：　　　　　　　）・連携内容[　　　　　　　　　　]・□　無</t>
  </si>
  <si>
    <t>住所又は
所在地</t>
    <phoneticPr fontId="2"/>
  </si>
  <si>
    <t>法人名</t>
    <phoneticPr fontId="2"/>
  </si>
  <si>
    <t>電話番号</t>
    <phoneticPr fontId="2"/>
  </si>
  <si>
    <t>1.設置者名</t>
    <phoneticPr fontId="2"/>
  </si>
  <si>
    <t>2.設置者等
　の状況</t>
    <phoneticPr fontId="2"/>
  </si>
  <si>
    <t>代表者</t>
    <phoneticPr fontId="2"/>
  </si>
  <si>
    <t>設置者の
事業内容</t>
    <phoneticPr fontId="2"/>
  </si>
  <si>
    <t>施設名</t>
    <phoneticPr fontId="2"/>
  </si>
  <si>
    <t>所在地</t>
    <rPh sb="0" eb="3">
      <t>ショザイチ</t>
    </rPh>
    <phoneticPr fontId="2"/>
  </si>
  <si>
    <r>
      <t xml:space="preserve">現在運営し
ている施設
</t>
    </r>
    <r>
      <rPr>
        <sz val="9"/>
        <color theme="1"/>
        <rFont val="ＭＳ 明朝"/>
        <family val="1"/>
        <charset val="128"/>
      </rPr>
      <t>※保育施設を
　中心に記載</t>
    </r>
    <phoneticPr fontId="2"/>
  </si>
  <si>
    <t>氏名</t>
    <rPh sb="0" eb="2">
      <t>シメイ</t>
    </rPh>
    <phoneticPr fontId="2"/>
  </si>
  <si>
    <t>役職</t>
    <rPh sb="0" eb="2">
      <t>ヤクショク</t>
    </rPh>
    <phoneticPr fontId="2"/>
  </si>
  <si>
    <t>有</t>
    <phoneticPr fontId="2"/>
  </si>
  <si>
    <t>（</t>
    <phoneticPr fontId="2"/>
  </si>
  <si>
    <t>）</t>
    <phoneticPr fontId="2"/>
  </si>
  <si>
    <t>保育所並びに保育所以外の児童福祉施設、認定こども園、幼稚園、
家庭的保育事業等、認可外保育施設指導監督基準を満たした証明
書の発行を受けている保育施設で2年以上の実務経験有り</t>
    <phoneticPr fontId="2"/>
  </si>
  <si>
    <t>（実務経験</t>
    <phoneticPr fontId="2"/>
  </si>
  <si>
    <t>年）（施設名：</t>
    <phoneticPr fontId="2"/>
  </si>
  <si>
    <t>①の1／12の金額</t>
    <rPh sb="7" eb="9">
      <t>キンガク</t>
    </rPh>
    <phoneticPr fontId="2"/>
  </si>
  <si>
    <t>）円・・・・①</t>
    <rPh sb="1" eb="2">
      <t>エン</t>
    </rPh>
    <phoneticPr fontId="2"/>
  </si>
  <si>
    <t>）円・・・・②</t>
    <rPh sb="1" eb="2">
      <t>エン</t>
    </rPh>
    <phoneticPr fontId="2"/>
  </si>
  <si>
    <t>②の金額を</t>
    <phoneticPr fontId="2"/>
  </si>
  <si>
    <t>により確保する予定</t>
    <rPh sb="3" eb="5">
      <t>カクホ</t>
    </rPh>
    <rPh sb="7" eb="9">
      <t>ヨテイ</t>
    </rPh>
    <phoneticPr fontId="2"/>
  </si>
  <si>
    <t>年間事業費
及び
1/12の資金</t>
    <rPh sb="6" eb="7">
      <t>オヨ</t>
    </rPh>
    <rPh sb="14" eb="16">
      <t>シキン</t>
    </rPh>
    <phoneticPr fontId="2"/>
  </si>
  <si>
    <t>（仮称）</t>
    <rPh sb="1" eb="3">
      <t>カショウ</t>
    </rPh>
    <phoneticPr fontId="2"/>
  </si>
  <si>
    <t>〒</t>
    <phoneticPr fontId="2"/>
  </si>
  <si>
    <t>-</t>
    <phoneticPr fontId="2"/>
  </si>
  <si>
    <t>仙台市</t>
    <rPh sb="0" eb="3">
      <t>センダイシ</t>
    </rPh>
    <phoneticPr fontId="2"/>
  </si>
  <si>
    <t>区</t>
    <rPh sb="0" eb="1">
      <t>ク</t>
    </rPh>
    <phoneticPr fontId="2"/>
  </si>
  <si>
    <t>※０歳児の受入可能月齢</t>
    <phoneticPr fontId="2"/>
  </si>
  <si>
    <t>人</t>
    <rPh sb="0" eb="1">
      <t>ニン</t>
    </rPh>
    <phoneticPr fontId="2"/>
  </si>
  <si>
    <t>生後</t>
    <rPh sb="0" eb="2">
      <t>セイゴ</t>
    </rPh>
    <phoneticPr fontId="2"/>
  </si>
  <si>
    <t>ヶ月から受入</t>
    <rPh sb="1" eb="2">
      <t>ゲツ</t>
    </rPh>
    <rPh sb="4" eb="6">
      <t>ウケイレ</t>
    </rPh>
    <phoneticPr fontId="2"/>
  </si>
  <si>
    <t>１歳児</t>
    <phoneticPr fontId="2"/>
  </si>
  <si>
    <t>２歳児</t>
    <phoneticPr fontId="2"/>
  </si>
  <si>
    <t>合計</t>
    <rPh sb="0" eb="2">
      <t>ゴウケイ</t>
    </rPh>
    <phoneticPr fontId="2"/>
  </si>
  <si>
    <t>有資格</t>
    <rPh sb="0" eb="1">
      <t>ユウ</t>
    </rPh>
    <rPh sb="1" eb="3">
      <t>シカク</t>
    </rPh>
    <phoneticPr fontId="2"/>
  </si>
  <si>
    <t>無資格</t>
    <rPh sb="0" eb="1">
      <t>ム</t>
    </rPh>
    <rPh sb="1" eb="3">
      <t>シカク</t>
    </rPh>
    <phoneticPr fontId="2"/>
  </si>
  <si>
    <t>3.職員の
　配置計画</t>
    <rPh sb="2" eb="4">
      <t>ショクイン</t>
    </rPh>
    <rPh sb="7" eb="9">
      <t>ハイチ</t>
    </rPh>
    <rPh sb="9" eb="11">
      <t>ケイカク</t>
    </rPh>
    <phoneticPr fontId="2"/>
  </si>
  <si>
    <t>常勤</t>
    <rPh sb="0" eb="2">
      <t>ジョウキン</t>
    </rPh>
    <phoneticPr fontId="2"/>
  </si>
  <si>
    <t>非常勤</t>
    <rPh sb="0" eb="3">
      <t>ヒジョウキン</t>
    </rPh>
    <phoneticPr fontId="2"/>
  </si>
  <si>
    <t>平日</t>
    <phoneticPr fontId="2"/>
  </si>
  <si>
    <t>土曜</t>
    <phoneticPr fontId="2"/>
  </si>
  <si>
    <t>標準</t>
    <rPh sb="0" eb="2">
      <t>ヒョウジュン</t>
    </rPh>
    <phoneticPr fontId="2"/>
  </si>
  <si>
    <t>延長</t>
    <rPh sb="0" eb="2">
      <t>エンチョウ</t>
    </rPh>
    <phoneticPr fontId="2"/>
  </si>
  <si>
    <t>時</t>
    <phoneticPr fontId="2"/>
  </si>
  <si>
    <t>分～</t>
    <rPh sb="0" eb="1">
      <t>フン</t>
    </rPh>
    <phoneticPr fontId="2"/>
  </si>
  <si>
    <t>分</t>
    <rPh sb="0" eb="1">
      <t>フン</t>
    </rPh>
    <phoneticPr fontId="2"/>
  </si>
  <si>
    <t>時間</t>
    <rPh sb="0" eb="2">
      <t>ジカン</t>
    </rPh>
    <phoneticPr fontId="2"/>
  </si>
  <si>
    <t>一時
預かり</t>
    <rPh sb="0" eb="2">
      <t>イチジ</t>
    </rPh>
    <rPh sb="3" eb="4">
      <t>アズ</t>
    </rPh>
    <phoneticPr fontId="2"/>
  </si>
  <si>
    <t>土　地
建物等</t>
    <rPh sb="4" eb="6">
      <t>タテモノ</t>
    </rPh>
    <rPh sb="6" eb="7">
      <t>トウ</t>
    </rPh>
    <phoneticPr fontId="2"/>
  </si>
  <si>
    <t>階部分</t>
  </si>
  <si>
    <t>階建て建物の</t>
    <phoneticPr fontId="2"/>
  </si>
  <si>
    <t>造</t>
    <rPh sb="0" eb="1">
      <t>ツク</t>
    </rPh>
    <phoneticPr fontId="2"/>
  </si>
  <si>
    <t>分　</t>
    <rPh sb="0" eb="1">
      <t>フン</t>
    </rPh>
    <phoneticPr fontId="2"/>
  </si>
  <si>
    <t>建築基準法における新耐震基準により建築された建物</t>
    <phoneticPr fontId="2"/>
  </si>
  <si>
    <t>昭和56.5.31以前に建築確認済証が交付され着工した建物であるが，
耐震診断において問題ない，または耐震補強工事実施済みの建物</t>
    <phoneticPr fontId="2"/>
  </si>
  <si>
    <t>（自己所有・賃貸借）</t>
  </si>
  <si>
    <t>駐車場</t>
    <rPh sb="0" eb="2">
      <t>チュウシャ</t>
    </rPh>
    <rPh sb="2" eb="3">
      <t>ジョウ</t>
    </rPh>
    <phoneticPr fontId="2"/>
  </si>
  <si>
    <t>台分</t>
    <rPh sb="0" eb="1">
      <t>ダイ</t>
    </rPh>
    <rPh sb="1" eb="2">
      <t>ブン</t>
    </rPh>
    <phoneticPr fontId="2"/>
  </si>
  <si>
    <t>公園名</t>
    <rPh sb="0" eb="2">
      <t>コウエン</t>
    </rPh>
    <rPh sb="2" eb="3">
      <t>メイ</t>
    </rPh>
    <phoneticPr fontId="2"/>
  </si>
  <si>
    <t>公園所在地</t>
    <rPh sb="0" eb="2">
      <t>コウエン</t>
    </rPh>
    <rPh sb="2" eb="5">
      <t>ショザイチ</t>
    </rPh>
    <phoneticPr fontId="2"/>
  </si>
  <si>
    <t>公園所有者</t>
    <rPh sb="0" eb="2">
      <t>コウエン</t>
    </rPh>
    <rPh sb="2" eb="5">
      <t>ショユウシャ</t>
    </rPh>
    <phoneticPr fontId="2"/>
  </si>
  <si>
    <t>月</t>
    <rPh sb="0" eb="1">
      <t>ガツ</t>
    </rPh>
    <phoneticPr fontId="2"/>
  </si>
  <si>
    <t>着工予定日</t>
    <rPh sb="0" eb="2">
      <t>チャッコウ</t>
    </rPh>
    <rPh sb="2" eb="4">
      <t>ヨテイ</t>
    </rPh>
    <rPh sb="4" eb="5">
      <t>ビ</t>
    </rPh>
    <phoneticPr fontId="2"/>
  </si>
  <si>
    <t>完成予定日</t>
    <rPh sb="0" eb="2">
      <t>カンセイ</t>
    </rPh>
    <rPh sb="2" eb="4">
      <t>ヨテイ</t>
    </rPh>
    <rPh sb="4" eb="5">
      <t>ビ</t>
    </rPh>
    <phoneticPr fontId="2"/>
  </si>
  <si>
    <t>円（税込）</t>
    <rPh sb="0" eb="1">
      <t>エン</t>
    </rPh>
    <rPh sb="2" eb="4">
      <t>ゼイコミ</t>
    </rPh>
    <phoneticPr fontId="2"/>
  </si>
  <si>
    <t>賃貸借
契約期間</t>
    <phoneticPr fontId="2"/>
  </si>
  <si>
    <t>月額賃料</t>
    <rPh sb="0" eb="2">
      <t>ゲツガク</t>
    </rPh>
    <rPh sb="2" eb="4">
      <t>チンリョウ</t>
    </rPh>
    <phoneticPr fontId="2"/>
  </si>
  <si>
    <t>施設名</t>
    <rPh sb="0" eb="2">
      <t>シセツ</t>
    </rPh>
    <rPh sb="2" eb="3">
      <t>メイ</t>
    </rPh>
    <phoneticPr fontId="2"/>
  </si>
  <si>
    <t>3.職員の
　配置計画</t>
    <phoneticPr fontId="2"/>
  </si>
  <si>
    <t>配置計画</t>
    <phoneticPr fontId="2"/>
  </si>
  <si>
    <t>4.小規模保
　育事業の
　整備計画</t>
    <phoneticPr fontId="2"/>
  </si>
  <si>
    <t>小規模保育事業</t>
    <phoneticPr fontId="2"/>
  </si>
  <si>
    <t>型</t>
    <rPh sb="0" eb="1">
      <t>ガタ</t>
    </rPh>
    <phoneticPr fontId="2"/>
  </si>
  <si>
    <t>年</t>
    <phoneticPr fontId="2"/>
  </si>
  <si>
    <t>日</t>
    <rPh sb="0" eb="1">
      <t>ニチ</t>
    </rPh>
    <phoneticPr fontId="2"/>
  </si>
  <si>
    <t>定員</t>
    <rPh sb="0" eb="2">
      <t>テイイン</t>
    </rPh>
    <phoneticPr fontId="2"/>
  </si>
  <si>
    <t>月</t>
    <rPh sb="0" eb="1">
      <t>ガツ</t>
    </rPh>
    <phoneticPr fontId="2"/>
  </si>
  <si>
    <t>まで</t>
    <phoneticPr fontId="2"/>
  </si>
  <si>
    <t>から</t>
    <phoneticPr fontId="2"/>
  </si>
  <si>
    <t>連携内容</t>
    <rPh sb="0" eb="2">
      <t>レンケイ</t>
    </rPh>
    <rPh sb="2" eb="4">
      <t>ナイヨウ</t>
    </rPh>
    <phoneticPr fontId="2"/>
  </si>
  <si>
    <t>保育内容の支援</t>
    <rPh sb="0" eb="2">
      <t>ホイク</t>
    </rPh>
    <rPh sb="2" eb="4">
      <t>ナイヨウ</t>
    </rPh>
    <rPh sb="5" eb="7">
      <t>シエン</t>
    </rPh>
    <phoneticPr fontId="2"/>
  </si>
  <si>
    <t>代替保育の提供</t>
    <rPh sb="0" eb="2">
      <t>ダイタイ</t>
    </rPh>
    <rPh sb="2" eb="4">
      <t>ホイク</t>
    </rPh>
    <rPh sb="5" eb="7">
      <t>テイキョウ</t>
    </rPh>
    <phoneticPr fontId="2"/>
  </si>
  <si>
    <t>卒園後の受皿</t>
    <rPh sb="0" eb="2">
      <t>ソツエン</t>
    </rPh>
    <rPh sb="2" eb="3">
      <t>ゴ</t>
    </rPh>
    <rPh sb="4" eb="5">
      <t>ウ</t>
    </rPh>
    <rPh sb="5" eb="6">
      <t>サラ</t>
    </rPh>
    <phoneticPr fontId="2"/>
  </si>
  <si>
    <t>施設長予定者氏名</t>
    <phoneticPr fontId="2"/>
  </si>
  <si>
    <t>施設長予定者
関連資格</t>
    <phoneticPr fontId="2"/>
  </si>
  <si>
    <t>施設長予定者の
社会福祉事業に
関する知識又は
経験</t>
    <phoneticPr fontId="2"/>
  </si>
  <si>
    <t>兼務の職員の有無</t>
  </si>
  <si>
    <t>施設長と保育従事者</t>
    <rPh sb="0" eb="3">
      <t>シセツチョウ</t>
    </rPh>
    <rPh sb="4" eb="6">
      <t>ホイク</t>
    </rPh>
    <rPh sb="6" eb="9">
      <t>ジュウジシャ</t>
    </rPh>
    <phoneticPr fontId="2"/>
  </si>
  <si>
    <t>保育従事者と調理員</t>
    <rPh sb="0" eb="2">
      <t>ホイク</t>
    </rPh>
    <rPh sb="2" eb="5">
      <t>ジュウジシャ</t>
    </rPh>
    <rPh sb="6" eb="9">
      <t>チョウリイン</t>
    </rPh>
    <phoneticPr fontId="2"/>
  </si>
  <si>
    <t>調理員と栄養士</t>
    <rPh sb="0" eb="3">
      <t>チョウリイン</t>
    </rPh>
    <rPh sb="4" eb="7">
      <t>エイヨウシ</t>
    </rPh>
    <phoneticPr fontId="2"/>
  </si>
  <si>
    <t>その他</t>
    <rPh sb="2" eb="3">
      <t>タ</t>
    </rPh>
    <phoneticPr fontId="2"/>
  </si>
  <si>
    <t>（</t>
    <phoneticPr fontId="2"/>
  </si>
  <si>
    <t>）</t>
    <phoneticPr fontId="2"/>
  </si>
  <si>
    <t>様式2</t>
    <rPh sb="0" eb="2">
      <t>ヨウシキ</t>
    </rPh>
    <phoneticPr fontId="2"/>
  </si>
  <si>
    <t>誓　　約　　書</t>
    <rPh sb="0" eb="1">
      <t>チカイ</t>
    </rPh>
    <rPh sb="3" eb="4">
      <t>ヤク</t>
    </rPh>
    <rPh sb="6" eb="7">
      <t>ショ</t>
    </rPh>
    <phoneticPr fontId="2"/>
  </si>
  <si>
    <t>設置者の住所または所在地</t>
    <rPh sb="0" eb="2">
      <t>セッチ</t>
    </rPh>
    <rPh sb="2" eb="3">
      <t>シャ</t>
    </rPh>
    <rPh sb="4" eb="6">
      <t>ジュウショ</t>
    </rPh>
    <phoneticPr fontId="2"/>
  </si>
  <si>
    <t>設置者の氏名または名称</t>
    <rPh sb="0" eb="2">
      <t>セッチ</t>
    </rPh>
    <rPh sb="2" eb="3">
      <t>シャ</t>
    </rPh>
    <rPh sb="4" eb="6">
      <t>シメイ</t>
    </rPh>
    <rPh sb="9" eb="11">
      <t>メイショウ</t>
    </rPh>
    <phoneticPr fontId="2"/>
  </si>
  <si>
    <t>仙台市長様</t>
    <rPh sb="0" eb="4">
      <t>センダイシチョウ</t>
    </rPh>
    <rPh sb="4" eb="5">
      <t>サマ</t>
    </rPh>
    <phoneticPr fontId="2"/>
  </si>
  <si>
    <t>様式3</t>
    <rPh sb="0" eb="2">
      <t>ヨウシキ</t>
    </rPh>
    <phoneticPr fontId="2"/>
  </si>
  <si>
    <t>建物・土地の状況</t>
    <rPh sb="0" eb="2">
      <t>タテモノ</t>
    </rPh>
    <rPh sb="3" eb="5">
      <t>トチ</t>
    </rPh>
    <rPh sb="6" eb="8">
      <t>ジョウキョウ</t>
    </rPh>
    <phoneticPr fontId="2"/>
  </si>
  <si>
    <t>1.建物</t>
    <rPh sb="2" eb="4">
      <t>タテモノ</t>
    </rPh>
    <phoneticPr fontId="2"/>
  </si>
  <si>
    <t>所有者</t>
    <rPh sb="0" eb="3">
      <t>ショユウシャ</t>
    </rPh>
    <phoneticPr fontId="2"/>
  </si>
  <si>
    <t>構造</t>
    <rPh sb="0" eb="2">
      <t>コウゾウ</t>
    </rPh>
    <phoneticPr fontId="2"/>
  </si>
  <si>
    <t>建築年月</t>
    <rPh sb="0" eb="2">
      <t>ケンチク</t>
    </rPh>
    <rPh sb="2" eb="4">
      <t>ネンゲツ</t>
    </rPh>
    <phoneticPr fontId="2"/>
  </si>
  <si>
    <t>契約期間</t>
    <rPh sb="0" eb="2">
      <t>ケイヤク</t>
    </rPh>
    <rPh sb="2" eb="4">
      <t>キカン</t>
    </rPh>
    <phoneticPr fontId="2"/>
  </si>
  <si>
    <t>貸借料</t>
    <rPh sb="0" eb="2">
      <t>タイシャク</t>
    </rPh>
    <rPh sb="2" eb="3">
      <t>リョウ</t>
    </rPh>
    <phoneticPr fontId="2"/>
  </si>
  <si>
    <t>契約者</t>
    <rPh sb="0" eb="3">
      <t>ケイヤクシャ</t>
    </rPh>
    <phoneticPr fontId="2"/>
  </si>
  <si>
    <t>貸主</t>
    <rPh sb="0" eb="2">
      <t>カシヌシ</t>
    </rPh>
    <phoneticPr fontId="2"/>
  </si>
  <si>
    <t>借主</t>
    <rPh sb="0" eb="2">
      <t>カリヌシ</t>
    </rPh>
    <phoneticPr fontId="2"/>
  </si>
  <si>
    <t>貸借</t>
    <rPh sb="0" eb="2">
      <t>タイシャク</t>
    </rPh>
    <phoneticPr fontId="2"/>
  </si>
  <si>
    <t>保育が行えない面積【B】</t>
    <rPh sb="0" eb="2">
      <t>ホイク</t>
    </rPh>
    <rPh sb="3" eb="4">
      <t>オコナ</t>
    </rPh>
    <rPh sb="7" eb="9">
      <t>メンセキ</t>
    </rPh>
    <phoneticPr fontId="2"/>
  </si>
  <si>
    <t>延べ床面積【A】</t>
    <rPh sb="0" eb="1">
      <t>ノ</t>
    </rPh>
    <rPh sb="2" eb="5">
      <t>ユカメンセキ</t>
    </rPh>
    <rPh sb="3" eb="5">
      <t>メンセキ</t>
    </rPh>
    <phoneticPr fontId="2"/>
  </si>
  <si>
    <t>実有効面積【A-B】</t>
    <rPh sb="0" eb="1">
      <t>ジツ</t>
    </rPh>
    <rPh sb="1" eb="3">
      <t>ユウコウ</t>
    </rPh>
    <rPh sb="3" eb="5">
      <t>メンセキ</t>
    </rPh>
    <phoneticPr fontId="2"/>
  </si>
  <si>
    <t>保育室</t>
    <rPh sb="0" eb="3">
      <t>ホイクシツ</t>
    </rPh>
    <phoneticPr fontId="2"/>
  </si>
  <si>
    <t>0歳児</t>
    <rPh sb="1" eb="3">
      <t>サイジ</t>
    </rPh>
    <phoneticPr fontId="2"/>
  </si>
  <si>
    <t>1歳児</t>
    <rPh sb="1" eb="3">
      <t>サイジ</t>
    </rPh>
    <phoneticPr fontId="2"/>
  </si>
  <si>
    <t>2歳児</t>
    <rPh sb="1" eb="3">
      <t>サイジ</t>
    </rPh>
    <phoneticPr fontId="2"/>
  </si>
  <si>
    <t>一時預かり</t>
    <rPh sb="0" eb="2">
      <t>イチジ</t>
    </rPh>
    <rPh sb="2" eb="3">
      <t>アズ</t>
    </rPh>
    <phoneticPr fontId="2"/>
  </si>
  <si>
    <t>調理室</t>
    <rPh sb="0" eb="3">
      <t>チョウリシツ</t>
    </rPh>
    <phoneticPr fontId="2"/>
  </si>
  <si>
    <t>調乳室</t>
    <rPh sb="0" eb="3">
      <t>チョウニュウシツ</t>
    </rPh>
    <phoneticPr fontId="2"/>
  </si>
  <si>
    <t>職員室</t>
    <rPh sb="0" eb="3">
      <t>ショクインシツ</t>
    </rPh>
    <phoneticPr fontId="2"/>
  </si>
  <si>
    <t>遊戯室</t>
    <rPh sb="0" eb="3">
      <t>ユウギシツ</t>
    </rPh>
    <phoneticPr fontId="2"/>
  </si>
  <si>
    <t>㎡</t>
    <phoneticPr fontId="2"/>
  </si>
  <si>
    <t>その他・廊下等</t>
    <rPh sb="2" eb="3">
      <t>タ</t>
    </rPh>
    <rPh sb="4" eb="6">
      <t>ロウカ</t>
    </rPh>
    <rPh sb="6" eb="7">
      <t>トウ</t>
    </rPh>
    <phoneticPr fontId="2"/>
  </si>
  <si>
    <t>便　所</t>
    <rPh sb="0" eb="1">
      <t>ビン</t>
    </rPh>
    <rPh sb="2" eb="3">
      <t>ショ</t>
    </rPh>
    <phoneticPr fontId="2"/>
  </si>
  <si>
    <t>2.土地</t>
    <rPh sb="2" eb="4">
      <t>トチ</t>
    </rPh>
    <phoneticPr fontId="2"/>
  </si>
  <si>
    <t>敷地面積</t>
    <rPh sb="0" eb="2">
      <t>シキチ</t>
    </rPh>
    <rPh sb="2" eb="4">
      <t>メンセキ</t>
    </rPh>
    <phoneticPr fontId="2"/>
  </si>
  <si>
    <t>用途地域</t>
    <rPh sb="0" eb="2">
      <t>ヨウト</t>
    </rPh>
    <rPh sb="2" eb="4">
      <t>チイキ</t>
    </rPh>
    <phoneticPr fontId="2"/>
  </si>
  <si>
    <t>円／月（税込）</t>
    <rPh sb="0" eb="1">
      <t>エン</t>
    </rPh>
    <rPh sb="2" eb="3">
      <t>ツキ</t>
    </rPh>
    <rPh sb="4" eb="6">
      <t>ゼイコミ</t>
    </rPh>
    <phoneticPr fontId="2"/>
  </si>
  <si>
    <t>3.屋外遊技場</t>
    <rPh sb="2" eb="4">
      <t>オクガイ</t>
    </rPh>
    <rPh sb="4" eb="7">
      <t>ユウギジョウ</t>
    </rPh>
    <phoneticPr fontId="2"/>
  </si>
  <si>
    <t>敷地内面積</t>
    <rPh sb="3" eb="5">
      <t>メンセキ</t>
    </rPh>
    <phoneticPr fontId="2"/>
  </si>
  <si>
    <t>㎡</t>
    <phoneticPr fontId="2"/>
  </si>
  <si>
    <t>敷地外</t>
    <rPh sb="0" eb="2">
      <t>シキチ</t>
    </rPh>
    <rPh sb="2" eb="3">
      <t>ガイ</t>
    </rPh>
    <phoneticPr fontId="2"/>
  </si>
  <si>
    <t>面積</t>
    <rPh sb="0" eb="2">
      <t>メンセキ</t>
    </rPh>
    <phoneticPr fontId="2"/>
  </si>
  <si>
    <t>歩行距離</t>
    <rPh sb="0" eb="2">
      <t>ホコウ</t>
    </rPh>
    <rPh sb="2" eb="4">
      <t>キョリ</t>
    </rPh>
    <phoneticPr fontId="2"/>
  </si>
  <si>
    <t>直線距離</t>
    <rPh sb="0" eb="2">
      <t>チョクセン</t>
    </rPh>
    <rPh sb="2" eb="4">
      <t>キョリ</t>
    </rPh>
    <phoneticPr fontId="2"/>
  </si>
  <si>
    <t>m</t>
    <phoneticPr fontId="2"/>
  </si>
  <si>
    <t>様式4-1</t>
    <rPh sb="0" eb="2">
      <t>ヨウシキ</t>
    </rPh>
    <phoneticPr fontId="2"/>
  </si>
  <si>
    <t>確　　約　　書
（賃貸借契約）</t>
    <rPh sb="0" eb="1">
      <t>アキラ</t>
    </rPh>
    <rPh sb="3" eb="4">
      <t>ヤク</t>
    </rPh>
    <rPh sb="6" eb="7">
      <t>ショ</t>
    </rPh>
    <rPh sb="9" eb="12">
      <t>チンタイシャク</t>
    </rPh>
    <rPh sb="12" eb="14">
      <t>ケイヤク</t>
    </rPh>
    <phoneticPr fontId="2"/>
  </si>
  <si>
    <t>様</t>
    <rPh sb="0" eb="1">
      <t>サマ</t>
    </rPh>
    <phoneticPr fontId="2"/>
  </si>
  <si>
    <t>　私は，貴方が下記所在地に計画されている小規模保育整備事業が仙台市に事業採択された場合は，下記の（土地・建物）を貴方に貸し付けることを確約いたします。</t>
    <phoneticPr fontId="2"/>
  </si>
  <si>
    <t>記</t>
    <rPh sb="0" eb="1">
      <t>キ</t>
    </rPh>
    <phoneticPr fontId="2"/>
  </si>
  <si>
    <t>種別</t>
    <rPh sb="0" eb="2">
      <t>シュベツ</t>
    </rPh>
    <phoneticPr fontId="2"/>
  </si>
  <si>
    <t>円</t>
    <rPh sb="0" eb="1">
      <t>エン</t>
    </rPh>
    <phoneticPr fontId="2"/>
  </si>
  <si>
    <t>賃貸借契約期間</t>
    <rPh sb="0" eb="3">
      <t>チンタイシャク</t>
    </rPh>
    <rPh sb="3" eb="5">
      <t>ケイヤク</t>
    </rPh>
    <rPh sb="5" eb="7">
      <t>キカン</t>
    </rPh>
    <phoneticPr fontId="2"/>
  </si>
  <si>
    <t>月額賃料
（税込）</t>
    <rPh sb="0" eb="2">
      <t>ゲツガク</t>
    </rPh>
    <rPh sb="2" eb="4">
      <t>チンリョウ</t>
    </rPh>
    <rPh sb="6" eb="8">
      <t>ゼイコミ</t>
    </rPh>
    <phoneticPr fontId="2"/>
  </si>
  <si>
    <t>施設面積</t>
    <phoneticPr fontId="2"/>
  </si>
  <si>
    <t>建物面積</t>
    <rPh sb="0" eb="2">
      <t>タテモノ</t>
    </rPh>
    <rPh sb="2" eb="4">
      <t>メンセキ</t>
    </rPh>
    <phoneticPr fontId="2"/>
  </si>
  <si>
    <t>建物用途</t>
    <rPh sb="0" eb="2">
      <t>タテモノ</t>
    </rPh>
    <rPh sb="2" eb="4">
      <t>ヨウト</t>
    </rPh>
    <phoneticPr fontId="2"/>
  </si>
  <si>
    <t>敷金</t>
    <rPh sb="0" eb="2">
      <t>シキキン</t>
    </rPh>
    <phoneticPr fontId="2"/>
  </si>
  <si>
    <t>礼金</t>
    <rPh sb="0" eb="2">
      <t>レイキン</t>
    </rPh>
    <phoneticPr fontId="2"/>
  </si>
  <si>
    <t>仲介手数料</t>
    <rPh sb="0" eb="2">
      <t>チュウカイ</t>
    </rPh>
    <rPh sb="2" eb="5">
      <t>テスウリョウ</t>
    </rPh>
    <phoneticPr fontId="2"/>
  </si>
  <si>
    <t>改修期間中家賃</t>
    <rPh sb="0" eb="2">
      <t>カイシュウ</t>
    </rPh>
    <rPh sb="2" eb="5">
      <t>キカンチュウ</t>
    </rPh>
    <rPh sb="5" eb="7">
      <t>ヤチン</t>
    </rPh>
    <phoneticPr fontId="2"/>
  </si>
  <si>
    <t>〇</t>
    <phoneticPr fontId="2"/>
  </si>
  <si>
    <t>年</t>
    <rPh sb="0" eb="1">
      <t>ネン</t>
    </rPh>
    <phoneticPr fontId="2"/>
  </si>
  <si>
    <t>所在地・物件の所有者が記名・押印してください。</t>
  </si>
  <si>
    <t>所在地・物件の所有者が記名・押印してください。</t>
    <phoneticPr fontId="2"/>
  </si>
  <si>
    <t>賃貸借契約期間は，工事中の賃借期間を含めて記載してください。</t>
    <phoneticPr fontId="2"/>
  </si>
  <si>
    <t>この確約書は小規模保育整備事業の応募に際し，仙台市にその写しを提出してください。併せて，当該物件の登記簿（全部事項証明書）を添付してください。</t>
    <phoneticPr fontId="2"/>
  </si>
  <si>
    <t>注1)</t>
    <rPh sb="0" eb="1">
      <t>チュウ</t>
    </rPh>
    <phoneticPr fontId="2"/>
  </si>
  <si>
    <t>注2)</t>
    <rPh sb="0" eb="1">
      <t>チュウ</t>
    </rPh>
    <phoneticPr fontId="2"/>
  </si>
  <si>
    <t>注3)</t>
    <rPh sb="0" eb="1">
      <t>チュウ</t>
    </rPh>
    <phoneticPr fontId="2"/>
  </si>
  <si>
    <t>（その他）</t>
    <rPh sb="3" eb="4">
      <t>タ</t>
    </rPh>
    <phoneticPr fontId="2"/>
  </si>
  <si>
    <t>対象となるすべての物件について記載してください。</t>
    <phoneticPr fontId="2"/>
  </si>
  <si>
    <t xml:space="preserve">注4)
</t>
    <rPh sb="0" eb="1">
      <t>チュウ</t>
    </rPh>
    <phoneticPr fontId="2"/>
  </si>
  <si>
    <t>住所または所在地</t>
    <rPh sb="0" eb="2">
      <t>ジュウショ</t>
    </rPh>
    <rPh sb="5" eb="8">
      <t>ショザイチ</t>
    </rPh>
    <phoneticPr fontId="2"/>
  </si>
  <si>
    <t>氏名または名称</t>
    <rPh sb="0" eb="2">
      <t>シメイ</t>
    </rPh>
    <rPh sb="5" eb="7">
      <t>メイショウ</t>
    </rPh>
    <phoneticPr fontId="2"/>
  </si>
  <si>
    <t>様式4-2</t>
    <rPh sb="0" eb="2">
      <t>ヨウシキ</t>
    </rPh>
    <phoneticPr fontId="2"/>
  </si>
  <si>
    <t>確　　約　　書
（売買契約）</t>
    <rPh sb="0" eb="1">
      <t>アキラ</t>
    </rPh>
    <rPh sb="3" eb="4">
      <t>ヤク</t>
    </rPh>
    <rPh sb="6" eb="7">
      <t>ショ</t>
    </rPh>
    <rPh sb="9" eb="11">
      <t>バイバイ</t>
    </rPh>
    <rPh sb="11" eb="13">
      <t>ケイヤク</t>
    </rPh>
    <phoneticPr fontId="2"/>
  </si>
  <si>
    <t>　私は，貴方が下記所在地に計画されている小規模保育整備事業が仙台市に事業採択された場合は，下記の（土地・建物）を貴方と売買契約を締結し，売買契約締結後は速やかに所有権移転登記をすることを確約いたします。</t>
    <phoneticPr fontId="2"/>
  </si>
  <si>
    <t>売買契約予定日</t>
    <rPh sb="0" eb="2">
      <t>バイバイ</t>
    </rPh>
    <rPh sb="2" eb="4">
      <t>ケイヤク</t>
    </rPh>
    <rPh sb="4" eb="7">
      <t>ヨテイビ</t>
    </rPh>
    <phoneticPr fontId="2"/>
  </si>
  <si>
    <t xml:space="preserve">注3)
</t>
    <rPh sb="0" eb="1">
      <t>チュウ</t>
    </rPh>
    <phoneticPr fontId="2"/>
  </si>
  <si>
    <t>施設整備にあたっての資金計画</t>
    <rPh sb="0" eb="2">
      <t>シセツ</t>
    </rPh>
    <rPh sb="2" eb="4">
      <t>セイビ</t>
    </rPh>
    <rPh sb="10" eb="12">
      <t>シキン</t>
    </rPh>
    <rPh sb="12" eb="14">
      <t>ケイカク</t>
    </rPh>
    <phoneticPr fontId="2"/>
  </si>
  <si>
    <t>１）事業費と財源内訳（単位：千円）</t>
    <rPh sb="2" eb="5">
      <t>ジギョウヒ</t>
    </rPh>
    <rPh sb="6" eb="8">
      <t>ザイゲン</t>
    </rPh>
    <rPh sb="8" eb="10">
      <t>ウチワケ</t>
    </rPh>
    <rPh sb="11" eb="13">
      <t>タンイ</t>
    </rPh>
    <rPh sb="14" eb="15">
      <t>セン</t>
    </rPh>
    <rPh sb="15" eb="16">
      <t>エン</t>
    </rPh>
    <phoneticPr fontId="2"/>
  </si>
  <si>
    <t>区分</t>
    <rPh sb="0" eb="2">
      <t>クブン</t>
    </rPh>
    <phoneticPr fontId="2"/>
  </si>
  <si>
    <t>費目</t>
    <rPh sb="0" eb="2">
      <t>ヒモク</t>
    </rPh>
    <phoneticPr fontId="2"/>
  </si>
  <si>
    <t>金額</t>
    <rPh sb="0" eb="2">
      <t>キンガク</t>
    </rPh>
    <phoneticPr fontId="2"/>
  </si>
  <si>
    <t>改修費等</t>
    <rPh sb="0" eb="3">
      <t>カイシュウヒ</t>
    </rPh>
    <rPh sb="3" eb="4">
      <t>トウ</t>
    </rPh>
    <phoneticPr fontId="2"/>
  </si>
  <si>
    <t>①改修工事費</t>
    <rPh sb="1" eb="3">
      <t>カイシュウ</t>
    </rPh>
    <rPh sb="3" eb="5">
      <t>コウジ</t>
    </rPh>
    <rPh sb="5" eb="6">
      <t>ヒ</t>
    </rPh>
    <phoneticPr fontId="2"/>
  </si>
  <si>
    <t>②設計監理費</t>
    <rPh sb="1" eb="3">
      <t>セッケイ</t>
    </rPh>
    <rPh sb="3" eb="5">
      <t>カンリ</t>
    </rPh>
    <rPh sb="5" eb="6">
      <t>ヒ</t>
    </rPh>
    <phoneticPr fontId="2"/>
  </si>
  <si>
    <t>③備品類</t>
    <rPh sb="1" eb="3">
      <t>ビヒン</t>
    </rPh>
    <rPh sb="3" eb="4">
      <t>ルイ</t>
    </rPh>
    <phoneticPr fontId="2"/>
  </si>
  <si>
    <t>貸借料等</t>
    <rPh sb="0" eb="2">
      <t>タイシャク</t>
    </rPh>
    <rPh sb="2" eb="3">
      <t>リョウ</t>
    </rPh>
    <rPh sb="3" eb="4">
      <t>トウ</t>
    </rPh>
    <phoneticPr fontId="2"/>
  </si>
  <si>
    <t>ヶ月分）</t>
    <phoneticPr fontId="2"/>
  </si>
  <si>
    <t>財源の内訳</t>
    <rPh sb="0" eb="2">
      <t>ザイゲン</t>
    </rPh>
    <rPh sb="3" eb="5">
      <t>ウチワケ</t>
    </rPh>
    <phoneticPr fontId="2"/>
  </si>
  <si>
    <t>２）自己資金の内訳（単位：千円）</t>
    <rPh sb="2" eb="4">
      <t>ジコ</t>
    </rPh>
    <rPh sb="4" eb="6">
      <t>シキン</t>
    </rPh>
    <rPh sb="7" eb="9">
      <t>ウチワケ</t>
    </rPh>
    <rPh sb="10" eb="12">
      <t>タンイ</t>
    </rPh>
    <rPh sb="13" eb="14">
      <t>セン</t>
    </rPh>
    <rPh sb="14" eb="15">
      <t>エン</t>
    </rPh>
    <phoneticPr fontId="2"/>
  </si>
  <si>
    <t>No.</t>
    <phoneticPr fontId="2"/>
  </si>
  <si>
    <t>金融機関名</t>
    <rPh sb="0" eb="2">
      <t>キンユウ</t>
    </rPh>
    <rPh sb="2" eb="4">
      <t>キカン</t>
    </rPh>
    <rPh sb="4" eb="5">
      <t>メイ</t>
    </rPh>
    <phoneticPr fontId="2"/>
  </si>
  <si>
    <t>支店名</t>
    <rPh sb="0" eb="3">
      <t>シテンメイ</t>
    </rPh>
    <phoneticPr fontId="2"/>
  </si>
  <si>
    <t>口座番号</t>
    <rPh sb="0" eb="2">
      <t>コウザ</t>
    </rPh>
    <rPh sb="2" eb="4">
      <t>バンゴウ</t>
    </rPh>
    <phoneticPr fontId="2"/>
  </si>
  <si>
    <t>残高</t>
    <rPh sb="0" eb="2">
      <t>ザンダカ</t>
    </rPh>
    <phoneticPr fontId="2"/>
  </si>
  <si>
    <t>拠出額</t>
    <rPh sb="0" eb="2">
      <t>キョシュツ</t>
    </rPh>
    <rPh sb="2" eb="3">
      <t>ガク</t>
    </rPh>
    <phoneticPr fontId="2"/>
  </si>
  <si>
    <t>普通</t>
    <rPh sb="0" eb="2">
      <t>フツウ</t>
    </rPh>
    <phoneticPr fontId="2"/>
  </si>
  <si>
    <t>123456</t>
    <phoneticPr fontId="2"/>
  </si>
  <si>
    <t>３）借入金の内訳（単位：千円）</t>
    <rPh sb="2" eb="4">
      <t>カリイレ</t>
    </rPh>
    <rPh sb="4" eb="5">
      <t>キン</t>
    </rPh>
    <rPh sb="6" eb="8">
      <t>ウチワケ</t>
    </rPh>
    <rPh sb="9" eb="11">
      <t>タンイ</t>
    </rPh>
    <rPh sb="12" eb="13">
      <t>セン</t>
    </rPh>
    <rPh sb="13" eb="14">
      <t>エン</t>
    </rPh>
    <phoneticPr fontId="2"/>
  </si>
  <si>
    <t>借入先</t>
    <rPh sb="0" eb="2">
      <t>カリイレ</t>
    </rPh>
    <rPh sb="2" eb="3">
      <t>サキ</t>
    </rPh>
    <phoneticPr fontId="2"/>
  </si>
  <si>
    <t>利率</t>
    <rPh sb="0" eb="2">
      <t>リリツ</t>
    </rPh>
    <phoneticPr fontId="2"/>
  </si>
  <si>
    <t>償還年数</t>
    <rPh sb="0" eb="2">
      <t>ショウカン</t>
    </rPh>
    <rPh sb="2" eb="4">
      <t>ネンスウ</t>
    </rPh>
    <phoneticPr fontId="2"/>
  </si>
  <si>
    <t>借入額</t>
    <rPh sb="0" eb="2">
      <t>カリイレ</t>
    </rPh>
    <rPh sb="2" eb="3">
      <t>ガク</t>
    </rPh>
    <phoneticPr fontId="2"/>
  </si>
  <si>
    <t>償還財源</t>
    <rPh sb="0" eb="2">
      <t>ショウカン</t>
    </rPh>
    <rPh sb="2" eb="4">
      <t>ザイゲン</t>
    </rPh>
    <phoneticPr fontId="2"/>
  </si>
  <si>
    <t>1.2</t>
    <phoneticPr fontId="2"/>
  </si>
  <si>
    <t>15</t>
    <phoneticPr fontId="2"/>
  </si>
  <si>
    <t>運営費収入他</t>
    <rPh sb="0" eb="3">
      <t>ウンエイヒ</t>
    </rPh>
    <rPh sb="3" eb="5">
      <t>シュウニュウ</t>
    </rPh>
    <rPh sb="5" eb="6">
      <t>ホカ</t>
    </rPh>
    <phoneticPr fontId="2"/>
  </si>
  <si>
    <t>４）寄付金の内訳（単位：千円）</t>
    <rPh sb="2" eb="5">
      <t>キフキン</t>
    </rPh>
    <rPh sb="5" eb="6">
      <t>ニュウキン</t>
    </rPh>
    <rPh sb="6" eb="8">
      <t>ウチワケ</t>
    </rPh>
    <rPh sb="9" eb="11">
      <t>タンイ</t>
    </rPh>
    <rPh sb="12" eb="13">
      <t>セン</t>
    </rPh>
    <rPh sb="13" eb="14">
      <t>エン</t>
    </rPh>
    <phoneticPr fontId="2"/>
  </si>
  <si>
    <t>寄付者氏名</t>
    <rPh sb="0" eb="2">
      <t>キフ</t>
    </rPh>
    <rPh sb="2" eb="3">
      <t>シャ</t>
    </rPh>
    <rPh sb="3" eb="5">
      <t>シメイ</t>
    </rPh>
    <phoneticPr fontId="2"/>
  </si>
  <si>
    <t>年齢</t>
    <rPh sb="0" eb="2">
      <t>ネンレイ</t>
    </rPh>
    <phoneticPr fontId="2"/>
  </si>
  <si>
    <t>関係性</t>
    <rPh sb="0" eb="3">
      <t>カンケイセイ</t>
    </rPh>
    <phoneticPr fontId="2"/>
  </si>
  <si>
    <t>勤務先・役職</t>
    <rPh sb="0" eb="3">
      <t>キンムサキ</t>
    </rPh>
    <rPh sb="4" eb="6">
      <t>ヤクショク</t>
    </rPh>
    <phoneticPr fontId="2"/>
  </si>
  <si>
    <t>前年度の課税所得</t>
    <rPh sb="0" eb="3">
      <t>ゼンネンド</t>
    </rPh>
    <rPh sb="4" eb="6">
      <t>カゼイ</t>
    </rPh>
    <rPh sb="6" eb="8">
      <t>ショトク</t>
    </rPh>
    <phoneticPr fontId="2"/>
  </si>
  <si>
    <t>様式5</t>
    <rPh sb="0" eb="2">
      <t>ヨウシキ</t>
    </rPh>
    <phoneticPr fontId="2"/>
  </si>
  <si>
    <t>自己資金</t>
    <rPh sb="0" eb="2">
      <t>ジコ</t>
    </rPh>
    <rPh sb="2" eb="4">
      <t>シキン</t>
    </rPh>
    <phoneticPr fontId="2"/>
  </si>
  <si>
    <t>借入金</t>
    <rPh sb="0" eb="2">
      <t>カリイレ</t>
    </rPh>
    <rPh sb="2" eb="3">
      <t>キン</t>
    </rPh>
    <phoneticPr fontId="2"/>
  </si>
  <si>
    <t>寄付金</t>
    <rPh sb="0" eb="3">
      <t>キフキン</t>
    </rPh>
    <phoneticPr fontId="2"/>
  </si>
  <si>
    <t>補助金</t>
    <rPh sb="0" eb="3">
      <t>ホジョキン</t>
    </rPh>
    <phoneticPr fontId="2"/>
  </si>
  <si>
    <t>④礼金</t>
    <rPh sb="1" eb="2">
      <t>レイ</t>
    </rPh>
    <phoneticPr fontId="2"/>
  </si>
  <si>
    <t>認可に必要な財源についての資金計画</t>
    <rPh sb="0" eb="2">
      <t>ニンカ</t>
    </rPh>
    <rPh sb="3" eb="5">
      <t>ヒツヨウ</t>
    </rPh>
    <rPh sb="6" eb="8">
      <t>ザイゲン</t>
    </rPh>
    <rPh sb="13" eb="15">
      <t>シキン</t>
    </rPh>
    <rPh sb="15" eb="17">
      <t>ケイカク</t>
    </rPh>
    <phoneticPr fontId="2"/>
  </si>
  <si>
    <r>
      <rPr>
        <b/>
        <sz val="16"/>
        <color rgb="FFFF0000"/>
        <rFont val="HG丸ｺﾞｼｯｸM-PRO"/>
        <family val="3"/>
        <charset val="128"/>
      </rPr>
      <t>（記入例）</t>
    </r>
    <r>
      <rPr>
        <sz val="14"/>
        <color theme="1"/>
        <rFont val="HG丸ｺﾞｼｯｸM-PRO"/>
        <family val="3"/>
        <charset val="128"/>
      </rPr>
      <t>認可に必要な財源についての資金計画</t>
    </r>
    <rPh sb="5" eb="7">
      <t>ニンカ</t>
    </rPh>
    <rPh sb="8" eb="10">
      <t>ヒツヨウ</t>
    </rPh>
    <rPh sb="11" eb="13">
      <t>ザイゲン</t>
    </rPh>
    <rPh sb="18" eb="20">
      <t>シキン</t>
    </rPh>
    <rPh sb="20" eb="22">
      <t>ケイカク</t>
    </rPh>
    <phoneticPr fontId="2"/>
  </si>
  <si>
    <t>年間事業費①</t>
    <rPh sb="0" eb="2">
      <t>ネンカン</t>
    </rPh>
    <rPh sb="2" eb="5">
      <t>ジギョウヒ</t>
    </rPh>
    <phoneticPr fontId="2"/>
  </si>
  <si>
    <t>No.</t>
    <phoneticPr fontId="2"/>
  </si>
  <si>
    <r>
      <t xml:space="preserve">①の1/12
</t>
    </r>
    <r>
      <rPr>
        <sz val="10"/>
        <color theme="1"/>
        <rFont val="HG丸ｺﾞｼｯｸM-PRO"/>
        <family val="3"/>
        <charset val="128"/>
      </rPr>
      <t>（千円未満切り上げ）</t>
    </r>
    <rPh sb="8" eb="10">
      <t>センエン</t>
    </rPh>
    <rPh sb="10" eb="12">
      <t>ミマン</t>
    </rPh>
    <rPh sb="12" eb="13">
      <t>キ</t>
    </rPh>
    <rPh sb="14" eb="15">
      <t>ア</t>
    </rPh>
    <phoneticPr fontId="2"/>
  </si>
  <si>
    <t>　（単位：円）</t>
    <phoneticPr fontId="2"/>
  </si>
  <si>
    <t>収　　　　入　　　　の　　　　部</t>
  </si>
  <si>
    <t>支　　　　出　　　　の　　　　部</t>
  </si>
  <si>
    <t>科　　　　　目</t>
  </si>
  <si>
    <t>金　　　　　額</t>
  </si>
  <si>
    <t>１　公定価格収入</t>
  </si>
  <si>
    <t>　延長保育補助金</t>
    <phoneticPr fontId="2"/>
  </si>
  <si>
    <t>　一時預かり保育補助金</t>
    <phoneticPr fontId="2"/>
  </si>
  <si>
    <t>合　　　　　　計</t>
  </si>
  <si>
    <t>前期繰越金</t>
  </si>
  <si>
    <t>当期繰越金</t>
  </si>
  <si>
    <t>繰越金合計</t>
  </si>
  <si>
    <t>様式6</t>
    <rPh sb="0" eb="2">
      <t>ヨウシキ</t>
    </rPh>
    <phoneticPr fontId="2"/>
  </si>
  <si>
    <t>様式7</t>
    <phoneticPr fontId="2"/>
  </si>
  <si>
    <t xml:space="preserve"> １　人　件　費　支　出</t>
  </si>
  <si>
    <t xml:space="preserve"> ２　その他収入</t>
  </si>
  <si>
    <t xml:space="preserve"> ２　事　務　費　支　出</t>
  </si>
  <si>
    <t>　 01　職員俸給</t>
  </si>
  <si>
    <t>　 02　職員諸手当</t>
  </si>
  <si>
    <t>　 03　非常勤職員給与</t>
  </si>
  <si>
    <t>　 04　法定福利費</t>
  </si>
  <si>
    <t xml:space="preserve">　　 </t>
  </si>
  <si>
    <t>　 01　福利厚生費</t>
  </si>
  <si>
    <t>　 02　旅費交通費</t>
  </si>
  <si>
    <t>　 03　研修費</t>
  </si>
  <si>
    <t>　 04　消耗品費</t>
  </si>
  <si>
    <t>　 05　印刷製本費</t>
  </si>
  <si>
    <t>　 06　燃料費</t>
  </si>
  <si>
    <t>　 07　備品費</t>
  </si>
  <si>
    <t>　 08　修繕費</t>
  </si>
  <si>
    <t>　 09　通信運搬費</t>
  </si>
  <si>
    <t>　 10　会議費</t>
  </si>
  <si>
    <t>　 11　広報費</t>
  </si>
  <si>
    <t>　 12　業務委託費</t>
  </si>
  <si>
    <t>　 13　手数料</t>
  </si>
  <si>
    <t>　 14　損害保険料</t>
  </si>
  <si>
    <t>　 15　賃借料</t>
  </si>
  <si>
    <t>　 16　租税公課</t>
  </si>
  <si>
    <t>　 17　雑費</t>
  </si>
  <si>
    <t xml:space="preserve"> ３　事　業　費　支　出</t>
  </si>
  <si>
    <t xml:space="preserve"> ５　償　　　還　　　金</t>
  </si>
  <si>
    <t xml:space="preserve"> ４　特　 別 　支　 出</t>
    <phoneticPr fontId="2"/>
  </si>
  <si>
    <t>　 01　借入金償還金</t>
  </si>
  <si>
    <t>　 02　借入金償還金利子</t>
  </si>
  <si>
    <t>　 01　人件費引当金繰入</t>
  </si>
  <si>
    <t>　 02　修繕費引当金繰入</t>
  </si>
  <si>
    <t>　 03　備品等購入引当金繰入</t>
  </si>
  <si>
    <t>　 01　給食費</t>
  </si>
  <si>
    <t>　 02　保険衛生費</t>
  </si>
  <si>
    <t>　 03　被服費</t>
  </si>
  <si>
    <t>　 04　保育材料費</t>
  </si>
  <si>
    <t>　 05　水道光熱費</t>
  </si>
  <si>
    <t>　 07　器具什器費</t>
  </si>
  <si>
    <t>　 08　備品費</t>
  </si>
  <si>
    <t>　 09　賃借料</t>
  </si>
  <si>
    <t>　 10　雑費</t>
  </si>
  <si>
    <t xml:space="preserve"> ６　当　期　繰　越　金</t>
    <rPh sb="3" eb="4">
      <t>トウ</t>
    </rPh>
    <rPh sb="5" eb="6">
      <t>キ</t>
    </rPh>
    <rPh sb="7" eb="8">
      <t>クリ</t>
    </rPh>
    <rPh sb="9" eb="10">
      <t>コシ</t>
    </rPh>
    <rPh sb="11" eb="12">
      <t>キン</t>
    </rPh>
    <phoneticPr fontId="2"/>
  </si>
  <si>
    <t>所有形態</t>
    <rPh sb="0" eb="2">
      <t>ショユウ</t>
    </rPh>
    <rPh sb="2" eb="4">
      <t>ケイタイ</t>
    </rPh>
    <phoneticPr fontId="2"/>
  </si>
  <si>
    <t>施設の所有形態</t>
    <rPh sb="0" eb="2">
      <t>シセツ</t>
    </rPh>
    <rPh sb="3" eb="5">
      <t>ショユウ</t>
    </rPh>
    <rPh sb="5" eb="7">
      <t>ケイタイ</t>
    </rPh>
    <phoneticPr fontId="2"/>
  </si>
  <si>
    <t>令和元年</t>
    <rPh sb="0" eb="2">
      <t>レイワ</t>
    </rPh>
    <rPh sb="2" eb="3">
      <t>モト</t>
    </rPh>
    <rPh sb="3" eb="4">
      <t>ネン</t>
    </rPh>
    <phoneticPr fontId="2"/>
  </si>
  <si>
    <t>令和</t>
  </si>
  <si>
    <t>令和</t>
    <rPh sb="0" eb="2">
      <t>レイワ</t>
    </rPh>
    <phoneticPr fontId="2"/>
  </si>
  <si>
    <t>昭和元年</t>
    <rPh sb="0" eb="2">
      <t>ショウワ</t>
    </rPh>
    <rPh sb="2" eb="3">
      <t>モト</t>
    </rPh>
    <rPh sb="3" eb="4">
      <t>ネン</t>
    </rPh>
    <phoneticPr fontId="2"/>
  </si>
  <si>
    <t>昭和2年</t>
    <rPh sb="0" eb="2">
      <t>ショウワ</t>
    </rPh>
    <rPh sb="3" eb="4">
      <t>ネン</t>
    </rPh>
    <phoneticPr fontId="2"/>
  </si>
  <si>
    <t>昭和3年</t>
    <rPh sb="0" eb="2">
      <t>ショウワ</t>
    </rPh>
    <rPh sb="3" eb="4">
      <t>ネン</t>
    </rPh>
    <phoneticPr fontId="2"/>
  </si>
  <si>
    <t>昭和4年</t>
    <rPh sb="0" eb="2">
      <t>ショウワ</t>
    </rPh>
    <rPh sb="3" eb="4">
      <t>ネン</t>
    </rPh>
    <phoneticPr fontId="2"/>
  </si>
  <si>
    <t>昭和5年</t>
    <rPh sb="0" eb="2">
      <t>ショウワ</t>
    </rPh>
    <rPh sb="3" eb="4">
      <t>ネン</t>
    </rPh>
    <phoneticPr fontId="2"/>
  </si>
  <si>
    <t>昭和6年</t>
    <rPh sb="0" eb="2">
      <t>ショウワ</t>
    </rPh>
    <rPh sb="3" eb="4">
      <t>ネン</t>
    </rPh>
    <phoneticPr fontId="2"/>
  </si>
  <si>
    <t>昭和7年</t>
    <rPh sb="0" eb="2">
      <t>ショウワ</t>
    </rPh>
    <rPh sb="3" eb="4">
      <t>ネン</t>
    </rPh>
    <phoneticPr fontId="2"/>
  </si>
  <si>
    <t>昭和8年</t>
    <rPh sb="0" eb="2">
      <t>ショウワ</t>
    </rPh>
    <rPh sb="3" eb="4">
      <t>ネン</t>
    </rPh>
    <phoneticPr fontId="2"/>
  </si>
  <si>
    <t>昭和9年</t>
    <rPh sb="0" eb="2">
      <t>ショウワ</t>
    </rPh>
    <rPh sb="3" eb="4">
      <t>ネン</t>
    </rPh>
    <phoneticPr fontId="2"/>
  </si>
  <si>
    <t>昭和10年</t>
    <rPh sb="0" eb="2">
      <t>ショウワ</t>
    </rPh>
    <rPh sb="4" eb="5">
      <t>ネン</t>
    </rPh>
    <phoneticPr fontId="2"/>
  </si>
  <si>
    <t>昭和11年</t>
    <rPh sb="0" eb="2">
      <t>ショウワ</t>
    </rPh>
    <rPh sb="4" eb="5">
      <t>ネン</t>
    </rPh>
    <phoneticPr fontId="2"/>
  </si>
  <si>
    <t>昭和12年</t>
    <rPh sb="0" eb="2">
      <t>ショウワ</t>
    </rPh>
    <rPh sb="4" eb="5">
      <t>ネン</t>
    </rPh>
    <phoneticPr fontId="2"/>
  </si>
  <si>
    <t>昭和13年</t>
    <rPh sb="0" eb="2">
      <t>ショウワ</t>
    </rPh>
    <rPh sb="4" eb="5">
      <t>ネン</t>
    </rPh>
    <phoneticPr fontId="2"/>
  </si>
  <si>
    <t>昭和14年</t>
    <rPh sb="0" eb="2">
      <t>ショウワ</t>
    </rPh>
    <rPh sb="4" eb="5">
      <t>ネン</t>
    </rPh>
    <phoneticPr fontId="2"/>
  </si>
  <si>
    <t>昭和15年</t>
    <rPh sb="0" eb="2">
      <t>ショウワ</t>
    </rPh>
    <rPh sb="4" eb="5">
      <t>ネン</t>
    </rPh>
    <phoneticPr fontId="2"/>
  </si>
  <si>
    <t>昭和16年</t>
    <rPh sb="0" eb="2">
      <t>ショウワ</t>
    </rPh>
    <rPh sb="4" eb="5">
      <t>ネン</t>
    </rPh>
    <phoneticPr fontId="2"/>
  </si>
  <si>
    <t>昭和17年</t>
    <rPh sb="0" eb="2">
      <t>ショウワ</t>
    </rPh>
    <rPh sb="4" eb="5">
      <t>ネン</t>
    </rPh>
    <phoneticPr fontId="2"/>
  </si>
  <si>
    <t>昭和18年</t>
    <rPh sb="0" eb="2">
      <t>ショウワ</t>
    </rPh>
    <rPh sb="4" eb="5">
      <t>ネン</t>
    </rPh>
    <phoneticPr fontId="2"/>
  </si>
  <si>
    <t>昭和19年</t>
    <rPh sb="0" eb="2">
      <t>ショウワ</t>
    </rPh>
    <rPh sb="4" eb="5">
      <t>ネン</t>
    </rPh>
    <phoneticPr fontId="2"/>
  </si>
  <si>
    <t>昭和20年</t>
    <rPh sb="0" eb="2">
      <t>ショウワ</t>
    </rPh>
    <rPh sb="4" eb="5">
      <t>ネン</t>
    </rPh>
    <phoneticPr fontId="2"/>
  </si>
  <si>
    <t>昭和21年</t>
    <rPh sb="0" eb="2">
      <t>ショウワ</t>
    </rPh>
    <rPh sb="4" eb="5">
      <t>ネン</t>
    </rPh>
    <phoneticPr fontId="2"/>
  </si>
  <si>
    <t>昭和22年</t>
    <rPh sb="0" eb="2">
      <t>ショウワ</t>
    </rPh>
    <rPh sb="4" eb="5">
      <t>ネン</t>
    </rPh>
    <phoneticPr fontId="2"/>
  </si>
  <si>
    <t>昭和23年</t>
    <rPh sb="0" eb="2">
      <t>ショウワ</t>
    </rPh>
    <rPh sb="4" eb="5">
      <t>ネン</t>
    </rPh>
    <phoneticPr fontId="2"/>
  </si>
  <si>
    <t>昭和24年</t>
    <rPh sb="0" eb="2">
      <t>ショウワ</t>
    </rPh>
    <rPh sb="4" eb="5">
      <t>ネン</t>
    </rPh>
    <phoneticPr fontId="2"/>
  </si>
  <si>
    <t>昭和25年</t>
    <rPh sb="0" eb="2">
      <t>ショウワ</t>
    </rPh>
    <rPh sb="4" eb="5">
      <t>ネン</t>
    </rPh>
    <phoneticPr fontId="2"/>
  </si>
  <si>
    <t>昭和26年</t>
    <rPh sb="0" eb="2">
      <t>ショウワ</t>
    </rPh>
    <rPh sb="4" eb="5">
      <t>ネン</t>
    </rPh>
    <phoneticPr fontId="2"/>
  </si>
  <si>
    <t>昭和27年</t>
    <rPh sb="0" eb="2">
      <t>ショウワ</t>
    </rPh>
    <rPh sb="4" eb="5">
      <t>ネン</t>
    </rPh>
    <phoneticPr fontId="2"/>
  </si>
  <si>
    <t>昭和28年</t>
    <rPh sb="0" eb="2">
      <t>ショウワ</t>
    </rPh>
    <rPh sb="4" eb="5">
      <t>ネン</t>
    </rPh>
    <phoneticPr fontId="2"/>
  </si>
  <si>
    <t>昭和29年</t>
    <rPh sb="0" eb="2">
      <t>ショウワ</t>
    </rPh>
    <rPh sb="4" eb="5">
      <t>ネン</t>
    </rPh>
    <phoneticPr fontId="2"/>
  </si>
  <si>
    <t>昭和30年</t>
    <rPh sb="0" eb="2">
      <t>ショウワ</t>
    </rPh>
    <rPh sb="4" eb="5">
      <t>ネン</t>
    </rPh>
    <phoneticPr fontId="2"/>
  </si>
  <si>
    <t>昭和31年</t>
    <rPh sb="0" eb="2">
      <t>ショウワ</t>
    </rPh>
    <rPh sb="4" eb="5">
      <t>ネン</t>
    </rPh>
    <phoneticPr fontId="2"/>
  </si>
  <si>
    <t>昭和32年</t>
    <rPh sb="0" eb="2">
      <t>ショウワ</t>
    </rPh>
    <rPh sb="4" eb="5">
      <t>ネン</t>
    </rPh>
    <phoneticPr fontId="2"/>
  </si>
  <si>
    <t>昭和33年</t>
    <rPh sb="0" eb="2">
      <t>ショウワ</t>
    </rPh>
    <rPh sb="4" eb="5">
      <t>ネン</t>
    </rPh>
    <phoneticPr fontId="2"/>
  </si>
  <si>
    <t>昭和34年</t>
    <rPh sb="0" eb="2">
      <t>ショウワ</t>
    </rPh>
    <rPh sb="4" eb="5">
      <t>ネン</t>
    </rPh>
    <phoneticPr fontId="2"/>
  </si>
  <si>
    <t>昭和35年</t>
    <rPh sb="0" eb="2">
      <t>ショウワ</t>
    </rPh>
    <rPh sb="4" eb="5">
      <t>ネン</t>
    </rPh>
    <phoneticPr fontId="2"/>
  </si>
  <si>
    <t>昭和36年</t>
    <rPh sb="0" eb="2">
      <t>ショウワ</t>
    </rPh>
    <rPh sb="4" eb="5">
      <t>ネン</t>
    </rPh>
    <phoneticPr fontId="2"/>
  </si>
  <si>
    <t>昭和37年</t>
    <rPh sb="0" eb="2">
      <t>ショウワ</t>
    </rPh>
    <rPh sb="4" eb="5">
      <t>ネン</t>
    </rPh>
    <phoneticPr fontId="2"/>
  </si>
  <si>
    <t>昭和38年</t>
    <rPh sb="0" eb="2">
      <t>ショウワ</t>
    </rPh>
    <rPh sb="4" eb="5">
      <t>ネン</t>
    </rPh>
    <phoneticPr fontId="2"/>
  </si>
  <si>
    <t>昭和39年</t>
    <rPh sb="0" eb="2">
      <t>ショウワ</t>
    </rPh>
    <rPh sb="4" eb="5">
      <t>ネン</t>
    </rPh>
    <phoneticPr fontId="2"/>
  </si>
  <si>
    <t>昭和40年</t>
    <rPh sb="0" eb="2">
      <t>ショウワ</t>
    </rPh>
    <rPh sb="4" eb="5">
      <t>ネン</t>
    </rPh>
    <phoneticPr fontId="2"/>
  </si>
  <si>
    <t>昭和41年</t>
    <rPh sb="0" eb="2">
      <t>ショウワ</t>
    </rPh>
    <rPh sb="4" eb="5">
      <t>ネン</t>
    </rPh>
    <phoneticPr fontId="2"/>
  </si>
  <si>
    <t>昭和42年</t>
    <rPh sb="0" eb="2">
      <t>ショウワ</t>
    </rPh>
    <rPh sb="4" eb="5">
      <t>ネン</t>
    </rPh>
    <phoneticPr fontId="2"/>
  </si>
  <si>
    <t>昭和43年</t>
    <rPh sb="0" eb="2">
      <t>ショウワ</t>
    </rPh>
    <rPh sb="4" eb="5">
      <t>ネン</t>
    </rPh>
    <phoneticPr fontId="2"/>
  </si>
  <si>
    <t>昭和44年</t>
    <rPh sb="0" eb="2">
      <t>ショウワ</t>
    </rPh>
    <rPh sb="4" eb="5">
      <t>ネン</t>
    </rPh>
    <phoneticPr fontId="2"/>
  </si>
  <si>
    <t>昭和45年</t>
    <rPh sb="0" eb="2">
      <t>ショウワ</t>
    </rPh>
    <rPh sb="4" eb="5">
      <t>ネン</t>
    </rPh>
    <phoneticPr fontId="2"/>
  </si>
  <si>
    <t>昭和46年</t>
    <rPh sb="0" eb="2">
      <t>ショウワ</t>
    </rPh>
    <rPh sb="4" eb="5">
      <t>ネン</t>
    </rPh>
    <phoneticPr fontId="2"/>
  </si>
  <si>
    <t>昭和47年</t>
    <rPh sb="0" eb="2">
      <t>ショウワ</t>
    </rPh>
    <rPh sb="4" eb="5">
      <t>ネン</t>
    </rPh>
    <phoneticPr fontId="2"/>
  </si>
  <si>
    <t>昭和48年</t>
    <rPh sb="0" eb="2">
      <t>ショウワ</t>
    </rPh>
    <rPh sb="4" eb="5">
      <t>ネン</t>
    </rPh>
    <phoneticPr fontId="2"/>
  </si>
  <si>
    <t>昭和49年</t>
    <rPh sb="0" eb="2">
      <t>ショウワ</t>
    </rPh>
    <rPh sb="4" eb="5">
      <t>ネン</t>
    </rPh>
    <phoneticPr fontId="2"/>
  </si>
  <si>
    <t>昭和50年</t>
    <rPh sb="0" eb="2">
      <t>ショウワ</t>
    </rPh>
    <rPh sb="4" eb="5">
      <t>ネン</t>
    </rPh>
    <phoneticPr fontId="2"/>
  </si>
  <si>
    <t>昭和51年</t>
    <rPh sb="0" eb="2">
      <t>ショウワ</t>
    </rPh>
    <rPh sb="4" eb="5">
      <t>ネン</t>
    </rPh>
    <phoneticPr fontId="2"/>
  </si>
  <si>
    <t>昭和52年</t>
    <rPh sb="0" eb="2">
      <t>ショウワ</t>
    </rPh>
    <rPh sb="4" eb="5">
      <t>ネン</t>
    </rPh>
    <phoneticPr fontId="2"/>
  </si>
  <si>
    <t>昭和53年</t>
    <rPh sb="0" eb="2">
      <t>ショウワ</t>
    </rPh>
    <rPh sb="4" eb="5">
      <t>ネン</t>
    </rPh>
    <phoneticPr fontId="2"/>
  </si>
  <si>
    <t>昭和54年</t>
    <rPh sb="0" eb="2">
      <t>ショウワ</t>
    </rPh>
    <rPh sb="4" eb="5">
      <t>ネン</t>
    </rPh>
    <phoneticPr fontId="2"/>
  </si>
  <si>
    <t>昭和55年</t>
    <rPh sb="0" eb="2">
      <t>ショウワ</t>
    </rPh>
    <rPh sb="4" eb="5">
      <t>ネン</t>
    </rPh>
    <phoneticPr fontId="2"/>
  </si>
  <si>
    <t>昭和56年</t>
    <rPh sb="0" eb="2">
      <t>ショウワ</t>
    </rPh>
    <rPh sb="4" eb="5">
      <t>ネン</t>
    </rPh>
    <phoneticPr fontId="2"/>
  </si>
  <si>
    <t>昭和57年</t>
    <rPh sb="0" eb="2">
      <t>ショウワ</t>
    </rPh>
    <rPh sb="4" eb="5">
      <t>ネン</t>
    </rPh>
    <phoneticPr fontId="2"/>
  </si>
  <si>
    <t>昭和58年</t>
    <rPh sb="0" eb="2">
      <t>ショウワ</t>
    </rPh>
    <rPh sb="4" eb="5">
      <t>ネン</t>
    </rPh>
    <phoneticPr fontId="2"/>
  </si>
  <si>
    <t>昭和59年</t>
    <rPh sb="0" eb="2">
      <t>ショウワ</t>
    </rPh>
    <rPh sb="4" eb="5">
      <t>ネン</t>
    </rPh>
    <phoneticPr fontId="2"/>
  </si>
  <si>
    <t>昭和60年</t>
    <rPh sb="0" eb="2">
      <t>ショウワ</t>
    </rPh>
    <rPh sb="4" eb="5">
      <t>ネン</t>
    </rPh>
    <phoneticPr fontId="2"/>
  </si>
  <si>
    <t>昭和61年</t>
    <rPh sb="0" eb="2">
      <t>ショウワ</t>
    </rPh>
    <rPh sb="4" eb="5">
      <t>ネン</t>
    </rPh>
    <phoneticPr fontId="2"/>
  </si>
  <si>
    <t>昭和62年</t>
    <rPh sb="0" eb="2">
      <t>ショウワ</t>
    </rPh>
    <rPh sb="4" eb="5">
      <t>ネン</t>
    </rPh>
    <phoneticPr fontId="2"/>
  </si>
  <si>
    <t>昭和63年</t>
    <rPh sb="0" eb="2">
      <t>ショウワ</t>
    </rPh>
    <rPh sb="4" eb="5">
      <t>ネン</t>
    </rPh>
    <phoneticPr fontId="2"/>
  </si>
  <si>
    <t>昭和64年</t>
    <rPh sb="0" eb="2">
      <t>ショウワ</t>
    </rPh>
    <rPh sb="4" eb="5">
      <t>ネン</t>
    </rPh>
    <phoneticPr fontId="2"/>
  </si>
  <si>
    <t>平成2年</t>
    <rPh sb="0" eb="2">
      <t>ヘイセイ</t>
    </rPh>
    <rPh sb="3" eb="4">
      <t>ネン</t>
    </rPh>
    <phoneticPr fontId="2"/>
  </si>
  <si>
    <t>平成3年</t>
    <rPh sb="0" eb="2">
      <t>ヘイセイ</t>
    </rPh>
    <rPh sb="3" eb="4">
      <t>ネン</t>
    </rPh>
    <phoneticPr fontId="2"/>
  </si>
  <si>
    <t>平成4年</t>
    <rPh sb="0" eb="2">
      <t>ヘイセイ</t>
    </rPh>
    <rPh sb="3" eb="4">
      <t>ネン</t>
    </rPh>
    <phoneticPr fontId="2"/>
  </si>
  <si>
    <t>平成5年</t>
    <rPh sb="0" eb="2">
      <t>ヘイセイ</t>
    </rPh>
    <rPh sb="3" eb="4">
      <t>ネン</t>
    </rPh>
    <phoneticPr fontId="2"/>
  </si>
  <si>
    <t>平成6年</t>
    <rPh sb="0" eb="2">
      <t>ヘイセイ</t>
    </rPh>
    <rPh sb="3" eb="4">
      <t>ネン</t>
    </rPh>
    <phoneticPr fontId="2"/>
  </si>
  <si>
    <t>平成7年</t>
    <rPh sb="0" eb="2">
      <t>ヘイセイ</t>
    </rPh>
    <rPh sb="3" eb="4">
      <t>ネン</t>
    </rPh>
    <phoneticPr fontId="2"/>
  </si>
  <si>
    <t>平成8年</t>
    <rPh sb="0" eb="2">
      <t>ヘイセイ</t>
    </rPh>
    <rPh sb="3" eb="4">
      <t>ネン</t>
    </rPh>
    <phoneticPr fontId="2"/>
  </si>
  <si>
    <t>平成9年</t>
    <rPh sb="0" eb="2">
      <t>ヘイセイ</t>
    </rPh>
    <rPh sb="3" eb="4">
      <t>ネン</t>
    </rPh>
    <phoneticPr fontId="2"/>
  </si>
  <si>
    <t>平成12年</t>
    <rPh sb="0" eb="2">
      <t>ヘイセイ</t>
    </rPh>
    <rPh sb="4" eb="5">
      <t>ネン</t>
    </rPh>
    <phoneticPr fontId="2"/>
  </si>
  <si>
    <t>平成13年</t>
    <rPh sb="0" eb="2">
      <t>ヘイセイ</t>
    </rPh>
    <rPh sb="4" eb="5">
      <t>ネン</t>
    </rPh>
    <phoneticPr fontId="2"/>
  </si>
  <si>
    <t>平成14年</t>
    <rPh sb="0" eb="2">
      <t>ヘイセイ</t>
    </rPh>
    <rPh sb="4" eb="5">
      <t>ネン</t>
    </rPh>
    <phoneticPr fontId="2"/>
  </si>
  <si>
    <t>平成15年</t>
    <rPh sb="0" eb="2">
      <t>ヘイセイ</t>
    </rPh>
    <rPh sb="4" eb="5">
      <t>ネン</t>
    </rPh>
    <phoneticPr fontId="2"/>
  </si>
  <si>
    <t>平成16年</t>
    <rPh sb="0" eb="2">
      <t>ヘイセイ</t>
    </rPh>
    <rPh sb="4" eb="5">
      <t>ネン</t>
    </rPh>
    <phoneticPr fontId="2"/>
  </si>
  <si>
    <t>平成17年</t>
    <rPh sb="0" eb="2">
      <t>ヘイセイ</t>
    </rPh>
    <rPh sb="4" eb="5">
      <t>ネン</t>
    </rPh>
    <phoneticPr fontId="2"/>
  </si>
  <si>
    <t>平成18年</t>
    <rPh sb="0" eb="2">
      <t>ヘイセイ</t>
    </rPh>
    <rPh sb="4" eb="5">
      <t>ネン</t>
    </rPh>
    <phoneticPr fontId="2"/>
  </si>
  <si>
    <t>平成19年</t>
    <rPh sb="0" eb="2">
      <t>ヘイセイ</t>
    </rPh>
    <rPh sb="4" eb="5">
      <t>ネン</t>
    </rPh>
    <phoneticPr fontId="2"/>
  </si>
  <si>
    <t>平成20年</t>
    <rPh sb="0" eb="2">
      <t>ヘイセイ</t>
    </rPh>
    <rPh sb="4" eb="5">
      <t>ネン</t>
    </rPh>
    <phoneticPr fontId="2"/>
  </si>
  <si>
    <t>平成21年</t>
    <rPh sb="0" eb="2">
      <t>ヘイセイ</t>
    </rPh>
    <rPh sb="4" eb="5">
      <t>ネン</t>
    </rPh>
    <phoneticPr fontId="2"/>
  </si>
  <si>
    <t>平成22年</t>
    <rPh sb="0" eb="2">
      <t>ヘイセイ</t>
    </rPh>
    <rPh sb="4" eb="5">
      <t>ネン</t>
    </rPh>
    <phoneticPr fontId="2"/>
  </si>
  <si>
    <t>平成23年</t>
    <rPh sb="0" eb="2">
      <t>ヘイセイ</t>
    </rPh>
    <rPh sb="4" eb="5">
      <t>ネン</t>
    </rPh>
    <phoneticPr fontId="2"/>
  </si>
  <si>
    <t>平成24年</t>
    <rPh sb="0" eb="2">
      <t>ヘイセイ</t>
    </rPh>
    <rPh sb="4" eb="5">
      <t>ネン</t>
    </rPh>
    <phoneticPr fontId="2"/>
  </si>
  <si>
    <t>平成25年</t>
    <rPh sb="0" eb="2">
      <t>ヘイセイ</t>
    </rPh>
    <rPh sb="4" eb="5">
      <t>ネン</t>
    </rPh>
    <phoneticPr fontId="2"/>
  </si>
  <si>
    <t>平成26年</t>
    <rPh sb="0" eb="2">
      <t>ヘイセイ</t>
    </rPh>
    <rPh sb="4" eb="5">
      <t>ネン</t>
    </rPh>
    <phoneticPr fontId="2"/>
  </si>
  <si>
    <t>平成27年</t>
    <rPh sb="0" eb="2">
      <t>ヘイセイ</t>
    </rPh>
    <rPh sb="4" eb="5">
      <t>ネン</t>
    </rPh>
    <phoneticPr fontId="2"/>
  </si>
  <si>
    <t>平成28年</t>
    <rPh sb="0" eb="2">
      <t>ヘイセイ</t>
    </rPh>
    <rPh sb="4" eb="5">
      <t>ネン</t>
    </rPh>
    <phoneticPr fontId="2"/>
  </si>
  <si>
    <t>平成29年</t>
    <rPh sb="0" eb="2">
      <t>ヘイセイ</t>
    </rPh>
    <rPh sb="4" eb="5">
      <t>ネン</t>
    </rPh>
    <phoneticPr fontId="2"/>
  </si>
  <si>
    <t>平成30年</t>
    <rPh sb="0" eb="2">
      <t>ヘイセイ</t>
    </rPh>
    <rPh sb="4" eb="5">
      <t>ネン</t>
    </rPh>
    <phoneticPr fontId="2"/>
  </si>
  <si>
    <t>平成31年</t>
    <rPh sb="0" eb="2">
      <t>ヘイセイ</t>
    </rPh>
    <rPh sb="4" eb="5">
      <t>ネン</t>
    </rPh>
    <phoneticPr fontId="2"/>
  </si>
  <si>
    <t>令和元年</t>
    <rPh sb="0" eb="2">
      <t>レイワ</t>
    </rPh>
    <rPh sb="2" eb="3">
      <t>モト</t>
    </rPh>
    <rPh sb="3" eb="4">
      <t>ネン</t>
    </rPh>
    <phoneticPr fontId="2"/>
  </si>
  <si>
    <t>平成元年</t>
    <rPh sb="0" eb="2">
      <t>ヘイセイ</t>
    </rPh>
    <rPh sb="2" eb="3">
      <t>モト</t>
    </rPh>
    <rPh sb="3" eb="4">
      <t>ネン</t>
    </rPh>
    <phoneticPr fontId="2"/>
  </si>
  <si>
    <t>取得日</t>
    <rPh sb="0" eb="2">
      <t>シュトク</t>
    </rPh>
    <phoneticPr fontId="2"/>
  </si>
  <si>
    <t>令和2年</t>
    <rPh sb="0" eb="2">
      <t>レイワ</t>
    </rPh>
    <rPh sb="3" eb="4">
      <t>ネン</t>
    </rPh>
    <phoneticPr fontId="2"/>
  </si>
  <si>
    <t>昭和元</t>
    <rPh sb="0" eb="2">
      <t>ショウワ</t>
    </rPh>
    <rPh sb="2" eb="3">
      <t>モトネン</t>
    </rPh>
    <phoneticPr fontId="2"/>
  </si>
  <si>
    <t>昭和2</t>
    <rPh sb="0" eb="2">
      <t>ショウワネン</t>
    </rPh>
    <phoneticPr fontId="2"/>
  </si>
  <si>
    <t>昭和3</t>
    <rPh sb="0" eb="2">
      <t>ショウワネン</t>
    </rPh>
    <phoneticPr fontId="2"/>
  </si>
  <si>
    <t>昭和4</t>
    <rPh sb="0" eb="2">
      <t>ショウワネン</t>
    </rPh>
    <phoneticPr fontId="2"/>
  </si>
  <si>
    <t>昭和5</t>
    <rPh sb="0" eb="2">
      <t>ショウワネン</t>
    </rPh>
    <phoneticPr fontId="2"/>
  </si>
  <si>
    <t>昭和6</t>
    <rPh sb="0" eb="2">
      <t>ショウワネン</t>
    </rPh>
    <phoneticPr fontId="2"/>
  </si>
  <si>
    <t>昭和7</t>
    <rPh sb="0" eb="2">
      <t>ショウワネン</t>
    </rPh>
    <phoneticPr fontId="2"/>
  </si>
  <si>
    <t>昭和8</t>
    <rPh sb="0" eb="2">
      <t>ショウワネン</t>
    </rPh>
    <phoneticPr fontId="2"/>
  </si>
  <si>
    <t>昭和9</t>
    <rPh sb="0" eb="2">
      <t>ショウワネン</t>
    </rPh>
    <phoneticPr fontId="2"/>
  </si>
  <si>
    <t>昭和10</t>
    <rPh sb="0" eb="2">
      <t>ショウワネン</t>
    </rPh>
    <phoneticPr fontId="2"/>
  </si>
  <si>
    <t>昭和11</t>
    <rPh sb="0" eb="2">
      <t>ショウワネン</t>
    </rPh>
    <phoneticPr fontId="2"/>
  </si>
  <si>
    <t>昭和12</t>
    <rPh sb="0" eb="2">
      <t>ショウワネン</t>
    </rPh>
    <phoneticPr fontId="2"/>
  </si>
  <si>
    <t>昭和13</t>
    <rPh sb="0" eb="2">
      <t>ショウワネン</t>
    </rPh>
    <phoneticPr fontId="2"/>
  </si>
  <si>
    <t>昭和14</t>
    <rPh sb="0" eb="2">
      <t>ショウワネン</t>
    </rPh>
    <phoneticPr fontId="2"/>
  </si>
  <si>
    <t>昭和15</t>
    <rPh sb="0" eb="2">
      <t>ショウワネン</t>
    </rPh>
    <phoneticPr fontId="2"/>
  </si>
  <si>
    <t>昭和16</t>
    <rPh sb="0" eb="2">
      <t>ショウワネン</t>
    </rPh>
    <phoneticPr fontId="2"/>
  </si>
  <si>
    <t>昭和17</t>
    <rPh sb="0" eb="2">
      <t>ショウワネン</t>
    </rPh>
    <phoneticPr fontId="2"/>
  </si>
  <si>
    <t>昭和18</t>
    <rPh sb="0" eb="2">
      <t>ショウワネン</t>
    </rPh>
    <phoneticPr fontId="2"/>
  </si>
  <si>
    <t>昭和19</t>
    <rPh sb="0" eb="2">
      <t>ショウワネン</t>
    </rPh>
    <phoneticPr fontId="2"/>
  </si>
  <si>
    <t>昭和20</t>
    <rPh sb="0" eb="2">
      <t>ショウワネン</t>
    </rPh>
    <phoneticPr fontId="2"/>
  </si>
  <si>
    <t>昭和21</t>
    <rPh sb="0" eb="2">
      <t>ショウワネン</t>
    </rPh>
    <phoneticPr fontId="2"/>
  </si>
  <si>
    <t>昭和22</t>
    <rPh sb="0" eb="2">
      <t>ショウワネン</t>
    </rPh>
    <phoneticPr fontId="2"/>
  </si>
  <si>
    <t>昭和23</t>
    <rPh sb="0" eb="2">
      <t>ショウワネン</t>
    </rPh>
    <phoneticPr fontId="2"/>
  </si>
  <si>
    <t>昭和24</t>
    <rPh sb="0" eb="2">
      <t>ショウワネン</t>
    </rPh>
    <phoneticPr fontId="2"/>
  </si>
  <si>
    <t>昭和25</t>
    <rPh sb="0" eb="2">
      <t>ショウワネン</t>
    </rPh>
    <phoneticPr fontId="2"/>
  </si>
  <si>
    <t>昭和26</t>
    <rPh sb="0" eb="2">
      <t>ショウワネン</t>
    </rPh>
    <phoneticPr fontId="2"/>
  </si>
  <si>
    <t>昭和27</t>
    <rPh sb="0" eb="2">
      <t>ショウワネン</t>
    </rPh>
    <phoneticPr fontId="2"/>
  </si>
  <si>
    <t>昭和28</t>
    <rPh sb="0" eb="2">
      <t>ショウワネン</t>
    </rPh>
    <phoneticPr fontId="2"/>
  </si>
  <si>
    <t>昭和29</t>
    <rPh sb="0" eb="2">
      <t>ショウワネン</t>
    </rPh>
    <phoneticPr fontId="2"/>
  </si>
  <si>
    <t>昭和30</t>
    <rPh sb="0" eb="2">
      <t>ショウワネン</t>
    </rPh>
    <phoneticPr fontId="2"/>
  </si>
  <si>
    <t>昭和31</t>
    <rPh sb="0" eb="2">
      <t>ショウワネン</t>
    </rPh>
    <phoneticPr fontId="2"/>
  </si>
  <si>
    <t>昭和32</t>
    <rPh sb="0" eb="2">
      <t>ショウワネン</t>
    </rPh>
    <phoneticPr fontId="2"/>
  </si>
  <si>
    <t>昭和33</t>
    <rPh sb="0" eb="2">
      <t>ショウワネン</t>
    </rPh>
    <phoneticPr fontId="2"/>
  </si>
  <si>
    <t>昭和34</t>
    <rPh sb="0" eb="2">
      <t>ショウワネン</t>
    </rPh>
    <phoneticPr fontId="2"/>
  </si>
  <si>
    <t>昭和35</t>
    <rPh sb="0" eb="2">
      <t>ショウワネン</t>
    </rPh>
    <phoneticPr fontId="2"/>
  </si>
  <si>
    <t>昭和36</t>
    <rPh sb="0" eb="2">
      <t>ショウワネン</t>
    </rPh>
    <phoneticPr fontId="2"/>
  </si>
  <si>
    <t>昭和37</t>
    <rPh sb="0" eb="2">
      <t>ショウワネン</t>
    </rPh>
    <phoneticPr fontId="2"/>
  </si>
  <si>
    <t>昭和38</t>
    <rPh sb="0" eb="2">
      <t>ショウワネン</t>
    </rPh>
    <phoneticPr fontId="2"/>
  </si>
  <si>
    <t>昭和39</t>
    <rPh sb="0" eb="2">
      <t>ショウワネン</t>
    </rPh>
    <phoneticPr fontId="2"/>
  </si>
  <si>
    <t>昭和40</t>
    <rPh sb="0" eb="2">
      <t>ショウワネン</t>
    </rPh>
    <phoneticPr fontId="2"/>
  </si>
  <si>
    <t>昭和41</t>
    <rPh sb="0" eb="2">
      <t>ショウワネン</t>
    </rPh>
    <phoneticPr fontId="2"/>
  </si>
  <si>
    <t>昭和42</t>
    <rPh sb="0" eb="2">
      <t>ショウワネン</t>
    </rPh>
    <phoneticPr fontId="2"/>
  </si>
  <si>
    <t>昭和43</t>
    <rPh sb="0" eb="2">
      <t>ショウワネン</t>
    </rPh>
    <phoneticPr fontId="2"/>
  </si>
  <si>
    <t>昭和44</t>
    <rPh sb="0" eb="2">
      <t>ショウワネン</t>
    </rPh>
    <phoneticPr fontId="2"/>
  </si>
  <si>
    <t>昭和45</t>
    <rPh sb="0" eb="2">
      <t>ショウワネン</t>
    </rPh>
    <phoneticPr fontId="2"/>
  </si>
  <si>
    <t>昭和46</t>
    <rPh sb="0" eb="2">
      <t>ショウワネン</t>
    </rPh>
    <phoneticPr fontId="2"/>
  </si>
  <si>
    <t>昭和47</t>
    <rPh sb="0" eb="2">
      <t>ショウワネン</t>
    </rPh>
    <phoneticPr fontId="2"/>
  </si>
  <si>
    <t>昭和48</t>
    <rPh sb="0" eb="2">
      <t>ショウワネン</t>
    </rPh>
    <phoneticPr fontId="2"/>
  </si>
  <si>
    <t>昭和49</t>
    <rPh sb="0" eb="2">
      <t>ショウワネン</t>
    </rPh>
    <phoneticPr fontId="2"/>
  </si>
  <si>
    <t>昭和50</t>
    <rPh sb="0" eb="2">
      <t>ショウワネン</t>
    </rPh>
    <phoneticPr fontId="2"/>
  </si>
  <si>
    <t>昭和51</t>
    <rPh sb="0" eb="2">
      <t>ショウワネン</t>
    </rPh>
    <phoneticPr fontId="2"/>
  </si>
  <si>
    <t>昭和52</t>
    <rPh sb="0" eb="2">
      <t>ショウワネン</t>
    </rPh>
    <phoneticPr fontId="2"/>
  </si>
  <si>
    <t>昭和53</t>
    <rPh sb="0" eb="2">
      <t>ショウワネン</t>
    </rPh>
    <phoneticPr fontId="2"/>
  </si>
  <si>
    <t>昭和54</t>
    <rPh sb="0" eb="2">
      <t>ショウワネン</t>
    </rPh>
    <phoneticPr fontId="2"/>
  </si>
  <si>
    <t>昭和55</t>
    <rPh sb="0" eb="2">
      <t>ショウワネン</t>
    </rPh>
    <phoneticPr fontId="2"/>
  </si>
  <si>
    <t>昭和56</t>
    <rPh sb="0" eb="2">
      <t>ショウワネン</t>
    </rPh>
    <phoneticPr fontId="2"/>
  </si>
  <si>
    <t>昭和57</t>
    <rPh sb="0" eb="2">
      <t>ショウワネン</t>
    </rPh>
    <phoneticPr fontId="2"/>
  </si>
  <si>
    <t>昭和58</t>
    <rPh sb="0" eb="2">
      <t>ショウワネン</t>
    </rPh>
    <phoneticPr fontId="2"/>
  </si>
  <si>
    <t>昭和59</t>
    <rPh sb="0" eb="2">
      <t>ショウワネン</t>
    </rPh>
    <phoneticPr fontId="2"/>
  </si>
  <si>
    <t>昭和60</t>
    <rPh sb="0" eb="2">
      <t>ショウワネン</t>
    </rPh>
    <phoneticPr fontId="2"/>
  </si>
  <si>
    <t>昭和61</t>
    <rPh sb="0" eb="2">
      <t>ショウワネン</t>
    </rPh>
    <phoneticPr fontId="2"/>
  </si>
  <si>
    <t>昭和62</t>
    <rPh sb="0" eb="2">
      <t>ショウワネン</t>
    </rPh>
    <phoneticPr fontId="2"/>
  </si>
  <si>
    <t>昭和63</t>
    <rPh sb="0" eb="2">
      <t>ショウワネン</t>
    </rPh>
    <phoneticPr fontId="2"/>
  </si>
  <si>
    <t>昭和64</t>
    <rPh sb="0" eb="2">
      <t>ショウワネン</t>
    </rPh>
    <phoneticPr fontId="2"/>
  </si>
  <si>
    <t>平成元</t>
    <rPh sb="0" eb="2">
      <t>ヘイセイ</t>
    </rPh>
    <rPh sb="2" eb="3">
      <t>モトネン</t>
    </rPh>
    <phoneticPr fontId="2"/>
  </si>
  <si>
    <t>平成2</t>
    <rPh sb="0" eb="2">
      <t>ヘイセイネン</t>
    </rPh>
    <phoneticPr fontId="2"/>
  </si>
  <si>
    <t>平成3</t>
    <rPh sb="0" eb="2">
      <t>ヘイセイネン</t>
    </rPh>
    <phoneticPr fontId="2"/>
  </si>
  <si>
    <t>平成4</t>
    <rPh sb="0" eb="2">
      <t>ヘイセイネン</t>
    </rPh>
    <phoneticPr fontId="2"/>
  </si>
  <si>
    <t>平成5</t>
    <rPh sb="0" eb="2">
      <t>ヘイセイネン</t>
    </rPh>
    <phoneticPr fontId="2"/>
  </si>
  <si>
    <t>平成6</t>
    <rPh sb="0" eb="2">
      <t>ヘイセイネン</t>
    </rPh>
    <phoneticPr fontId="2"/>
  </si>
  <si>
    <t>平成7</t>
    <rPh sb="0" eb="2">
      <t>ヘイセイネン</t>
    </rPh>
    <phoneticPr fontId="2"/>
  </si>
  <si>
    <t>平成8</t>
    <rPh sb="0" eb="2">
      <t>ヘイセイネン</t>
    </rPh>
    <phoneticPr fontId="2"/>
  </si>
  <si>
    <t>平成9</t>
    <rPh sb="0" eb="2">
      <t>ヘイセイネン</t>
    </rPh>
    <phoneticPr fontId="2"/>
  </si>
  <si>
    <t>平成12</t>
    <rPh sb="0" eb="2">
      <t>ヘイセイネン</t>
    </rPh>
    <phoneticPr fontId="2"/>
  </si>
  <si>
    <t>平成13</t>
    <rPh sb="0" eb="2">
      <t>ヘイセイネン</t>
    </rPh>
    <phoneticPr fontId="2"/>
  </si>
  <si>
    <t>平成14</t>
    <rPh sb="0" eb="2">
      <t>ヘイセイネン</t>
    </rPh>
    <phoneticPr fontId="2"/>
  </si>
  <si>
    <t>平成15</t>
    <rPh sb="0" eb="2">
      <t>ヘイセイネン</t>
    </rPh>
    <phoneticPr fontId="2"/>
  </si>
  <si>
    <t>平成16</t>
    <rPh sb="0" eb="2">
      <t>ヘイセイネン</t>
    </rPh>
    <phoneticPr fontId="2"/>
  </si>
  <si>
    <t>平成17</t>
    <rPh sb="0" eb="2">
      <t>ヘイセイネン</t>
    </rPh>
    <phoneticPr fontId="2"/>
  </si>
  <si>
    <t>平成18</t>
    <rPh sb="0" eb="2">
      <t>ヘイセイネン</t>
    </rPh>
    <phoneticPr fontId="2"/>
  </si>
  <si>
    <t>平成19</t>
    <rPh sb="0" eb="2">
      <t>ヘイセイネン</t>
    </rPh>
    <phoneticPr fontId="2"/>
  </si>
  <si>
    <t>平成20</t>
    <rPh sb="0" eb="2">
      <t>ヘイセイネン</t>
    </rPh>
    <phoneticPr fontId="2"/>
  </si>
  <si>
    <t>平成21</t>
    <rPh sb="0" eb="2">
      <t>ヘイセイネン</t>
    </rPh>
    <phoneticPr fontId="2"/>
  </si>
  <si>
    <t>平成22</t>
    <rPh sb="0" eb="2">
      <t>ヘイセイネン</t>
    </rPh>
    <phoneticPr fontId="2"/>
  </si>
  <si>
    <t>平成23</t>
    <rPh sb="0" eb="2">
      <t>ヘイセイネン</t>
    </rPh>
    <phoneticPr fontId="2"/>
  </si>
  <si>
    <t>平成24</t>
    <rPh sb="0" eb="2">
      <t>ヘイセイネン</t>
    </rPh>
    <phoneticPr fontId="2"/>
  </si>
  <si>
    <t>平成25</t>
    <rPh sb="0" eb="2">
      <t>ヘイセイネン</t>
    </rPh>
    <phoneticPr fontId="2"/>
  </si>
  <si>
    <t>平成26</t>
    <rPh sb="0" eb="2">
      <t>ヘイセイネン</t>
    </rPh>
    <phoneticPr fontId="2"/>
  </si>
  <si>
    <t>平成27</t>
    <rPh sb="0" eb="2">
      <t>ヘイセイネン</t>
    </rPh>
    <phoneticPr fontId="2"/>
  </si>
  <si>
    <t>平成28</t>
    <rPh sb="0" eb="2">
      <t>ヘイセイネン</t>
    </rPh>
    <phoneticPr fontId="2"/>
  </si>
  <si>
    <t>平成29</t>
    <rPh sb="0" eb="2">
      <t>ヘイセイネン</t>
    </rPh>
    <phoneticPr fontId="2"/>
  </si>
  <si>
    <t>平成30</t>
    <rPh sb="0" eb="2">
      <t>ヘイセイネン</t>
    </rPh>
    <phoneticPr fontId="2"/>
  </si>
  <si>
    <t>平成31</t>
    <rPh sb="0" eb="2">
      <t>ヘイセイネン</t>
    </rPh>
    <phoneticPr fontId="2"/>
  </si>
  <si>
    <t>令和元</t>
    <rPh sb="0" eb="2">
      <t>レイワ</t>
    </rPh>
    <rPh sb="2" eb="3">
      <t>モトネン</t>
    </rPh>
    <phoneticPr fontId="2"/>
  </si>
  <si>
    <t>令和2</t>
    <rPh sb="0" eb="2">
      <t>レイワネン</t>
    </rPh>
    <phoneticPr fontId="2"/>
  </si>
  <si>
    <t>元</t>
    <rPh sb="0" eb="1">
      <t>モト</t>
    </rPh>
    <phoneticPr fontId="2"/>
  </si>
  <si>
    <t>1月</t>
    <rPh sb="1" eb="2">
      <t>ガツ</t>
    </rPh>
    <phoneticPr fontId="2"/>
  </si>
  <si>
    <t>2月</t>
  </si>
  <si>
    <t>3月</t>
  </si>
  <si>
    <t>4月</t>
  </si>
  <si>
    <t>5月</t>
  </si>
  <si>
    <t>6月</t>
  </si>
  <si>
    <t>7月</t>
  </si>
  <si>
    <t>8月</t>
  </si>
  <si>
    <t>9月</t>
  </si>
  <si>
    <t>10月</t>
  </si>
  <si>
    <t>11月</t>
  </si>
  <si>
    <t>12月</t>
  </si>
  <si>
    <t>1日</t>
    <rPh sb="1" eb="2">
      <t>ニチ</t>
    </rPh>
    <phoneticPr fontId="2"/>
  </si>
  <si>
    <t>2日</t>
    <rPh sb="1" eb="2">
      <t>ニチ</t>
    </rPh>
    <phoneticPr fontId="2"/>
  </si>
  <si>
    <t>3日</t>
    <rPh sb="1" eb="2">
      <t>ニチ</t>
    </rPh>
    <phoneticPr fontId="2"/>
  </si>
  <si>
    <t>4日</t>
    <rPh sb="1" eb="2">
      <t>ニチ</t>
    </rPh>
    <phoneticPr fontId="2"/>
  </si>
  <si>
    <t>5日</t>
    <rPh sb="1" eb="2">
      <t>ニチ</t>
    </rPh>
    <phoneticPr fontId="2"/>
  </si>
  <si>
    <t>6日</t>
    <rPh sb="1" eb="2">
      <t>ニチ</t>
    </rPh>
    <phoneticPr fontId="2"/>
  </si>
  <si>
    <t>7日</t>
    <rPh sb="1" eb="2">
      <t>ニチ</t>
    </rPh>
    <phoneticPr fontId="2"/>
  </si>
  <si>
    <t>8日</t>
    <rPh sb="1" eb="2">
      <t>ニチ</t>
    </rPh>
    <phoneticPr fontId="2"/>
  </si>
  <si>
    <t>9日</t>
    <rPh sb="1" eb="2">
      <t>ニチ</t>
    </rPh>
    <phoneticPr fontId="2"/>
  </si>
  <si>
    <t>10日</t>
    <rPh sb="2" eb="3">
      <t>ニチ</t>
    </rPh>
    <phoneticPr fontId="2"/>
  </si>
  <si>
    <t>11日</t>
    <rPh sb="2" eb="3">
      <t>ニチ</t>
    </rPh>
    <phoneticPr fontId="2"/>
  </si>
  <si>
    <t>12日</t>
    <rPh sb="2" eb="3">
      <t>ニチ</t>
    </rPh>
    <phoneticPr fontId="2"/>
  </si>
  <si>
    <t>13日</t>
    <rPh sb="2" eb="3">
      <t>ニチ</t>
    </rPh>
    <phoneticPr fontId="2"/>
  </si>
  <si>
    <t>14日</t>
    <rPh sb="2" eb="3">
      <t>ニチ</t>
    </rPh>
    <phoneticPr fontId="2"/>
  </si>
  <si>
    <t>15日</t>
    <rPh sb="2" eb="3">
      <t>ニチ</t>
    </rPh>
    <phoneticPr fontId="2"/>
  </si>
  <si>
    <t>16日</t>
    <rPh sb="2" eb="3">
      <t>ニチ</t>
    </rPh>
    <phoneticPr fontId="2"/>
  </si>
  <si>
    <t>17日</t>
    <rPh sb="2" eb="3">
      <t>ニチ</t>
    </rPh>
    <phoneticPr fontId="2"/>
  </si>
  <si>
    <t>18日</t>
    <rPh sb="2" eb="3">
      <t>ニチ</t>
    </rPh>
    <phoneticPr fontId="2"/>
  </si>
  <si>
    <t>19日</t>
    <rPh sb="2" eb="3">
      <t>ニチ</t>
    </rPh>
    <phoneticPr fontId="2"/>
  </si>
  <si>
    <t>20日</t>
    <rPh sb="2" eb="3">
      <t>ニチ</t>
    </rPh>
    <phoneticPr fontId="2"/>
  </si>
  <si>
    <t>21日</t>
    <rPh sb="2" eb="3">
      <t>ニチ</t>
    </rPh>
    <phoneticPr fontId="2"/>
  </si>
  <si>
    <t>22日</t>
    <rPh sb="2" eb="3">
      <t>ニチ</t>
    </rPh>
    <phoneticPr fontId="2"/>
  </si>
  <si>
    <t>23日</t>
    <rPh sb="2" eb="3">
      <t>ニチ</t>
    </rPh>
    <phoneticPr fontId="2"/>
  </si>
  <si>
    <t>24日</t>
    <rPh sb="2" eb="3">
      <t>ニチ</t>
    </rPh>
    <phoneticPr fontId="2"/>
  </si>
  <si>
    <t>25日</t>
    <rPh sb="2" eb="3">
      <t>ニチ</t>
    </rPh>
    <phoneticPr fontId="2"/>
  </si>
  <si>
    <t>26日</t>
    <rPh sb="2" eb="3">
      <t>ニチ</t>
    </rPh>
    <phoneticPr fontId="2"/>
  </si>
  <si>
    <t>27日</t>
    <rPh sb="2" eb="3">
      <t>ニチ</t>
    </rPh>
    <phoneticPr fontId="2"/>
  </si>
  <si>
    <t>28日</t>
    <rPh sb="2" eb="3">
      <t>ニチ</t>
    </rPh>
    <phoneticPr fontId="2"/>
  </si>
  <si>
    <t>29日</t>
    <rPh sb="2" eb="3">
      <t>ニチ</t>
    </rPh>
    <phoneticPr fontId="2"/>
  </si>
  <si>
    <t>30日</t>
    <rPh sb="2" eb="3">
      <t>ニチ</t>
    </rPh>
    <phoneticPr fontId="2"/>
  </si>
  <si>
    <t>31日</t>
    <rPh sb="2" eb="3">
      <t>ニチ</t>
    </rPh>
    <phoneticPr fontId="2"/>
  </si>
  <si>
    <t>株式会社〇〇〇</t>
    <rPh sb="0" eb="4">
      <t>カブシキガイシャ</t>
    </rPh>
    <phoneticPr fontId="2"/>
  </si>
  <si>
    <t>←法人としてのアドレス</t>
    <rPh sb="1" eb="3">
      <t>ホウジン</t>
    </rPh>
    <phoneticPr fontId="2"/>
  </si>
  <si>
    <t>代表取締役</t>
    <rPh sb="0" eb="2">
      <t>ダイヒョウ</t>
    </rPh>
    <rPh sb="2" eb="5">
      <t>トリシマリヤク</t>
    </rPh>
    <phoneticPr fontId="2"/>
  </si>
  <si>
    <t>仙台　太郎</t>
    <rPh sb="0" eb="2">
      <t>センダイ</t>
    </rPh>
    <rPh sb="3" eb="5">
      <t>タロウ</t>
    </rPh>
    <phoneticPr fontId="2"/>
  </si>
  <si>
    <t>保育所</t>
    <rPh sb="0" eb="2">
      <t>ホイク</t>
    </rPh>
    <rPh sb="2" eb="3">
      <t>ショ</t>
    </rPh>
    <phoneticPr fontId="2"/>
  </si>
  <si>
    <t>〇〇保育園</t>
    <rPh sb="2" eb="5">
      <t>ホイクエン</t>
    </rPh>
    <phoneticPr fontId="2"/>
  </si>
  <si>
    <t>〇〇市〇〇町〇丁目〇ー〇</t>
    <rPh sb="2" eb="3">
      <t>シ</t>
    </rPh>
    <rPh sb="5" eb="6">
      <t>マチ</t>
    </rPh>
    <rPh sb="7" eb="9">
      <t>チョウメ</t>
    </rPh>
    <phoneticPr fontId="2"/>
  </si>
  <si>
    <t>小規模A型</t>
    <rPh sb="0" eb="3">
      <t>ショウキボ</t>
    </rPh>
    <rPh sb="4" eb="5">
      <t>ガタ</t>
    </rPh>
    <phoneticPr fontId="2"/>
  </si>
  <si>
    <t>□□保育園</t>
    <rPh sb="2" eb="5">
      <t>ホイクエン</t>
    </rPh>
    <phoneticPr fontId="2"/>
  </si>
  <si>
    <t>□□市□□町□丁目□ー□</t>
    <rPh sb="2" eb="3">
      <t>シ</t>
    </rPh>
    <rPh sb="5" eb="6">
      <t>マチ</t>
    </rPh>
    <rPh sb="7" eb="9">
      <t>チョウメ</t>
    </rPh>
    <phoneticPr fontId="2"/>
  </si>
  <si>
    <t>特別養護老人ホーム</t>
    <phoneticPr fontId="2"/>
  </si>
  <si>
    <t>△△園</t>
    <rPh sb="2" eb="3">
      <t>エン</t>
    </rPh>
    <phoneticPr fontId="2"/>
  </si>
  <si>
    <t>△△市△△町△△丁目△ー△</t>
    <rPh sb="2" eb="3">
      <t>シ</t>
    </rPh>
    <rPh sb="5" eb="6">
      <t>マチ</t>
    </rPh>
    <rPh sb="8" eb="10">
      <t>チョウメ</t>
    </rPh>
    <phoneticPr fontId="2"/>
  </si>
  <si>
    <t>福祉施設等の運営</t>
    <rPh sb="0" eb="2">
      <t>フクシ</t>
    </rPh>
    <rPh sb="2" eb="4">
      <t>シセツ</t>
    </rPh>
    <rPh sb="4" eb="5">
      <t>トウ</t>
    </rPh>
    <rPh sb="6" eb="8">
      <t>ウンエイ</t>
    </rPh>
    <phoneticPr fontId="2"/>
  </si>
  <si>
    <t>年度</t>
    <rPh sb="0" eb="2">
      <t>ネンド</t>
    </rPh>
    <phoneticPr fontId="2"/>
  </si>
  <si>
    <t>利益を計上</t>
  </si>
  <si>
    <t>損失を計上</t>
  </si>
  <si>
    <t>仙台　花子</t>
    <rPh sb="0" eb="2">
      <t>センダイ</t>
    </rPh>
    <rPh sb="3" eb="5">
      <t>ハナコ</t>
    </rPh>
    <phoneticPr fontId="2"/>
  </si>
  <si>
    <t>保育士</t>
    <rPh sb="0" eb="3">
      <t>ホイクシ</t>
    </rPh>
    <phoneticPr fontId="2"/>
  </si>
  <si>
    <t>〇</t>
  </si>
  <si>
    <t>〇〇保育園、他４施設</t>
    <rPh sb="2" eb="5">
      <t>ホイクエン</t>
    </rPh>
    <rPh sb="6" eb="7">
      <t>タ</t>
    </rPh>
    <rPh sb="8" eb="10">
      <t>シセツ</t>
    </rPh>
    <phoneticPr fontId="2"/>
  </si>
  <si>
    <t>←実務経験のある施設が複数ある場合は、「在籍年数が一番長い施設名」、他〇施設」と記入</t>
    <rPh sb="36" eb="38">
      <t>シセツ</t>
    </rPh>
    <phoneticPr fontId="2"/>
  </si>
  <si>
    <t>Ａ</t>
  </si>
  <si>
    <t>☆☆☆保育園</t>
    <rPh sb="3" eb="6">
      <t>ホイクエン</t>
    </rPh>
    <phoneticPr fontId="2"/>
  </si>
  <si>
    <t>東二番丁</t>
  </si>
  <si>
    <t>木町通</t>
  </si>
  <si>
    <t>立町</t>
  </si>
  <si>
    <t>南材木町</t>
  </si>
  <si>
    <t>東六番丁</t>
  </si>
  <si>
    <t>荒町</t>
  </si>
  <si>
    <t>片平</t>
  </si>
  <si>
    <t>上杉山通</t>
  </si>
  <si>
    <t>通町</t>
  </si>
  <si>
    <t>連坊小路</t>
  </si>
  <si>
    <t>榴岡</t>
  </si>
  <si>
    <t>八幡</t>
  </si>
  <si>
    <t>南小泉</t>
  </si>
  <si>
    <t>原町</t>
  </si>
  <si>
    <t>長町</t>
  </si>
  <si>
    <t>向山</t>
  </si>
  <si>
    <t>北六番丁</t>
  </si>
  <si>
    <t>西多賀</t>
  </si>
  <si>
    <t>中田</t>
  </si>
  <si>
    <t>六郷</t>
  </si>
  <si>
    <t>岩切</t>
  </si>
  <si>
    <t>七郷</t>
  </si>
  <si>
    <t>高砂</t>
  </si>
  <si>
    <t>岡田</t>
  </si>
  <si>
    <t>東仙台</t>
  </si>
  <si>
    <t>東長町</t>
  </si>
  <si>
    <t>小松島</t>
  </si>
  <si>
    <t>若林</t>
  </si>
  <si>
    <t>国見</t>
  </si>
  <si>
    <t>生出</t>
  </si>
  <si>
    <t>赤石</t>
  </si>
  <si>
    <t>宮城野</t>
  </si>
  <si>
    <t>荒巻</t>
  </si>
  <si>
    <t>鹿野</t>
  </si>
  <si>
    <t>台原</t>
  </si>
  <si>
    <t>四郎丸</t>
  </si>
  <si>
    <t>新田</t>
  </si>
  <si>
    <t>旭丘</t>
  </si>
  <si>
    <t>遠見塚</t>
  </si>
  <si>
    <t>中山</t>
  </si>
  <si>
    <t>八本松</t>
  </si>
  <si>
    <t>上野山</t>
  </si>
  <si>
    <t>福室</t>
  </si>
  <si>
    <t>北仙台</t>
  </si>
  <si>
    <t>折立</t>
  </si>
  <si>
    <t>八木山</t>
  </si>
  <si>
    <t>鶴谷</t>
  </si>
  <si>
    <t>幸町</t>
  </si>
  <si>
    <t>大和</t>
  </si>
  <si>
    <t>鶴谷東</t>
  </si>
  <si>
    <t>燕沢</t>
  </si>
  <si>
    <t>金剛沢</t>
  </si>
  <si>
    <t>大野田</t>
  </si>
  <si>
    <t>桜丘</t>
  </si>
  <si>
    <t>袋原</t>
  </si>
  <si>
    <t>中野栄</t>
  </si>
  <si>
    <t>沖野</t>
  </si>
  <si>
    <t>八木山南</t>
  </si>
  <si>
    <t>古城</t>
  </si>
  <si>
    <t>太白</t>
  </si>
  <si>
    <t>川平</t>
  </si>
  <si>
    <t>芦口</t>
  </si>
  <si>
    <t>蒲町</t>
  </si>
  <si>
    <t>枡江</t>
  </si>
  <si>
    <t>東四郎丸</t>
  </si>
  <si>
    <t>人来田</t>
  </si>
  <si>
    <t>西中田</t>
  </si>
  <si>
    <t>鶴巻</t>
  </si>
  <si>
    <t>東宮城野</t>
  </si>
  <si>
    <t>沖野東</t>
  </si>
  <si>
    <t>郡山</t>
  </si>
  <si>
    <t>茂庭台</t>
  </si>
  <si>
    <t>田子</t>
  </si>
  <si>
    <t>幸町南</t>
  </si>
  <si>
    <t>広瀬</t>
  </si>
  <si>
    <t>上愛子</t>
  </si>
  <si>
    <t>作並</t>
  </si>
  <si>
    <t>新川</t>
  </si>
  <si>
    <t>大沢</t>
  </si>
  <si>
    <t>川前</t>
  </si>
  <si>
    <t>大倉</t>
  </si>
  <si>
    <t>吉成</t>
  </si>
  <si>
    <t>秋保</t>
  </si>
  <si>
    <t>馬場</t>
  </si>
  <si>
    <t>湯元</t>
  </si>
  <si>
    <t>七北田</t>
  </si>
  <si>
    <t>野村</t>
  </si>
  <si>
    <t>根白石</t>
  </si>
  <si>
    <t>実沢</t>
  </si>
  <si>
    <t>福岡</t>
  </si>
  <si>
    <t>黒松</t>
  </si>
  <si>
    <t>南光台</t>
  </si>
  <si>
    <t>将監</t>
  </si>
  <si>
    <t>向陽台</t>
  </si>
  <si>
    <t>将監西</t>
  </si>
  <si>
    <t>南光台東</t>
  </si>
  <si>
    <t>高森</t>
  </si>
  <si>
    <t>松森</t>
  </si>
  <si>
    <t>将監中央</t>
  </si>
  <si>
    <t>泉ヶ丘</t>
  </si>
  <si>
    <t>加茂</t>
  </si>
  <si>
    <t>長命ヶ丘</t>
  </si>
  <si>
    <t>八乙女</t>
  </si>
  <si>
    <t>鶴が丘</t>
  </si>
  <si>
    <t>寺岡</t>
  </si>
  <si>
    <t>南中山</t>
  </si>
  <si>
    <t>虹の丘</t>
  </si>
  <si>
    <t>住吉台</t>
  </si>
  <si>
    <t>館</t>
  </si>
  <si>
    <t>長町南</t>
  </si>
  <si>
    <t>西山</t>
  </si>
  <si>
    <t>南吉成</t>
  </si>
  <si>
    <t>高森東</t>
  </si>
  <si>
    <t>栗生</t>
  </si>
  <si>
    <t>北中山</t>
  </si>
  <si>
    <t>桂</t>
  </si>
  <si>
    <t>柳生</t>
  </si>
  <si>
    <t>市名坂</t>
    <rPh sb="0" eb="3">
      <t>イチナザカ</t>
    </rPh>
    <phoneticPr fontId="19"/>
  </si>
  <si>
    <t>愛子</t>
    <rPh sb="0" eb="2">
      <t>アヤシ</t>
    </rPh>
    <phoneticPr fontId="19"/>
  </si>
  <si>
    <t>富沢</t>
    <rPh sb="0" eb="2">
      <t>トミザワ</t>
    </rPh>
    <phoneticPr fontId="19"/>
  </si>
  <si>
    <t>泉松陵</t>
    <rPh sb="1" eb="3">
      <t>ショウリョウ</t>
    </rPh>
    <phoneticPr fontId="19"/>
  </si>
  <si>
    <t>錦ケ丘</t>
    <rPh sb="0" eb="3">
      <t>ニシキガオカ</t>
    </rPh>
    <phoneticPr fontId="18"/>
  </si>
  <si>
    <t>☆☆町☆☆丁目☆―☆　★★ビル1F</t>
    <rPh sb="2" eb="3">
      <t>マチ</t>
    </rPh>
    <rPh sb="5" eb="7">
      <t>チョウメ</t>
    </rPh>
    <phoneticPr fontId="2"/>
  </si>
  <si>
    <t>無</t>
  </si>
  <si>
    <t>余裕活用型</t>
  </si>
  <si>
    <t>←合計人数は自動計算</t>
    <rPh sb="1" eb="3">
      <t>ゴウケイ</t>
    </rPh>
    <rPh sb="3" eb="5">
      <t>ニンズウ</t>
    </rPh>
    <rPh sb="6" eb="8">
      <t>ジドウ</t>
    </rPh>
    <rPh sb="8" eb="10">
      <t>ケイサン</t>
    </rPh>
    <phoneticPr fontId="2"/>
  </si>
  <si>
    <t>←開所している時間計算は自動</t>
    <rPh sb="1" eb="3">
      <t>カイショ</t>
    </rPh>
    <rPh sb="7" eb="9">
      <t>ジカン</t>
    </rPh>
    <rPh sb="9" eb="11">
      <t>ケイサン</t>
    </rPh>
    <rPh sb="12" eb="14">
      <t>ジドウ</t>
    </rPh>
    <phoneticPr fontId="2"/>
  </si>
  <si>
    <t>←「有」の場合は時間帯も記入</t>
    <rPh sb="2" eb="3">
      <t>アリ</t>
    </rPh>
    <rPh sb="5" eb="7">
      <t>バアイ</t>
    </rPh>
    <rPh sb="8" eb="11">
      <t>ジカンタイ</t>
    </rPh>
    <rPh sb="12" eb="14">
      <t>キニュウ</t>
    </rPh>
    <phoneticPr fontId="2"/>
  </si>
  <si>
    <t>←「一般型」および「余裕活用型」の場合は時間帯も記入</t>
    <rPh sb="2" eb="5">
      <t>イッパンガタ</t>
    </rPh>
    <rPh sb="10" eb="12">
      <t>ヨユウ</t>
    </rPh>
    <rPh sb="12" eb="15">
      <t>カツヨウガタ</t>
    </rPh>
    <rPh sb="17" eb="19">
      <t>バアイ</t>
    </rPh>
    <rPh sb="20" eb="23">
      <t>ジカンタイ</t>
    </rPh>
    <rPh sb="24" eb="26">
      <t>キニュウ</t>
    </rPh>
    <phoneticPr fontId="2"/>
  </si>
  <si>
    <t>木</t>
    <rPh sb="0" eb="1">
      <t>モク</t>
    </rPh>
    <phoneticPr fontId="2"/>
  </si>
  <si>
    <t>住居</t>
    <rPh sb="0" eb="2">
      <t>ジュウキョ</t>
    </rPh>
    <phoneticPr fontId="2"/>
  </si>
  <si>
    <t>←登記簿謄本の内容と一致させること</t>
    <rPh sb="1" eb="4">
      <t>トウキボ</t>
    </rPh>
    <rPh sb="4" eb="6">
      <t>トウホン</t>
    </rPh>
    <rPh sb="7" eb="9">
      <t>ナイヨウ</t>
    </rPh>
    <rPh sb="10" eb="12">
      <t>イッチ</t>
    </rPh>
    <phoneticPr fontId="2"/>
  </si>
  <si>
    <t>←いずれか選択</t>
    <rPh sb="5" eb="7">
      <t>センタク</t>
    </rPh>
    <phoneticPr fontId="2"/>
  </si>
  <si>
    <t>建築基準法における新耐震基準により建築された建物</t>
  </si>
  <si>
    <t>←「建物面積」＝建物全体の延床面積</t>
    <rPh sb="2" eb="4">
      <t>タテモノ</t>
    </rPh>
    <rPh sb="4" eb="6">
      <t>メンセキ</t>
    </rPh>
    <rPh sb="8" eb="10">
      <t>タテモノ</t>
    </rPh>
    <rPh sb="10" eb="12">
      <t>ゼンタイ</t>
    </rPh>
    <rPh sb="13" eb="15">
      <t>ノベユカ</t>
    </rPh>
    <rPh sb="15" eb="17">
      <t>メンセキ</t>
    </rPh>
    <phoneticPr fontId="2"/>
  </si>
  <si>
    <t>賃貸借</t>
  </si>
  <si>
    <t>←「施設面積」＝施設として用いる部分の延床面積、駐車場は保護者送迎に利用できる台数を記入</t>
    <rPh sb="2" eb="4">
      <t>シセツ</t>
    </rPh>
    <rPh sb="4" eb="6">
      <t>メンセキ</t>
    </rPh>
    <rPh sb="8" eb="10">
      <t>シセツ</t>
    </rPh>
    <rPh sb="13" eb="14">
      <t>モチ</t>
    </rPh>
    <rPh sb="16" eb="18">
      <t>ブブン</t>
    </rPh>
    <rPh sb="19" eb="23">
      <t>ノベユカメンセキ</t>
    </rPh>
    <rPh sb="24" eb="27">
      <t>チュウシャジョウ</t>
    </rPh>
    <rPh sb="28" eb="31">
      <t>ホゴシャ</t>
    </rPh>
    <rPh sb="31" eb="33">
      <t>ソウゲイ</t>
    </rPh>
    <rPh sb="34" eb="36">
      <t>リヨウ</t>
    </rPh>
    <rPh sb="39" eb="41">
      <t>ダイスウ</t>
    </rPh>
    <rPh sb="42" eb="44">
      <t>キニュウ</t>
    </rPh>
    <phoneticPr fontId="2"/>
  </si>
  <si>
    <t>代替公園</t>
  </si>
  <si>
    <t>★★公園</t>
    <rPh sb="2" eb="4">
      <t>コウエン</t>
    </rPh>
    <phoneticPr fontId="2"/>
  </si>
  <si>
    <t>仙台市</t>
    <rPh sb="0" eb="3">
      <t>センダイシ</t>
    </rPh>
    <phoneticPr fontId="2"/>
  </si>
  <si>
    <t>有</t>
  </si>
  <si>
    <t>面積</t>
    <rPh sb="0" eb="2">
      <t>メンセキ</t>
    </rPh>
    <phoneticPr fontId="2"/>
  </si>
  <si>
    <t>種類</t>
    <rPh sb="0" eb="2">
      <t>シュルイ</t>
    </rPh>
    <phoneticPr fontId="2"/>
  </si>
  <si>
    <t>←自動入力</t>
    <rPh sb="1" eb="3">
      <t>ジドウ</t>
    </rPh>
    <rPh sb="3" eb="5">
      <t>ニュウリョク</t>
    </rPh>
    <phoneticPr fontId="2"/>
  </si>
  <si>
    <t>←自動入力（様式1-1のM104、V104、AC104セル）</t>
    <rPh sb="1" eb="3">
      <t>ジドウ</t>
    </rPh>
    <rPh sb="3" eb="5">
      <t>ニュウリョク</t>
    </rPh>
    <rPh sb="6" eb="8">
      <t>ヨウシキ</t>
    </rPh>
    <phoneticPr fontId="2"/>
  </si>
  <si>
    <t>←自動入力（様式1-1のM105、R105、Y105セル）</t>
    <rPh sb="1" eb="3">
      <t>ジドウ</t>
    </rPh>
    <rPh sb="3" eb="5">
      <t>ニュウリョク</t>
    </rPh>
    <rPh sb="6" eb="8">
      <t>ヨウシキ</t>
    </rPh>
    <phoneticPr fontId="2"/>
  </si>
  <si>
    <t>←自動入力（様式1-1のM108、Y107セル）</t>
    <rPh sb="1" eb="3">
      <t>ジドウ</t>
    </rPh>
    <rPh sb="3" eb="5">
      <t>ニュウリョク</t>
    </rPh>
    <rPh sb="6" eb="8">
      <t>ヨウシキ</t>
    </rPh>
    <phoneticPr fontId="2"/>
  </si>
  <si>
    <t>←自動入力（様式1-1のM110、O110、R110、X110、Z110、AC110セル）</t>
    <rPh sb="1" eb="3">
      <t>ジドウ</t>
    </rPh>
    <rPh sb="3" eb="5">
      <t>ニュウリョク</t>
    </rPh>
    <rPh sb="6" eb="8">
      <t>ヨウシキ</t>
    </rPh>
    <phoneticPr fontId="2"/>
  </si>
  <si>
    <t>←自動入力（様式1-1のY109セル）</t>
    <rPh sb="1" eb="3">
      <t>ジドウ</t>
    </rPh>
    <rPh sb="3" eb="5">
      <t>ニュウリョク</t>
    </rPh>
    <rPh sb="6" eb="8">
      <t>ヨウシキ</t>
    </rPh>
    <phoneticPr fontId="2"/>
  </si>
  <si>
    <t>宮城　一郎</t>
    <rPh sb="0" eb="2">
      <t>ミヤギ</t>
    </rPh>
    <rPh sb="3" eb="5">
      <t>イチロウ</t>
    </rPh>
    <phoneticPr fontId="2"/>
  </si>
  <si>
    <t>　宮城　一郎</t>
    <rPh sb="1" eb="3">
      <t>ミヤギ</t>
    </rPh>
    <rPh sb="4" eb="6">
      <t>イチロウ</t>
    </rPh>
    <phoneticPr fontId="2"/>
  </si>
  <si>
    <t>（株）〇〇不動産</t>
    <rPh sb="1" eb="2">
      <t>カブ</t>
    </rPh>
    <rPh sb="5" eb="8">
      <t>フドウサン</t>
    </rPh>
    <phoneticPr fontId="2"/>
  </si>
  <si>
    <t>㈱〇〇〇 代表取締役 仙台 太郎</t>
    <phoneticPr fontId="2"/>
  </si>
  <si>
    <t>←建物と同一の場合は記入不要</t>
    <rPh sb="1" eb="3">
      <t>タテモノ</t>
    </rPh>
    <rPh sb="4" eb="6">
      <t>ドウイツ</t>
    </rPh>
    <rPh sb="7" eb="9">
      <t>バアイ</t>
    </rPh>
    <rPh sb="10" eb="12">
      <t>キニュウ</t>
    </rPh>
    <rPh sb="12" eb="14">
      <t>フヨウ</t>
    </rPh>
    <phoneticPr fontId="2"/>
  </si>
  <si>
    <t>←建物に含まれる場合は記入不要</t>
    <rPh sb="1" eb="3">
      <t>タテモノ</t>
    </rPh>
    <rPh sb="4" eb="5">
      <t>フク</t>
    </rPh>
    <rPh sb="8" eb="10">
      <t>バアイ</t>
    </rPh>
    <rPh sb="11" eb="13">
      <t>キニュウ</t>
    </rPh>
    <rPh sb="13" eb="15">
      <t>フヨウ</t>
    </rPh>
    <phoneticPr fontId="2"/>
  </si>
  <si>
    <t>←用途地域は仙台市都市計画情報インターネット提供サービス（http://www.city.sendai.jp/toshi-kekakuchose/kurashi/machi/kaihatsu/toshikekaku/service.html）で確認すること</t>
    <phoneticPr fontId="2"/>
  </si>
  <si>
    <t>第一種住居地域</t>
    <phoneticPr fontId="2"/>
  </si>
  <si>
    <t>　仙台市青葉区★★区★★町★―★</t>
    <rPh sb="1" eb="4">
      <t>センダイシ</t>
    </rPh>
    <rPh sb="4" eb="6">
      <t>アオバ</t>
    </rPh>
    <rPh sb="6" eb="7">
      <t>ク</t>
    </rPh>
    <rPh sb="9" eb="10">
      <t>ク</t>
    </rPh>
    <rPh sb="12" eb="13">
      <t>マチ</t>
    </rPh>
    <phoneticPr fontId="2"/>
  </si>
  <si>
    <t>←調乳を調理室で行う場合は0を記入</t>
    <rPh sb="1" eb="3">
      <t>チョウニュウ</t>
    </rPh>
    <rPh sb="4" eb="7">
      <t>チョウリシツ</t>
    </rPh>
    <rPh sb="8" eb="9">
      <t>オコナ</t>
    </rPh>
    <rPh sb="10" eb="12">
      <t>バアイ</t>
    </rPh>
    <rPh sb="15" eb="17">
      <t>キニュウ</t>
    </rPh>
    <phoneticPr fontId="2"/>
  </si>
  <si>
    <t>←任意で部屋の種類を追加する場合のみ記入</t>
    <rPh sb="1" eb="3">
      <t>ニンイ</t>
    </rPh>
    <rPh sb="4" eb="6">
      <t>ヘヤ</t>
    </rPh>
    <rPh sb="7" eb="9">
      <t>シュルイ</t>
    </rPh>
    <rPh sb="10" eb="12">
      <t>ツイカ</t>
    </rPh>
    <rPh sb="14" eb="16">
      <t>バアイ</t>
    </rPh>
    <rPh sb="18" eb="20">
      <t>キニュウ</t>
    </rPh>
    <phoneticPr fontId="2"/>
  </si>
  <si>
    <t>←自動計算</t>
    <rPh sb="1" eb="3">
      <t>ジドウ</t>
    </rPh>
    <rPh sb="3" eb="5">
      <t>ケイサン</t>
    </rPh>
    <phoneticPr fontId="2"/>
  </si>
  <si>
    <t>←「有」を選択した場合のみ記入</t>
    <rPh sb="2" eb="3">
      <t>アリ</t>
    </rPh>
    <rPh sb="5" eb="7">
      <t>センタク</t>
    </rPh>
    <rPh sb="9" eb="11">
      <t>バアイ</t>
    </rPh>
    <rPh sb="13" eb="15">
      <t>キニュウ</t>
    </rPh>
    <phoneticPr fontId="2"/>
  </si>
  <si>
    <t>宮城県仙台市青葉区〇〇町〇丁目〇－〇</t>
    <rPh sb="0" eb="3">
      <t>ミヤギケン</t>
    </rPh>
    <rPh sb="3" eb="6">
      <t>センダイシ</t>
    </rPh>
    <rPh sb="6" eb="9">
      <t>アオバク</t>
    </rPh>
    <rPh sb="11" eb="12">
      <t>マチ</t>
    </rPh>
    <rPh sb="13" eb="15">
      <t>チョウメ</t>
    </rPh>
    <phoneticPr fontId="2"/>
  </si>
  <si>
    <t>元</t>
    <rPh sb="0" eb="1">
      <t>モト</t>
    </rPh>
    <phoneticPr fontId="2"/>
  </si>
  <si>
    <t>㈱〇〇〇</t>
    <phoneticPr fontId="2"/>
  </si>
  <si>
    <t>←残高証明書、通帳の写し添付のこと</t>
    <rPh sb="1" eb="3">
      <t>ザンダカ</t>
    </rPh>
    <rPh sb="3" eb="6">
      <t>ショウメイショ</t>
    </rPh>
    <rPh sb="7" eb="9">
      <t>ツウチョウ</t>
    </rPh>
    <rPh sb="10" eb="11">
      <t>ウツ</t>
    </rPh>
    <rPh sb="12" eb="14">
      <t>テンプ</t>
    </rPh>
    <phoneticPr fontId="2"/>
  </si>
  <si>
    <t xml:space="preserve">←贈与契約書・寄付金拠出予定口座の残高証明書と過去1年分の預金通帳の写し添付のこと
</t>
    <rPh sb="36" eb="38">
      <t>テンプ</t>
    </rPh>
    <phoneticPr fontId="2"/>
  </si>
  <si>
    <t>（寄付者が個人の場合）寄付者の直近3カ年分の源泉徴収票、確定申告書の写し</t>
    <phoneticPr fontId="2"/>
  </si>
  <si>
    <t>←融資証明書、償還計画表（いずれも金融機関発行のもの）添付のこと</t>
    <rPh sb="1" eb="3">
      <t>ユウシ</t>
    </rPh>
    <rPh sb="3" eb="6">
      <t>ショウメイショ</t>
    </rPh>
    <rPh sb="7" eb="9">
      <t>ショウカン</t>
    </rPh>
    <rPh sb="9" eb="11">
      <t>ケイカク</t>
    </rPh>
    <rPh sb="11" eb="12">
      <t>ヒョウ</t>
    </rPh>
    <rPh sb="17" eb="19">
      <t>キンユウ</t>
    </rPh>
    <rPh sb="19" eb="21">
      <t>キカン</t>
    </rPh>
    <rPh sb="21" eb="23">
      <t>ハッコウ</t>
    </rPh>
    <rPh sb="27" eb="29">
      <t>テンプ</t>
    </rPh>
    <phoneticPr fontId="2"/>
  </si>
  <si>
    <t>（口座が複数にわたる場合は、残高証明書は同一日付で取得してください）</t>
    <rPh sb="1" eb="3">
      <t>コウザ</t>
    </rPh>
    <rPh sb="4" eb="6">
      <t>フクスウ</t>
    </rPh>
    <rPh sb="10" eb="12">
      <t>バアイ</t>
    </rPh>
    <rPh sb="14" eb="16">
      <t>ザンダカ</t>
    </rPh>
    <rPh sb="16" eb="19">
      <t>ショウメイショ</t>
    </rPh>
    <rPh sb="20" eb="22">
      <t>ドウイツ</t>
    </rPh>
    <rPh sb="22" eb="24">
      <t>ヒヅケ</t>
    </rPh>
    <rPh sb="25" eb="27">
      <t>シュトク</t>
    </rPh>
    <phoneticPr fontId="2"/>
  </si>
  <si>
    <t>←建物と同一の場合でも記入すること</t>
    <rPh sb="1" eb="3">
      <t>タテモノ</t>
    </rPh>
    <rPh sb="4" eb="6">
      <t>ドウイツ</t>
    </rPh>
    <rPh sb="7" eb="9">
      <t>バアイ</t>
    </rPh>
    <rPh sb="11" eb="13">
      <t>キニュウ</t>
    </rPh>
    <phoneticPr fontId="2"/>
  </si>
  <si>
    <t>←書類作成日</t>
    <rPh sb="1" eb="3">
      <t>ショルイ</t>
    </rPh>
    <rPh sb="3" eb="6">
      <t>サクセイビ</t>
    </rPh>
    <phoneticPr fontId="2"/>
  </si>
  <si>
    <t>←賃料は管理費や共益費等も含めた月額の総額を記入すること</t>
    <rPh sb="1" eb="3">
      <t>チンリョウ</t>
    </rPh>
    <rPh sb="4" eb="7">
      <t>カンリヒ</t>
    </rPh>
    <rPh sb="8" eb="11">
      <t>キョウエキヒ</t>
    </rPh>
    <rPh sb="11" eb="12">
      <t>トウ</t>
    </rPh>
    <rPh sb="13" eb="14">
      <t>フク</t>
    </rPh>
    <rPh sb="16" eb="18">
      <t>ゲツガク</t>
    </rPh>
    <rPh sb="19" eb="21">
      <t>ソウガク</t>
    </rPh>
    <rPh sb="22" eb="24">
      <t>キニュウ</t>
    </rPh>
    <phoneticPr fontId="2"/>
  </si>
  <si>
    <t>↑自動入力（様式1）</t>
    <rPh sb="1" eb="3">
      <t>ジドウ</t>
    </rPh>
    <rPh sb="3" eb="5">
      <t>ニュウリョク</t>
    </rPh>
    <rPh sb="6" eb="8">
      <t>ヨウシキ</t>
    </rPh>
    <phoneticPr fontId="2"/>
  </si>
  <si>
    <t>↑自動計算</t>
    <rPh sb="1" eb="3">
      <t>ジドウ</t>
    </rPh>
    <rPh sb="3" eb="5">
      <t>ケイサン</t>
    </rPh>
    <phoneticPr fontId="2"/>
  </si>
  <si>
    <t>↑自動入力</t>
    <rPh sb="1" eb="3">
      <t>ジドウ</t>
    </rPh>
    <rPh sb="3" eb="5">
      <t>ニュウリョク</t>
    </rPh>
    <phoneticPr fontId="2"/>
  </si>
  <si>
    <t>〇〇銀行</t>
    <phoneticPr fontId="2"/>
  </si>
  <si>
    <t>〇〇</t>
    <phoneticPr fontId="2"/>
  </si>
  <si>
    <t>普通</t>
    <phoneticPr fontId="2"/>
  </si>
  <si>
    <t>123456</t>
    <phoneticPr fontId="2"/>
  </si>
  <si>
    <t>←財源の内訳合計が、①の1/12以上になるようにしてください（下回る場合はエラーが表示されます）</t>
    <rPh sb="1" eb="3">
      <t>ザイゲン</t>
    </rPh>
    <rPh sb="4" eb="6">
      <t>ウチワケ</t>
    </rPh>
    <rPh sb="6" eb="8">
      <t>ゴウケイ</t>
    </rPh>
    <rPh sb="16" eb="18">
      <t>イジョウ</t>
    </rPh>
    <rPh sb="31" eb="33">
      <t>シタマワ</t>
    </rPh>
    <rPh sb="34" eb="36">
      <t>バアイ</t>
    </rPh>
    <rPh sb="41" eb="43">
      <t>ヒョウジ</t>
    </rPh>
    <phoneticPr fontId="2"/>
  </si>
  <si>
    <t>・一部のセルは、保護されており、編集等ができなくなっております。</t>
    <rPh sb="1" eb="3">
      <t>イチブ</t>
    </rPh>
    <rPh sb="8" eb="10">
      <t>ホゴ</t>
    </rPh>
    <rPh sb="16" eb="18">
      <t>ヘンシュウ</t>
    </rPh>
    <rPh sb="18" eb="19">
      <t>トウ</t>
    </rPh>
    <phoneticPr fontId="2"/>
  </si>
  <si>
    <t>・本エクセルファイルは、データをメール添付にて下記担当あてご送付ください。</t>
    <rPh sb="1" eb="2">
      <t>ホン</t>
    </rPh>
    <rPh sb="19" eb="21">
      <t>テンプ</t>
    </rPh>
    <rPh sb="23" eb="25">
      <t>カキ</t>
    </rPh>
    <rPh sb="25" eb="27">
      <t>タントウ</t>
    </rPh>
    <rPh sb="30" eb="32">
      <t>ソウフ</t>
    </rPh>
    <phoneticPr fontId="2"/>
  </si>
  <si>
    <t>【送付先】</t>
    <rPh sb="1" eb="3">
      <t>ソウフ</t>
    </rPh>
    <rPh sb="3" eb="4">
      <t>サキ</t>
    </rPh>
    <phoneticPr fontId="2"/>
  </si>
  <si>
    <t>・保護されたセルをどうしても編集する必要がある場合は、下記担当までご相談ください。</t>
    <rPh sb="1" eb="3">
      <t>ホゴ</t>
    </rPh>
    <rPh sb="14" eb="16">
      <t>ヘンシュウ</t>
    </rPh>
    <rPh sb="18" eb="20">
      <t>ヒツヨウ</t>
    </rPh>
    <rPh sb="23" eb="25">
      <t>バアイ</t>
    </rPh>
    <rPh sb="27" eb="29">
      <t>カキ</t>
    </rPh>
    <rPh sb="29" eb="31">
      <t>タントウ</t>
    </rPh>
    <rPh sb="34" eb="36">
      <t>ソウダン</t>
    </rPh>
    <phoneticPr fontId="2"/>
  </si>
  <si>
    <t>職　員　の　勤　務　状　況　（ 平　日 ）</t>
    <rPh sb="0" eb="1">
      <t>ショク</t>
    </rPh>
    <rPh sb="2" eb="3">
      <t>イン</t>
    </rPh>
    <rPh sb="6" eb="7">
      <t>ツトム</t>
    </rPh>
    <rPh sb="8" eb="9">
      <t>ツトム</t>
    </rPh>
    <rPh sb="10" eb="11">
      <t>ジョウ</t>
    </rPh>
    <rPh sb="12" eb="13">
      <t>キョウ</t>
    </rPh>
    <rPh sb="16" eb="17">
      <t>ヒラ</t>
    </rPh>
    <rPh sb="18" eb="19">
      <t>ヒ</t>
    </rPh>
    <phoneticPr fontId="2"/>
  </si>
  <si>
    <t>勤務形態</t>
    <rPh sb="0" eb="2">
      <t>キンム</t>
    </rPh>
    <rPh sb="2" eb="4">
      <t>ケイタイ</t>
    </rPh>
    <phoneticPr fontId="2"/>
  </si>
  <si>
    <t>日　　課　　表</t>
    <rPh sb="0" eb="1">
      <t>ヒ</t>
    </rPh>
    <rPh sb="3" eb="4">
      <t>カ</t>
    </rPh>
    <rPh sb="6" eb="7">
      <t>ヒョウ</t>
    </rPh>
    <phoneticPr fontId="2"/>
  </si>
  <si>
    <t>※本表は平日と土曜日の２種類作 
    成すること。休日保育を行う場合
　　は併せて休日用も作成すること
※児童数は、下記に基づき想定所
    在数を記入すること
【平日の想定条件】
開園時間～午前8時　定員の25％
午前8時～午前9時　　定員の90％
午前9時～午後４時半 定員数
午後4時半～午後6時　定員の80％
午後6時～閉園時間　　定員の10％
※年齢ごとの割合は任意とする
※端数処理については小数点以下
   切り上げとする</t>
    <rPh sb="1" eb="2">
      <t>ホン</t>
    </rPh>
    <rPh sb="2" eb="3">
      <t>ヒョウ</t>
    </rPh>
    <rPh sb="4" eb="6">
      <t>ヘイジツ</t>
    </rPh>
    <rPh sb="7" eb="10">
      <t>ドヨウビ</t>
    </rPh>
    <rPh sb="12" eb="14">
      <t>シュルイ</t>
    </rPh>
    <rPh sb="27" eb="29">
      <t>キュウジツ</t>
    </rPh>
    <rPh sb="29" eb="31">
      <t>ホイク</t>
    </rPh>
    <rPh sb="32" eb="33">
      <t>オコナ</t>
    </rPh>
    <rPh sb="34" eb="36">
      <t>バアイ</t>
    </rPh>
    <rPh sb="40" eb="41">
      <t>アワ</t>
    </rPh>
    <rPh sb="43" eb="46">
      <t>キュウジツヨウ</t>
    </rPh>
    <rPh sb="47" eb="49">
      <t>サクセイ</t>
    </rPh>
    <rPh sb="85" eb="87">
      <t>ヘイジツ</t>
    </rPh>
    <rPh sb="88" eb="90">
      <t>ソウテイ</t>
    </rPh>
    <rPh sb="90" eb="92">
      <t>ジョウケン</t>
    </rPh>
    <rPh sb="94" eb="96">
      <t>カイエン</t>
    </rPh>
    <rPh sb="96" eb="98">
      <t>ジカン</t>
    </rPh>
    <rPh sb="99" eb="101">
      <t>ゴゼン</t>
    </rPh>
    <rPh sb="102" eb="103">
      <t>ジ</t>
    </rPh>
    <rPh sb="104" eb="106">
      <t>テイイン</t>
    </rPh>
    <rPh sb="111" eb="113">
      <t>ゴゼン</t>
    </rPh>
    <rPh sb="114" eb="115">
      <t>ジ</t>
    </rPh>
    <rPh sb="116" eb="118">
      <t>ゴゼン</t>
    </rPh>
    <rPh sb="119" eb="120">
      <t>ジ</t>
    </rPh>
    <rPh sb="122" eb="124">
      <t>テイイン</t>
    </rPh>
    <rPh sb="129" eb="131">
      <t>ゴゼン</t>
    </rPh>
    <rPh sb="132" eb="133">
      <t>ジ</t>
    </rPh>
    <rPh sb="134" eb="136">
      <t>ゴゴ</t>
    </rPh>
    <rPh sb="137" eb="138">
      <t>ジ</t>
    </rPh>
    <rPh sb="138" eb="139">
      <t>ハン</t>
    </rPh>
    <rPh sb="140" eb="142">
      <t>テイイン</t>
    </rPh>
    <rPh sb="142" eb="143">
      <t>スウ</t>
    </rPh>
    <rPh sb="144" eb="146">
      <t>ゴゴ</t>
    </rPh>
    <rPh sb="147" eb="148">
      <t>ジ</t>
    </rPh>
    <rPh sb="148" eb="149">
      <t>ハン</t>
    </rPh>
    <rPh sb="150" eb="152">
      <t>ゴゴ</t>
    </rPh>
    <rPh sb="153" eb="154">
      <t>ジ</t>
    </rPh>
    <rPh sb="155" eb="157">
      <t>テイイン</t>
    </rPh>
    <rPh sb="162" eb="164">
      <t>ゴゴ</t>
    </rPh>
    <rPh sb="165" eb="166">
      <t>ジ</t>
    </rPh>
    <rPh sb="167" eb="169">
      <t>ヘイエン</t>
    </rPh>
    <rPh sb="169" eb="171">
      <t>ジカン</t>
    </rPh>
    <rPh sb="173" eb="175">
      <t>テイイン</t>
    </rPh>
    <rPh sb="181" eb="183">
      <t>ネンレイ</t>
    </rPh>
    <rPh sb="186" eb="188">
      <t>ワリアイ</t>
    </rPh>
    <rPh sb="189" eb="191">
      <t>ニンイ</t>
    </rPh>
    <rPh sb="196" eb="198">
      <t>ハスウ</t>
    </rPh>
    <rPh sb="198" eb="200">
      <t>ショリ</t>
    </rPh>
    <rPh sb="205" eb="208">
      <t>ショウスウテン</t>
    </rPh>
    <rPh sb="208" eb="210">
      <t>イカ</t>
    </rPh>
    <rPh sb="214" eb="215">
      <t>キ</t>
    </rPh>
    <rPh sb="216" eb="217">
      <t>ア</t>
    </rPh>
    <phoneticPr fontId="2"/>
  </si>
  <si>
    <t>児　　童　　数</t>
    <rPh sb="0" eb="1">
      <t>ジ</t>
    </rPh>
    <rPh sb="3" eb="4">
      <t>ワラベ</t>
    </rPh>
    <rPh sb="6" eb="7">
      <t>スウ</t>
    </rPh>
    <phoneticPr fontId="2"/>
  </si>
  <si>
    <t>0　歳　児</t>
    <rPh sb="2" eb="3">
      <t>サイ</t>
    </rPh>
    <rPh sb="4" eb="5">
      <t>ジ</t>
    </rPh>
    <phoneticPr fontId="2"/>
  </si>
  <si>
    <t>1　歳　児</t>
    <rPh sb="2" eb="3">
      <t>サイ</t>
    </rPh>
    <rPh sb="4" eb="5">
      <t>ジ</t>
    </rPh>
    <phoneticPr fontId="2"/>
  </si>
  <si>
    <t>2　歳　児</t>
    <rPh sb="2" eb="3">
      <t>サイ</t>
    </rPh>
    <rPh sb="4" eb="5">
      <t>ジ</t>
    </rPh>
    <phoneticPr fontId="2"/>
  </si>
  <si>
    <t>保育士（有資格者）</t>
    <rPh sb="0" eb="2">
      <t>ホイク</t>
    </rPh>
    <rPh sb="2" eb="3">
      <t>シ</t>
    </rPh>
    <rPh sb="4" eb="8">
      <t>ユウシカクシャ</t>
    </rPh>
    <phoneticPr fontId="2"/>
  </si>
  <si>
    <t>保育従事者（無資格者）</t>
    <rPh sb="0" eb="2">
      <t>ホイク</t>
    </rPh>
    <rPh sb="2" eb="4">
      <t>ジュウジ</t>
    </rPh>
    <rPh sb="4" eb="5">
      <t>シャ</t>
    </rPh>
    <rPh sb="6" eb="9">
      <t>ムシカク</t>
    </rPh>
    <rPh sb="9" eb="10">
      <t>シャ</t>
    </rPh>
    <phoneticPr fontId="2"/>
  </si>
  <si>
    <t>有資格者割合</t>
    <rPh sb="0" eb="4">
      <t>ユウシカクシャ</t>
    </rPh>
    <rPh sb="4" eb="6">
      <t>ワリアイ</t>
    </rPh>
    <phoneticPr fontId="2"/>
  </si>
  <si>
    <t>勤務時間</t>
    <rPh sb="0" eb="2">
      <t>キンム</t>
    </rPh>
    <rPh sb="2" eb="4">
      <t>ジカン</t>
    </rPh>
    <phoneticPr fontId="2"/>
  </si>
  <si>
    <t>始業時間</t>
    <rPh sb="0" eb="2">
      <t>シギョウ</t>
    </rPh>
    <rPh sb="2" eb="4">
      <t>ジカン</t>
    </rPh>
    <phoneticPr fontId="2"/>
  </si>
  <si>
    <t>終業時間</t>
    <rPh sb="0" eb="2">
      <t>シュウギョウ</t>
    </rPh>
    <rPh sb="2" eb="4">
      <t>ジカン</t>
    </rPh>
    <phoneticPr fontId="2"/>
  </si>
  <si>
    <r>
      <t xml:space="preserve">氏　名
</t>
    </r>
    <r>
      <rPr>
        <sz val="9"/>
        <color theme="1"/>
        <rFont val="ＭＳ Ｐゴシック"/>
        <family val="3"/>
        <charset val="128"/>
        <scheme val="minor"/>
      </rPr>
      <t>（常勤・非常勤）</t>
    </r>
    <rPh sb="0" eb="1">
      <t>シ</t>
    </rPh>
    <rPh sb="2" eb="3">
      <t>メイ</t>
    </rPh>
    <rPh sb="5" eb="7">
      <t>ジョウキン</t>
    </rPh>
    <rPh sb="8" eb="11">
      <t>ヒジョウキン</t>
    </rPh>
    <phoneticPr fontId="2"/>
  </si>
  <si>
    <t>職種</t>
    <rPh sb="0" eb="2">
      <t>ショクシュ</t>
    </rPh>
    <phoneticPr fontId="2"/>
  </si>
  <si>
    <t>勤務形態（保育従事時間　　　　休憩時間　　　　・保育従事以外の業務（管理、調理業務等）　　　　　）</t>
    <rPh sb="0" eb="2">
      <t>キンム</t>
    </rPh>
    <rPh sb="2" eb="4">
      <t>ケイタイ</t>
    </rPh>
    <rPh sb="5" eb="7">
      <t>ホイク</t>
    </rPh>
    <rPh sb="7" eb="9">
      <t>ジュウジ</t>
    </rPh>
    <rPh sb="9" eb="11">
      <t>ジカン</t>
    </rPh>
    <rPh sb="15" eb="17">
      <t>キュウケイ</t>
    </rPh>
    <rPh sb="17" eb="19">
      <t>ジカン</t>
    </rPh>
    <rPh sb="24" eb="26">
      <t>ホイク</t>
    </rPh>
    <rPh sb="26" eb="28">
      <t>ジュウジ</t>
    </rPh>
    <rPh sb="28" eb="30">
      <t>イガイ</t>
    </rPh>
    <rPh sb="31" eb="33">
      <t>ギョウム</t>
    </rPh>
    <rPh sb="34" eb="36">
      <t>カンリ</t>
    </rPh>
    <rPh sb="37" eb="39">
      <t>チョウリ</t>
    </rPh>
    <rPh sb="39" eb="41">
      <t>ギョウム</t>
    </rPh>
    <rPh sb="41" eb="42">
      <t>トウ</t>
    </rPh>
    <phoneticPr fontId="2"/>
  </si>
  <si>
    <t>実働</t>
    <rPh sb="0" eb="2">
      <t>ジツドウ</t>
    </rPh>
    <phoneticPr fontId="2"/>
  </si>
  <si>
    <t>休憩</t>
    <rPh sb="0" eb="2">
      <t>キュウケイ</t>
    </rPh>
    <phoneticPr fontId="2"/>
  </si>
  <si>
    <t>計</t>
    <rPh sb="0" eb="1">
      <t>ケイ</t>
    </rPh>
    <phoneticPr fontId="2"/>
  </si>
  <si>
    <r>
      <t xml:space="preserve">
</t>
    </r>
    <r>
      <rPr>
        <sz val="9"/>
        <color theme="1"/>
        <rFont val="ＭＳ Ｐゴシック"/>
        <family val="3"/>
        <charset val="128"/>
        <scheme val="minor"/>
      </rPr>
      <t>(常勤・非常勤)</t>
    </r>
    <rPh sb="2" eb="4">
      <t>ジョウキン</t>
    </rPh>
    <rPh sb="5" eb="8">
      <t>ヒジョウキン</t>
    </rPh>
    <phoneticPr fontId="2"/>
  </si>
  <si>
    <t>：</t>
    <phoneticPr fontId="2"/>
  </si>
  <si>
    <t>※採用予定の人は氏名欄に採用予定と記入し予定の状況を記入してください</t>
    <rPh sb="1" eb="3">
      <t>サイヨウ</t>
    </rPh>
    <rPh sb="3" eb="5">
      <t>ヨテイ</t>
    </rPh>
    <rPh sb="6" eb="7">
      <t>ヒト</t>
    </rPh>
    <rPh sb="8" eb="10">
      <t>シメイ</t>
    </rPh>
    <rPh sb="10" eb="11">
      <t>ラン</t>
    </rPh>
    <rPh sb="12" eb="14">
      <t>サイヨウ</t>
    </rPh>
    <rPh sb="14" eb="16">
      <t>ヨテイ</t>
    </rPh>
    <rPh sb="17" eb="19">
      <t>キニュウ</t>
    </rPh>
    <rPh sb="20" eb="22">
      <t>ヨテイ</t>
    </rPh>
    <rPh sb="23" eb="25">
      <t>ジョウキョウ</t>
    </rPh>
    <rPh sb="26" eb="28">
      <t>キニュウ</t>
    </rPh>
    <phoneticPr fontId="2"/>
  </si>
  <si>
    <t>※残業ありきのシフトにしないでください</t>
    <rPh sb="1" eb="3">
      <t>ザンギョウ</t>
    </rPh>
    <phoneticPr fontId="2"/>
  </si>
  <si>
    <t>※ひと月分の勤務割振り表を添付してください</t>
    <rPh sb="3" eb="4">
      <t>ツキ</t>
    </rPh>
    <rPh sb="4" eb="5">
      <t>ブン</t>
    </rPh>
    <rPh sb="6" eb="8">
      <t>キンム</t>
    </rPh>
    <rPh sb="8" eb="10">
      <t>ワリフ</t>
    </rPh>
    <rPh sb="11" eb="12">
      <t>ヒョウ</t>
    </rPh>
    <rPh sb="13" eb="15">
      <t>テンプ</t>
    </rPh>
    <phoneticPr fontId="2"/>
  </si>
  <si>
    <t>※労働時間、休憩時間等は、労働基準法を順守してください</t>
    <rPh sb="1" eb="3">
      <t>ロウドウ</t>
    </rPh>
    <rPh sb="3" eb="5">
      <t>ジカン</t>
    </rPh>
    <rPh sb="6" eb="8">
      <t>キュウケイ</t>
    </rPh>
    <rPh sb="8" eb="10">
      <t>ジカン</t>
    </rPh>
    <rPh sb="10" eb="11">
      <t>トウ</t>
    </rPh>
    <rPh sb="13" eb="15">
      <t>ロウドウ</t>
    </rPh>
    <rPh sb="15" eb="18">
      <t>キジュンホウ</t>
    </rPh>
    <rPh sb="19" eb="21">
      <t>ジュンシュ</t>
    </rPh>
    <phoneticPr fontId="2"/>
  </si>
  <si>
    <t>保育従事者必要数</t>
    <rPh sb="0" eb="2">
      <t>ホイク</t>
    </rPh>
    <rPh sb="2" eb="4">
      <t>ジュウジ</t>
    </rPh>
    <rPh sb="4" eb="5">
      <t>シャ</t>
    </rPh>
    <rPh sb="5" eb="8">
      <t>ヒツヨウスウ</t>
    </rPh>
    <phoneticPr fontId="2"/>
  </si>
  <si>
    <t>保育従事者配置数</t>
    <rPh sb="0" eb="2">
      <t>ホイク</t>
    </rPh>
    <rPh sb="2" eb="4">
      <t>ジュウジ</t>
    </rPh>
    <rPh sb="4" eb="5">
      <t>シャ</t>
    </rPh>
    <rPh sb="5" eb="7">
      <t>ハイチ</t>
    </rPh>
    <phoneticPr fontId="2"/>
  </si>
  <si>
    <t>／</t>
    <phoneticPr fontId="2"/>
  </si>
  <si>
    <t>№</t>
    <phoneticPr fontId="2"/>
  </si>
  <si>
    <t>施設名：　○○保育園　　　　　　　　　　　　　　</t>
    <rPh sb="0" eb="2">
      <t>シセツ</t>
    </rPh>
    <rPh sb="2" eb="3">
      <t>メイ</t>
    </rPh>
    <rPh sb="7" eb="10">
      <t>ホイクエン</t>
    </rPh>
    <phoneticPr fontId="2"/>
  </si>
  <si>
    <t>※本表は平日と土曜日の２種類作
   成すること
※児童数は、下記に基づき想定所
   在数を記入すること
【平日の想定条件】
開園時間～午前8時　定員の25％
午前8時～午前9時　　定員の90％
午前9時～午後４時半 定員数
午後4時半～午後6時　定員の80％
午後6時～閉園時間　　定員の10％
※年齢ごとの割合は任意とする
※端数処理については小数点以下
   切り上げとする</t>
    <rPh sb="1" eb="2">
      <t>ホン</t>
    </rPh>
    <rPh sb="2" eb="3">
      <t>ヒョウ</t>
    </rPh>
    <rPh sb="4" eb="6">
      <t>ヘイジツ</t>
    </rPh>
    <rPh sb="7" eb="10">
      <t>ドヨウビ</t>
    </rPh>
    <rPh sb="12" eb="14">
      <t>シュルイ</t>
    </rPh>
    <rPh sb="55" eb="57">
      <t>ヘイジツ</t>
    </rPh>
    <rPh sb="58" eb="60">
      <t>ソウテイ</t>
    </rPh>
    <rPh sb="60" eb="62">
      <t>ジョウケン</t>
    </rPh>
    <rPh sb="64" eb="66">
      <t>カイエン</t>
    </rPh>
    <rPh sb="66" eb="68">
      <t>ジカン</t>
    </rPh>
    <rPh sb="69" eb="71">
      <t>ゴゼン</t>
    </rPh>
    <rPh sb="72" eb="73">
      <t>ジ</t>
    </rPh>
    <rPh sb="74" eb="76">
      <t>テイイン</t>
    </rPh>
    <rPh sb="81" eb="83">
      <t>ゴゼン</t>
    </rPh>
    <rPh sb="84" eb="85">
      <t>ジ</t>
    </rPh>
    <rPh sb="86" eb="88">
      <t>ゴゼン</t>
    </rPh>
    <rPh sb="89" eb="90">
      <t>ジ</t>
    </rPh>
    <rPh sb="92" eb="94">
      <t>テイイン</t>
    </rPh>
    <rPh sb="99" eb="101">
      <t>ゴゼン</t>
    </rPh>
    <rPh sb="102" eb="103">
      <t>ジ</t>
    </rPh>
    <rPh sb="104" eb="106">
      <t>ゴゴ</t>
    </rPh>
    <rPh sb="107" eb="108">
      <t>ジ</t>
    </rPh>
    <rPh sb="108" eb="109">
      <t>ハン</t>
    </rPh>
    <rPh sb="110" eb="112">
      <t>テイイン</t>
    </rPh>
    <rPh sb="112" eb="113">
      <t>スウ</t>
    </rPh>
    <rPh sb="114" eb="116">
      <t>ゴゴ</t>
    </rPh>
    <rPh sb="117" eb="118">
      <t>ジ</t>
    </rPh>
    <rPh sb="118" eb="119">
      <t>ハン</t>
    </rPh>
    <rPh sb="120" eb="122">
      <t>ゴゴ</t>
    </rPh>
    <rPh sb="123" eb="124">
      <t>ジ</t>
    </rPh>
    <rPh sb="125" eb="127">
      <t>テイイン</t>
    </rPh>
    <rPh sb="132" eb="134">
      <t>ゴゴ</t>
    </rPh>
    <rPh sb="135" eb="136">
      <t>ジ</t>
    </rPh>
    <rPh sb="137" eb="139">
      <t>ヘイエン</t>
    </rPh>
    <rPh sb="139" eb="141">
      <t>ジカン</t>
    </rPh>
    <rPh sb="143" eb="145">
      <t>テイイン</t>
    </rPh>
    <rPh sb="151" eb="153">
      <t>ネンレイ</t>
    </rPh>
    <rPh sb="156" eb="158">
      <t>ワリアイ</t>
    </rPh>
    <rPh sb="159" eb="161">
      <t>ニンイ</t>
    </rPh>
    <rPh sb="166" eb="168">
      <t>ハスウ</t>
    </rPh>
    <rPh sb="168" eb="170">
      <t>ショリ</t>
    </rPh>
    <rPh sb="175" eb="178">
      <t>ショウスウテン</t>
    </rPh>
    <rPh sb="178" eb="180">
      <t>イカ</t>
    </rPh>
    <rPh sb="184" eb="185">
      <t>キ</t>
    </rPh>
    <rPh sb="186" eb="187">
      <t>ア</t>
    </rPh>
    <phoneticPr fontId="2"/>
  </si>
  <si>
    <r>
      <t xml:space="preserve">○○　○○
</t>
    </r>
    <r>
      <rPr>
        <sz val="9"/>
        <color theme="1"/>
        <rFont val="ＭＳ Ｐゴシック"/>
        <family val="3"/>
        <charset val="128"/>
        <scheme val="minor"/>
      </rPr>
      <t>(常勤・非常勤)</t>
    </r>
    <rPh sb="7" eb="9">
      <t>ジョウキン</t>
    </rPh>
    <rPh sb="10" eb="13">
      <t>ヒジョウキン</t>
    </rPh>
    <phoneticPr fontId="2"/>
  </si>
  <si>
    <r>
      <rPr>
        <sz val="10"/>
        <color theme="1"/>
        <rFont val="ＭＳ Ｐゴシック"/>
        <family val="3"/>
        <charset val="128"/>
        <scheme val="minor"/>
      </rPr>
      <t>施設長</t>
    </r>
    <r>
      <rPr>
        <sz val="11"/>
        <color theme="1"/>
        <rFont val="ＭＳ Ｐゴシック"/>
        <family val="2"/>
        <charset val="128"/>
        <scheme val="minor"/>
      </rPr>
      <t xml:space="preserve">
・</t>
    </r>
    <r>
      <rPr>
        <sz val="9"/>
        <color theme="1"/>
        <rFont val="ＭＳ Ｐゴシック"/>
        <family val="3"/>
        <charset val="128"/>
        <scheme val="minor"/>
      </rPr>
      <t>保育士</t>
    </r>
    <rPh sb="0" eb="2">
      <t>シセツ</t>
    </rPh>
    <rPh sb="2" eb="3">
      <t>チョウ</t>
    </rPh>
    <rPh sb="5" eb="8">
      <t>ホイクシ</t>
    </rPh>
    <phoneticPr fontId="2"/>
  </si>
  <si>
    <t>保育士</t>
    <rPh sb="0" eb="2">
      <t>ホイク</t>
    </rPh>
    <rPh sb="2" eb="3">
      <t>シ</t>
    </rPh>
    <phoneticPr fontId="2"/>
  </si>
  <si>
    <r>
      <t xml:space="preserve">採用予定A
</t>
    </r>
    <r>
      <rPr>
        <sz val="9"/>
        <color theme="1"/>
        <rFont val="ＭＳ Ｐゴシック"/>
        <family val="3"/>
        <charset val="128"/>
        <scheme val="minor"/>
      </rPr>
      <t>(常勤・非常勤)</t>
    </r>
    <rPh sb="0" eb="2">
      <t>サイヨウ</t>
    </rPh>
    <rPh sb="2" eb="4">
      <t>ヨテイ</t>
    </rPh>
    <rPh sb="7" eb="9">
      <t>ジョウキン</t>
    </rPh>
    <rPh sb="10" eb="13">
      <t>ヒジョウキン</t>
    </rPh>
    <phoneticPr fontId="2"/>
  </si>
  <si>
    <t>公</t>
    <rPh sb="0" eb="1">
      <t>コウ</t>
    </rPh>
    <phoneticPr fontId="2"/>
  </si>
  <si>
    <t>休</t>
    <rPh sb="0" eb="1">
      <t>キュウ</t>
    </rPh>
    <phoneticPr fontId="2"/>
  </si>
  <si>
    <r>
      <t xml:space="preserve">採用予定B
</t>
    </r>
    <r>
      <rPr>
        <sz val="9"/>
        <color theme="1"/>
        <rFont val="ＭＳ Ｐゴシック"/>
        <family val="3"/>
        <charset val="128"/>
        <scheme val="minor"/>
      </rPr>
      <t>(常勤・非常勤)</t>
    </r>
    <rPh sb="0" eb="2">
      <t>サイヨウ</t>
    </rPh>
    <rPh sb="2" eb="4">
      <t>ヨテイ</t>
    </rPh>
    <rPh sb="7" eb="9">
      <t>ジョウキン</t>
    </rPh>
    <rPh sb="10" eb="13">
      <t>ヒジョウキン</t>
    </rPh>
    <phoneticPr fontId="2"/>
  </si>
  <si>
    <r>
      <t xml:space="preserve">採用予定C
</t>
    </r>
    <r>
      <rPr>
        <sz val="9"/>
        <color theme="1"/>
        <rFont val="ＭＳ Ｐゴシック"/>
        <family val="3"/>
        <charset val="128"/>
        <scheme val="minor"/>
      </rPr>
      <t>(常勤・非常勤)</t>
    </r>
    <rPh sb="0" eb="2">
      <t>サイヨウ</t>
    </rPh>
    <rPh sb="2" eb="4">
      <t>ヨテイ</t>
    </rPh>
    <rPh sb="7" eb="9">
      <t>ジョウキン</t>
    </rPh>
    <rPh sb="10" eb="13">
      <t>ヒジョウキン</t>
    </rPh>
    <phoneticPr fontId="2"/>
  </si>
  <si>
    <t>保育従事者</t>
    <rPh sb="0" eb="2">
      <t>ホイク</t>
    </rPh>
    <rPh sb="2" eb="4">
      <t>ジュウジ</t>
    </rPh>
    <rPh sb="4" eb="5">
      <t>シャ</t>
    </rPh>
    <phoneticPr fontId="2"/>
  </si>
  <si>
    <t>調理・保育従事</t>
    <rPh sb="0" eb="2">
      <t>チョウリ</t>
    </rPh>
    <rPh sb="3" eb="5">
      <t>ホイク</t>
    </rPh>
    <rPh sb="5" eb="7">
      <t>ジュウジ</t>
    </rPh>
    <phoneticPr fontId="2"/>
  </si>
  <si>
    <t>法人設立日</t>
    <rPh sb="0" eb="2">
      <t>ホウジン</t>
    </rPh>
    <rPh sb="2" eb="4">
      <t>セツリツ</t>
    </rPh>
    <rPh sb="4" eb="5">
      <t>ビ</t>
    </rPh>
    <phoneticPr fontId="2"/>
  </si>
  <si>
    <t>順位</t>
    <rPh sb="0" eb="2">
      <t>ジュンイ</t>
    </rPh>
    <phoneticPr fontId="2"/>
  </si>
  <si>
    <t>仮称なし施設名</t>
    <rPh sb="0" eb="2">
      <t>カショウ</t>
    </rPh>
    <rPh sb="4" eb="6">
      <t>シセツ</t>
    </rPh>
    <rPh sb="6" eb="7">
      <t>メイ</t>
    </rPh>
    <phoneticPr fontId="2"/>
  </si>
  <si>
    <t>協議者名</t>
    <rPh sb="0" eb="2">
      <t>キョウギ</t>
    </rPh>
    <rPh sb="2" eb="3">
      <t>シャ</t>
    </rPh>
    <rPh sb="3" eb="4">
      <t>メイ</t>
    </rPh>
    <phoneticPr fontId="2"/>
  </si>
  <si>
    <t>代表者名</t>
    <rPh sb="0" eb="3">
      <t>ダイヒョウシャ</t>
    </rPh>
    <rPh sb="3" eb="4">
      <t>メイ</t>
    </rPh>
    <phoneticPr fontId="2"/>
  </si>
  <si>
    <t>設立日</t>
    <rPh sb="0" eb="2">
      <t>セツリツ</t>
    </rPh>
    <rPh sb="2" eb="3">
      <t>ビ</t>
    </rPh>
    <phoneticPr fontId="2"/>
  </si>
  <si>
    <t>協議者住所</t>
    <rPh sb="0" eb="2">
      <t>キョウギ</t>
    </rPh>
    <rPh sb="2" eb="3">
      <t>シャ</t>
    </rPh>
    <rPh sb="3" eb="5">
      <t>ジュウショ</t>
    </rPh>
    <phoneticPr fontId="2"/>
  </si>
  <si>
    <t>施設所在地</t>
    <rPh sb="0" eb="2">
      <t>シセツ</t>
    </rPh>
    <rPh sb="2" eb="5">
      <t>ショザイチ</t>
    </rPh>
    <phoneticPr fontId="2"/>
  </si>
  <si>
    <t>施設定員</t>
    <rPh sb="0" eb="2">
      <t>シセツ</t>
    </rPh>
    <rPh sb="2" eb="4">
      <t>テイイン</t>
    </rPh>
    <phoneticPr fontId="2"/>
  </si>
  <si>
    <t>施設定員２</t>
    <rPh sb="0" eb="2">
      <t>シセツ</t>
    </rPh>
    <rPh sb="2" eb="4">
      <t>テイイン</t>
    </rPh>
    <phoneticPr fontId="2"/>
  </si>
  <si>
    <t>開所時間平日</t>
    <rPh sb="0" eb="2">
      <t>カイショ</t>
    </rPh>
    <rPh sb="2" eb="4">
      <t>ジカン</t>
    </rPh>
    <rPh sb="4" eb="6">
      <t>ヘイジツ</t>
    </rPh>
    <phoneticPr fontId="2"/>
  </si>
  <si>
    <t>平日延長</t>
    <rPh sb="0" eb="2">
      <t>ヘイジツ</t>
    </rPh>
    <rPh sb="2" eb="4">
      <t>エンチョウ</t>
    </rPh>
    <phoneticPr fontId="2"/>
  </si>
  <si>
    <t>開所時間土曜</t>
    <rPh sb="0" eb="2">
      <t>カイショ</t>
    </rPh>
    <rPh sb="2" eb="4">
      <t>ジカン</t>
    </rPh>
    <rPh sb="4" eb="6">
      <t>ドヨウ</t>
    </rPh>
    <phoneticPr fontId="2"/>
  </si>
  <si>
    <t>土曜延長</t>
    <rPh sb="0" eb="2">
      <t>ドヨウ</t>
    </rPh>
    <rPh sb="2" eb="4">
      <t>エンチョウ</t>
    </rPh>
    <phoneticPr fontId="2"/>
  </si>
  <si>
    <t>建物構造</t>
    <rPh sb="0" eb="2">
      <t>タテモノ</t>
    </rPh>
    <rPh sb="2" eb="4">
      <t>コウゾウ</t>
    </rPh>
    <phoneticPr fontId="2"/>
  </si>
  <si>
    <t>改修費</t>
    <rPh sb="0" eb="3">
      <t>カイシュウヒ</t>
    </rPh>
    <phoneticPr fontId="2"/>
  </si>
  <si>
    <t>設計監理費</t>
    <rPh sb="0" eb="2">
      <t>セッケイ</t>
    </rPh>
    <rPh sb="2" eb="4">
      <t>カンリ</t>
    </rPh>
    <rPh sb="4" eb="5">
      <t>ヒ</t>
    </rPh>
    <phoneticPr fontId="2"/>
  </si>
  <si>
    <t>備品類</t>
    <rPh sb="0" eb="2">
      <t>ビヒン</t>
    </rPh>
    <rPh sb="2" eb="3">
      <t>ルイ</t>
    </rPh>
    <phoneticPr fontId="2"/>
  </si>
  <si>
    <t>開園日までの貸借料</t>
    <rPh sb="0" eb="3">
      <t>カイエンビ</t>
    </rPh>
    <rPh sb="6" eb="8">
      <t>タイシャク</t>
    </rPh>
    <rPh sb="8" eb="9">
      <t>リョウ</t>
    </rPh>
    <phoneticPr fontId="2"/>
  </si>
  <si>
    <t>消耗品類</t>
    <rPh sb="0" eb="2">
      <t>ショウモウ</t>
    </rPh>
    <rPh sb="2" eb="3">
      <t>ヒン</t>
    </rPh>
    <rPh sb="3" eb="4">
      <t>ルイ</t>
    </rPh>
    <phoneticPr fontId="2"/>
  </si>
  <si>
    <t>国負担</t>
    <rPh sb="0" eb="1">
      <t>クニ</t>
    </rPh>
    <rPh sb="1" eb="3">
      <t>フタン</t>
    </rPh>
    <phoneticPr fontId="2"/>
  </si>
  <si>
    <t>市負担</t>
    <rPh sb="0" eb="1">
      <t>シ</t>
    </rPh>
    <rPh sb="1" eb="3">
      <t>フタン</t>
    </rPh>
    <phoneticPr fontId="2"/>
  </si>
  <si>
    <t>収入合計</t>
    <rPh sb="0" eb="2">
      <t>シュウニュウ</t>
    </rPh>
    <rPh sb="2" eb="4">
      <t>ゴウケイ</t>
    </rPh>
    <phoneticPr fontId="2"/>
  </si>
  <si>
    <t>補助対象計</t>
    <rPh sb="0" eb="2">
      <t>ホジョ</t>
    </rPh>
    <rPh sb="2" eb="4">
      <t>タイショウ</t>
    </rPh>
    <rPh sb="4" eb="5">
      <t>ケイ</t>
    </rPh>
    <phoneticPr fontId="2"/>
  </si>
  <si>
    <t>補助対象外計</t>
    <rPh sb="0" eb="2">
      <t>ホジョ</t>
    </rPh>
    <rPh sb="2" eb="5">
      <t>タイショウガイ</t>
    </rPh>
    <rPh sb="5" eb="6">
      <t>ケイ</t>
    </rPh>
    <phoneticPr fontId="2"/>
  </si>
  <si>
    <t>支出総計</t>
    <rPh sb="0" eb="2">
      <t>シシュツ</t>
    </rPh>
    <rPh sb="2" eb="4">
      <t>ソウケイ</t>
    </rPh>
    <phoneticPr fontId="2"/>
  </si>
  <si>
    <t>協議概要</t>
    <rPh sb="0" eb="2">
      <t>キョウギ</t>
    </rPh>
    <rPh sb="2" eb="4">
      <t>ガイヨウ</t>
    </rPh>
    <phoneticPr fontId="2"/>
  </si>
  <si>
    <t>文字数</t>
    <rPh sb="0" eb="3">
      <t>モジスウ</t>
    </rPh>
    <phoneticPr fontId="2"/>
  </si>
  <si>
    <t>地図ファイル</t>
    <rPh sb="0" eb="2">
      <t>チズ</t>
    </rPh>
    <phoneticPr fontId="2"/>
  </si>
  <si>
    <t>結果</t>
    <rPh sb="0" eb="2">
      <t>ケッカ</t>
    </rPh>
    <phoneticPr fontId="2"/>
  </si>
  <si>
    <t>採択可否</t>
    <rPh sb="0" eb="2">
      <t>サイタク</t>
    </rPh>
    <rPh sb="2" eb="4">
      <t>カヒ</t>
    </rPh>
    <phoneticPr fontId="2"/>
  </si>
  <si>
    <t>1F床面積</t>
    <rPh sb="2" eb="5">
      <t>ユカメンセキ</t>
    </rPh>
    <phoneticPr fontId="2"/>
  </si>
  <si>
    <t>運転資金の内訳</t>
    <rPh sb="0" eb="2">
      <t>ウンテン</t>
    </rPh>
    <rPh sb="2" eb="4">
      <t>シキン</t>
    </rPh>
    <rPh sb="5" eb="7">
      <t>ウチワケ</t>
    </rPh>
    <phoneticPr fontId="2"/>
  </si>
  <si>
    <t>運転資金金額</t>
    <rPh sb="0" eb="2">
      <t>ウンテン</t>
    </rPh>
    <rPh sb="2" eb="4">
      <t>シキン</t>
    </rPh>
    <rPh sb="4" eb="6">
      <t>キンガク</t>
    </rPh>
    <phoneticPr fontId="2"/>
  </si>
  <si>
    <t>整備費と維持費合計</t>
    <rPh sb="0" eb="3">
      <t>セイビヒ</t>
    </rPh>
    <rPh sb="4" eb="7">
      <t>イジヒ</t>
    </rPh>
    <rPh sb="7" eb="9">
      <t>ゴウケイ</t>
    </rPh>
    <phoneticPr fontId="2"/>
  </si>
  <si>
    <t>着工年月日</t>
    <rPh sb="0" eb="2">
      <t>チャッコウ</t>
    </rPh>
    <rPh sb="2" eb="5">
      <t>ネンガッピ</t>
    </rPh>
    <phoneticPr fontId="2"/>
  </si>
  <si>
    <t>竣工年月日</t>
    <rPh sb="0" eb="2">
      <t>シュンコウ</t>
    </rPh>
    <rPh sb="2" eb="5">
      <t>ネンガッピ</t>
    </rPh>
    <phoneticPr fontId="2"/>
  </si>
  <si>
    <t>その他+消耗品</t>
    <rPh sb="2" eb="3">
      <t>タ</t>
    </rPh>
    <rPh sb="4" eb="6">
      <t>ショウモウ</t>
    </rPh>
    <rPh sb="6" eb="7">
      <t>ヒン</t>
    </rPh>
    <phoneticPr fontId="2"/>
  </si>
  <si>
    <t>礼金+敷金</t>
    <rPh sb="0" eb="2">
      <t>レイキン</t>
    </rPh>
    <rPh sb="3" eb="5">
      <t>シキキン</t>
    </rPh>
    <phoneticPr fontId="2"/>
  </si>
  <si>
    <t>改修費（千円）</t>
    <rPh sb="0" eb="3">
      <t>カイシュウヒ</t>
    </rPh>
    <rPh sb="4" eb="6">
      <t>センエン</t>
    </rPh>
    <phoneticPr fontId="2"/>
  </si>
  <si>
    <t>設計監理費（千円）</t>
    <rPh sb="0" eb="2">
      <t>セッケイ</t>
    </rPh>
    <rPh sb="2" eb="4">
      <t>カンリ</t>
    </rPh>
    <rPh sb="4" eb="5">
      <t>ヒ</t>
    </rPh>
    <phoneticPr fontId="2"/>
  </si>
  <si>
    <t>備品類（千円）</t>
    <rPh sb="0" eb="2">
      <t>ビヒン</t>
    </rPh>
    <rPh sb="2" eb="3">
      <t>ルイ</t>
    </rPh>
    <phoneticPr fontId="2"/>
  </si>
  <si>
    <t>礼金（千円）</t>
    <rPh sb="0" eb="2">
      <t>レイキン</t>
    </rPh>
    <phoneticPr fontId="2"/>
  </si>
  <si>
    <t>開園日までの貸借料（千円）</t>
    <rPh sb="0" eb="3">
      <t>カイエンビ</t>
    </rPh>
    <rPh sb="6" eb="8">
      <t>タイシャク</t>
    </rPh>
    <rPh sb="8" eb="9">
      <t>リョウ</t>
    </rPh>
    <phoneticPr fontId="2"/>
  </si>
  <si>
    <t>敷金（千円）</t>
    <rPh sb="0" eb="2">
      <t>シキキン</t>
    </rPh>
    <phoneticPr fontId="2"/>
  </si>
  <si>
    <t>補助対象計（千円）</t>
    <rPh sb="0" eb="2">
      <t>ホジョ</t>
    </rPh>
    <rPh sb="2" eb="4">
      <t>タイショウ</t>
    </rPh>
    <rPh sb="4" eb="5">
      <t>ケイ</t>
    </rPh>
    <rPh sb="6" eb="8">
      <t>センエン</t>
    </rPh>
    <phoneticPr fontId="2"/>
  </si>
  <si>
    <t>基準額（千円）</t>
    <rPh sb="0" eb="2">
      <t>キジュン</t>
    </rPh>
    <rPh sb="2" eb="3">
      <t>ガク</t>
    </rPh>
    <rPh sb="4" eb="6">
      <t>センエン</t>
    </rPh>
    <phoneticPr fontId="2"/>
  </si>
  <si>
    <t>補助額（千円）</t>
    <rPh sb="0" eb="2">
      <t>ホジョ</t>
    </rPh>
    <rPh sb="2" eb="3">
      <t>ガク</t>
    </rPh>
    <rPh sb="4" eb="6">
      <t>センエン</t>
    </rPh>
    <phoneticPr fontId="2"/>
  </si>
  <si>
    <t>上回る下回る</t>
    <rPh sb="0" eb="2">
      <t>ウワマワ</t>
    </rPh>
    <rPh sb="3" eb="5">
      <t>シタマワ</t>
    </rPh>
    <phoneticPr fontId="2"/>
  </si>
  <si>
    <t>国負担（千円）</t>
    <rPh sb="0" eb="1">
      <t>クニ</t>
    </rPh>
    <rPh sb="1" eb="3">
      <t>フタン</t>
    </rPh>
    <rPh sb="4" eb="6">
      <t>センエン</t>
    </rPh>
    <phoneticPr fontId="2"/>
  </si>
  <si>
    <t>市負担（千円）</t>
    <rPh sb="0" eb="1">
      <t>シ</t>
    </rPh>
    <rPh sb="1" eb="3">
      <t>フタン</t>
    </rPh>
    <rPh sb="4" eb="6">
      <t>センエン</t>
    </rPh>
    <phoneticPr fontId="2"/>
  </si>
  <si>
    <t>屋外遊技場</t>
    <rPh sb="0" eb="2">
      <t>オクガイ</t>
    </rPh>
    <rPh sb="2" eb="5">
      <t>ユウギジョウ</t>
    </rPh>
    <phoneticPr fontId="2"/>
  </si>
  <si>
    <t>事業者実績</t>
    <rPh sb="0" eb="3">
      <t>ジギョウシャ</t>
    </rPh>
    <rPh sb="3" eb="5">
      <t>ジッセキ</t>
    </rPh>
    <phoneticPr fontId="2"/>
  </si>
  <si>
    <t>利便性</t>
    <rPh sb="0" eb="3">
      <t>リベンセイ</t>
    </rPh>
    <phoneticPr fontId="2"/>
  </si>
  <si>
    <t>周辺保育施設数</t>
    <rPh sb="0" eb="2">
      <t>シュウヘン</t>
    </rPh>
    <rPh sb="2" eb="4">
      <t>ホイク</t>
    </rPh>
    <rPh sb="4" eb="6">
      <t>シセツ</t>
    </rPh>
    <rPh sb="6" eb="7">
      <t>スウ</t>
    </rPh>
    <phoneticPr fontId="2"/>
  </si>
  <si>
    <t>H30年3月待機</t>
    <rPh sb="3" eb="4">
      <t>ネン</t>
    </rPh>
    <rPh sb="5" eb="6">
      <t>ガツ</t>
    </rPh>
    <rPh sb="6" eb="8">
      <t>タイキ</t>
    </rPh>
    <phoneticPr fontId="2"/>
  </si>
  <si>
    <t>H30年9月待機</t>
    <rPh sb="3" eb="4">
      <t>ネン</t>
    </rPh>
    <rPh sb="5" eb="6">
      <t>ガツ</t>
    </rPh>
    <rPh sb="6" eb="8">
      <t>タイキ</t>
    </rPh>
    <phoneticPr fontId="2"/>
  </si>
  <si>
    <t>施設所有者等</t>
    <rPh sb="0" eb="2">
      <t>シセツ</t>
    </rPh>
    <rPh sb="2" eb="5">
      <t>ショユウシャ</t>
    </rPh>
    <rPh sb="5" eb="6">
      <t>トウ</t>
    </rPh>
    <phoneticPr fontId="2"/>
  </si>
  <si>
    <t>賃貸借期間</t>
    <rPh sb="0" eb="3">
      <t>チンタイシャク</t>
    </rPh>
    <rPh sb="3" eb="5">
      <t>キカン</t>
    </rPh>
    <phoneticPr fontId="2"/>
  </si>
  <si>
    <t>地区計画</t>
    <rPh sb="0" eb="2">
      <t>チク</t>
    </rPh>
    <rPh sb="2" eb="4">
      <t>ケイカク</t>
    </rPh>
    <phoneticPr fontId="2"/>
  </si>
  <si>
    <t>立地条件</t>
    <rPh sb="0" eb="2">
      <t>リッチ</t>
    </rPh>
    <rPh sb="2" eb="4">
      <t>ジョウケン</t>
    </rPh>
    <phoneticPr fontId="2"/>
  </si>
  <si>
    <t>地域住民への説明</t>
    <rPh sb="0" eb="2">
      <t>チイキ</t>
    </rPh>
    <rPh sb="2" eb="4">
      <t>ジュウミン</t>
    </rPh>
    <rPh sb="6" eb="8">
      <t>セツメイ</t>
    </rPh>
    <phoneticPr fontId="2"/>
  </si>
  <si>
    <t>年間事業費12分の1</t>
    <rPh sb="0" eb="2">
      <t>ネンカン</t>
    </rPh>
    <rPh sb="2" eb="5">
      <t>ジギョウヒ</t>
    </rPh>
    <rPh sb="7" eb="8">
      <t>ブン</t>
    </rPh>
    <phoneticPr fontId="2"/>
  </si>
  <si>
    <t>施設整備自己資金</t>
    <rPh sb="0" eb="2">
      <t>シセツ</t>
    </rPh>
    <rPh sb="2" eb="4">
      <t>セイビ</t>
    </rPh>
    <rPh sb="4" eb="6">
      <t>ジコ</t>
    </rPh>
    <rPh sb="6" eb="8">
      <t>シキン</t>
    </rPh>
    <phoneticPr fontId="2"/>
  </si>
  <si>
    <t>を合わせた</t>
    <rPh sb="1" eb="2">
      <t>ア</t>
    </rPh>
    <phoneticPr fontId="2"/>
  </si>
  <si>
    <t>自己資金計</t>
    <rPh sb="0" eb="2">
      <t>ジコ</t>
    </rPh>
    <rPh sb="2" eb="4">
      <t>シキン</t>
    </rPh>
    <rPh sb="4" eb="5">
      <t>ケイ</t>
    </rPh>
    <phoneticPr fontId="2"/>
  </si>
  <si>
    <t>拠出元</t>
    <rPh sb="0" eb="2">
      <t>キョシュツ</t>
    </rPh>
    <rPh sb="2" eb="3">
      <t>モト</t>
    </rPh>
    <phoneticPr fontId="2"/>
  </si>
  <si>
    <t>残高確認内容</t>
    <rPh sb="0" eb="2">
      <t>ザンダカ</t>
    </rPh>
    <rPh sb="2" eb="4">
      <t>カクニン</t>
    </rPh>
    <rPh sb="4" eb="6">
      <t>ナイヨウ</t>
    </rPh>
    <phoneticPr fontId="2"/>
  </si>
  <si>
    <t>借り入れの有無</t>
    <rPh sb="0" eb="1">
      <t>カ</t>
    </rPh>
    <rPh sb="2" eb="3">
      <t>イ</t>
    </rPh>
    <rPh sb="5" eb="7">
      <t>ウム</t>
    </rPh>
    <phoneticPr fontId="2"/>
  </si>
  <si>
    <t>借り入れ（ア）</t>
    <rPh sb="0" eb="1">
      <t>カ</t>
    </rPh>
    <rPh sb="2" eb="3">
      <t>イ</t>
    </rPh>
    <phoneticPr fontId="2"/>
  </si>
  <si>
    <t>借入金額</t>
    <rPh sb="0" eb="2">
      <t>カリイレ</t>
    </rPh>
    <rPh sb="2" eb="4">
      <t>キンガク</t>
    </rPh>
    <phoneticPr fontId="2"/>
  </si>
  <si>
    <t>融資証明書</t>
    <rPh sb="0" eb="2">
      <t>ユウシ</t>
    </rPh>
    <rPh sb="2" eb="5">
      <t>ショウメイショ</t>
    </rPh>
    <phoneticPr fontId="2"/>
  </si>
  <si>
    <t>返済計画</t>
    <rPh sb="0" eb="2">
      <t>ヘンサイ</t>
    </rPh>
    <rPh sb="2" eb="4">
      <t>ケイカク</t>
    </rPh>
    <phoneticPr fontId="2"/>
  </si>
  <si>
    <t>損失の有無</t>
    <rPh sb="0" eb="2">
      <t>ソンシツ</t>
    </rPh>
    <rPh sb="3" eb="5">
      <t>ウム</t>
    </rPh>
    <phoneticPr fontId="2"/>
  </si>
  <si>
    <t>会計士の意見</t>
    <rPh sb="0" eb="2">
      <t>カイケイ</t>
    </rPh>
    <rPh sb="2" eb="3">
      <t>シ</t>
    </rPh>
    <rPh sb="4" eb="6">
      <t>イケン</t>
    </rPh>
    <phoneticPr fontId="2"/>
  </si>
  <si>
    <t>施設長の実績</t>
    <rPh sb="0" eb="3">
      <t>シセツチョウ</t>
    </rPh>
    <rPh sb="4" eb="6">
      <t>ジッセキ</t>
    </rPh>
    <phoneticPr fontId="2"/>
  </si>
  <si>
    <t>案件No.</t>
    <rPh sb="0" eb="2">
      <t>アンケン</t>
    </rPh>
    <phoneticPr fontId="2"/>
  </si>
  <si>
    <t>番地の前まで</t>
    <rPh sb="0" eb="2">
      <t>バンチ</t>
    </rPh>
    <rPh sb="3" eb="4">
      <t>マエ</t>
    </rPh>
    <phoneticPr fontId="2"/>
  </si>
  <si>
    <t>総事業費（万表記）</t>
    <rPh sb="0" eb="4">
      <t>ソウジギョウヒ</t>
    </rPh>
    <rPh sb="5" eb="6">
      <t>マン</t>
    </rPh>
    <rPh sb="6" eb="8">
      <t>ヒョウキ</t>
    </rPh>
    <phoneticPr fontId="2"/>
  </si>
  <si>
    <t>補助金（万表記）</t>
    <rPh sb="0" eb="3">
      <t>ホジョキン</t>
    </rPh>
    <rPh sb="4" eb="5">
      <t>マン</t>
    </rPh>
    <rPh sb="5" eb="7">
      <t>ヒョウキ</t>
    </rPh>
    <phoneticPr fontId="2"/>
  </si>
  <si>
    <t>整備予定地の概要</t>
    <rPh sb="0" eb="2">
      <t>セイビ</t>
    </rPh>
    <rPh sb="2" eb="5">
      <t>ヨテイチ</t>
    </rPh>
    <rPh sb="6" eb="8">
      <t>ガイヨウ</t>
    </rPh>
    <phoneticPr fontId="2"/>
  </si>
  <si>
    <t>園庭について</t>
    <rPh sb="0" eb="2">
      <t>エンテイ</t>
    </rPh>
    <phoneticPr fontId="2"/>
  </si>
  <si>
    <t>周辺の施設情報</t>
    <rPh sb="0" eb="2">
      <t>シュウヘン</t>
    </rPh>
    <rPh sb="3" eb="5">
      <t>シセツ</t>
    </rPh>
    <rPh sb="5" eb="7">
      <t>ジョウホウ</t>
    </rPh>
    <phoneticPr fontId="2"/>
  </si>
  <si>
    <t>会計士の意見２</t>
    <rPh sb="0" eb="2">
      <t>カイケイ</t>
    </rPh>
    <rPh sb="2" eb="3">
      <t>シ</t>
    </rPh>
    <rPh sb="4" eb="6">
      <t>イケン</t>
    </rPh>
    <phoneticPr fontId="2"/>
  </si>
  <si>
    <t>建築計画ページ</t>
    <rPh sb="0" eb="2">
      <t>ケンチク</t>
    </rPh>
    <rPh sb="2" eb="4">
      <t>ケイカク</t>
    </rPh>
    <phoneticPr fontId="2"/>
  </si>
  <si>
    <t>位置図ページ</t>
    <rPh sb="0" eb="3">
      <t>イチズ</t>
    </rPh>
    <phoneticPr fontId="2"/>
  </si>
  <si>
    <t>Ａ3横1</t>
    <rPh sb="2" eb="3">
      <t>ヨコ</t>
    </rPh>
    <phoneticPr fontId="2"/>
  </si>
  <si>
    <t>Ａ3横2</t>
    <rPh sb="2" eb="3">
      <t>ヨコ</t>
    </rPh>
    <phoneticPr fontId="2"/>
  </si>
  <si>
    <t>半径</t>
    <rPh sb="0" eb="2">
      <t>ハンケイ</t>
    </rPh>
    <phoneticPr fontId="2"/>
  </si>
  <si>
    <t>指令番号</t>
    <rPh sb="0" eb="2">
      <t>シレイ</t>
    </rPh>
    <rPh sb="2" eb="4">
      <t>バンゴウ</t>
    </rPh>
    <phoneticPr fontId="2"/>
  </si>
  <si>
    <t>申請年月日</t>
    <rPh sb="0" eb="2">
      <t>シンセイ</t>
    </rPh>
    <rPh sb="2" eb="5">
      <t>ネンガッピ</t>
    </rPh>
    <rPh sb="3" eb="5">
      <t>ガッピ</t>
    </rPh>
    <phoneticPr fontId="2"/>
  </si>
  <si>
    <t>交付年月日</t>
    <rPh sb="0" eb="2">
      <t>コウフ</t>
    </rPh>
    <rPh sb="2" eb="5">
      <t>ネンガッピ</t>
    </rPh>
    <phoneticPr fontId="2"/>
  </si>
  <si>
    <t>交付決定額</t>
    <rPh sb="0" eb="2">
      <t>コウフ</t>
    </rPh>
    <rPh sb="2" eb="4">
      <t>ケッテイ</t>
    </rPh>
    <rPh sb="4" eb="5">
      <t>ガク</t>
    </rPh>
    <phoneticPr fontId="2"/>
  </si>
  <si>
    <t>申請額との差額</t>
    <rPh sb="0" eb="3">
      <t>シンセイガク</t>
    </rPh>
    <rPh sb="5" eb="7">
      <t>サガク</t>
    </rPh>
    <phoneticPr fontId="2"/>
  </si>
  <si>
    <t>実績報告日</t>
    <rPh sb="0" eb="2">
      <t>ジッセキ</t>
    </rPh>
    <rPh sb="2" eb="4">
      <t>ホウコク</t>
    </rPh>
    <rPh sb="4" eb="5">
      <t>ビ</t>
    </rPh>
    <phoneticPr fontId="2"/>
  </si>
  <si>
    <t>交付確定額</t>
    <rPh sb="0" eb="2">
      <t>コウフ</t>
    </rPh>
    <rPh sb="2" eb="4">
      <t>カクテイ</t>
    </rPh>
    <rPh sb="4" eb="5">
      <t>ガク</t>
    </rPh>
    <phoneticPr fontId="2"/>
  </si>
  <si>
    <t>施設正式名称</t>
    <rPh sb="0" eb="2">
      <t>シセツ</t>
    </rPh>
    <rPh sb="2" eb="4">
      <t>セイシキ</t>
    </rPh>
    <rPh sb="4" eb="6">
      <t>メイショウ</t>
    </rPh>
    <phoneticPr fontId="2"/>
  </si>
  <si>
    <t>千万</t>
    <rPh sb="0" eb="2">
      <t>センマン</t>
    </rPh>
    <phoneticPr fontId="2"/>
  </si>
  <si>
    <t>百万</t>
    <rPh sb="0" eb="2">
      <t>ヒャクマン</t>
    </rPh>
    <phoneticPr fontId="2"/>
  </si>
  <si>
    <t>十万</t>
    <rPh sb="0" eb="2">
      <t>ジュウマン</t>
    </rPh>
    <phoneticPr fontId="2"/>
  </si>
  <si>
    <t>一万</t>
    <rPh sb="0" eb="2">
      <t>イチマン</t>
    </rPh>
    <phoneticPr fontId="2"/>
  </si>
  <si>
    <t>千円</t>
    <rPh sb="0" eb="2">
      <t>センエン</t>
    </rPh>
    <phoneticPr fontId="2"/>
  </si>
  <si>
    <t>百万円と施設整備にかかる自己資金</t>
    <rPh sb="0" eb="2">
      <t>ヒャクマン</t>
    </rPh>
    <phoneticPr fontId="2"/>
  </si>
  <si>
    <t>百万円を合わせた</t>
    <rPh sb="0" eb="2">
      <t>ヒャクマン</t>
    </rPh>
    <rPh sb="2" eb="3">
      <t>エン</t>
    </rPh>
    <rPh sb="4" eb="5">
      <t>ア</t>
    </rPh>
    <phoneticPr fontId="2"/>
  </si>
  <si>
    <t>メアド</t>
  </si>
  <si>
    <t>その他+消耗品（千円）</t>
  </si>
  <si>
    <t>と、、、</t>
  </si>
  <si>
    <t>(A)or(B)</t>
  </si>
  <si>
    <t>補助金内訳ページ</t>
  </si>
  <si>
    <t>ア）本事業において施設整備について</t>
  </si>
  <si>
    <t>月</t>
    <rPh sb="0" eb="1">
      <t>ガツ</t>
    </rPh>
    <phoneticPr fontId="2"/>
  </si>
  <si>
    <t>日</t>
    <rPh sb="0" eb="1">
      <t>ニチ</t>
    </rPh>
    <phoneticPr fontId="2"/>
  </si>
  <si>
    <t>7/7</t>
    <phoneticPr fontId="2"/>
  </si>
  <si>
    <t>5/5</t>
    <phoneticPr fontId="2"/>
  </si>
  <si>
    <t>6/6</t>
    <phoneticPr fontId="2"/>
  </si>
  <si>
    <t>公</t>
    <phoneticPr fontId="2"/>
  </si>
  <si>
    <r>
      <t xml:space="preserve">現在運営し
ている施設
</t>
    </r>
    <r>
      <rPr>
        <sz val="9"/>
        <color theme="1"/>
        <rFont val="ＭＳ Ｐ明朝"/>
        <family val="1"/>
        <charset val="128"/>
      </rPr>
      <t>※保育施設を
　中心に記載</t>
    </r>
    <phoneticPr fontId="2"/>
  </si>
  <si>
    <t xml:space="preserve">厚生労働省主催等の施設長就任予定者研修を修了 </t>
    <rPh sb="0" eb="2">
      <t>コウセイ</t>
    </rPh>
    <rPh sb="2" eb="5">
      <t>ロウドウショウ</t>
    </rPh>
    <rPh sb="5" eb="7">
      <t>シュサイ</t>
    </rPh>
    <rPh sb="7" eb="8">
      <t>トウ</t>
    </rPh>
    <phoneticPr fontId="2"/>
  </si>
  <si>
    <t>令和3年</t>
    <rPh sb="0" eb="2">
      <t>レイワ</t>
    </rPh>
    <rPh sb="3" eb="4">
      <t>ネン</t>
    </rPh>
    <phoneticPr fontId="2"/>
  </si>
  <si>
    <t>令和3</t>
    <rPh sb="0" eb="2">
      <t>レイワネン</t>
    </rPh>
    <phoneticPr fontId="2"/>
  </si>
  <si>
    <t>優先地区化どうか</t>
    <rPh sb="0" eb="2">
      <t>ユウセン</t>
    </rPh>
    <rPh sb="2" eb="5">
      <t>チクカ</t>
    </rPh>
    <phoneticPr fontId="2"/>
  </si>
  <si>
    <t>ヒアリング日</t>
    <rPh sb="5" eb="6">
      <t>ビ</t>
    </rPh>
    <phoneticPr fontId="2"/>
  </si>
  <si>
    <t>ヒアリング時間</t>
    <rPh sb="5" eb="7">
      <t>ジカン</t>
    </rPh>
    <phoneticPr fontId="2"/>
  </si>
  <si>
    <t>ヒアリング場所</t>
    <rPh sb="5" eb="7">
      <t>バショ</t>
    </rPh>
    <phoneticPr fontId="2"/>
  </si>
  <si>
    <t>概要</t>
    <rPh sb="0" eb="2">
      <t>ガイヨウ</t>
    </rPh>
    <phoneticPr fontId="2"/>
  </si>
  <si>
    <t>担当者名</t>
    <rPh sb="0" eb="3">
      <t>タントウシャ</t>
    </rPh>
    <rPh sb="3" eb="4">
      <t>メイ</t>
    </rPh>
    <phoneticPr fontId="2"/>
  </si>
  <si>
    <t>代表者生年月日</t>
    <rPh sb="0" eb="3">
      <t>ダイヒョウシャ</t>
    </rPh>
    <rPh sb="3" eb="5">
      <t>セイネン</t>
    </rPh>
    <rPh sb="5" eb="7">
      <t>ガッピ</t>
    </rPh>
    <phoneticPr fontId="2"/>
  </si>
  <si>
    <t>保育事業に係る実績等</t>
  </si>
  <si>
    <t>職員配置</t>
    <rPh sb="0" eb="2">
      <t>ショクイン</t>
    </rPh>
    <rPh sb="2" eb="4">
      <t>ハイチ</t>
    </rPh>
    <phoneticPr fontId="2"/>
  </si>
  <si>
    <t>建物建築年月</t>
    <rPh sb="0" eb="2">
      <t>タテモノ</t>
    </rPh>
    <rPh sb="2" eb="4">
      <t>ケンチク</t>
    </rPh>
    <rPh sb="4" eb="6">
      <t>ネンゲツ</t>
    </rPh>
    <phoneticPr fontId="2"/>
  </si>
  <si>
    <t>駐車場</t>
    <rPh sb="0" eb="2">
      <t>チュウシャ</t>
    </rPh>
    <rPh sb="2" eb="3">
      <t>バ</t>
    </rPh>
    <phoneticPr fontId="2"/>
  </si>
  <si>
    <t>貸借条件</t>
    <rPh sb="0" eb="2">
      <t>タイシャク</t>
    </rPh>
    <rPh sb="2" eb="4">
      <t>ジョウケン</t>
    </rPh>
    <phoneticPr fontId="2"/>
  </si>
  <si>
    <t>月額賃料（千円）</t>
    <rPh sb="0" eb="2">
      <t>ゲツガク</t>
    </rPh>
    <rPh sb="2" eb="4">
      <t>チンリョウ</t>
    </rPh>
    <rPh sb="5" eb="7">
      <t>センエン</t>
    </rPh>
    <phoneticPr fontId="2"/>
  </si>
  <si>
    <t>自己資金口座</t>
    <rPh sb="0" eb="2">
      <t>ジコ</t>
    </rPh>
    <rPh sb="2" eb="4">
      <t>シキン</t>
    </rPh>
    <rPh sb="4" eb="6">
      <t>コウザ</t>
    </rPh>
    <phoneticPr fontId="2"/>
  </si>
  <si>
    <t>代表者略歴</t>
    <rPh sb="0" eb="3">
      <t>ダイヒョウシャ</t>
    </rPh>
    <rPh sb="3" eb="5">
      <t>リャクレキ</t>
    </rPh>
    <phoneticPr fontId="2"/>
  </si>
  <si>
    <t>建物の造り</t>
    <rPh sb="0" eb="2">
      <t>タテモノ</t>
    </rPh>
    <rPh sb="3" eb="4">
      <t>ツク</t>
    </rPh>
    <phoneticPr fontId="2"/>
  </si>
  <si>
    <t>計画している階</t>
    <rPh sb="0" eb="2">
      <t>ケイカク</t>
    </rPh>
    <rPh sb="6" eb="7">
      <t>カイ</t>
    </rPh>
    <phoneticPr fontId="2"/>
  </si>
  <si>
    <t>賃借料計（千円）</t>
    <rPh sb="0" eb="3">
      <t>チンシャクリョウ</t>
    </rPh>
    <rPh sb="3" eb="4">
      <t>ケイ</t>
    </rPh>
    <rPh sb="5" eb="7">
      <t>センエン</t>
    </rPh>
    <phoneticPr fontId="2"/>
  </si>
  <si>
    <t>消耗品（千円）</t>
    <rPh sb="0" eb="2">
      <t>ショウモウ</t>
    </rPh>
    <rPh sb="2" eb="3">
      <t>ヒン</t>
    </rPh>
    <rPh sb="4" eb="6">
      <t>センエン</t>
    </rPh>
    <phoneticPr fontId="2"/>
  </si>
  <si>
    <t>その他（千円）</t>
    <rPh sb="2" eb="3">
      <t>タ</t>
    </rPh>
    <rPh sb="4" eb="6">
      <t>センエン</t>
    </rPh>
    <phoneticPr fontId="2"/>
  </si>
  <si>
    <t>補助対象外計（千円）</t>
    <rPh sb="0" eb="2">
      <t>ホジョ</t>
    </rPh>
    <rPh sb="2" eb="5">
      <t>タイショウガイ</t>
    </rPh>
    <rPh sb="5" eb="6">
      <t>ケイ</t>
    </rPh>
    <rPh sb="7" eb="9">
      <t>センエン</t>
    </rPh>
    <phoneticPr fontId="2"/>
  </si>
  <si>
    <t>整備事業費合計（千円）</t>
    <rPh sb="0" eb="2">
      <t>セイビ</t>
    </rPh>
    <rPh sb="2" eb="5">
      <t>ジギョウヒ</t>
    </rPh>
    <rPh sb="5" eb="7">
      <t>ゴウケイ</t>
    </rPh>
    <rPh sb="8" eb="10">
      <t>センエン</t>
    </rPh>
    <phoneticPr fontId="2"/>
  </si>
  <si>
    <t>年間事業費1/12（千円）</t>
    <rPh sb="0" eb="2">
      <t>ネンカン</t>
    </rPh>
    <rPh sb="2" eb="5">
      <t>ジギョウヒ</t>
    </rPh>
    <rPh sb="10" eb="12">
      <t>センエン</t>
    </rPh>
    <phoneticPr fontId="2"/>
  </si>
  <si>
    <t>総計（千円）</t>
    <rPh sb="0" eb="2">
      <t>ソウケイ</t>
    </rPh>
    <rPh sb="3" eb="5">
      <t>センエン</t>
    </rPh>
    <phoneticPr fontId="2"/>
  </si>
  <si>
    <t>改修費計（千円）</t>
    <rPh sb="0" eb="2">
      <t>カイシュウ</t>
    </rPh>
    <rPh sb="2" eb="3">
      <t>ヒ</t>
    </rPh>
    <rPh sb="3" eb="4">
      <t>ケイ</t>
    </rPh>
    <rPh sb="5" eb="7">
      <t>センエン</t>
    </rPh>
    <phoneticPr fontId="2"/>
  </si>
  <si>
    <t>借入金（千円）</t>
    <rPh sb="0" eb="2">
      <t>カリイレ</t>
    </rPh>
    <rPh sb="2" eb="3">
      <t>キン</t>
    </rPh>
    <rPh sb="4" eb="6">
      <t>センエン</t>
    </rPh>
    <phoneticPr fontId="2"/>
  </si>
  <si>
    <t>自己資金（千円）</t>
    <rPh sb="0" eb="2">
      <t>ジコ</t>
    </rPh>
    <rPh sb="2" eb="4">
      <t>シキン</t>
    </rPh>
    <rPh sb="5" eb="7">
      <t>センエン</t>
    </rPh>
    <phoneticPr fontId="2"/>
  </si>
  <si>
    <t>寄付金（千円）</t>
    <rPh sb="0" eb="3">
      <t>キフキン</t>
    </rPh>
    <rPh sb="4" eb="6">
      <t>センエン</t>
    </rPh>
    <phoneticPr fontId="2"/>
  </si>
  <si>
    <t>財源総計（千円）</t>
    <rPh sb="0" eb="2">
      <t>ザイゲン</t>
    </rPh>
    <rPh sb="2" eb="4">
      <t>ソウケイ</t>
    </rPh>
    <rPh sb="5" eb="7">
      <t>センエン</t>
    </rPh>
    <phoneticPr fontId="2"/>
  </si>
  <si>
    <t>整備費財源計（千円）</t>
    <rPh sb="0" eb="3">
      <t>セイビヒ</t>
    </rPh>
    <rPh sb="3" eb="5">
      <t>ザイゲン</t>
    </rPh>
    <rPh sb="5" eb="6">
      <t>ケイ</t>
    </rPh>
    <rPh sb="7" eb="9">
      <t>センエン</t>
    </rPh>
    <phoneticPr fontId="2"/>
  </si>
  <si>
    <t>自己資金合計（千円）</t>
    <rPh sb="0" eb="2">
      <t>ジコ</t>
    </rPh>
    <rPh sb="2" eb="4">
      <t>シキン</t>
    </rPh>
    <rPh sb="4" eb="6">
      <t>ゴウケイ</t>
    </rPh>
    <rPh sb="7" eb="9">
      <t>センエン</t>
    </rPh>
    <phoneticPr fontId="2"/>
  </si>
  <si>
    <t>0歳児室面積</t>
    <rPh sb="1" eb="3">
      <t>サイジ</t>
    </rPh>
    <rPh sb="3" eb="4">
      <t>シツ</t>
    </rPh>
    <rPh sb="4" eb="6">
      <t>メンセキ</t>
    </rPh>
    <phoneticPr fontId="2"/>
  </si>
  <si>
    <t>1歳児室面積</t>
    <rPh sb="1" eb="3">
      <t>サイジ</t>
    </rPh>
    <rPh sb="3" eb="4">
      <t>シツ</t>
    </rPh>
    <rPh sb="4" eb="6">
      <t>メンセキ</t>
    </rPh>
    <phoneticPr fontId="2"/>
  </si>
  <si>
    <t>2歳児室面積</t>
    <rPh sb="1" eb="3">
      <t>サイジ</t>
    </rPh>
    <rPh sb="3" eb="4">
      <t>シツ</t>
    </rPh>
    <rPh sb="4" eb="6">
      <t>メンセキ</t>
    </rPh>
    <phoneticPr fontId="2"/>
  </si>
  <si>
    <t>一時預かり室面積</t>
    <rPh sb="0" eb="2">
      <t>イチジ</t>
    </rPh>
    <rPh sb="2" eb="3">
      <t>アズ</t>
    </rPh>
    <rPh sb="5" eb="6">
      <t>シツ</t>
    </rPh>
    <rPh sb="6" eb="8">
      <t>メンセキ</t>
    </rPh>
    <phoneticPr fontId="2"/>
  </si>
  <si>
    <t>遊戯室面積</t>
    <rPh sb="0" eb="3">
      <t>ユウギシツ</t>
    </rPh>
    <rPh sb="3" eb="5">
      <t>メンセキ</t>
    </rPh>
    <phoneticPr fontId="2"/>
  </si>
  <si>
    <t>調理室面積</t>
    <rPh sb="0" eb="3">
      <t>チョウリシツ</t>
    </rPh>
    <rPh sb="3" eb="5">
      <t>メンセキ</t>
    </rPh>
    <phoneticPr fontId="2"/>
  </si>
  <si>
    <t>人件費率（３年目）</t>
    <rPh sb="0" eb="3">
      <t>ジンケンヒ</t>
    </rPh>
    <rPh sb="3" eb="4">
      <t>リツ</t>
    </rPh>
    <rPh sb="6" eb="8">
      <t>ネンメ</t>
    </rPh>
    <phoneticPr fontId="2"/>
  </si>
  <si>
    <t>平均給与（月）</t>
    <rPh sb="0" eb="2">
      <t>ヘイキン</t>
    </rPh>
    <rPh sb="2" eb="4">
      <t>キュウヨ</t>
    </rPh>
    <rPh sb="5" eb="6">
      <t>ツキ</t>
    </rPh>
    <phoneticPr fontId="2"/>
  </si>
  <si>
    <t>一時預かり</t>
    <rPh sb="0" eb="2">
      <t>イチジ</t>
    </rPh>
    <rPh sb="2" eb="3">
      <t>アズ</t>
    </rPh>
    <phoneticPr fontId="55"/>
  </si>
  <si>
    <t>職員棒給（初年度）</t>
    <rPh sb="0" eb="2">
      <t>ショクイン</t>
    </rPh>
    <rPh sb="2" eb="3">
      <t>ボウ</t>
    </rPh>
    <rPh sb="3" eb="4">
      <t>キュウ</t>
    </rPh>
    <rPh sb="5" eb="8">
      <t>ショネンド</t>
    </rPh>
    <phoneticPr fontId="55"/>
  </si>
  <si>
    <t>常勤給与月額</t>
    <rPh sb="0" eb="2">
      <t>ジョウキン</t>
    </rPh>
    <rPh sb="2" eb="4">
      <t>キュウヨ</t>
    </rPh>
    <rPh sb="4" eb="6">
      <t>ゲツガク</t>
    </rPh>
    <phoneticPr fontId="55"/>
  </si>
  <si>
    <t>給食費</t>
    <rPh sb="0" eb="2">
      <t>キュウショク</t>
    </rPh>
    <rPh sb="2" eb="3">
      <t>ヒ</t>
    </rPh>
    <phoneticPr fontId="55"/>
  </si>
  <si>
    <t>施設定員3</t>
    <rPh sb="0" eb="2">
      <t>シセツ</t>
    </rPh>
    <rPh sb="2" eb="4">
      <t>テイイン</t>
    </rPh>
    <phoneticPr fontId="55"/>
  </si>
  <si>
    <t>　延長保育補助金・保護者負担料</t>
    <rPh sb="9" eb="12">
      <t>ホゴシャ</t>
    </rPh>
    <rPh sb="12" eb="14">
      <t>フタン</t>
    </rPh>
    <rPh sb="14" eb="15">
      <t>リョウ</t>
    </rPh>
    <phoneticPr fontId="2"/>
  </si>
  <si>
    <t>　一時預かり保育補助金・保護者負担料</t>
    <phoneticPr fontId="2"/>
  </si>
  <si>
    <t>←自動計算（R75÷12、千円未満切り上げ）</t>
    <rPh sb="1" eb="3">
      <t>ジドウ</t>
    </rPh>
    <rPh sb="3" eb="5">
      <t>ケイサン</t>
    </rPh>
    <rPh sb="13" eb="15">
      <t>センエン</t>
    </rPh>
    <rPh sb="15" eb="17">
      <t>ミマン</t>
    </rPh>
    <rPh sb="17" eb="18">
      <t>キ</t>
    </rPh>
    <rPh sb="19" eb="20">
      <t>ア</t>
    </rPh>
    <phoneticPr fontId="2"/>
  </si>
  <si>
    <t>令和４年</t>
  </si>
  <si>
    <t>代替公園</t>
    <rPh sb="0" eb="2">
      <t>ダイタイ</t>
    </rPh>
    <rPh sb="2" eb="4">
      <t>コウエン</t>
    </rPh>
    <phoneticPr fontId="2"/>
  </si>
  <si>
    <t>歩行距離</t>
    <rPh sb="0" eb="2">
      <t>ホコウ</t>
    </rPh>
    <rPh sb="2" eb="4">
      <t>キョリ</t>
    </rPh>
    <phoneticPr fontId="2"/>
  </si>
  <si>
    <t>kod006162@city.sendai.jp</t>
    <phoneticPr fontId="2"/>
  </si>
  <si>
    <t>年間予算（1年目）</t>
    <rPh sb="0" eb="2">
      <t>ネンカン</t>
    </rPh>
    <rPh sb="2" eb="4">
      <t>ヨサン</t>
    </rPh>
    <rPh sb="6" eb="8">
      <t>ネンメ</t>
    </rPh>
    <phoneticPr fontId="2"/>
  </si>
  <si>
    <t>人件費（1年目）</t>
    <rPh sb="0" eb="3">
      <t>ジンケンヒ</t>
    </rPh>
    <rPh sb="5" eb="7">
      <t>ネンメ</t>
    </rPh>
    <phoneticPr fontId="2"/>
  </si>
  <si>
    <t>施設長予定者名</t>
    <rPh sb="0" eb="3">
      <t>シセツチョウ</t>
    </rPh>
    <rPh sb="3" eb="6">
      <t>ヨテイシャ</t>
    </rPh>
    <rPh sb="6" eb="7">
      <t>メイ</t>
    </rPh>
    <phoneticPr fontId="2"/>
  </si>
  <si>
    <t>施設長資格有無</t>
    <rPh sb="0" eb="2">
      <t>シセツ</t>
    </rPh>
    <rPh sb="2" eb="3">
      <t>チョウ</t>
    </rPh>
    <rPh sb="3" eb="5">
      <t>シカク</t>
    </rPh>
    <rPh sb="5" eb="7">
      <t>ウム</t>
    </rPh>
    <phoneticPr fontId="2"/>
  </si>
  <si>
    <t>施設長資格種類</t>
    <rPh sb="0" eb="2">
      <t>シセツ</t>
    </rPh>
    <rPh sb="2" eb="3">
      <t>チョウ</t>
    </rPh>
    <rPh sb="3" eb="5">
      <t>シカク</t>
    </rPh>
    <rPh sb="5" eb="7">
      <t>シュルイ</t>
    </rPh>
    <phoneticPr fontId="2"/>
  </si>
  <si>
    <t>保育士-常勤-資格有</t>
    <rPh sb="0" eb="3">
      <t>ホイクシ</t>
    </rPh>
    <rPh sb="4" eb="6">
      <t>ジョウキン</t>
    </rPh>
    <rPh sb="7" eb="9">
      <t>シカク</t>
    </rPh>
    <rPh sb="9" eb="10">
      <t>アリ</t>
    </rPh>
    <phoneticPr fontId="2"/>
  </si>
  <si>
    <t>保育士-常勤-資格無</t>
    <rPh sb="0" eb="3">
      <t>ホイクシ</t>
    </rPh>
    <rPh sb="4" eb="6">
      <t>ジョウキン</t>
    </rPh>
    <rPh sb="7" eb="9">
      <t>シカク</t>
    </rPh>
    <rPh sb="9" eb="10">
      <t>ナシ</t>
    </rPh>
    <phoneticPr fontId="2"/>
  </si>
  <si>
    <t>保育士-非常勤-資格有</t>
    <rPh sb="0" eb="3">
      <t>ホイクシ</t>
    </rPh>
    <rPh sb="4" eb="5">
      <t>ヒ</t>
    </rPh>
    <rPh sb="5" eb="7">
      <t>ジョウキン</t>
    </rPh>
    <rPh sb="8" eb="10">
      <t>シカク</t>
    </rPh>
    <rPh sb="10" eb="11">
      <t>アリ</t>
    </rPh>
    <phoneticPr fontId="2"/>
  </si>
  <si>
    <t>保育士-非常勤-資格無</t>
    <rPh sb="0" eb="3">
      <t>ホイクシ</t>
    </rPh>
    <rPh sb="4" eb="5">
      <t>ヒ</t>
    </rPh>
    <rPh sb="5" eb="7">
      <t>ジョウキン</t>
    </rPh>
    <rPh sb="8" eb="10">
      <t>シカク</t>
    </rPh>
    <rPh sb="10" eb="11">
      <t>ナシ</t>
    </rPh>
    <phoneticPr fontId="2"/>
  </si>
  <si>
    <t>調理員-常勤</t>
    <rPh sb="0" eb="3">
      <t>チョウリイン</t>
    </rPh>
    <rPh sb="4" eb="6">
      <t>ジョウキン</t>
    </rPh>
    <phoneticPr fontId="2"/>
  </si>
  <si>
    <t>調理員-非常勤</t>
    <rPh sb="0" eb="3">
      <t>チョウリイン</t>
    </rPh>
    <rPh sb="4" eb="5">
      <t>ヒ</t>
    </rPh>
    <rPh sb="5" eb="7">
      <t>ジョウキン</t>
    </rPh>
    <phoneticPr fontId="2"/>
  </si>
  <si>
    <t>栄養士-常勤</t>
    <rPh sb="0" eb="3">
      <t>エイヨウシ</t>
    </rPh>
    <rPh sb="4" eb="6">
      <t>ジョウキン</t>
    </rPh>
    <phoneticPr fontId="2"/>
  </si>
  <si>
    <t>栄養士-非常勤</t>
    <rPh sb="0" eb="3">
      <t>エイヨウシ</t>
    </rPh>
    <rPh sb="4" eb="5">
      <t>ヒ</t>
    </rPh>
    <rPh sb="5" eb="7">
      <t>ジョウキン</t>
    </rPh>
    <phoneticPr fontId="2"/>
  </si>
  <si>
    <t>その他-常勤</t>
    <rPh sb="2" eb="3">
      <t>タ</t>
    </rPh>
    <rPh sb="4" eb="6">
      <t>ジョウキン</t>
    </rPh>
    <phoneticPr fontId="2"/>
  </si>
  <si>
    <t>その他-非常勤</t>
    <rPh sb="2" eb="3">
      <t>タ</t>
    </rPh>
    <rPh sb="4" eb="5">
      <t>ヒ</t>
    </rPh>
    <rPh sb="5" eb="7">
      <t>ジョウキン</t>
    </rPh>
    <phoneticPr fontId="2"/>
  </si>
  <si>
    <t>合計-常勤</t>
    <rPh sb="0" eb="2">
      <t>ゴウケイ</t>
    </rPh>
    <rPh sb="3" eb="5">
      <t>ジョウキン</t>
    </rPh>
    <phoneticPr fontId="2"/>
  </si>
  <si>
    <t>合計-非常勤</t>
    <rPh sb="0" eb="2">
      <t>ゴウケイ</t>
    </rPh>
    <rPh sb="3" eb="6">
      <t>ヒジョウキン</t>
    </rPh>
    <phoneticPr fontId="2"/>
  </si>
  <si>
    <t>合計-全員</t>
    <rPh sb="0" eb="2">
      <t>ゴウケイ</t>
    </rPh>
    <rPh sb="3" eb="5">
      <t>ゼンイン</t>
    </rPh>
    <phoneticPr fontId="2"/>
  </si>
  <si>
    <t>←「卒園後の受け皿」は確保済の枠数を選択すること（2歳児定員を超えて確保できている場合は2歳児定員数を選択）</t>
    <rPh sb="2" eb="4">
      <t>ソツエン</t>
    </rPh>
    <rPh sb="4" eb="5">
      <t>ゴ</t>
    </rPh>
    <rPh sb="6" eb="7">
      <t>ウ</t>
    </rPh>
    <rPh sb="8" eb="9">
      <t>ザラ</t>
    </rPh>
    <rPh sb="11" eb="13">
      <t>カクホ</t>
    </rPh>
    <rPh sb="13" eb="14">
      <t>スミ</t>
    </rPh>
    <rPh sb="15" eb="16">
      <t>ワク</t>
    </rPh>
    <rPh sb="16" eb="17">
      <t>スウ</t>
    </rPh>
    <rPh sb="18" eb="20">
      <t>センタク</t>
    </rPh>
    <rPh sb="26" eb="28">
      <t>サイジ</t>
    </rPh>
    <rPh sb="28" eb="30">
      <t>テイイン</t>
    </rPh>
    <rPh sb="31" eb="32">
      <t>コ</t>
    </rPh>
    <rPh sb="34" eb="36">
      <t>カクホ</t>
    </rPh>
    <rPh sb="41" eb="43">
      <t>バアイ</t>
    </rPh>
    <rPh sb="45" eb="47">
      <t>サイジ</t>
    </rPh>
    <rPh sb="47" eb="49">
      <t>テイイン</t>
    </rPh>
    <rPh sb="49" eb="50">
      <t>スウ</t>
    </rPh>
    <rPh sb="51" eb="53">
      <t>センタク</t>
    </rPh>
    <phoneticPr fontId="2"/>
  </si>
  <si>
    <t>連携-保育内容支援</t>
    <rPh sb="0" eb="2">
      <t>レンケイ</t>
    </rPh>
    <rPh sb="3" eb="5">
      <t>ホイク</t>
    </rPh>
    <rPh sb="5" eb="7">
      <t>ナイヨウ</t>
    </rPh>
    <rPh sb="7" eb="9">
      <t>シエン</t>
    </rPh>
    <phoneticPr fontId="2"/>
  </si>
  <si>
    <t>連携-代替保育の提供</t>
    <rPh sb="0" eb="2">
      <t>レンケイ</t>
    </rPh>
    <rPh sb="3" eb="7">
      <t>ダイタイホイク</t>
    </rPh>
    <rPh sb="8" eb="10">
      <t>テイキョウ</t>
    </rPh>
    <phoneticPr fontId="2"/>
  </si>
  <si>
    <t>連携-卒園後受皿</t>
    <rPh sb="0" eb="2">
      <t>レンケイ</t>
    </rPh>
    <rPh sb="3" eb="6">
      <t>ソツエンゴ</t>
    </rPh>
    <rPh sb="6" eb="8">
      <t>ウケザラ</t>
    </rPh>
    <phoneticPr fontId="2"/>
  </si>
  <si>
    <t>優先整備地域</t>
    <rPh sb="0" eb="6">
      <t>ユウセンセイビチイキ</t>
    </rPh>
    <phoneticPr fontId="2"/>
  </si>
  <si>
    <t>優先整備地域に…</t>
    <rPh sb="0" eb="2">
      <t>ユウセン</t>
    </rPh>
    <rPh sb="2" eb="4">
      <t>セイビ</t>
    </rPh>
    <rPh sb="4" eb="6">
      <t>チイキ</t>
    </rPh>
    <phoneticPr fontId="2"/>
  </si>
  <si>
    <t>022-214-8753</t>
    <phoneticPr fontId="2"/>
  </si>
  <si>
    <t>様式1</t>
    <rPh sb="0" eb="2">
      <t>ヨウシキ</t>
    </rPh>
    <phoneticPr fontId="2"/>
  </si>
  <si>
    <t>仙台市・・・</t>
    <rPh sb="0" eb="3">
      <t>センダイシ</t>
    </rPh>
    <phoneticPr fontId="2"/>
  </si>
  <si>
    <t>ＦＡＸ番号</t>
    <phoneticPr fontId="2"/>
  </si>
  <si>
    <t>本申請
担当者名</t>
    <rPh sb="0" eb="1">
      <t>ホン</t>
    </rPh>
    <rPh sb="1" eb="3">
      <t>シンセイ</t>
    </rPh>
    <rPh sb="4" eb="7">
      <t>タントウシャ</t>
    </rPh>
    <rPh sb="7" eb="8">
      <t>メイ</t>
    </rPh>
    <phoneticPr fontId="2"/>
  </si>
  <si>
    <t>担当者
電話番号</t>
    <rPh sb="0" eb="3">
      <t>タントウシャ</t>
    </rPh>
    <rPh sb="4" eb="6">
      <t>デンワ</t>
    </rPh>
    <rPh sb="6" eb="8">
      <t>バンゴウ</t>
    </rPh>
    <phoneticPr fontId="2"/>
  </si>
  <si>
    <t>←法人としての連絡先</t>
    <phoneticPr fontId="2"/>
  </si>
  <si>
    <t>法人
ﾒｰﾙｱﾄﾞﾚｽ</t>
    <rPh sb="0" eb="2">
      <t>ホウジン</t>
    </rPh>
    <phoneticPr fontId="2"/>
  </si>
  <si>
    <t>←本申請の担当者について記入</t>
    <rPh sb="1" eb="2">
      <t>ホン</t>
    </rPh>
    <rPh sb="2" eb="4">
      <t>シンセイ</t>
    </rPh>
    <rPh sb="5" eb="8">
      <t>タントウシャ</t>
    </rPh>
    <rPh sb="12" eb="14">
      <t>キニュウ</t>
    </rPh>
    <phoneticPr fontId="2"/>
  </si>
  <si>
    <t>←公定価格試算シート「年間運営費額」の値を記入</t>
    <rPh sb="1" eb="3">
      <t>コウテイ</t>
    </rPh>
    <rPh sb="3" eb="5">
      <t>カカク</t>
    </rPh>
    <rPh sb="5" eb="7">
      <t>シサン</t>
    </rPh>
    <rPh sb="11" eb="16">
      <t>ネンカンウンエイヒ</t>
    </rPh>
    <rPh sb="16" eb="17">
      <t>ガク</t>
    </rPh>
    <rPh sb="19" eb="20">
      <t>アタイ</t>
    </rPh>
    <rPh sb="21" eb="23">
      <t>キニュウ</t>
    </rPh>
    <phoneticPr fontId="2"/>
  </si>
  <si>
    <t>　小規模保育事業設置事前協議書の提出にあたり，暴力団等との関係を有していないことを誓約します。また、説明を求められた際には誠実に対応いたします。</t>
    <rPh sb="8" eb="10">
      <t>セッチ</t>
    </rPh>
    <rPh sb="10" eb="12">
      <t>ジゼン</t>
    </rPh>
    <phoneticPr fontId="2"/>
  </si>
  <si>
    <t>仙台市・・・</t>
    <phoneticPr fontId="2"/>
  </si>
  <si>
    <t>株式会社〇〇〇
代表取締役　　仙台　太郎</t>
    <phoneticPr fontId="2"/>
  </si>
  <si>
    <t>←所在地が地番の場合はその旨わかるように記入すること</t>
    <rPh sb="1" eb="4">
      <t>ショザイチ</t>
    </rPh>
    <rPh sb="5" eb="7">
      <t>チバン</t>
    </rPh>
    <rPh sb="8" eb="10">
      <t>バアイ</t>
    </rPh>
    <rPh sb="13" eb="14">
      <t>ムネ</t>
    </rPh>
    <rPh sb="20" eb="22">
      <t>キニュウ</t>
    </rPh>
    <phoneticPr fontId="2"/>
  </si>
  <si>
    <t>←土地・建物の所有者（管理会社）の住所</t>
    <rPh sb="1" eb="3">
      <t>トチ</t>
    </rPh>
    <rPh sb="4" eb="6">
      <t>タテモノ</t>
    </rPh>
    <rPh sb="7" eb="10">
      <t>ショユウシャ</t>
    </rPh>
    <rPh sb="11" eb="13">
      <t>カンリ</t>
    </rPh>
    <rPh sb="13" eb="15">
      <t>ガイシャ</t>
    </rPh>
    <rPh sb="17" eb="19">
      <t>ジュウショ</t>
    </rPh>
    <phoneticPr fontId="2"/>
  </si>
  <si>
    <t>←土地・建物の所有者（管理会社）の氏名（名称）および印</t>
    <rPh sb="1" eb="3">
      <t>トチ</t>
    </rPh>
    <rPh sb="4" eb="6">
      <t>タテモノ</t>
    </rPh>
    <rPh sb="7" eb="10">
      <t>ショユウシャ</t>
    </rPh>
    <rPh sb="11" eb="13">
      <t>カンリ</t>
    </rPh>
    <rPh sb="13" eb="15">
      <t>ガイシャ</t>
    </rPh>
    <rPh sb="17" eb="19">
      <t>シメイ</t>
    </rPh>
    <rPh sb="20" eb="22">
      <t>メイショウ</t>
    </rPh>
    <rPh sb="26" eb="27">
      <t>イン</t>
    </rPh>
    <phoneticPr fontId="2"/>
  </si>
  <si>
    <t>←直近3か年分を記入</t>
    <rPh sb="1" eb="3">
      <t>チョッキン</t>
    </rPh>
    <rPh sb="5" eb="6">
      <t>ネン</t>
    </rPh>
    <rPh sb="6" eb="7">
      <t>ブン</t>
    </rPh>
    <rPh sb="8" eb="10">
      <t>キニュウ</t>
    </rPh>
    <phoneticPr fontId="2"/>
  </si>
  <si>
    <r>
      <rPr>
        <b/>
        <sz val="14"/>
        <color rgb="FFC00000"/>
        <rFont val="HGSｺﾞｼｯｸE"/>
        <family val="3"/>
        <charset val="128"/>
      </rPr>
      <t>（記入例）</t>
    </r>
    <r>
      <rPr>
        <sz val="14"/>
        <color theme="1"/>
        <rFont val="HGSｺﾞｼｯｸE"/>
        <family val="3"/>
        <charset val="128"/>
      </rPr>
      <t>令和　年度　収支予算書</t>
    </r>
    <rPh sb="1" eb="3">
      <t>キニュウ</t>
    </rPh>
    <rPh sb="3" eb="4">
      <t>レイ</t>
    </rPh>
    <rPh sb="5" eb="7">
      <t>レイワ</t>
    </rPh>
    <phoneticPr fontId="2"/>
  </si>
  <si>
    <t>施設名：　　　　　　　　　　　　　　　</t>
    <rPh sb="0" eb="2">
      <t>シセツ</t>
    </rPh>
    <rPh sb="2" eb="3">
      <t>メイ</t>
    </rPh>
    <phoneticPr fontId="2"/>
  </si>
  <si>
    <t>保育従事者必要数</t>
    <rPh sb="0" eb="2">
      <t>ホイク</t>
    </rPh>
    <rPh sb="2" eb="5">
      <t>ジュウジシャ</t>
    </rPh>
    <rPh sb="5" eb="8">
      <t>ヒツヨウスウ</t>
    </rPh>
    <phoneticPr fontId="2"/>
  </si>
  <si>
    <t>1　・　2　歳　児</t>
    <rPh sb="6" eb="7">
      <t>サイ</t>
    </rPh>
    <rPh sb="8" eb="9">
      <t>ジ</t>
    </rPh>
    <phoneticPr fontId="2"/>
  </si>
  <si>
    <t>保育従事者配置数</t>
    <rPh sb="0" eb="2">
      <t>ホイク</t>
    </rPh>
    <rPh sb="2" eb="5">
      <t>ジュウジシャ</t>
    </rPh>
    <rPh sb="5" eb="7">
      <t>ハイチ</t>
    </rPh>
    <rPh sb="7" eb="8">
      <t>スウ</t>
    </rPh>
    <phoneticPr fontId="2"/>
  </si>
  <si>
    <t>令和4</t>
    <rPh sb="0" eb="2">
      <t>レイワ</t>
    </rPh>
    <phoneticPr fontId="2"/>
  </si>
  <si>
    <t>普通預金</t>
  </si>
  <si>
    <t>←</t>
    <phoneticPr fontId="2"/>
  </si>
  <si>
    <t>←定員通り入所した場合を想定した人数を記入すること
←様式8「職員の勤務状況」と人数や内訳等を一致させること
←施設長が専任（保育に入らない）の場合は「その他-常勤」欄に人数を記入すること
←合計欄は自動計算</t>
    <rPh sb="1" eb="3">
      <t>テイイン</t>
    </rPh>
    <rPh sb="3" eb="4">
      <t>トオ</t>
    </rPh>
    <rPh sb="5" eb="7">
      <t>ニュウショ</t>
    </rPh>
    <rPh sb="9" eb="11">
      <t>バアイ</t>
    </rPh>
    <rPh sb="12" eb="14">
      <t>ソウテイ</t>
    </rPh>
    <rPh sb="16" eb="18">
      <t>ニンズウ</t>
    </rPh>
    <rPh sb="19" eb="21">
      <t>キニュウ</t>
    </rPh>
    <rPh sb="27" eb="29">
      <t>ヨウシキ</t>
    </rPh>
    <rPh sb="31" eb="33">
      <t>ショクイン</t>
    </rPh>
    <rPh sb="34" eb="36">
      <t>キンム</t>
    </rPh>
    <rPh sb="36" eb="38">
      <t>ジョウキョウ</t>
    </rPh>
    <rPh sb="40" eb="42">
      <t>ニンズウ</t>
    </rPh>
    <rPh sb="43" eb="45">
      <t>ウチワケ</t>
    </rPh>
    <rPh sb="45" eb="46">
      <t>トウ</t>
    </rPh>
    <rPh sb="47" eb="49">
      <t>イッチ</t>
    </rPh>
    <rPh sb="56" eb="59">
      <t>シセツチョウ</t>
    </rPh>
    <rPh sb="60" eb="62">
      <t>センニン</t>
    </rPh>
    <rPh sb="63" eb="65">
      <t>ホイク</t>
    </rPh>
    <rPh sb="66" eb="67">
      <t>ハイ</t>
    </rPh>
    <rPh sb="72" eb="74">
      <t>バアイ</t>
    </rPh>
    <rPh sb="78" eb="79">
      <t>タ</t>
    </rPh>
    <rPh sb="80" eb="82">
      <t>ジョウキン</t>
    </rPh>
    <rPh sb="83" eb="84">
      <t>ラン</t>
    </rPh>
    <rPh sb="85" eb="87">
      <t>ニンズウ</t>
    </rPh>
    <rPh sb="88" eb="90">
      <t>キニュウ</t>
    </rPh>
    <rPh sb="96" eb="98">
      <t>ゴウケイ</t>
    </rPh>
    <rPh sb="98" eb="99">
      <t>ラン</t>
    </rPh>
    <rPh sb="100" eb="102">
      <t>ジドウ</t>
    </rPh>
    <rPh sb="102" eb="104">
      <t>ケイサン</t>
    </rPh>
    <phoneticPr fontId="2"/>
  </si>
  <si>
    <t>←最低でも開所後10年以上の契約期間とすること
←土地と建物が別契約の場合は、建物についての契約期間を記入すること</t>
    <rPh sb="1" eb="3">
      <t>サイテイ</t>
    </rPh>
    <rPh sb="5" eb="7">
      <t>カイショ</t>
    </rPh>
    <rPh sb="7" eb="8">
      <t>ゴ</t>
    </rPh>
    <rPh sb="10" eb="13">
      <t>ネンイジョウ</t>
    </rPh>
    <rPh sb="14" eb="16">
      <t>ケイヤク</t>
    </rPh>
    <rPh sb="16" eb="18">
      <t>キカン</t>
    </rPh>
    <rPh sb="25" eb="27">
      <t>トチ</t>
    </rPh>
    <rPh sb="28" eb="30">
      <t>タテモノ</t>
    </rPh>
    <rPh sb="31" eb="32">
      <t>ベツ</t>
    </rPh>
    <rPh sb="32" eb="34">
      <t>ケイヤク</t>
    </rPh>
    <rPh sb="35" eb="37">
      <t>バアイ</t>
    </rPh>
    <rPh sb="39" eb="41">
      <t>タテモノ</t>
    </rPh>
    <rPh sb="46" eb="48">
      <t>ケイヤク</t>
    </rPh>
    <rPh sb="48" eb="50">
      <t>キカン</t>
    </rPh>
    <rPh sb="51" eb="53">
      <t>キニュウ</t>
    </rPh>
    <phoneticPr fontId="2"/>
  </si>
  <si>
    <t>←代替園庭の場合記入</t>
    <rPh sb="1" eb="3">
      <t>ダイタイ</t>
    </rPh>
    <rPh sb="3" eb="5">
      <t>エンテイ</t>
    </rPh>
    <rPh sb="6" eb="8">
      <t>バアイ</t>
    </rPh>
    <rPh sb="8" eb="10">
      <t>キニュウ</t>
    </rPh>
    <phoneticPr fontId="2"/>
  </si>
  <si>
    <t>令和5年</t>
  </si>
  <si>
    <t>1月</t>
    <rPh sb="1" eb="2">
      <t>ガツ</t>
    </rPh>
    <phoneticPr fontId="2"/>
  </si>
  <si>
    <t>2月</t>
    <rPh sb="1" eb="2">
      <t>ガツ</t>
    </rPh>
    <phoneticPr fontId="2"/>
  </si>
  <si>
    <t>1日</t>
    <rPh sb="1" eb="2">
      <t>ニチ</t>
    </rPh>
    <phoneticPr fontId="2"/>
  </si>
  <si>
    <t>2日</t>
    <rPh sb="1" eb="2">
      <t>ニチ</t>
    </rPh>
    <phoneticPr fontId="2"/>
  </si>
  <si>
    <t>3日</t>
    <rPh sb="1" eb="2">
      <t>ニチ</t>
    </rPh>
    <phoneticPr fontId="2"/>
  </si>
  <si>
    <t>4日</t>
    <rPh sb="1" eb="2">
      <t>ニチ</t>
    </rPh>
    <phoneticPr fontId="2"/>
  </si>
  <si>
    <t>5日</t>
    <rPh sb="1" eb="2">
      <t>ニチ</t>
    </rPh>
    <phoneticPr fontId="2"/>
  </si>
  <si>
    <t>6日</t>
    <rPh sb="1" eb="2">
      <t>ニチ</t>
    </rPh>
    <phoneticPr fontId="2"/>
  </si>
  <si>
    <t>7日</t>
    <rPh sb="1" eb="2">
      <t>ニチ</t>
    </rPh>
    <phoneticPr fontId="2"/>
  </si>
  <si>
    <t>8日</t>
    <rPh sb="1" eb="2">
      <t>ニチ</t>
    </rPh>
    <phoneticPr fontId="2"/>
  </si>
  <si>
    <t>9日</t>
    <rPh sb="1" eb="2">
      <t>ニチ</t>
    </rPh>
    <phoneticPr fontId="2"/>
  </si>
  <si>
    <t>10日</t>
    <rPh sb="2" eb="3">
      <t>ニチ</t>
    </rPh>
    <phoneticPr fontId="2"/>
  </si>
  <si>
    <t>11日</t>
    <rPh sb="2" eb="3">
      <t>ニチ</t>
    </rPh>
    <phoneticPr fontId="2"/>
  </si>
  <si>
    <t>12日</t>
    <rPh sb="2" eb="3">
      <t>ニチ</t>
    </rPh>
    <phoneticPr fontId="2"/>
  </si>
  <si>
    <t>13日</t>
    <rPh sb="2" eb="3">
      <t>ニチ</t>
    </rPh>
    <phoneticPr fontId="2"/>
  </si>
  <si>
    <t>14日</t>
    <rPh sb="2" eb="3">
      <t>ニチ</t>
    </rPh>
    <phoneticPr fontId="2"/>
  </si>
  <si>
    <t>15日</t>
    <rPh sb="2" eb="3">
      <t>ニチ</t>
    </rPh>
    <phoneticPr fontId="2"/>
  </si>
  <si>
    <t>16日</t>
    <rPh sb="2" eb="3">
      <t>ニチ</t>
    </rPh>
    <phoneticPr fontId="2"/>
  </si>
  <si>
    <t>17日</t>
    <rPh sb="2" eb="3">
      <t>ニチ</t>
    </rPh>
    <phoneticPr fontId="2"/>
  </si>
  <si>
    <t>18日</t>
    <rPh sb="2" eb="3">
      <t>ニチ</t>
    </rPh>
    <phoneticPr fontId="2"/>
  </si>
  <si>
    <t>19日</t>
    <rPh sb="2" eb="3">
      <t>ニチ</t>
    </rPh>
    <phoneticPr fontId="2"/>
  </si>
  <si>
    <t>20日</t>
    <rPh sb="2" eb="3">
      <t>ニチ</t>
    </rPh>
    <phoneticPr fontId="2"/>
  </si>
  <si>
    <t>21日</t>
    <rPh sb="2" eb="3">
      <t>ニチ</t>
    </rPh>
    <phoneticPr fontId="2"/>
  </si>
  <si>
    <t>22日</t>
    <rPh sb="2" eb="3">
      <t>ニチ</t>
    </rPh>
    <phoneticPr fontId="2"/>
  </si>
  <si>
    <t>23日</t>
    <rPh sb="2" eb="3">
      <t>ニチ</t>
    </rPh>
    <phoneticPr fontId="2"/>
  </si>
  <si>
    <t>24日</t>
    <rPh sb="2" eb="3">
      <t>ニチ</t>
    </rPh>
    <phoneticPr fontId="2"/>
  </si>
  <si>
    <t>25日</t>
    <rPh sb="2" eb="3">
      <t>ニチ</t>
    </rPh>
    <phoneticPr fontId="2"/>
  </si>
  <si>
    <t>26日</t>
    <rPh sb="2" eb="3">
      <t>ニチ</t>
    </rPh>
    <phoneticPr fontId="2"/>
  </si>
  <si>
    <t>27日</t>
    <rPh sb="2" eb="3">
      <t>ニチ</t>
    </rPh>
    <phoneticPr fontId="2"/>
  </si>
  <si>
    <t>28日</t>
    <rPh sb="2" eb="3">
      <t>ニチ</t>
    </rPh>
    <phoneticPr fontId="2"/>
  </si>
  <si>
    <t>29日</t>
    <rPh sb="2" eb="3">
      <t>ニチ</t>
    </rPh>
    <phoneticPr fontId="2"/>
  </si>
  <si>
    <t>30日</t>
    <rPh sb="2" eb="3">
      <t>ニチ</t>
    </rPh>
    <phoneticPr fontId="2"/>
  </si>
  <si>
    <t>31日</t>
    <rPh sb="2" eb="3">
      <t>ニチ</t>
    </rPh>
    <phoneticPr fontId="2"/>
  </si>
  <si>
    <t>令和4年</t>
    <rPh sb="0" eb="2">
      <t>レイワ</t>
    </rPh>
    <rPh sb="3" eb="4">
      <t>ネン</t>
    </rPh>
    <phoneticPr fontId="2"/>
  </si>
  <si>
    <t>令和5年</t>
    <rPh sb="0" eb="2">
      <t>レイワ</t>
    </rPh>
    <rPh sb="3" eb="4">
      <t>ネン</t>
    </rPh>
    <phoneticPr fontId="2"/>
  </si>
  <si>
    <t>令和6年</t>
    <rPh sb="0" eb="2">
      <t>レイワ</t>
    </rPh>
    <rPh sb="3" eb="4">
      <t>ネン</t>
    </rPh>
    <phoneticPr fontId="2"/>
  </si>
  <si>
    <t>令和7年</t>
    <rPh sb="0" eb="2">
      <t>レイワ</t>
    </rPh>
    <rPh sb="3" eb="4">
      <t>ネン</t>
    </rPh>
    <phoneticPr fontId="2"/>
  </si>
  <si>
    <t>令和8年</t>
    <rPh sb="0" eb="2">
      <t>レイワ</t>
    </rPh>
    <rPh sb="3" eb="4">
      <t>ネン</t>
    </rPh>
    <phoneticPr fontId="2"/>
  </si>
  <si>
    <t>令和9年</t>
    <rPh sb="0" eb="2">
      <t>レイワ</t>
    </rPh>
    <rPh sb="3" eb="4">
      <t>ネン</t>
    </rPh>
    <phoneticPr fontId="2"/>
  </si>
  <si>
    <t>令和10年</t>
    <rPh sb="0" eb="2">
      <t>レイワ</t>
    </rPh>
    <rPh sb="4" eb="5">
      <t>ネン</t>
    </rPh>
    <phoneticPr fontId="2"/>
  </si>
  <si>
    <t>令和11年</t>
    <rPh sb="0" eb="2">
      <t>レイワ</t>
    </rPh>
    <rPh sb="4" eb="5">
      <t>ネン</t>
    </rPh>
    <phoneticPr fontId="2"/>
  </si>
  <si>
    <t>令和12年</t>
    <rPh sb="0" eb="2">
      <t>レイワ</t>
    </rPh>
    <rPh sb="4" eb="5">
      <t>ネン</t>
    </rPh>
    <phoneticPr fontId="2"/>
  </si>
  <si>
    <t>令和5</t>
    <rPh sb="0" eb="2">
      <t>レイワネン</t>
    </rPh>
    <phoneticPr fontId="2"/>
  </si>
  <si>
    <t>令和6</t>
    <rPh sb="0" eb="2">
      <t>レイワネン</t>
    </rPh>
    <phoneticPr fontId="2"/>
  </si>
  <si>
    <t>令和7</t>
    <rPh sb="0" eb="2">
      <t>レイワ</t>
    </rPh>
    <phoneticPr fontId="2"/>
  </si>
  <si>
    <t>令和8</t>
    <rPh sb="0" eb="2">
      <t>レイワネン</t>
    </rPh>
    <phoneticPr fontId="2"/>
  </si>
  <si>
    <t>令和9</t>
    <rPh sb="0" eb="2">
      <t>レイワネン</t>
    </rPh>
    <phoneticPr fontId="2"/>
  </si>
  <si>
    <t>令和10</t>
    <rPh sb="0" eb="2">
      <t>レイワ</t>
    </rPh>
    <phoneticPr fontId="2"/>
  </si>
  <si>
    <t>令和11</t>
    <rPh sb="0" eb="2">
      <t>レイワネン</t>
    </rPh>
    <phoneticPr fontId="2"/>
  </si>
  <si>
    <t>令和12</t>
    <rPh sb="0" eb="2">
      <t>レイワネン</t>
    </rPh>
    <phoneticPr fontId="2"/>
  </si>
  <si>
    <t>⑤敷金</t>
    <rPh sb="1" eb="3">
      <t>シキキン</t>
    </rPh>
    <phoneticPr fontId="2"/>
  </si>
  <si>
    <t>⑥開園日までの
　貸借料</t>
    <phoneticPr fontId="2"/>
  </si>
  <si>
    <t>１）施設整備費と財源内訳（単位：千円）</t>
    <rPh sb="2" eb="4">
      <t>シセツ</t>
    </rPh>
    <rPh sb="4" eb="7">
      <t>セイビヒ</t>
    </rPh>
    <rPh sb="8" eb="10">
      <t>ザイゲン</t>
    </rPh>
    <rPh sb="10" eb="12">
      <t>ウチワケ</t>
    </rPh>
    <rPh sb="13" eb="15">
      <t>タンイ</t>
    </rPh>
    <rPh sb="16" eb="17">
      <t>セン</t>
    </rPh>
    <rPh sb="17" eb="18">
      <t>エン</t>
    </rPh>
    <phoneticPr fontId="2"/>
  </si>
  <si>
    <t>施設整備費</t>
    <rPh sb="0" eb="2">
      <t>シセツ</t>
    </rPh>
    <rPh sb="2" eb="5">
      <t>セイビヒ</t>
    </rPh>
    <phoneticPr fontId="2"/>
  </si>
  <si>
    <t>財源の内訳</t>
    <phoneticPr fontId="2"/>
  </si>
  <si>
    <t>←見積書添付のこと</t>
    <rPh sb="1" eb="4">
      <t>ミツモリショ</t>
    </rPh>
    <rPh sb="4" eb="6">
      <t>テンプ</t>
    </rPh>
    <phoneticPr fontId="2"/>
  </si>
  <si>
    <t>⑦土地購入費</t>
    <rPh sb="1" eb="3">
      <t>トチ</t>
    </rPh>
    <rPh sb="3" eb="6">
      <t>コウニュウヒ</t>
    </rPh>
    <phoneticPr fontId="2"/>
  </si>
  <si>
    <t>⑧建物購入費</t>
    <rPh sb="1" eb="3">
      <t>タテモノ</t>
    </rPh>
    <rPh sb="3" eb="6">
      <t>コウニュウヒ</t>
    </rPh>
    <phoneticPr fontId="2"/>
  </si>
  <si>
    <t>⑨消耗品</t>
    <rPh sb="1" eb="3">
      <t>ショウモウ</t>
    </rPh>
    <rPh sb="3" eb="4">
      <t>ヒン</t>
    </rPh>
    <phoneticPr fontId="2"/>
  </si>
  <si>
    <t>⑩その他</t>
    <rPh sb="3" eb="4">
      <t>タ</t>
    </rPh>
    <phoneticPr fontId="2"/>
  </si>
  <si>
    <t>⑪合計（①～⑩の合計額）</t>
    <rPh sb="1" eb="3">
      <t>ゴウケイ</t>
    </rPh>
    <rPh sb="8" eb="10">
      <t>ゴウケイ</t>
    </rPh>
    <rPh sb="10" eb="11">
      <t>ガク</t>
    </rPh>
    <phoneticPr fontId="2"/>
  </si>
  <si>
    <t>⑫自己資金</t>
    <rPh sb="1" eb="3">
      <t>ジコ</t>
    </rPh>
    <rPh sb="3" eb="5">
      <t>シキン</t>
    </rPh>
    <phoneticPr fontId="2"/>
  </si>
  <si>
    <t>⑬借入金</t>
    <rPh sb="1" eb="3">
      <t>カリイレ</t>
    </rPh>
    <rPh sb="3" eb="4">
      <t>キン</t>
    </rPh>
    <phoneticPr fontId="2"/>
  </si>
  <si>
    <t>⑭寄付金</t>
    <rPh sb="1" eb="4">
      <t>キフキン</t>
    </rPh>
    <phoneticPr fontId="2"/>
  </si>
  <si>
    <t>⑮合計（⑫～⑭の合計額）</t>
    <phoneticPr fontId="2"/>
  </si>
  <si>
    <t>※賃借料等または購入費のどちらかを記入</t>
    <rPh sb="1" eb="4">
      <t>チンシャクリョウ</t>
    </rPh>
    <rPh sb="4" eb="5">
      <t>トウ</t>
    </rPh>
    <rPh sb="8" eb="11">
      <t>コウニュウヒ</t>
    </rPh>
    <rPh sb="17" eb="19">
      <t>キニュウ</t>
    </rPh>
    <phoneticPr fontId="2"/>
  </si>
  <si>
    <t>　○ヶ月分、金額を記入（様式4-1の金額と合致すること）</t>
    <rPh sb="3" eb="4">
      <t>ゲツ</t>
    </rPh>
    <rPh sb="4" eb="5">
      <t>ブン</t>
    </rPh>
    <rPh sb="6" eb="8">
      <t>キンガク</t>
    </rPh>
    <rPh sb="9" eb="11">
      <t>キニュウ</t>
    </rPh>
    <phoneticPr fontId="2"/>
  </si>
  <si>
    <t>　　　　　様式4-2の金額と合致すること</t>
    <rPh sb="5" eb="7">
      <t>ヨウシキ</t>
    </rPh>
    <rPh sb="11" eb="13">
      <t>キンガク</t>
    </rPh>
    <rPh sb="14" eb="16">
      <t>ガッチ</t>
    </rPh>
    <phoneticPr fontId="2"/>
  </si>
  <si>
    <t>購入費</t>
    <rPh sb="0" eb="3">
      <t>コウニュウヒ</t>
    </rPh>
    <phoneticPr fontId="2"/>
  </si>
  <si>
    <t>○○銀行</t>
    <rPh sb="2" eb="4">
      <t>ギンコウ</t>
    </rPh>
    <phoneticPr fontId="2"/>
  </si>
  <si>
    <t>◎◎支店</t>
    <rPh sb="2" eb="4">
      <t>シテン</t>
    </rPh>
    <phoneticPr fontId="2"/>
  </si>
  <si>
    <t>▽▽銀行</t>
    <rPh sb="2" eb="4">
      <t>ギンコウ</t>
    </rPh>
    <phoneticPr fontId="2"/>
  </si>
  <si>
    <t>▲▲支店</t>
    <rPh sb="2" eb="4">
      <t>シテン</t>
    </rPh>
    <phoneticPr fontId="2"/>
  </si>
  <si>
    <t>株式会社□□□</t>
    <rPh sb="0" eb="4">
      <t>カブシキガイシャ</t>
    </rPh>
    <phoneticPr fontId="2"/>
  </si>
  <si>
    <t>３）寄付金の内訳（単位：千円）</t>
    <rPh sb="2" eb="5">
      <t>キフキン</t>
    </rPh>
    <rPh sb="5" eb="6">
      <t>ニュウキン</t>
    </rPh>
    <rPh sb="6" eb="8">
      <t>ウチワケ</t>
    </rPh>
    <rPh sb="9" eb="11">
      <t>タンイ</t>
    </rPh>
    <rPh sb="12" eb="13">
      <t>セン</t>
    </rPh>
    <rPh sb="13" eb="14">
      <t>エン</t>
    </rPh>
    <phoneticPr fontId="2"/>
  </si>
  <si>
    <t>←様式5の1）⑪合計の額と整合させること</t>
    <rPh sb="1" eb="3">
      <t>ヨウシキ</t>
    </rPh>
    <rPh sb="8" eb="10">
      <t>ゴウケイ</t>
    </rPh>
    <rPh sb="11" eb="12">
      <t>ガク</t>
    </rPh>
    <rPh sb="13" eb="15">
      <t>セイゴウ</t>
    </rPh>
    <phoneticPr fontId="2"/>
  </si>
  <si>
    <t>小規模保育事業設置計画書</t>
    <rPh sb="7" eb="9">
      <t>セッチ</t>
    </rPh>
    <rPh sb="9" eb="11">
      <t>ケイカク</t>
    </rPh>
    <rPh sb="11" eb="12">
      <t>ショ</t>
    </rPh>
    <phoneticPr fontId="2"/>
  </si>
  <si>
    <t>・次シートの提出書類チェック表も入力のうえ、資料の先頭につけて提出してください。</t>
    <rPh sb="1" eb="2">
      <t>ジ</t>
    </rPh>
    <rPh sb="6" eb="8">
      <t>テイシュツ</t>
    </rPh>
    <rPh sb="8" eb="10">
      <t>ショルイ</t>
    </rPh>
    <rPh sb="14" eb="15">
      <t>ヒョウ</t>
    </rPh>
    <rPh sb="16" eb="18">
      <t>ニュウリョク</t>
    </rPh>
    <rPh sb="22" eb="24">
      <t>シリョウ</t>
    </rPh>
    <rPh sb="25" eb="27">
      <t>セントウ</t>
    </rPh>
    <rPh sb="31" eb="33">
      <t>テイシュツ</t>
    </rPh>
    <phoneticPr fontId="2"/>
  </si>
  <si>
    <t>〇小規模保育事業設置事前協議書　提出書類一覧表</t>
    <rPh sb="1" eb="4">
      <t>ショウキボ</t>
    </rPh>
    <rPh sb="4" eb="6">
      <t>ホイク</t>
    </rPh>
    <rPh sb="6" eb="8">
      <t>ジギョウ</t>
    </rPh>
    <rPh sb="8" eb="15">
      <t>セッチジゼンキョウギショ</t>
    </rPh>
    <rPh sb="16" eb="18">
      <t>テイシュツ</t>
    </rPh>
    <rPh sb="18" eb="20">
      <t>ショルイ</t>
    </rPh>
    <rPh sb="20" eb="22">
      <t>イチラン</t>
    </rPh>
    <rPh sb="22" eb="23">
      <t>ヒョウ</t>
    </rPh>
    <phoneticPr fontId="2"/>
  </si>
  <si>
    <t>　・提出したものに「〇」、提出不要のものに「×」、後日提出のものに「△」を選択してください</t>
    <rPh sb="2" eb="4">
      <t>テイシュツ</t>
    </rPh>
    <rPh sb="13" eb="15">
      <t>テイシュツ</t>
    </rPh>
    <rPh sb="15" eb="17">
      <t>フヨウ</t>
    </rPh>
    <rPh sb="25" eb="27">
      <t>ゴジツ</t>
    </rPh>
    <rPh sb="27" eb="29">
      <t>テイシュツ</t>
    </rPh>
    <rPh sb="37" eb="39">
      <t>センタク</t>
    </rPh>
    <phoneticPr fontId="2"/>
  </si>
  <si>
    <t>　・後日提出予定のものは、提出時期を合わせて記載してください。（例：〇月中旬）</t>
    <rPh sb="2" eb="4">
      <t>ゴジツ</t>
    </rPh>
    <rPh sb="4" eb="6">
      <t>テイシュツ</t>
    </rPh>
    <rPh sb="6" eb="8">
      <t>ヨテイ</t>
    </rPh>
    <rPh sb="13" eb="15">
      <t>テイシュツ</t>
    </rPh>
    <rPh sb="15" eb="17">
      <t>ジキ</t>
    </rPh>
    <rPh sb="18" eb="19">
      <t>ア</t>
    </rPh>
    <rPh sb="22" eb="24">
      <t>キサイ</t>
    </rPh>
    <rPh sb="32" eb="33">
      <t>レイ</t>
    </rPh>
    <rPh sb="35" eb="36">
      <t>ガツ</t>
    </rPh>
    <rPh sb="36" eb="38">
      <t>チュウジュン</t>
    </rPh>
    <phoneticPr fontId="2"/>
  </si>
  <si>
    <t>１．小規模保育事業設置事前協議書（様式１－１）</t>
    <rPh sb="2" eb="5">
      <t>ショウキボ</t>
    </rPh>
    <rPh sb="5" eb="7">
      <t>ホイク</t>
    </rPh>
    <rPh sb="7" eb="9">
      <t>ジギョウ</t>
    </rPh>
    <rPh sb="9" eb="16">
      <t>セッチジゼンキョウギショ</t>
    </rPh>
    <rPh sb="17" eb="19">
      <t>ヨウシキ</t>
    </rPh>
    <phoneticPr fontId="2"/>
  </si>
  <si>
    <t>２．小規模保育事業設置計画書（申請様式１）</t>
    <rPh sb="2" eb="9">
      <t>ショウキボホイクジギョウ</t>
    </rPh>
    <rPh sb="9" eb="11">
      <t>セッチ</t>
    </rPh>
    <rPh sb="11" eb="13">
      <t>ケイカク</t>
    </rPh>
    <rPh sb="13" eb="14">
      <t>ショ</t>
    </rPh>
    <rPh sb="15" eb="17">
      <t>シンセイ</t>
    </rPh>
    <rPh sb="17" eb="19">
      <t>ヨウシキ</t>
    </rPh>
    <phoneticPr fontId="2"/>
  </si>
  <si>
    <t>３．小規模保育事業の実施概要（任意様式）</t>
    <rPh sb="2" eb="5">
      <t>ショウキボ</t>
    </rPh>
    <rPh sb="5" eb="7">
      <t>ホイク</t>
    </rPh>
    <rPh sb="7" eb="9">
      <t>ジギョウ</t>
    </rPh>
    <rPh sb="10" eb="12">
      <t>ジッシ</t>
    </rPh>
    <rPh sb="12" eb="14">
      <t>ガイヨウ</t>
    </rPh>
    <rPh sb="15" eb="17">
      <t>ニンイ</t>
    </rPh>
    <rPh sb="17" eb="19">
      <t>ヨウシキ</t>
    </rPh>
    <phoneticPr fontId="2"/>
  </si>
  <si>
    <t>※法人設立後の決算が３回未満の場合は、代表者の確定申告書等の写しも添付</t>
    <rPh sb="1" eb="3">
      <t>ホウジン</t>
    </rPh>
    <rPh sb="3" eb="5">
      <t>セツリツ</t>
    </rPh>
    <rPh sb="5" eb="6">
      <t>ゴ</t>
    </rPh>
    <rPh sb="7" eb="9">
      <t>ケッサン</t>
    </rPh>
    <rPh sb="11" eb="12">
      <t>カイ</t>
    </rPh>
    <rPh sb="12" eb="14">
      <t>ミマン</t>
    </rPh>
    <rPh sb="15" eb="17">
      <t>バアイ</t>
    </rPh>
    <rPh sb="19" eb="22">
      <t>ダイヒョウシャ</t>
    </rPh>
    <rPh sb="23" eb="25">
      <t>カクテイ</t>
    </rPh>
    <rPh sb="25" eb="27">
      <t>シンコク</t>
    </rPh>
    <rPh sb="27" eb="28">
      <t>ショ</t>
    </rPh>
    <rPh sb="28" eb="29">
      <t>トウ</t>
    </rPh>
    <rPh sb="30" eb="31">
      <t>ウツ</t>
    </rPh>
    <rPh sb="33" eb="35">
      <t>テンプ</t>
    </rPh>
    <phoneticPr fontId="2"/>
  </si>
  <si>
    <t>※直近⇒１期前⇒２期前の順で綴じてください</t>
    <rPh sb="1" eb="3">
      <t>チョッキン</t>
    </rPh>
    <rPh sb="5" eb="6">
      <t>キ</t>
    </rPh>
    <rPh sb="6" eb="7">
      <t>マエ</t>
    </rPh>
    <rPh sb="9" eb="10">
      <t>キ</t>
    </rPh>
    <rPh sb="10" eb="11">
      <t>マエ</t>
    </rPh>
    <rPh sb="12" eb="13">
      <t>ジュン</t>
    </rPh>
    <rPh sb="14" eb="15">
      <t>ト</t>
    </rPh>
    <phoneticPr fontId="2"/>
  </si>
  <si>
    <t>※貸借対照表・損益計算書・販売費及び一般管理費内訳表・株主資本等変動計算書・個別注記表</t>
    <rPh sb="1" eb="6">
      <t>タイシャクタイショウヒョウ</t>
    </rPh>
    <rPh sb="7" eb="9">
      <t>ソンエキ</t>
    </rPh>
    <rPh sb="9" eb="12">
      <t>ケイサンショ</t>
    </rPh>
    <rPh sb="13" eb="16">
      <t>ハンバイヒ</t>
    </rPh>
    <rPh sb="16" eb="17">
      <t>オヨ</t>
    </rPh>
    <rPh sb="18" eb="23">
      <t>イッパンカンリヒ</t>
    </rPh>
    <rPh sb="23" eb="26">
      <t>ウチワケヒョウ</t>
    </rPh>
    <rPh sb="27" eb="32">
      <t>カブヌシシホントウ</t>
    </rPh>
    <rPh sb="32" eb="37">
      <t>ヘンドウケイサンショ</t>
    </rPh>
    <rPh sb="38" eb="40">
      <t>コベツ</t>
    </rPh>
    <rPh sb="40" eb="42">
      <t>チュウキ</t>
    </rPh>
    <rPh sb="42" eb="43">
      <t>ヒョウ</t>
    </rPh>
    <phoneticPr fontId="2"/>
  </si>
  <si>
    <t>①</t>
    <phoneticPr fontId="2"/>
  </si>
  <si>
    <t>法人の履歴事項全部証明書及び定款</t>
  </si>
  <si>
    <t>②</t>
    <phoneticPr fontId="2"/>
  </si>
  <si>
    <t>役員名簿及び経営者等の履歴書</t>
  </si>
  <si>
    <t>③</t>
    <phoneticPr fontId="2"/>
  </si>
  <si>
    <t>誓約書（申請様式２）</t>
  </si>
  <si>
    <t>直近３か年の決算報告書</t>
  </si>
  <si>
    <t>⑤</t>
    <phoneticPr fontId="2"/>
  </si>
  <si>
    <t>建物の位置図（設置場所（建物）が特定できるもの）</t>
  </si>
  <si>
    <t>⑥</t>
    <phoneticPr fontId="2"/>
  </si>
  <si>
    <t>建物の配置図（建物の形状・屋外遊技場等がわかるもの）</t>
  </si>
  <si>
    <t>⑦</t>
    <phoneticPr fontId="2"/>
  </si>
  <si>
    <t>建物・土地の状況（申請様式３）</t>
  </si>
  <si>
    <t>⑧</t>
    <phoneticPr fontId="2"/>
  </si>
  <si>
    <t>建物・土地の登記簿謄本</t>
  </si>
  <si>
    <t>⑨</t>
    <phoneticPr fontId="2"/>
  </si>
  <si>
    <t>⑩</t>
    <phoneticPr fontId="2"/>
  </si>
  <si>
    <t>⑫</t>
    <phoneticPr fontId="2"/>
  </si>
  <si>
    <t>施設整備に係る積算根拠（工事費見積書・設計監理業務委託費見積書・備品見積書等）</t>
  </si>
  <si>
    <t>⑬</t>
    <phoneticPr fontId="2"/>
  </si>
  <si>
    <t>⑭</t>
    <phoneticPr fontId="2"/>
  </si>
  <si>
    <t>※自己資金の場合：拠出予定口座の残高証明書と過去１年分の通帳の写し</t>
    <rPh sb="1" eb="3">
      <t>ジコ</t>
    </rPh>
    <rPh sb="3" eb="5">
      <t>シキン</t>
    </rPh>
    <rPh sb="6" eb="8">
      <t>バアイ</t>
    </rPh>
    <rPh sb="9" eb="11">
      <t>キョシュツ</t>
    </rPh>
    <rPh sb="11" eb="13">
      <t>ヨテイ</t>
    </rPh>
    <rPh sb="13" eb="15">
      <t>コウザ</t>
    </rPh>
    <rPh sb="16" eb="18">
      <t>ザンダカ</t>
    </rPh>
    <rPh sb="18" eb="21">
      <t>ショウメイショ</t>
    </rPh>
    <rPh sb="22" eb="24">
      <t>カコ</t>
    </rPh>
    <rPh sb="25" eb="27">
      <t>ネンブン</t>
    </rPh>
    <rPh sb="28" eb="30">
      <t>ツウチョウ</t>
    </rPh>
    <rPh sb="31" eb="32">
      <t>ウツ</t>
    </rPh>
    <phoneticPr fontId="2"/>
  </si>
  <si>
    <t>　 口座が複数にわたる場合、残高証明書は全て同一の日付で取得してください。</t>
    <rPh sb="2" eb="4">
      <t>コウザ</t>
    </rPh>
    <rPh sb="5" eb="7">
      <t>フクスウ</t>
    </rPh>
    <rPh sb="11" eb="13">
      <t>バアイ</t>
    </rPh>
    <rPh sb="14" eb="16">
      <t>ザンダカ</t>
    </rPh>
    <rPh sb="16" eb="19">
      <t>ショウメイショ</t>
    </rPh>
    <rPh sb="20" eb="21">
      <t>スベ</t>
    </rPh>
    <rPh sb="22" eb="24">
      <t>ドウイツ</t>
    </rPh>
    <rPh sb="25" eb="27">
      <t>ヒヅケ</t>
    </rPh>
    <rPh sb="28" eb="30">
      <t>シュトク</t>
    </rPh>
    <phoneticPr fontId="2"/>
  </si>
  <si>
    <t>※借り入れをする場合：融資見込証明書・償還計画表（いずれも金融機関発行のもの）</t>
    <rPh sb="1" eb="2">
      <t>カ</t>
    </rPh>
    <rPh sb="3" eb="4">
      <t>イ</t>
    </rPh>
    <rPh sb="8" eb="10">
      <t>バアイ</t>
    </rPh>
    <rPh sb="11" eb="13">
      <t>ユウシ</t>
    </rPh>
    <rPh sb="13" eb="15">
      <t>ミコミ</t>
    </rPh>
    <rPh sb="15" eb="17">
      <t>ショウメイ</t>
    </rPh>
    <rPh sb="17" eb="18">
      <t>ショ</t>
    </rPh>
    <rPh sb="19" eb="21">
      <t>ショウカン</t>
    </rPh>
    <rPh sb="21" eb="23">
      <t>ケイカク</t>
    </rPh>
    <rPh sb="23" eb="24">
      <t>ヒョウ</t>
    </rPh>
    <rPh sb="29" eb="31">
      <t>キンユウ</t>
    </rPh>
    <rPh sb="31" eb="33">
      <t>キカン</t>
    </rPh>
    <rPh sb="33" eb="35">
      <t>ハッコウ</t>
    </rPh>
    <phoneticPr fontId="2"/>
  </si>
  <si>
    <t>※寄付を受ける場合：贈与契約書・寄附金拠出予定口座の残高証明書と過去１年分の通帳の写し</t>
    <rPh sb="1" eb="3">
      <t>キフ</t>
    </rPh>
    <rPh sb="4" eb="5">
      <t>ウ</t>
    </rPh>
    <rPh sb="7" eb="9">
      <t>バアイ</t>
    </rPh>
    <rPh sb="10" eb="12">
      <t>ゾウヨ</t>
    </rPh>
    <rPh sb="12" eb="14">
      <t>ケイヤク</t>
    </rPh>
    <rPh sb="14" eb="15">
      <t>ショ</t>
    </rPh>
    <rPh sb="16" eb="19">
      <t>キフキン</t>
    </rPh>
    <rPh sb="19" eb="21">
      <t>キョシュツ</t>
    </rPh>
    <rPh sb="21" eb="23">
      <t>ヨテイ</t>
    </rPh>
    <rPh sb="23" eb="25">
      <t>コウザ</t>
    </rPh>
    <rPh sb="26" eb="28">
      <t>ザンダカ</t>
    </rPh>
    <rPh sb="28" eb="31">
      <t>ショウメイショ</t>
    </rPh>
    <rPh sb="32" eb="34">
      <t>カコ</t>
    </rPh>
    <rPh sb="35" eb="37">
      <t>ネンブン</t>
    </rPh>
    <rPh sb="38" eb="40">
      <t>ツウチョウ</t>
    </rPh>
    <rPh sb="41" eb="42">
      <t>ウツ</t>
    </rPh>
    <phoneticPr fontId="2"/>
  </si>
  <si>
    <t>（寄付者が個人の場合）寄付者の直近３か年分の源泉徴収票、確定申告書の写し</t>
    <rPh sb="1" eb="3">
      <t>キフ</t>
    </rPh>
    <rPh sb="3" eb="4">
      <t>シャ</t>
    </rPh>
    <rPh sb="5" eb="7">
      <t>コジン</t>
    </rPh>
    <rPh sb="8" eb="10">
      <t>バアイ</t>
    </rPh>
    <rPh sb="11" eb="13">
      <t>キフ</t>
    </rPh>
    <rPh sb="13" eb="14">
      <t>シャ</t>
    </rPh>
    <rPh sb="15" eb="17">
      <t>チョッキン</t>
    </rPh>
    <rPh sb="19" eb="20">
      <t>ネン</t>
    </rPh>
    <rPh sb="20" eb="21">
      <t>ブン</t>
    </rPh>
    <rPh sb="22" eb="24">
      <t>ゲンセン</t>
    </rPh>
    <rPh sb="24" eb="27">
      <t>チョウシュウヒョウ</t>
    </rPh>
    <rPh sb="28" eb="30">
      <t>カクテイ</t>
    </rPh>
    <rPh sb="30" eb="32">
      <t>シンコク</t>
    </rPh>
    <rPh sb="32" eb="33">
      <t>ショ</t>
    </rPh>
    <rPh sb="34" eb="35">
      <t>ウツ</t>
    </rPh>
    <phoneticPr fontId="2"/>
  </si>
  <si>
    <t>⑯</t>
    <phoneticPr fontId="2"/>
  </si>
  <si>
    <t>⑮</t>
    <phoneticPr fontId="2"/>
  </si>
  <si>
    <t>認可に必要な財源根拠（小規模保育事業の年間事業費の1/12を普通預金等で所有していることの資料）</t>
    <rPh sb="0" eb="2">
      <t>ニンカ</t>
    </rPh>
    <rPh sb="3" eb="5">
      <t>ヒツヨウ</t>
    </rPh>
    <rPh sb="6" eb="8">
      <t>ザイゲン</t>
    </rPh>
    <rPh sb="8" eb="10">
      <t>コンキョ</t>
    </rPh>
    <rPh sb="11" eb="18">
      <t>ショウキボホイクジギョウ</t>
    </rPh>
    <rPh sb="19" eb="21">
      <t>ネンカン</t>
    </rPh>
    <rPh sb="21" eb="24">
      <t>ジギョウヒ</t>
    </rPh>
    <rPh sb="30" eb="32">
      <t>フツウ</t>
    </rPh>
    <rPh sb="32" eb="34">
      <t>ヨキン</t>
    </rPh>
    <rPh sb="34" eb="35">
      <t>トウ</t>
    </rPh>
    <rPh sb="36" eb="38">
      <t>ショユウ</t>
    </rPh>
    <rPh sb="45" eb="47">
      <t>シリョウ</t>
    </rPh>
    <phoneticPr fontId="2"/>
  </si>
  <si>
    <t>⑰</t>
    <phoneticPr fontId="2"/>
  </si>
  <si>
    <t>⑱</t>
    <phoneticPr fontId="2"/>
  </si>
  <si>
    <t>⑲</t>
    <phoneticPr fontId="2"/>
  </si>
  <si>
    <t>⑳</t>
    <phoneticPr fontId="2"/>
  </si>
  <si>
    <t>施設長予定者の履歴書及び保育士証等の写し</t>
    <rPh sb="0" eb="3">
      <t>シセツチョウ</t>
    </rPh>
    <rPh sb="3" eb="6">
      <t>ヨテイシャ</t>
    </rPh>
    <rPh sb="7" eb="10">
      <t>リレキショ</t>
    </rPh>
    <rPh sb="10" eb="11">
      <t>オヨ</t>
    </rPh>
    <rPh sb="12" eb="15">
      <t>ホイクシ</t>
    </rPh>
    <rPh sb="15" eb="16">
      <t>ショウ</t>
    </rPh>
    <rPh sb="16" eb="17">
      <t>トウ</t>
    </rPh>
    <rPh sb="18" eb="19">
      <t>ウツ</t>
    </rPh>
    <phoneticPr fontId="2"/>
  </si>
  <si>
    <t>㉑</t>
    <phoneticPr fontId="2"/>
  </si>
  <si>
    <t>（初任保育所長研修会を受講している場合は、受講修了証の写し）</t>
    <rPh sb="1" eb="3">
      <t>ショニン</t>
    </rPh>
    <rPh sb="3" eb="5">
      <t>ホイク</t>
    </rPh>
    <rPh sb="5" eb="6">
      <t>ショ</t>
    </rPh>
    <rPh sb="6" eb="7">
      <t>チョウ</t>
    </rPh>
    <rPh sb="7" eb="9">
      <t>ケンシュウ</t>
    </rPh>
    <rPh sb="9" eb="10">
      <t>カイ</t>
    </rPh>
    <rPh sb="11" eb="13">
      <t>ジュコウ</t>
    </rPh>
    <rPh sb="17" eb="19">
      <t>バアイ</t>
    </rPh>
    <rPh sb="21" eb="23">
      <t>ジュコウ</t>
    </rPh>
    <rPh sb="23" eb="26">
      <t>シュウリョウショウ</t>
    </rPh>
    <rPh sb="27" eb="28">
      <t>ウツ</t>
    </rPh>
    <phoneticPr fontId="2"/>
  </si>
  <si>
    <t>職員のひと月分の勤務割振り表（任意様式）</t>
    <rPh sb="0" eb="2">
      <t>ショクイン</t>
    </rPh>
    <rPh sb="5" eb="7">
      <t>ツキブン</t>
    </rPh>
    <rPh sb="8" eb="10">
      <t>キンム</t>
    </rPh>
    <rPh sb="10" eb="11">
      <t>ワ</t>
    </rPh>
    <rPh sb="11" eb="12">
      <t>フ</t>
    </rPh>
    <rPh sb="13" eb="14">
      <t>ヒョウ</t>
    </rPh>
    <rPh sb="15" eb="17">
      <t>ニンイ</t>
    </rPh>
    <rPh sb="17" eb="19">
      <t>ヨウシキ</t>
    </rPh>
    <phoneticPr fontId="2"/>
  </si>
  <si>
    <t>㉒</t>
    <phoneticPr fontId="2"/>
  </si>
  <si>
    <t>職員の勤務状況（申請様式８）</t>
    <rPh sb="0" eb="2">
      <t>ショクイン</t>
    </rPh>
    <rPh sb="3" eb="5">
      <t>キンム</t>
    </rPh>
    <rPh sb="5" eb="7">
      <t>ジョウキョウ</t>
    </rPh>
    <rPh sb="8" eb="10">
      <t>シンセイ</t>
    </rPh>
    <rPh sb="10" eb="12">
      <t>ヨウシキ</t>
    </rPh>
    <phoneticPr fontId="2"/>
  </si>
  <si>
    <t>㉓</t>
    <phoneticPr fontId="2"/>
  </si>
  <si>
    <t>※職員のひと突き分の勤務割振り表の中から任意の平日及び土曜日を各１日分作成。）</t>
    <rPh sb="1" eb="3">
      <t>ショクイン</t>
    </rPh>
    <rPh sb="6" eb="7">
      <t>ツ</t>
    </rPh>
    <rPh sb="8" eb="9">
      <t>ブン</t>
    </rPh>
    <rPh sb="10" eb="12">
      <t>キンム</t>
    </rPh>
    <rPh sb="12" eb="13">
      <t>ワ</t>
    </rPh>
    <rPh sb="13" eb="14">
      <t>フ</t>
    </rPh>
    <rPh sb="15" eb="16">
      <t>ヒョウ</t>
    </rPh>
    <rPh sb="17" eb="18">
      <t>ナカ</t>
    </rPh>
    <rPh sb="20" eb="22">
      <t>ニンイ</t>
    </rPh>
    <rPh sb="23" eb="25">
      <t>ヘイジツ</t>
    </rPh>
    <rPh sb="25" eb="26">
      <t>オヨ</t>
    </rPh>
    <rPh sb="27" eb="30">
      <t>ドヨウビ</t>
    </rPh>
    <rPh sb="31" eb="32">
      <t>カク</t>
    </rPh>
    <rPh sb="33" eb="35">
      <t>ニチブン</t>
    </rPh>
    <rPh sb="35" eb="37">
      <t>サクセイ</t>
    </rPh>
    <phoneticPr fontId="2"/>
  </si>
  <si>
    <t>過去３か年の従事者の研修実績が分かる書類</t>
    <rPh sb="0" eb="2">
      <t>カコ</t>
    </rPh>
    <rPh sb="4" eb="5">
      <t>ネン</t>
    </rPh>
    <rPh sb="6" eb="9">
      <t>ジュウジシャ</t>
    </rPh>
    <rPh sb="10" eb="12">
      <t>ケンシュウ</t>
    </rPh>
    <rPh sb="12" eb="14">
      <t>ジッセキ</t>
    </rPh>
    <rPh sb="15" eb="16">
      <t>ワ</t>
    </rPh>
    <rPh sb="18" eb="20">
      <t>ショルイ</t>
    </rPh>
    <phoneticPr fontId="2"/>
  </si>
  <si>
    <t>（研修主催者、研修名、参加者氏名が記載されていること。）</t>
    <rPh sb="1" eb="3">
      <t>ケンシュウ</t>
    </rPh>
    <rPh sb="3" eb="6">
      <t>シュサイシャ</t>
    </rPh>
    <rPh sb="7" eb="9">
      <t>ケンシュウ</t>
    </rPh>
    <rPh sb="9" eb="10">
      <t>メイ</t>
    </rPh>
    <rPh sb="11" eb="14">
      <t>サンカシャ</t>
    </rPh>
    <rPh sb="14" eb="16">
      <t>シメイ</t>
    </rPh>
    <rPh sb="17" eb="19">
      <t>キサイ</t>
    </rPh>
    <phoneticPr fontId="2"/>
  </si>
  <si>
    <t>㉔</t>
    <phoneticPr fontId="2"/>
  </si>
  <si>
    <t>現況施設の平面図及び写真</t>
    <rPh sb="0" eb="2">
      <t>ゲンキョウ</t>
    </rPh>
    <rPh sb="2" eb="4">
      <t>シセツ</t>
    </rPh>
    <rPh sb="5" eb="8">
      <t>ヘイメンズ</t>
    </rPh>
    <rPh sb="8" eb="9">
      <t>オヨ</t>
    </rPh>
    <rPh sb="10" eb="12">
      <t>シャシン</t>
    </rPh>
    <phoneticPr fontId="2"/>
  </si>
  <si>
    <t>　 なお、写真を撮った方向が分かるように番号に矢印を付けること（例：①→）</t>
    <rPh sb="5" eb="7">
      <t>シャシン</t>
    </rPh>
    <rPh sb="8" eb="9">
      <t>ト</t>
    </rPh>
    <rPh sb="11" eb="13">
      <t>ホウコウ</t>
    </rPh>
    <rPh sb="14" eb="15">
      <t>ワ</t>
    </rPh>
    <rPh sb="20" eb="22">
      <t>バンゴウ</t>
    </rPh>
    <rPh sb="23" eb="25">
      <t>ヤジルシ</t>
    </rPh>
    <rPh sb="26" eb="27">
      <t>ツ</t>
    </rPh>
    <rPh sb="32" eb="33">
      <t>レイ</t>
    </rPh>
    <phoneticPr fontId="2"/>
  </si>
  <si>
    <t>㉕</t>
    <phoneticPr fontId="2"/>
  </si>
  <si>
    <t>施設整備後の計画平面図（専門の設計業者が作成したレイアウトや面積が分かる図面）</t>
    <rPh sb="0" eb="2">
      <t>シセツ</t>
    </rPh>
    <rPh sb="2" eb="4">
      <t>セイビ</t>
    </rPh>
    <rPh sb="4" eb="5">
      <t>ゴ</t>
    </rPh>
    <rPh sb="6" eb="8">
      <t>ケイカク</t>
    </rPh>
    <rPh sb="8" eb="11">
      <t>ヘイメンズ</t>
    </rPh>
    <rPh sb="12" eb="14">
      <t>センモン</t>
    </rPh>
    <rPh sb="15" eb="17">
      <t>セッケイ</t>
    </rPh>
    <rPh sb="17" eb="19">
      <t>ギョウシャ</t>
    </rPh>
    <rPh sb="20" eb="22">
      <t>サクセイ</t>
    </rPh>
    <rPh sb="30" eb="32">
      <t>メンセキ</t>
    </rPh>
    <rPh sb="33" eb="34">
      <t>ワ</t>
    </rPh>
    <rPh sb="36" eb="38">
      <t>ズメン</t>
    </rPh>
    <phoneticPr fontId="2"/>
  </si>
  <si>
    <t>※申請者自身が手書きやパソコン等で作成した平面図は受け付けません。</t>
    <rPh sb="1" eb="4">
      <t>シンセイシャ</t>
    </rPh>
    <rPh sb="4" eb="6">
      <t>ジシン</t>
    </rPh>
    <rPh sb="7" eb="9">
      <t>テガ</t>
    </rPh>
    <rPh sb="15" eb="16">
      <t>トウ</t>
    </rPh>
    <rPh sb="17" eb="19">
      <t>サクセイ</t>
    </rPh>
    <rPh sb="21" eb="24">
      <t>ヘイメンズ</t>
    </rPh>
    <rPh sb="25" eb="26">
      <t>ウ</t>
    </rPh>
    <rPh sb="27" eb="28">
      <t>ツ</t>
    </rPh>
    <phoneticPr fontId="2"/>
  </si>
  <si>
    <t>㉖</t>
    <phoneticPr fontId="2"/>
  </si>
  <si>
    <t>㉗</t>
    <phoneticPr fontId="2"/>
  </si>
  <si>
    <t>㉘</t>
    <phoneticPr fontId="2"/>
  </si>
  <si>
    <t>（２階以上で計画の場合）耐火構造又は準耐火構造であることを確認できる書類</t>
    <rPh sb="2" eb="3">
      <t>カイ</t>
    </rPh>
    <rPh sb="3" eb="5">
      <t>イジョウ</t>
    </rPh>
    <rPh sb="6" eb="8">
      <t>ケイカク</t>
    </rPh>
    <rPh sb="9" eb="11">
      <t>バアイ</t>
    </rPh>
    <rPh sb="12" eb="14">
      <t>タイカ</t>
    </rPh>
    <rPh sb="14" eb="16">
      <t>コウゾウ</t>
    </rPh>
    <rPh sb="16" eb="17">
      <t>マタ</t>
    </rPh>
    <rPh sb="18" eb="19">
      <t>ジュン</t>
    </rPh>
    <rPh sb="19" eb="21">
      <t>タイカ</t>
    </rPh>
    <rPh sb="21" eb="23">
      <t>コウゾウ</t>
    </rPh>
    <rPh sb="29" eb="31">
      <t>カクニン</t>
    </rPh>
    <rPh sb="34" eb="36">
      <t>ショルイ</t>
    </rPh>
    <phoneticPr fontId="2"/>
  </si>
  <si>
    <t>（建築確認日が昭和56年５月31日以前の建物の場合）耐震診断報告書又は耐震補強済みを証する書類の写し</t>
    <rPh sb="1" eb="3">
      <t>ケンチク</t>
    </rPh>
    <rPh sb="3" eb="5">
      <t>カクニン</t>
    </rPh>
    <rPh sb="5" eb="6">
      <t>ビ</t>
    </rPh>
    <rPh sb="7" eb="9">
      <t>ショウワ</t>
    </rPh>
    <rPh sb="11" eb="12">
      <t>ネン</t>
    </rPh>
    <rPh sb="13" eb="14">
      <t>ガツ</t>
    </rPh>
    <rPh sb="16" eb="17">
      <t>ニチ</t>
    </rPh>
    <rPh sb="17" eb="19">
      <t>イゼン</t>
    </rPh>
    <rPh sb="20" eb="22">
      <t>タテモノ</t>
    </rPh>
    <rPh sb="23" eb="25">
      <t>バアイ</t>
    </rPh>
    <rPh sb="26" eb="28">
      <t>タイシン</t>
    </rPh>
    <rPh sb="28" eb="30">
      <t>シンダン</t>
    </rPh>
    <rPh sb="30" eb="33">
      <t>ホウコクショ</t>
    </rPh>
    <rPh sb="33" eb="34">
      <t>マタ</t>
    </rPh>
    <rPh sb="35" eb="37">
      <t>タイシン</t>
    </rPh>
    <rPh sb="37" eb="39">
      <t>ホキョウ</t>
    </rPh>
    <rPh sb="39" eb="40">
      <t>ズ</t>
    </rPh>
    <rPh sb="42" eb="43">
      <t>ショウ</t>
    </rPh>
    <rPh sb="45" eb="47">
      <t>ショルイ</t>
    </rPh>
    <rPh sb="48" eb="49">
      <t>ウツ</t>
    </rPh>
    <phoneticPr fontId="2"/>
  </si>
  <si>
    <t>※写真は施設の外観及び内部を撮影し、平面図の撮影した位置に写真に振った番号を記入すること。</t>
    <rPh sb="1" eb="3">
      <t>シャシン</t>
    </rPh>
    <rPh sb="4" eb="6">
      <t>シセツ</t>
    </rPh>
    <rPh sb="7" eb="9">
      <t>ガイカン</t>
    </rPh>
    <rPh sb="11" eb="13">
      <t>ナイブ</t>
    </rPh>
    <rPh sb="14" eb="16">
      <t>サツエイ</t>
    </rPh>
    <rPh sb="18" eb="21">
      <t>ヘイメンズ</t>
    </rPh>
    <rPh sb="22" eb="24">
      <t>サツエイ</t>
    </rPh>
    <rPh sb="26" eb="28">
      <t>イチ</t>
    </rPh>
    <rPh sb="29" eb="31">
      <t>シャシン</t>
    </rPh>
    <rPh sb="32" eb="33">
      <t>フ</t>
    </rPh>
    <rPh sb="35" eb="37">
      <t>バンゴウ</t>
    </rPh>
    <rPh sb="38" eb="40">
      <t>キニュウ</t>
    </rPh>
    <phoneticPr fontId="2"/>
  </si>
  <si>
    <t>（賃貸の場合）賃貸借契約確約書（申請様式４－１）又は賃貸借契約書等の写し</t>
  </si>
  <si>
    <t>（売買の場合）売買契約確約書（申請様式４－２）又は売買契約書等の写し</t>
  </si>
  <si>
    <t>建物の建築確認済証又は検査済証の写し（なければ台帳記載事項証明書）</t>
    <rPh sb="0" eb="2">
      <t>タテモノ</t>
    </rPh>
    <rPh sb="3" eb="5">
      <t>ケンチク</t>
    </rPh>
    <rPh sb="5" eb="7">
      <t>カクニン</t>
    </rPh>
    <rPh sb="7" eb="8">
      <t>ズ</t>
    </rPh>
    <rPh sb="8" eb="9">
      <t>ショウ</t>
    </rPh>
    <rPh sb="11" eb="13">
      <t>ケンサ</t>
    </rPh>
    <rPh sb="13" eb="14">
      <t>ズ</t>
    </rPh>
    <rPh sb="14" eb="15">
      <t>ショウ</t>
    </rPh>
    <rPh sb="16" eb="17">
      <t>ウツ</t>
    </rPh>
    <rPh sb="23" eb="25">
      <t>ダイチョウ</t>
    </rPh>
    <rPh sb="25" eb="27">
      <t>キサイ</t>
    </rPh>
    <rPh sb="27" eb="29">
      <t>ジコウ</t>
    </rPh>
    <rPh sb="29" eb="32">
      <t>ショウメイショ</t>
    </rPh>
    <phoneticPr fontId="2"/>
  </si>
  <si>
    <t>㉙</t>
    <phoneticPr fontId="2"/>
  </si>
  <si>
    <t>施設開所までのスケジュール（工事工程・開所準備期間等）</t>
    <rPh sb="0" eb="2">
      <t>シセツ</t>
    </rPh>
    <rPh sb="2" eb="4">
      <t>カイショ</t>
    </rPh>
    <rPh sb="14" eb="16">
      <t>コウジ</t>
    </rPh>
    <rPh sb="16" eb="18">
      <t>コウテイ</t>
    </rPh>
    <rPh sb="19" eb="21">
      <t>カイショ</t>
    </rPh>
    <rPh sb="21" eb="23">
      <t>ジュンビ</t>
    </rPh>
    <rPh sb="23" eb="25">
      <t>キカン</t>
    </rPh>
    <rPh sb="25" eb="26">
      <t>トウ</t>
    </rPh>
    <phoneticPr fontId="2"/>
  </si>
  <si>
    <t>㉚</t>
    <phoneticPr fontId="2"/>
  </si>
  <si>
    <t>㉛</t>
    <phoneticPr fontId="2"/>
  </si>
  <si>
    <t>現在運営している施設に対する所管庁による直近３か年の施設監査の結果通知及びその回答の写し</t>
    <rPh sb="0" eb="2">
      <t>ゲンザイ</t>
    </rPh>
    <rPh sb="2" eb="4">
      <t>ウンエイ</t>
    </rPh>
    <rPh sb="8" eb="10">
      <t>シセツ</t>
    </rPh>
    <rPh sb="11" eb="12">
      <t>タイ</t>
    </rPh>
    <rPh sb="14" eb="17">
      <t>ショカンチョウ</t>
    </rPh>
    <rPh sb="20" eb="22">
      <t>チョッキン</t>
    </rPh>
    <rPh sb="24" eb="25">
      <t>ネン</t>
    </rPh>
    <rPh sb="26" eb="28">
      <t>シセツ</t>
    </rPh>
    <rPh sb="28" eb="30">
      <t>カンサ</t>
    </rPh>
    <rPh sb="31" eb="33">
      <t>ケッカ</t>
    </rPh>
    <rPh sb="33" eb="35">
      <t>ツウチ</t>
    </rPh>
    <rPh sb="35" eb="36">
      <t>オヨ</t>
    </rPh>
    <rPh sb="39" eb="41">
      <t>カイトウ</t>
    </rPh>
    <rPh sb="42" eb="43">
      <t>ウツ</t>
    </rPh>
    <phoneticPr fontId="2"/>
  </si>
  <si>
    <t>法人に対する所管庁による直近３か年の施設監査の結果通知及びその回答の写し</t>
    <rPh sb="0" eb="2">
      <t>ホウジン</t>
    </rPh>
    <rPh sb="3" eb="4">
      <t>タイ</t>
    </rPh>
    <rPh sb="6" eb="8">
      <t>ショカン</t>
    </rPh>
    <rPh sb="8" eb="9">
      <t>チョウ</t>
    </rPh>
    <rPh sb="12" eb="14">
      <t>チョッキン</t>
    </rPh>
    <rPh sb="16" eb="17">
      <t>ネン</t>
    </rPh>
    <rPh sb="18" eb="20">
      <t>シセツ</t>
    </rPh>
    <rPh sb="20" eb="22">
      <t>カンサ</t>
    </rPh>
    <rPh sb="23" eb="25">
      <t>ケッカ</t>
    </rPh>
    <rPh sb="25" eb="27">
      <t>ツウチ</t>
    </rPh>
    <rPh sb="27" eb="28">
      <t>オヨ</t>
    </rPh>
    <rPh sb="31" eb="33">
      <t>カイトウ</t>
    </rPh>
    <rPh sb="34" eb="35">
      <t>ウツ</t>
    </rPh>
    <phoneticPr fontId="2"/>
  </si>
  <si>
    <t>（幼稚園にあっては直近２回分）</t>
    <rPh sb="1" eb="4">
      <t>ヨウチエン</t>
    </rPh>
    <rPh sb="9" eb="11">
      <t>チョッキン</t>
    </rPh>
    <rPh sb="12" eb="14">
      <t>カイブン</t>
    </rPh>
    <phoneticPr fontId="2"/>
  </si>
  <si>
    <t>㉜</t>
    <phoneticPr fontId="2"/>
  </si>
  <si>
    <t>㉝</t>
    <phoneticPr fontId="2"/>
  </si>
  <si>
    <t>（認可外保育施設等から移行の場合）在園児の年齢別人数と４月１日以降の保育予定が分かる書類</t>
    <rPh sb="1" eb="3">
      <t>ニンカ</t>
    </rPh>
    <rPh sb="3" eb="4">
      <t>ガイ</t>
    </rPh>
    <rPh sb="4" eb="6">
      <t>ホイク</t>
    </rPh>
    <rPh sb="6" eb="8">
      <t>シセツ</t>
    </rPh>
    <rPh sb="8" eb="9">
      <t>トウ</t>
    </rPh>
    <rPh sb="11" eb="13">
      <t>イコウ</t>
    </rPh>
    <rPh sb="14" eb="16">
      <t>バアイ</t>
    </rPh>
    <rPh sb="17" eb="19">
      <t>ザイエン</t>
    </rPh>
    <rPh sb="19" eb="20">
      <t>ジ</t>
    </rPh>
    <rPh sb="21" eb="23">
      <t>ネンレイ</t>
    </rPh>
    <rPh sb="23" eb="24">
      <t>ベツ</t>
    </rPh>
    <rPh sb="24" eb="26">
      <t>ニンズウ</t>
    </rPh>
    <rPh sb="28" eb="29">
      <t>ガツ</t>
    </rPh>
    <rPh sb="30" eb="31">
      <t>ニチ</t>
    </rPh>
    <rPh sb="31" eb="33">
      <t>イコウ</t>
    </rPh>
    <rPh sb="34" eb="36">
      <t>ホイク</t>
    </rPh>
    <rPh sb="36" eb="38">
      <t>ヨテイ</t>
    </rPh>
    <rPh sb="39" eb="40">
      <t>ワ</t>
    </rPh>
    <rPh sb="42" eb="44">
      <t>ショルイ</t>
    </rPh>
    <phoneticPr fontId="2"/>
  </si>
  <si>
    <t>提出有無</t>
    <rPh sb="0" eb="2">
      <t>テイシュツ</t>
    </rPh>
    <rPh sb="2" eb="4">
      <t>ウム</t>
    </rPh>
    <phoneticPr fontId="2"/>
  </si>
  <si>
    <t>提出時期</t>
    <rPh sb="0" eb="2">
      <t>テイシュツ</t>
    </rPh>
    <rPh sb="2" eb="4">
      <t>ジキ</t>
    </rPh>
    <phoneticPr fontId="2"/>
  </si>
  <si>
    <t>△</t>
    <phoneticPr fontId="2"/>
  </si>
  <si>
    <t>×</t>
    <phoneticPr fontId="2"/>
  </si>
  <si>
    <t>提出書類一覧</t>
    <rPh sb="0" eb="2">
      <t>テイシュツ</t>
    </rPh>
    <rPh sb="2" eb="4">
      <t>ショルイ</t>
    </rPh>
    <rPh sb="4" eb="6">
      <t>イチラン</t>
    </rPh>
    <phoneticPr fontId="2"/>
  </si>
  <si>
    <t>認可に必要な財源についての資金計画（申請様式６）</t>
    <phoneticPr fontId="2"/>
  </si>
  <si>
    <t>④</t>
    <phoneticPr fontId="2"/>
  </si>
  <si>
    <t>市税の滞納のないことの証明書</t>
    <rPh sb="0" eb="1">
      <t>シ</t>
    </rPh>
    <rPh sb="1" eb="2">
      <t>ゼイ</t>
    </rPh>
    <rPh sb="3" eb="5">
      <t>タイノウ</t>
    </rPh>
    <rPh sb="11" eb="14">
      <t>ショウメイショ</t>
    </rPh>
    <phoneticPr fontId="2"/>
  </si>
  <si>
    <t>⑪</t>
    <phoneticPr fontId="2"/>
  </si>
  <si>
    <t>※本表は平日と土曜日の２種類作
    成すること。休日保育を行う場合
　　は併せて休日用も作成すること
※児童数は、下記に基づき想定所
    在数を記入すること
【土曜日の想定条件】
開園時間～午前8時　定員の10％
午前8時～午後４時　 定員の40％
午後4時～午後５時　 定員の20％
午後5時～閉園時間　定員の10％
※年齢ごとの割合は任意とする
※端数処理については小数点以下
    切り上げとする</t>
    <phoneticPr fontId="2"/>
  </si>
  <si>
    <t>職　員　の　勤　務　状　況　（土　曜　日）</t>
    <rPh sb="0" eb="1">
      <t>ショク</t>
    </rPh>
    <rPh sb="2" eb="3">
      <t>イン</t>
    </rPh>
    <rPh sb="6" eb="7">
      <t>ツトム</t>
    </rPh>
    <rPh sb="8" eb="9">
      <t>ツトム</t>
    </rPh>
    <rPh sb="10" eb="11">
      <t>ジョウ</t>
    </rPh>
    <rPh sb="12" eb="13">
      <t>キョウ</t>
    </rPh>
    <rPh sb="15" eb="16">
      <t>ド</t>
    </rPh>
    <rPh sb="17" eb="18">
      <t>ヨウ</t>
    </rPh>
    <rPh sb="19" eb="20">
      <t>ニチ</t>
    </rPh>
    <phoneticPr fontId="2"/>
  </si>
  <si>
    <t>※本表は平日と土曜日の２種類作
    成すること。休日保育を行う場合
　　は併せて休日用も作成すること
※休日の児童数、及び年齢ごとの
    割合は任意とする</t>
    <phoneticPr fontId="2"/>
  </si>
  <si>
    <t>職　員　の　勤　務　状　況　（休　日）</t>
    <rPh sb="0" eb="1">
      <t>ショク</t>
    </rPh>
    <rPh sb="2" eb="3">
      <t>イン</t>
    </rPh>
    <rPh sb="6" eb="7">
      <t>ツトム</t>
    </rPh>
    <rPh sb="8" eb="9">
      <t>ツトム</t>
    </rPh>
    <rPh sb="10" eb="11">
      <t>ジョウ</t>
    </rPh>
    <rPh sb="12" eb="13">
      <t>キョウ</t>
    </rPh>
    <rPh sb="15" eb="16">
      <t>キュウ</t>
    </rPh>
    <rPh sb="17" eb="18">
      <t>ニチ</t>
    </rPh>
    <phoneticPr fontId="2"/>
  </si>
  <si>
    <r>
      <t>　　　　　　　　　</t>
    </r>
    <r>
      <rPr>
        <u/>
        <sz val="11"/>
        <color theme="1"/>
        <rFont val="ＭＳ Ｐゴシック"/>
        <family val="3"/>
        <charset val="128"/>
        <scheme val="minor"/>
      </rPr>
      <t>※市税の滞納のないことの証明書は30日以内</t>
    </r>
    <rPh sb="10" eb="11">
      <t>シ</t>
    </rPh>
    <rPh sb="11" eb="12">
      <t>ゼイ</t>
    </rPh>
    <rPh sb="13" eb="15">
      <t>タイノウ</t>
    </rPh>
    <rPh sb="21" eb="24">
      <t>ショウメイショ</t>
    </rPh>
    <rPh sb="27" eb="28">
      <t>ニチ</t>
    </rPh>
    <rPh sb="28" eb="30">
      <t>イナイ</t>
    </rPh>
    <phoneticPr fontId="2"/>
  </si>
  <si>
    <t>㉞</t>
    <phoneticPr fontId="2"/>
  </si>
  <si>
    <t>令和</t>
    <rPh sb="0" eb="2">
      <t>レイワ</t>
    </rPh>
    <phoneticPr fontId="2"/>
  </si>
  <si>
    <t>（令和</t>
    <rPh sb="1" eb="3">
      <t>レイワ</t>
    </rPh>
    <phoneticPr fontId="2"/>
  </si>
  <si>
    <t>年４月１日事業開始希望）</t>
    <rPh sb="0" eb="1">
      <t>ネン</t>
    </rPh>
    <rPh sb="2" eb="3">
      <t>ガツ</t>
    </rPh>
    <rPh sb="4" eb="5">
      <t>ニチ</t>
    </rPh>
    <phoneticPr fontId="2"/>
  </si>
  <si>
    <r>
      <t>・若い数字の様式の値を参照して自動入力をするセルがありますので、
　原則として、</t>
    </r>
    <r>
      <rPr>
        <b/>
        <u/>
        <sz val="11"/>
        <color rgb="FFFF0000"/>
        <rFont val="ＭＳ Ｐゴシック"/>
        <family val="3"/>
        <charset val="128"/>
        <scheme val="minor"/>
      </rPr>
      <t>「様式１　小規模保育事業設置計画書」から</t>
    </r>
    <r>
      <rPr>
        <sz val="11"/>
        <color theme="1"/>
        <rFont val="ＭＳ Ｐゴシック"/>
        <family val="2"/>
        <charset val="128"/>
        <scheme val="minor"/>
      </rPr>
      <t>順に記入していってください。　　</t>
    </r>
    <rPh sb="34" eb="36">
      <t>ゲンソク</t>
    </rPh>
    <rPh sb="41" eb="43">
      <t>ヨウシキ</t>
    </rPh>
    <rPh sb="45" eb="48">
      <t>ショウキボ</t>
    </rPh>
    <rPh sb="48" eb="50">
      <t>ホイク</t>
    </rPh>
    <rPh sb="50" eb="52">
      <t>ジギョウ</t>
    </rPh>
    <rPh sb="52" eb="54">
      <t>セッチ</t>
    </rPh>
    <rPh sb="54" eb="56">
      <t>ケイカク</t>
    </rPh>
    <rPh sb="56" eb="57">
      <t>ショ</t>
    </rPh>
    <rPh sb="60" eb="61">
      <t>ジュン</t>
    </rPh>
    <rPh sb="62" eb="64">
      <t>キニュウ</t>
    </rPh>
    <phoneticPr fontId="2"/>
  </si>
  <si>
    <t>連携に関する協定書（仮）</t>
    <rPh sb="0" eb="2">
      <t>レンケイ</t>
    </rPh>
    <rPh sb="3" eb="4">
      <t>カン</t>
    </rPh>
    <rPh sb="6" eb="9">
      <t>キョウテイショ</t>
    </rPh>
    <rPh sb="10" eb="11">
      <t>カリ</t>
    </rPh>
    <phoneticPr fontId="2"/>
  </si>
  <si>
    <t>○○保育園</t>
    <rPh sb="2" eb="5">
      <t>ホイクエン</t>
    </rPh>
    <phoneticPr fontId="2"/>
  </si>
  <si>
    <t>←連携設定する施設名を記載</t>
    <rPh sb="1" eb="3">
      <t>レンケイ</t>
    </rPh>
    <rPh sb="3" eb="5">
      <t>セッテイ</t>
    </rPh>
    <rPh sb="7" eb="9">
      <t>シセツ</t>
    </rPh>
    <rPh sb="9" eb="10">
      <t>メイ</t>
    </rPh>
    <rPh sb="11" eb="13">
      <t>キサイ</t>
    </rPh>
    <phoneticPr fontId="2"/>
  </si>
  <si>
    <t>※必要な連携について、全て結ぶことができている必要があること。</t>
    <rPh sb="1" eb="3">
      <t>ヒツヨウ</t>
    </rPh>
    <rPh sb="4" eb="6">
      <t>レンケイ</t>
    </rPh>
    <rPh sb="11" eb="12">
      <t>スベ</t>
    </rPh>
    <rPh sb="13" eb="14">
      <t>ムス</t>
    </rPh>
    <rPh sb="23" eb="25">
      <t>ヒツヨウ</t>
    </rPh>
    <phoneticPr fontId="2"/>
  </si>
  <si>
    <t>※複数施設と連携設定する場合は、それぞれについて提出すること。</t>
    <rPh sb="1" eb="3">
      <t>フクスウ</t>
    </rPh>
    <rPh sb="3" eb="5">
      <t>シセツ</t>
    </rPh>
    <rPh sb="6" eb="8">
      <t>レンケイ</t>
    </rPh>
    <rPh sb="8" eb="10">
      <t>セッテイ</t>
    </rPh>
    <rPh sb="12" eb="14">
      <t>バアイ</t>
    </rPh>
    <rPh sb="24" eb="26">
      <t>テイシュツ</t>
    </rPh>
    <phoneticPr fontId="2"/>
  </si>
  <si>
    <t>仙台市こども若者局幼保企画課</t>
    <rPh sb="0" eb="3">
      <t>センダイシ</t>
    </rPh>
    <rPh sb="6" eb="8">
      <t>ワカモノ</t>
    </rPh>
    <rPh sb="8" eb="9">
      <t>キョク</t>
    </rPh>
    <rPh sb="9" eb="11">
      <t>ヨウホ</t>
    </rPh>
    <rPh sb="11" eb="13">
      <t>キカク</t>
    </rPh>
    <rPh sb="13" eb="14">
      <t>カ</t>
    </rPh>
    <phoneticPr fontId="2"/>
  </si>
  <si>
    <t>施設運営に係る開所後３か年度分の収支予算書</t>
    <rPh sb="0" eb="2">
      <t>シセツ</t>
    </rPh>
    <rPh sb="2" eb="4">
      <t>ウンエイ</t>
    </rPh>
    <rPh sb="5" eb="6">
      <t>カカ</t>
    </rPh>
    <rPh sb="7" eb="9">
      <t>カイショ</t>
    </rPh>
    <rPh sb="9" eb="10">
      <t>ゴ</t>
    </rPh>
    <rPh sb="12" eb="14">
      <t>ネンド</t>
    </rPh>
    <rPh sb="14" eb="15">
      <t>ブン</t>
    </rPh>
    <rPh sb="16" eb="18">
      <t>シュウシ</t>
    </rPh>
    <rPh sb="18" eb="21">
      <t>ヨサンショ</t>
    </rPh>
    <phoneticPr fontId="2"/>
  </si>
  <si>
    <t>８</t>
    <phoneticPr fontId="2"/>
  </si>
  <si>
    <t>上記収支予算書の「収入」の算出に用いた、３か年度分の公定価格試算ソフトの試算結果</t>
    <rPh sb="0" eb="2">
      <t>ジョウキ</t>
    </rPh>
    <rPh sb="2" eb="4">
      <t>シュウシ</t>
    </rPh>
    <rPh sb="4" eb="7">
      <t>ヨサンショ</t>
    </rPh>
    <rPh sb="9" eb="11">
      <t>シュウニュウ</t>
    </rPh>
    <rPh sb="13" eb="15">
      <t>サンシュツ</t>
    </rPh>
    <rPh sb="16" eb="17">
      <t>モチ</t>
    </rPh>
    <rPh sb="22" eb="24">
      <t>ネンド</t>
    </rPh>
    <rPh sb="24" eb="25">
      <t>ブン</t>
    </rPh>
    <rPh sb="26" eb="28">
      <t>コウテイ</t>
    </rPh>
    <rPh sb="28" eb="30">
      <t>カカク</t>
    </rPh>
    <rPh sb="30" eb="32">
      <t>シサン</t>
    </rPh>
    <rPh sb="36" eb="38">
      <t>シサン</t>
    </rPh>
    <rPh sb="38" eb="40">
      <t>ケッカ</t>
    </rPh>
    <phoneticPr fontId="2"/>
  </si>
  <si>
    <r>
      <t>４．添付書類　</t>
    </r>
    <r>
      <rPr>
        <u/>
        <sz val="11"/>
        <color theme="1"/>
        <rFont val="ＭＳ Ｐゴシック"/>
        <family val="3"/>
        <charset val="128"/>
        <scheme val="minor"/>
      </rPr>
      <t>※証明書等は提出前３か月以内に以内に発行されたもの</t>
    </r>
    <rPh sb="2" eb="4">
      <t>テンプ</t>
    </rPh>
    <rPh sb="4" eb="6">
      <t>ショルイ</t>
    </rPh>
    <rPh sb="8" eb="11">
      <t>ショウメイショ</t>
    </rPh>
    <rPh sb="11" eb="12">
      <t>トウ</t>
    </rPh>
    <rPh sb="13" eb="15">
      <t>テイシュツ</t>
    </rPh>
    <rPh sb="15" eb="16">
      <t>マエ</t>
    </rPh>
    <rPh sb="18" eb="19">
      <t>ゲツ</t>
    </rPh>
    <rPh sb="19" eb="21">
      <t>イナイ</t>
    </rPh>
    <rPh sb="22" eb="24">
      <t>イナイ</t>
    </rPh>
    <rPh sb="25" eb="27">
      <t>ハッコウ</t>
    </rPh>
    <phoneticPr fontId="2"/>
  </si>
  <si>
    <t>施設整備にあたっての資金計画（申請様式５）</t>
    <rPh sb="0" eb="2">
      <t>シセツ</t>
    </rPh>
    <rPh sb="2" eb="4">
      <t>セイビ</t>
    </rPh>
    <rPh sb="10" eb="12">
      <t>シキン</t>
    </rPh>
    <rPh sb="12" eb="14">
      <t>ケイカク</t>
    </rPh>
    <rPh sb="15" eb="17">
      <t>シンセイ</t>
    </rPh>
    <rPh sb="17" eb="19">
      <t>ヨウシキ</t>
    </rPh>
    <phoneticPr fontId="2"/>
  </si>
  <si>
    <t>施設整備に係る財源根拠（整備費に必要な資金の財源等がわかるもの）</t>
    <phoneticPr fontId="2"/>
  </si>
  <si>
    <t>※社会福祉法人等は法人本体の決算書及び社会福祉事業区分資金収支内訳書又はこれに類するもの</t>
    <rPh sb="1" eb="3">
      <t>シャカイ</t>
    </rPh>
    <rPh sb="3" eb="5">
      <t>フクシ</t>
    </rPh>
    <rPh sb="5" eb="7">
      <t>ホウジン</t>
    </rPh>
    <rPh sb="7" eb="8">
      <t>トウ</t>
    </rPh>
    <rPh sb="9" eb="11">
      <t>ホウジン</t>
    </rPh>
    <rPh sb="11" eb="13">
      <t>ホンタイ</t>
    </rPh>
    <rPh sb="14" eb="16">
      <t>ケッサン</t>
    </rPh>
    <rPh sb="16" eb="17">
      <t>ショ</t>
    </rPh>
    <rPh sb="17" eb="18">
      <t>オヨ</t>
    </rPh>
    <rPh sb="19" eb="21">
      <t>シャカイ</t>
    </rPh>
    <rPh sb="21" eb="23">
      <t>フクシ</t>
    </rPh>
    <rPh sb="23" eb="25">
      <t>ジギョウ</t>
    </rPh>
    <rPh sb="25" eb="27">
      <t>クブン</t>
    </rPh>
    <rPh sb="27" eb="29">
      <t>シキン</t>
    </rPh>
    <rPh sb="29" eb="31">
      <t>シュウシ</t>
    </rPh>
    <rPh sb="31" eb="34">
      <t>ウチワケショ</t>
    </rPh>
    <rPh sb="34" eb="35">
      <t>マタ</t>
    </rPh>
    <rPh sb="39" eb="40">
      <t>ルイ</t>
    </rPh>
    <phoneticPr fontId="2"/>
  </si>
  <si>
    <t>か月から受入</t>
    <rPh sb="1" eb="2">
      <t>ゲツ</t>
    </rPh>
    <rPh sb="4" eb="6">
      <t>ウケイレ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</si>
</sst>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1" formatCode="_ * #,##0_ ;_ * \-#,##0_ ;_ * &quot;-&quot;_ ;_ @_ "/>
    <numFmt numFmtId="176" formatCode="#,##0_ "/>
    <numFmt numFmtId="177" formatCode="#,##0.00_ "/>
    <numFmt numFmtId="178" formatCode="0.00_ "/>
    <numFmt numFmtId="179" formatCode="#,##0_);[Red]\(#,##0\)"/>
    <numFmt numFmtId="180" formatCode="00"/>
    <numFmt numFmtId="181" formatCode="yyyy/m/daaaa"/>
    <numFmt numFmtId="182" formatCode="0.0_ "/>
    <numFmt numFmtId="183" formatCode="0_ "/>
    <numFmt numFmtId="184" formatCode="0_);[Red]\(0\)"/>
    <numFmt numFmtId="185" formatCode="&quot;¥&quot;#,##0_);[Red]\(&quot;¥&quot;#,##0\)"/>
    <numFmt numFmtId="186" formatCode="[$-411]ggge&quot;年&quot;m&quot;月&quot;d&quot;日&quot;;@"/>
    <numFmt numFmtId="187" formatCode="#,##0.0"/>
  </numFmts>
  <fonts count="62">
    <font>
      <sz val="11"/>
      <color theme="1"/>
      <name val="ＭＳ Ｐゴシック"/>
      <family val="2"/>
      <charset val="128"/>
      <scheme val="minor"/>
    </font>
    <font>
      <sz val="11"/>
      <color theme="1"/>
      <name val="ＭＳ 明朝"/>
      <family val="1"/>
      <charset val="128"/>
    </font>
    <font>
      <sz val="6"/>
      <name val="ＭＳ Ｐゴシック"/>
      <family val="2"/>
      <charset val="128"/>
      <scheme val="minor"/>
    </font>
    <font>
      <sz val="9"/>
      <color theme="1"/>
      <name val="ＭＳ 明朝"/>
      <family val="1"/>
      <charset val="128"/>
    </font>
    <font>
      <sz val="14"/>
      <color theme="1"/>
      <name val="ＭＳ ゴシック"/>
      <family val="3"/>
      <charset val="128"/>
    </font>
    <font>
      <sz val="11"/>
      <color theme="1"/>
      <name val="ＭＳ Ｐ明朝"/>
      <family val="1"/>
      <charset val="128"/>
    </font>
    <font>
      <sz val="10"/>
      <color theme="1"/>
      <name val="ＭＳ 明朝"/>
      <family val="1"/>
      <charset val="128"/>
    </font>
    <font>
      <sz val="10"/>
      <color theme="1"/>
      <name val="ＭＳ Ｐ明朝"/>
      <family val="1"/>
      <charset val="128"/>
    </font>
    <font>
      <sz val="11"/>
      <color theme="1"/>
      <name val="ＭＳ ゴシック"/>
      <family val="3"/>
      <charset val="128"/>
    </font>
    <font>
      <sz val="12"/>
      <color theme="1"/>
      <name val="ＭＳ 明朝"/>
      <family val="1"/>
      <charset val="128"/>
    </font>
    <font>
      <sz val="14"/>
      <color theme="1"/>
      <name val="ＭＳ 明朝"/>
      <family val="1"/>
      <charset val="128"/>
    </font>
    <font>
      <sz val="16"/>
      <color theme="1"/>
      <name val="ＭＳ 明朝"/>
      <family val="1"/>
      <charset val="128"/>
    </font>
    <font>
      <sz val="20"/>
      <color theme="1"/>
      <name val="ＭＳ 明朝"/>
      <family val="1"/>
      <charset val="128"/>
    </font>
    <font>
      <sz val="28"/>
      <color theme="1"/>
      <name val="ＭＳ 明朝"/>
      <family val="1"/>
      <charset val="128"/>
    </font>
    <font>
      <sz val="11"/>
      <color theme="1"/>
      <name val="HG丸ｺﾞｼｯｸM-PRO"/>
      <family val="3"/>
      <charset val="128"/>
    </font>
    <font>
      <sz val="14"/>
      <color theme="1"/>
      <name val="HG丸ｺﾞｼｯｸM-PRO"/>
      <family val="3"/>
      <charset val="128"/>
    </font>
    <font>
      <b/>
      <sz val="16"/>
      <color rgb="FFFF0000"/>
      <name val="HG丸ｺﾞｼｯｸM-PRO"/>
      <family val="3"/>
      <charset val="128"/>
    </font>
    <font>
      <sz val="10"/>
      <color theme="1"/>
      <name val="HG丸ｺﾞｼｯｸM-PRO"/>
      <family val="3"/>
      <charset val="128"/>
    </font>
    <font>
      <sz val="9"/>
      <color theme="1"/>
      <name val="HG丸ｺﾞｼｯｸM-PRO"/>
      <family val="3"/>
      <charset val="128"/>
    </font>
    <font>
      <b/>
      <sz val="11"/>
      <color rgb="FFFF0000"/>
      <name val="HG丸ｺﾞｼｯｸM-PRO"/>
      <family val="3"/>
      <charset val="128"/>
    </font>
    <font>
      <sz val="5"/>
      <color theme="1"/>
      <name val="HG丸ｺﾞｼｯｸM-PRO"/>
      <family val="3"/>
      <charset val="128"/>
    </font>
    <font>
      <sz val="14"/>
      <color theme="1"/>
      <name val="HGSｺﾞｼｯｸE"/>
      <family val="3"/>
      <charset val="128"/>
    </font>
    <font>
      <sz val="10"/>
      <color theme="1"/>
      <name val="ＭＳ ゴシック"/>
      <family val="3"/>
      <charset val="128"/>
    </font>
    <font>
      <sz val="11"/>
      <color theme="1"/>
      <name val="ＭＳ Ｐゴシック"/>
      <family val="2"/>
      <charset val="128"/>
      <scheme val="minor"/>
    </font>
    <font>
      <sz val="9"/>
      <color theme="1"/>
      <name val="ＭＳ Ｐゴシック"/>
      <family val="2"/>
      <charset val="128"/>
      <scheme val="minor"/>
    </font>
    <font>
      <sz val="10"/>
      <color theme="1"/>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
      <sz val="8"/>
      <color theme="1"/>
      <name val="ＭＳ Ｐゴシック"/>
      <family val="2"/>
      <charset val="128"/>
      <scheme val="minor"/>
    </font>
    <font>
      <sz val="11"/>
      <color rgb="FF990000"/>
      <name val="ＭＳ 明朝"/>
      <family val="1"/>
      <charset val="128"/>
    </font>
    <font>
      <sz val="9"/>
      <color rgb="FF990000"/>
      <name val="ＭＳ 明朝"/>
      <family val="1"/>
      <charset val="128"/>
    </font>
    <font>
      <sz val="11"/>
      <name val="ＭＳ 明朝"/>
      <family val="1"/>
      <charset val="128"/>
    </font>
    <font>
      <sz val="11"/>
      <color theme="1" tint="0.249977111117893"/>
      <name val="ＭＳ 明朝"/>
      <family val="1"/>
      <charset val="128"/>
    </font>
    <font>
      <u/>
      <sz val="11"/>
      <color theme="10"/>
      <name val="ＭＳ Ｐゴシック"/>
      <family val="2"/>
      <charset val="128"/>
      <scheme val="minor"/>
    </font>
    <font>
      <sz val="14"/>
      <color rgb="FF990000"/>
      <name val="ＭＳ 明朝"/>
      <family val="1"/>
      <charset val="128"/>
    </font>
    <font>
      <sz val="16"/>
      <color rgb="FF990000"/>
      <name val="ＭＳ 明朝"/>
      <family val="1"/>
      <charset val="128"/>
    </font>
    <font>
      <u/>
      <sz val="11"/>
      <color rgb="FFFF0000"/>
      <name val="HG丸ｺﾞｼｯｸM-PRO"/>
      <family val="3"/>
      <charset val="128"/>
    </font>
    <font>
      <sz val="11"/>
      <color rgb="FFC00000"/>
      <name val="HG丸ｺﾞｼｯｸM-PRO"/>
      <family val="3"/>
      <charset val="128"/>
    </font>
    <font>
      <sz val="11"/>
      <color rgb="FFFF0000"/>
      <name val="HG丸ｺﾞｼｯｸM-PRO"/>
      <family val="3"/>
      <charset val="128"/>
    </font>
    <font>
      <sz val="11"/>
      <color rgb="FF990000"/>
      <name val="ＭＳ Ｐ明朝"/>
      <family val="1"/>
      <charset val="128"/>
    </font>
    <font>
      <sz val="11"/>
      <color rgb="FFC00000"/>
      <name val="ＭＳ 明朝"/>
      <family val="1"/>
      <charset val="128"/>
    </font>
    <font>
      <b/>
      <sz val="11"/>
      <color theme="1"/>
      <name val="ＭＳ 明朝"/>
      <family val="1"/>
      <charset val="128"/>
    </font>
    <font>
      <b/>
      <sz val="11"/>
      <color theme="1"/>
      <name val="Century"/>
      <family val="1"/>
    </font>
    <font>
      <sz val="11"/>
      <color theme="1"/>
      <name val="Century"/>
      <family val="1"/>
    </font>
    <font>
      <b/>
      <sz val="11"/>
      <color theme="1"/>
      <name val="ＭＳ ゴシック"/>
      <family val="3"/>
      <charset val="128"/>
    </font>
    <font>
      <b/>
      <sz val="14"/>
      <color rgb="FFC00000"/>
      <name val="HGSｺﾞｼｯｸE"/>
      <family val="3"/>
      <charset val="128"/>
    </font>
    <font>
      <sz val="10"/>
      <color indexed="81"/>
      <name val="HG丸ｺﾞｼｯｸM-PRO"/>
      <family val="3"/>
      <charset val="128"/>
    </font>
    <font>
      <sz val="8"/>
      <color theme="1"/>
      <name val="ＭＳ Ｐゴシック"/>
      <family val="3"/>
      <charset val="128"/>
      <scheme val="minor"/>
    </font>
    <font>
      <sz val="10"/>
      <color rgb="FF000000"/>
      <name val="Meiryo UI"/>
      <family val="3"/>
      <charset val="128"/>
    </font>
    <font>
      <sz val="10"/>
      <color rgb="FF808080"/>
      <name val="Meiryo UI"/>
      <family val="3"/>
      <charset val="128"/>
    </font>
    <font>
      <sz val="10"/>
      <color theme="1"/>
      <name val="Meiryo UI"/>
      <family val="3"/>
      <charset val="128"/>
    </font>
    <font>
      <sz val="10"/>
      <color theme="1" tint="0.499984740745262"/>
      <name val="Meiryo UI"/>
      <family val="3"/>
      <charset val="128"/>
    </font>
    <font>
      <b/>
      <u/>
      <sz val="11"/>
      <color rgb="FFFF0000"/>
      <name val="ＭＳ Ｐゴシック"/>
      <family val="3"/>
      <charset val="128"/>
      <scheme val="minor"/>
    </font>
    <font>
      <sz val="9"/>
      <color theme="1"/>
      <name val="ＭＳ Ｐ明朝"/>
      <family val="1"/>
      <charset val="128"/>
    </font>
    <font>
      <sz val="10.5"/>
      <color theme="1"/>
      <name val="ＭＳ Ｐ明朝"/>
      <family val="1"/>
      <charset val="128"/>
    </font>
    <font>
      <sz val="6"/>
      <name val="ＭＳ Ｐゴシック"/>
      <family val="3"/>
      <charset val="128"/>
    </font>
    <font>
      <sz val="10"/>
      <color rgb="FF990000"/>
      <name val="ＭＳ Ｐ明朝"/>
      <family val="1"/>
      <charset val="128"/>
    </font>
    <font>
      <sz val="11"/>
      <color theme="5" tint="-0.249977111117893"/>
      <name val="ＭＳ 明朝"/>
      <family val="1"/>
      <charset val="128"/>
    </font>
    <font>
      <b/>
      <sz val="11"/>
      <color theme="1"/>
      <name val="ＭＳ Ｐゴシック"/>
      <family val="3"/>
      <charset val="128"/>
      <scheme val="minor"/>
    </font>
    <font>
      <b/>
      <sz val="9"/>
      <color indexed="81"/>
      <name val="MS P ゴシック"/>
      <family val="3"/>
      <charset val="128"/>
    </font>
    <font>
      <sz val="11"/>
      <name val="HG丸ｺﾞｼｯｸM-PRO"/>
      <family val="3"/>
      <charset val="128"/>
    </font>
    <font>
      <u/>
      <sz val="11"/>
      <color theme="1"/>
      <name val="ＭＳ Ｐ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0"/>
        <bgColor indexed="64"/>
      </patternFill>
    </fill>
    <fill>
      <patternFill patternType="solid">
        <fgColor rgb="FFFFFF66"/>
        <bgColor indexed="64"/>
      </patternFill>
    </fill>
    <fill>
      <patternFill patternType="solid">
        <fgColor theme="0" tint="-0.249977111117893"/>
        <bgColor indexed="64"/>
      </patternFill>
    </fill>
    <fill>
      <patternFill patternType="solid">
        <fgColor theme="0" tint="-4.9989318521683403E-2"/>
        <bgColor indexed="64"/>
      </patternFill>
    </fill>
  </fills>
  <borders count="16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top/>
      <bottom style="thin">
        <color auto="1"/>
      </bottom>
      <diagonal/>
    </border>
    <border>
      <left style="hair">
        <color auto="1"/>
      </left>
      <right/>
      <top style="thin">
        <color auto="1"/>
      </top>
      <bottom style="thin">
        <color auto="1"/>
      </bottom>
      <diagonal/>
    </border>
    <border>
      <left style="thin">
        <color auto="1"/>
      </left>
      <right style="hair">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top style="hair">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style="hair">
        <color auto="1"/>
      </left>
      <right/>
      <top style="thin">
        <color auto="1"/>
      </top>
      <bottom/>
      <diagonal/>
    </border>
    <border>
      <left style="hair">
        <color auto="1"/>
      </left>
      <right/>
      <top style="hair">
        <color auto="1"/>
      </top>
      <bottom style="thin">
        <color auto="1"/>
      </bottom>
      <diagonal/>
    </border>
    <border>
      <left style="hair">
        <color auto="1"/>
      </left>
      <right/>
      <top style="thin">
        <color auto="1"/>
      </top>
      <bottom style="hair">
        <color auto="1"/>
      </bottom>
      <diagonal/>
    </border>
    <border>
      <left/>
      <right/>
      <top style="thin">
        <color auto="1"/>
      </top>
      <bottom style="double">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hair">
        <color auto="1"/>
      </left>
      <right/>
      <top style="thin">
        <color auto="1"/>
      </top>
      <bottom style="double">
        <color auto="1"/>
      </bottom>
      <diagonal/>
    </border>
    <border>
      <left style="thin">
        <color auto="1"/>
      </left>
      <right style="thin">
        <color auto="1"/>
      </right>
      <top style="double">
        <color auto="1"/>
      </top>
      <bottom style="thin">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medium">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right style="medium">
        <color auto="1"/>
      </right>
      <top style="thin">
        <color auto="1"/>
      </top>
      <bottom style="hair">
        <color auto="1"/>
      </bottom>
      <diagonal/>
    </border>
    <border>
      <left style="thin">
        <color auto="1"/>
      </left>
      <right style="medium">
        <color auto="1"/>
      </right>
      <top style="thin">
        <color auto="1"/>
      </top>
      <bottom style="hair">
        <color auto="1"/>
      </bottom>
      <diagonal/>
    </border>
    <border>
      <left style="medium">
        <color auto="1"/>
      </left>
      <right style="thin">
        <color auto="1"/>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right style="medium">
        <color auto="1"/>
      </right>
      <top style="hair">
        <color auto="1"/>
      </top>
      <bottom style="thin">
        <color auto="1"/>
      </bottom>
      <diagonal/>
    </border>
    <border>
      <left style="thin">
        <color auto="1"/>
      </left>
      <right style="medium">
        <color auto="1"/>
      </right>
      <top style="hair">
        <color auto="1"/>
      </top>
      <bottom style="thin">
        <color auto="1"/>
      </bottom>
      <diagonal/>
    </border>
    <border>
      <left style="medium">
        <color auto="1"/>
      </left>
      <right style="thin">
        <color auto="1"/>
      </right>
      <top/>
      <bottom style="hair">
        <color auto="1"/>
      </bottom>
      <diagonal/>
    </border>
    <border>
      <left style="thin">
        <color auto="1"/>
      </left>
      <right style="thin">
        <color auto="1"/>
      </right>
      <top/>
      <bottom style="hair">
        <color auto="1"/>
      </bottom>
      <diagonal/>
    </border>
    <border>
      <left/>
      <right style="medium">
        <color auto="1"/>
      </right>
      <top style="thin">
        <color auto="1"/>
      </top>
      <bottom/>
      <diagonal/>
    </border>
    <border>
      <left style="thin">
        <color auto="1"/>
      </left>
      <right/>
      <top/>
      <bottom style="hair">
        <color auto="1"/>
      </bottom>
      <diagonal/>
    </border>
    <border>
      <left/>
      <right/>
      <top/>
      <bottom style="hair">
        <color auto="1"/>
      </bottom>
      <diagonal/>
    </border>
    <border>
      <left/>
      <right style="medium">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right style="medium">
        <color auto="1"/>
      </right>
      <top style="hair">
        <color auto="1"/>
      </top>
      <bottom/>
      <diagonal/>
    </border>
    <border>
      <left/>
      <right style="thin">
        <color auto="1"/>
      </right>
      <top/>
      <bottom style="hair">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style="thin">
        <color auto="1"/>
      </right>
      <top style="hair">
        <color auto="1"/>
      </top>
      <bottom/>
      <diagonal/>
    </border>
    <border>
      <left style="hair">
        <color auto="1"/>
      </left>
      <right style="hair">
        <color auto="1"/>
      </right>
      <top style="hair">
        <color auto="1"/>
      </top>
      <bottom style="thin">
        <color auto="1"/>
      </bottom>
      <diagonal/>
    </border>
    <border>
      <left style="hair">
        <color auto="1"/>
      </left>
      <right style="medium">
        <color auto="1"/>
      </right>
      <top style="hair">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style="hair">
        <color auto="1"/>
      </bottom>
      <diagonal/>
    </border>
    <border>
      <left style="thin">
        <color auto="1"/>
      </left>
      <right style="medium">
        <color auto="1"/>
      </right>
      <top style="hair">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diagonal/>
    </border>
    <border>
      <left/>
      <right style="thin">
        <color auto="1"/>
      </right>
      <top style="medium">
        <color auto="1"/>
      </top>
      <bottom/>
      <diagonal/>
    </border>
    <border>
      <left/>
      <right style="medium">
        <color auto="1"/>
      </right>
      <top style="medium">
        <color auto="1"/>
      </top>
      <bottom style="thin">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thin">
        <color auto="1"/>
      </right>
      <top style="hair">
        <color auto="1"/>
      </top>
      <bottom style="medium">
        <color auto="1"/>
      </bottom>
      <diagonal/>
    </border>
    <border>
      <left/>
      <right style="medium">
        <color auto="1"/>
      </right>
      <top style="hair">
        <color auto="1"/>
      </top>
      <bottom style="medium">
        <color auto="1"/>
      </bottom>
      <diagonal/>
    </border>
    <border>
      <left style="medium">
        <color auto="1"/>
      </left>
      <right/>
      <top/>
      <bottom/>
      <diagonal/>
    </border>
    <border>
      <left style="hair">
        <color auto="1"/>
      </left>
      <right/>
      <top style="thin">
        <color auto="1"/>
      </top>
      <bottom style="medium">
        <color auto="1"/>
      </bottom>
      <diagonal/>
    </border>
    <border>
      <left/>
      <right/>
      <top/>
      <bottom style="medium">
        <color auto="1"/>
      </bottom>
      <diagonal/>
    </border>
    <border>
      <left/>
      <right style="thin">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thin">
        <color auto="1"/>
      </top>
      <bottom style="thin">
        <color auto="1"/>
      </bottom>
      <diagonal/>
    </border>
    <border>
      <left/>
      <right style="thin">
        <color auto="1"/>
      </right>
      <top style="hair">
        <color auto="1"/>
      </top>
      <bottom style="hair">
        <color auto="1"/>
      </bottom>
      <diagonal/>
    </border>
    <border>
      <left style="thin">
        <color auto="1"/>
      </left>
      <right/>
      <top/>
      <bottom style="medium">
        <color auto="1"/>
      </bottom>
      <diagonal/>
    </border>
    <border>
      <left style="thin">
        <color auto="1"/>
      </left>
      <right/>
      <top style="medium">
        <color auto="1"/>
      </top>
      <bottom style="hair">
        <color auto="1"/>
      </bottom>
      <diagonal/>
    </border>
    <border>
      <left style="medium">
        <color auto="1"/>
      </left>
      <right style="thin">
        <color auto="1"/>
      </right>
      <top style="thin">
        <color auto="1"/>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double">
        <color indexed="64"/>
      </left>
      <right style="thin">
        <color indexed="64"/>
      </right>
      <top/>
      <bottom style="hair">
        <color auto="1"/>
      </bottom>
      <diagonal/>
    </border>
    <border>
      <left style="double">
        <color indexed="64"/>
      </left>
      <right style="thin">
        <color indexed="64"/>
      </right>
      <top style="hair">
        <color auto="1"/>
      </top>
      <bottom style="hair">
        <color auto="1"/>
      </bottom>
      <diagonal/>
    </border>
    <border>
      <left style="double">
        <color indexed="64"/>
      </left>
      <right style="thin">
        <color indexed="64"/>
      </right>
      <top/>
      <bottom/>
      <diagonal/>
    </border>
    <border>
      <left style="thin">
        <color auto="1"/>
      </left>
      <right style="medium">
        <color auto="1"/>
      </right>
      <top/>
      <bottom/>
      <diagonal/>
    </border>
    <border>
      <left style="double">
        <color indexed="64"/>
      </left>
      <right style="thin">
        <color indexed="64"/>
      </right>
      <top style="thin">
        <color auto="1"/>
      </top>
      <bottom style="hair">
        <color auto="1"/>
      </bottom>
      <diagonal/>
    </border>
    <border>
      <left style="double">
        <color indexed="64"/>
      </left>
      <right style="thin">
        <color indexed="64"/>
      </right>
      <top style="hair">
        <color auto="1"/>
      </top>
      <bottom style="thin">
        <color auto="1"/>
      </bottom>
      <diagonal/>
    </border>
    <border>
      <left style="medium">
        <color auto="1"/>
      </left>
      <right style="thin">
        <color auto="1"/>
      </right>
      <top style="hair">
        <color auto="1"/>
      </top>
      <bottom/>
      <diagonal/>
    </border>
    <border>
      <left style="double">
        <color indexed="64"/>
      </left>
      <right style="thin">
        <color indexed="64"/>
      </right>
      <top style="hair">
        <color auto="1"/>
      </top>
      <bottom/>
      <diagonal/>
    </border>
    <border>
      <left style="medium">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double">
        <color indexed="64"/>
      </left>
      <right style="thin">
        <color indexed="64"/>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double">
        <color indexed="64"/>
      </top>
      <bottom style="thin">
        <color indexed="64"/>
      </bottom>
      <diagonal/>
    </border>
    <border>
      <left style="thin">
        <color auto="1"/>
      </left>
      <right style="hair">
        <color auto="1"/>
      </right>
      <top style="thin">
        <color auto="1"/>
      </top>
      <bottom/>
      <diagonal/>
    </border>
    <border>
      <left style="thin">
        <color auto="1"/>
      </left>
      <right/>
      <top/>
      <bottom style="double">
        <color auto="1"/>
      </bottom>
      <diagonal/>
    </border>
    <border>
      <left style="medium">
        <color auto="1"/>
      </left>
      <right/>
      <top/>
      <bottom style="medium">
        <color auto="1"/>
      </bottom>
      <diagonal/>
    </border>
    <border>
      <left/>
      <right/>
      <top style="double">
        <color indexed="64"/>
      </top>
      <bottom/>
      <diagonal/>
    </border>
    <border>
      <left style="medium">
        <color rgb="FFC00000"/>
      </left>
      <right style="medium">
        <color rgb="FFC00000"/>
      </right>
      <top style="medium">
        <color rgb="FFC00000"/>
      </top>
      <bottom style="medium">
        <color rgb="FFC00000"/>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auto="1"/>
      </left>
      <right style="medium">
        <color auto="1"/>
      </right>
      <top/>
      <bottom/>
      <diagonal/>
    </border>
    <border>
      <left style="medium">
        <color auto="1"/>
      </left>
      <right/>
      <top style="thin">
        <color auto="1"/>
      </top>
      <bottom style="hair">
        <color auto="1"/>
      </bottom>
      <diagonal/>
    </border>
    <border>
      <left style="hair">
        <color indexed="64"/>
      </left>
      <right style="hair">
        <color indexed="64"/>
      </right>
      <top style="thin">
        <color indexed="64"/>
      </top>
      <bottom/>
      <diagonal/>
    </border>
    <border>
      <left/>
      <right/>
      <top/>
      <bottom style="double">
        <color indexed="64"/>
      </bottom>
      <diagonal/>
    </border>
    <border>
      <left style="hair">
        <color indexed="64"/>
      </left>
      <right/>
      <top/>
      <bottom style="double">
        <color indexed="64"/>
      </bottom>
      <diagonal/>
    </border>
    <border>
      <left style="thin">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thin">
        <color indexed="64"/>
      </bottom>
      <diagonal/>
    </border>
    <border>
      <left style="hair">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style="hair">
        <color indexed="64"/>
      </right>
      <top style="thin">
        <color indexed="64"/>
      </top>
      <bottom style="thin">
        <color indexed="64"/>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medium">
        <color auto="1"/>
      </left>
      <right/>
      <top style="thin">
        <color auto="1"/>
      </top>
      <bottom/>
      <diagonal/>
    </border>
    <border>
      <left/>
      <right style="medium">
        <color auto="1"/>
      </right>
      <top/>
      <bottom/>
      <diagonal/>
    </border>
    <border>
      <left style="medium">
        <color auto="1"/>
      </left>
      <right/>
      <top/>
      <bottom style="thin">
        <color indexed="64"/>
      </bottom>
      <diagonal/>
    </border>
    <border>
      <left style="medium">
        <color auto="1"/>
      </left>
      <right/>
      <top style="medium">
        <color indexed="64"/>
      </top>
      <bottom style="thin">
        <color indexed="64"/>
      </bottom>
      <diagonal/>
    </border>
    <border>
      <left style="medium">
        <color auto="1"/>
      </left>
      <right/>
      <top style="thin">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3">
    <xf numFmtId="0" fontId="0" fillId="0" borderId="0">
      <alignment vertical="center"/>
    </xf>
    <xf numFmtId="0" fontId="33" fillId="0" borderId="0" applyNumberFormat="0" applyFill="0" applyBorder="0" applyAlignment="0" applyProtection="0">
      <alignment vertical="center"/>
    </xf>
    <xf numFmtId="0" fontId="23" fillId="0" borderId="0">
      <alignment vertical="center"/>
    </xf>
  </cellStyleXfs>
  <cellXfs count="1007">
    <xf numFmtId="0" fontId="0" fillId="0" borderId="0" xfId="0">
      <alignment vertical="center"/>
    </xf>
    <xf numFmtId="0" fontId="1" fillId="0" borderId="0" xfId="0" applyFont="1">
      <alignment vertical="center"/>
    </xf>
    <xf numFmtId="0" fontId="1" fillId="0" borderId="0" xfId="0" applyFont="1" applyAlignment="1">
      <alignment horizontal="right" vertical="center"/>
    </xf>
    <xf numFmtId="0" fontId="1" fillId="0" borderId="0" xfId="0" applyFont="1" applyBorder="1" applyAlignment="1"/>
    <xf numFmtId="0" fontId="1" fillId="0" borderId="6" xfId="0" applyFont="1" applyBorder="1">
      <alignment vertical="center"/>
    </xf>
    <xf numFmtId="0" fontId="1" fillId="0" borderId="8" xfId="0" applyFont="1" applyBorder="1">
      <alignment vertic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vertical="center"/>
    </xf>
    <xf numFmtId="0" fontId="1" fillId="0" borderId="1" xfId="0" applyFont="1" applyBorder="1">
      <alignment vertical="center"/>
    </xf>
    <xf numFmtId="0" fontId="1" fillId="0" borderId="9" xfId="0" applyFont="1" applyBorder="1">
      <alignment vertical="center"/>
    </xf>
    <xf numFmtId="0" fontId="1" fillId="0" borderId="6" xfId="0" applyFont="1" applyBorder="1" applyAlignment="1">
      <alignment vertical="top"/>
    </xf>
    <xf numFmtId="0" fontId="1" fillId="0" borderId="7" xfId="0" applyFont="1" applyBorder="1" applyAlignment="1">
      <alignment vertical="top"/>
    </xf>
    <xf numFmtId="0" fontId="1" fillId="0" borderId="0" xfId="0" applyFont="1" applyAlignment="1">
      <alignment vertical="center"/>
    </xf>
    <xf numFmtId="0" fontId="1" fillId="0" borderId="10" xfId="0" applyFont="1" applyBorder="1">
      <alignment vertical="center"/>
    </xf>
    <xf numFmtId="0" fontId="5" fillId="0" borderId="0" xfId="0" applyFont="1">
      <alignment vertical="center"/>
    </xf>
    <xf numFmtId="0" fontId="1" fillId="0" borderId="11" xfId="0" applyFont="1" applyBorder="1" applyAlignment="1">
      <alignment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10" xfId="0" applyFont="1" applyBorder="1" applyAlignment="1">
      <alignment vertical="center"/>
    </xf>
    <xf numFmtId="0" fontId="1" fillId="0" borderId="17" xfId="0" applyFont="1" applyBorder="1" applyAlignment="1">
      <alignment vertical="top"/>
    </xf>
    <xf numFmtId="0" fontId="5" fillId="0" borderId="0" xfId="0" applyFont="1" applyBorder="1" applyAlignment="1">
      <alignment horizontal="center" vertical="center"/>
    </xf>
    <xf numFmtId="0" fontId="1" fillId="0" borderId="3" xfId="0" applyFont="1" applyBorder="1">
      <alignment vertical="center"/>
    </xf>
    <xf numFmtId="0" fontId="1" fillId="0" borderId="4" xfId="0" applyFont="1" applyBorder="1">
      <alignment vertical="center"/>
    </xf>
    <xf numFmtId="0" fontId="1" fillId="0" borderId="23" xfId="0" applyFont="1" applyBorder="1">
      <alignment vertical="center"/>
    </xf>
    <xf numFmtId="0" fontId="1" fillId="0" borderId="22" xfId="0" applyFont="1" applyBorder="1">
      <alignment vertical="center"/>
    </xf>
    <xf numFmtId="0" fontId="4" fillId="0" borderId="0" xfId="0" applyFont="1" applyAlignment="1">
      <alignment vertical="center"/>
    </xf>
    <xf numFmtId="0" fontId="13" fillId="0" borderId="0" xfId="0" applyFont="1" applyAlignment="1">
      <alignment horizontal="center" vertical="center"/>
    </xf>
    <xf numFmtId="0" fontId="4" fillId="0" borderId="12" xfId="0" applyFont="1" applyBorder="1" applyAlignment="1">
      <alignment vertical="center"/>
    </xf>
    <xf numFmtId="0" fontId="5" fillId="0" borderId="0" xfId="0" applyFont="1" applyBorder="1">
      <alignment vertical="center"/>
    </xf>
    <xf numFmtId="0" fontId="1" fillId="0" borderId="0" xfId="0" applyFont="1" applyBorder="1">
      <alignment vertical="center"/>
    </xf>
    <xf numFmtId="0" fontId="8" fillId="0" borderId="0" xfId="0" applyFont="1" applyBorder="1">
      <alignment vertical="center"/>
    </xf>
    <xf numFmtId="0" fontId="12" fillId="0" borderId="0" xfId="0" applyFont="1" applyBorder="1" applyAlignment="1">
      <alignment horizontal="center" vertical="center"/>
    </xf>
    <xf numFmtId="0" fontId="9" fillId="0" borderId="0" xfId="0" applyFont="1" applyBorder="1" applyAlignment="1">
      <alignment horizontal="center"/>
    </xf>
    <xf numFmtId="0" fontId="5" fillId="0" borderId="0" xfId="0" applyFont="1" applyAlignment="1">
      <alignment horizontal="left" wrapText="1"/>
    </xf>
    <xf numFmtId="0" fontId="5" fillId="0" borderId="0" xfId="0" applyFont="1" applyAlignment="1">
      <alignment horizontal="left"/>
    </xf>
    <xf numFmtId="0" fontId="5" fillId="0" borderId="11" xfId="0" applyFont="1" applyBorder="1" applyAlignment="1">
      <alignment horizontal="right" vertical="center"/>
    </xf>
    <xf numFmtId="0" fontId="5" fillId="0" borderId="5" xfId="0" applyFont="1" applyBorder="1" applyAlignment="1">
      <alignment horizontal="right" vertical="center"/>
    </xf>
    <xf numFmtId="3" fontId="1" fillId="0" borderId="0" xfId="0" applyNumberFormat="1" applyFont="1" applyBorder="1" applyAlignment="1">
      <alignment horizontal="center" vertical="center"/>
    </xf>
    <xf numFmtId="0" fontId="5" fillId="0" borderId="0" xfId="0" applyFont="1" applyBorder="1" applyAlignment="1">
      <alignment horizontal="left" vertical="center" wrapText="1"/>
    </xf>
    <xf numFmtId="178" fontId="5" fillId="0" borderId="0" xfId="0" applyNumberFormat="1" applyFont="1" applyBorder="1" applyAlignment="1">
      <alignment horizontal="center" vertical="center"/>
    </xf>
    <xf numFmtId="3" fontId="1" fillId="0" borderId="0" xfId="0" applyNumberFormat="1" applyFont="1" applyBorder="1" applyAlignment="1">
      <alignment vertical="center"/>
    </xf>
    <xf numFmtId="0" fontId="1" fillId="0" borderId="0" xfId="0" applyFont="1" applyAlignment="1"/>
    <xf numFmtId="0" fontId="14" fillId="0" borderId="0" xfId="0" applyFont="1">
      <alignment vertical="center"/>
    </xf>
    <xf numFmtId="0" fontId="14" fillId="0" borderId="0" xfId="0" applyFont="1" applyFill="1">
      <alignment vertical="center"/>
    </xf>
    <xf numFmtId="0" fontId="14" fillId="0" borderId="53" xfId="0" applyFont="1" applyBorder="1" applyAlignment="1">
      <alignment vertical="center" wrapText="1"/>
    </xf>
    <xf numFmtId="0" fontId="14" fillId="0" borderId="0" xfId="0" applyFont="1" applyAlignment="1">
      <alignment vertical="center"/>
    </xf>
    <xf numFmtId="0" fontId="14" fillId="0" borderId="78" xfId="0" applyFont="1" applyBorder="1" applyAlignment="1">
      <alignment vertical="center"/>
    </xf>
    <xf numFmtId="0" fontId="14" fillId="0" borderId="79" xfId="0" applyFont="1" applyBorder="1" applyAlignment="1">
      <alignment vertical="center"/>
    </xf>
    <xf numFmtId="0" fontId="14" fillId="0" borderId="80" xfId="0" applyFont="1" applyBorder="1" applyAlignment="1">
      <alignment vertical="center"/>
    </xf>
    <xf numFmtId="0" fontId="14" fillId="0" borderId="0" xfId="0" applyFont="1" applyBorder="1" applyAlignment="1">
      <alignment vertical="center"/>
    </xf>
    <xf numFmtId="0" fontId="14" fillId="0" borderId="91" xfId="0" applyFont="1" applyBorder="1" applyAlignment="1">
      <alignment vertical="center"/>
    </xf>
    <xf numFmtId="0" fontId="18" fillId="0" borderId="0" xfId="0" applyFont="1" applyAlignment="1">
      <alignment wrapText="1"/>
    </xf>
    <xf numFmtId="0" fontId="14" fillId="0" borderId="5" xfId="0" applyFont="1" applyBorder="1" applyAlignment="1">
      <alignment vertical="center" wrapText="1"/>
    </xf>
    <xf numFmtId="0" fontId="8" fillId="0" borderId="1" xfId="0" applyFont="1" applyBorder="1" applyAlignment="1">
      <alignment horizontal="center" vertical="center"/>
    </xf>
    <xf numFmtId="0" fontId="1" fillId="0" borderId="8" xfId="0" applyFont="1" applyBorder="1" applyAlignment="1">
      <alignment vertical="center"/>
    </xf>
    <xf numFmtId="0" fontId="8" fillId="0" borderId="0" xfId="0" applyFont="1">
      <alignment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vertical="center"/>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7" fillId="0" borderId="8" xfId="0" applyFont="1" applyBorder="1" applyAlignment="1">
      <alignment vertical="center" wrapText="1"/>
    </xf>
    <xf numFmtId="0" fontId="1" fillId="0" borderId="19" xfId="0" applyFont="1" applyBorder="1">
      <alignment vertical="center"/>
    </xf>
    <xf numFmtId="0" fontId="1" fillId="0" borderId="0" xfId="0" applyFont="1" applyBorder="1" applyAlignment="1">
      <alignment horizontal="left" vertical="center"/>
    </xf>
    <xf numFmtId="0" fontId="8" fillId="0" borderId="0" xfId="0" applyFont="1" applyBorder="1" applyAlignment="1">
      <alignment horizontal="center" vertical="center"/>
    </xf>
    <xf numFmtId="0" fontId="6" fillId="0" borderId="0" xfId="0" applyFont="1" applyBorder="1" applyAlignment="1">
      <alignment horizontal="left" vertical="center" wrapText="1"/>
    </xf>
    <xf numFmtId="0" fontId="1" fillId="0" borderId="0" xfId="0" applyFont="1" applyBorder="1" applyAlignment="1">
      <alignment vertical="top"/>
    </xf>
    <xf numFmtId="0" fontId="7" fillId="0" borderId="0" xfId="0" applyFont="1" applyBorder="1" applyAlignment="1">
      <alignment horizontal="left" vertical="center" wrapText="1"/>
    </xf>
    <xf numFmtId="0" fontId="6" fillId="0" borderId="11" xfId="0" applyFont="1" applyBorder="1" applyAlignment="1">
      <alignment vertical="center"/>
    </xf>
    <xf numFmtId="0" fontId="1" fillId="0" borderId="0" xfId="0" applyFont="1" applyBorder="1" applyAlignment="1">
      <alignment horizontal="center" vertical="center"/>
    </xf>
    <xf numFmtId="0" fontId="13" fillId="0" borderId="0" xfId="0" applyFont="1" applyAlignment="1">
      <alignment horizontal="center" vertical="center"/>
    </xf>
    <xf numFmtId="0" fontId="1" fillId="0" borderId="0" xfId="0" applyFont="1" applyBorder="1" applyAlignment="1">
      <alignment horizontal="left" vertical="center"/>
    </xf>
    <xf numFmtId="0" fontId="5" fillId="0" borderId="0" xfId="0" applyFont="1" applyAlignment="1">
      <alignment horizontal="left" wrapText="1"/>
    </xf>
    <xf numFmtId="0" fontId="5" fillId="0" borderId="0" xfId="0" applyFont="1" applyAlignment="1">
      <alignment horizontal="left"/>
    </xf>
    <xf numFmtId="3" fontId="1" fillId="0" borderId="0" xfId="0" applyNumberFormat="1" applyFont="1" applyBorder="1" applyAlignment="1">
      <alignment horizontal="center" vertical="center"/>
    </xf>
    <xf numFmtId="0" fontId="1" fillId="0" borderId="0" xfId="0" applyFont="1" applyBorder="1" applyAlignment="1">
      <alignment horizontal="left" vertical="center"/>
    </xf>
    <xf numFmtId="181" fontId="1" fillId="0" borderId="0" xfId="0" applyNumberFormat="1" applyFont="1" applyBorder="1" applyAlignment="1">
      <alignment horizontal="center" vertical="center"/>
    </xf>
    <xf numFmtId="0" fontId="29" fillId="0" borderId="9" xfId="0" applyFont="1" applyBorder="1">
      <alignment vertical="center"/>
    </xf>
    <xf numFmtId="0" fontId="33" fillId="0" borderId="0" xfId="1" applyBorder="1" applyAlignment="1">
      <alignment horizontal="left" vertical="center"/>
    </xf>
    <xf numFmtId="3" fontId="1" fillId="0" borderId="10" xfId="0" applyNumberFormat="1" applyFont="1" applyBorder="1" applyAlignment="1">
      <alignment vertical="center"/>
    </xf>
    <xf numFmtId="0" fontId="1" fillId="0" borderId="0" xfId="0" applyFont="1" applyBorder="1" applyAlignment="1">
      <alignment horizontal="left" vertical="center"/>
    </xf>
    <xf numFmtId="0" fontId="8" fillId="0" borderId="0" xfId="0" applyFont="1" applyAlignment="1">
      <alignment horizontal="right" vertical="center"/>
    </xf>
    <xf numFmtId="0" fontId="1" fillId="0" borderId="9" xfId="0" applyFont="1" applyBorder="1" applyProtection="1">
      <alignment vertical="center"/>
      <protection locked="0"/>
    </xf>
    <xf numFmtId="0" fontId="1" fillId="0" borderId="19" xfId="0" applyFont="1" applyBorder="1" applyProtection="1">
      <alignment vertical="center"/>
      <protection locked="0"/>
    </xf>
    <xf numFmtId="0" fontId="1" fillId="0" borderId="0" xfId="0" applyFont="1" applyProtection="1">
      <alignment vertical="center"/>
    </xf>
    <xf numFmtId="0" fontId="4" fillId="0" borderId="0" xfId="0" applyFont="1" applyAlignment="1" applyProtection="1">
      <alignment vertical="center"/>
    </xf>
    <xf numFmtId="0" fontId="4" fillId="0" borderId="12" xfId="0" applyFont="1" applyBorder="1" applyAlignment="1" applyProtection="1">
      <alignment vertical="center"/>
    </xf>
    <xf numFmtId="0" fontId="14" fillId="0" borderId="0" xfId="0" applyFont="1" applyProtection="1">
      <alignment vertical="center"/>
    </xf>
    <xf numFmtId="0" fontId="18" fillId="0" borderId="0" xfId="0" applyFont="1" applyAlignment="1" applyProtection="1">
      <alignment wrapText="1"/>
    </xf>
    <xf numFmtId="0" fontId="14" fillId="0" borderId="0" xfId="0" applyFont="1" applyBorder="1" applyAlignment="1" applyProtection="1">
      <alignment vertical="center"/>
    </xf>
    <xf numFmtId="0" fontId="14" fillId="0" borderId="0" xfId="0" applyFont="1" applyFill="1" applyProtection="1">
      <alignment vertical="center"/>
    </xf>
    <xf numFmtId="0" fontId="14" fillId="0" borderId="0" xfId="0" applyFont="1" applyAlignment="1" applyProtection="1">
      <alignment vertical="center"/>
    </xf>
    <xf numFmtId="0" fontId="14" fillId="0" borderId="78" xfId="0" applyFont="1" applyBorder="1" applyAlignment="1" applyProtection="1">
      <alignment vertical="center"/>
    </xf>
    <xf numFmtId="0" fontId="14" fillId="0" borderId="0" xfId="0" applyFont="1" applyAlignment="1" applyProtection="1"/>
    <xf numFmtId="0" fontId="14" fillId="0" borderId="0" xfId="0" applyFont="1" applyAlignment="1" applyProtection="1">
      <alignment vertical="top"/>
    </xf>
    <xf numFmtId="0" fontId="20" fillId="0" borderId="0" xfId="0" applyFont="1" applyProtection="1">
      <alignment vertical="center"/>
    </xf>
    <xf numFmtId="0" fontId="14" fillId="0" borderId="80" xfId="0" applyFont="1" applyBorder="1" applyAlignment="1" applyProtection="1">
      <alignment vertical="center"/>
    </xf>
    <xf numFmtId="0" fontId="1" fillId="0" borderId="0" xfId="0" applyFont="1" applyBorder="1" applyAlignment="1">
      <alignment horizontal="center" vertical="center"/>
    </xf>
    <xf numFmtId="0" fontId="7" fillId="0" borderId="0" xfId="0" applyFont="1" applyBorder="1" applyAlignment="1">
      <alignment vertical="center" wrapText="1"/>
    </xf>
    <xf numFmtId="0" fontId="7" fillId="0" borderId="0" xfId="0" applyFont="1" applyBorder="1" applyAlignment="1">
      <alignment vertical="center"/>
    </xf>
    <xf numFmtId="0" fontId="8" fillId="0" borderId="9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11" xfId="0" applyFont="1" applyBorder="1" applyAlignment="1">
      <alignment horizontal="center" vertical="center" wrapText="1"/>
    </xf>
    <xf numFmtId="0" fontId="8" fillId="0" borderId="37" xfId="0" applyFont="1" applyBorder="1" applyAlignment="1">
      <alignment horizontal="justify" vertical="center" wrapText="1"/>
    </xf>
    <xf numFmtId="0" fontId="1" fillId="0" borderId="41" xfId="0" applyFont="1" applyBorder="1" applyAlignment="1">
      <alignment horizontal="justify" vertical="center" wrapText="1"/>
    </xf>
    <xf numFmtId="0" fontId="1" fillId="0" borderId="46" xfId="0" applyFont="1" applyBorder="1" applyAlignment="1">
      <alignment horizontal="justify" vertical="center" wrapText="1"/>
    </xf>
    <xf numFmtId="0" fontId="8" fillId="0" borderId="50" xfId="0" applyFont="1" applyBorder="1" applyAlignment="1">
      <alignment horizontal="justify" vertical="center" wrapText="1"/>
    </xf>
    <xf numFmtId="0" fontId="5" fillId="0" borderId="41" xfId="0" applyFont="1" applyBorder="1" applyAlignment="1">
      <alignment horizontal="justify" vertical="center" wrapText="1"/>
    </xf>
    <xf numFmtId="0" fontId="41" fillId="0" borderId="41" xfId="0" applyFont="1" applyBorder="1" applyAlignment="1">
      <alignment horizontal="justify" vertical="center" wrapText="1"/>
    </xf>
    <xf numFmtId="0" fontId="42" fillId="0" borderId="41" xfId="0" applyFont="1" applyBorder="1" applyAlignment="1">
      <alignment horizontal="justify" vertical="center" wrapText="1"/>
    </xf>
    <xf numFmtId="0" fontId="43" fillId="0" borderId="41" xfId="0" applyFont="1" applyBorder="1" applyAlignment="1">
      <alignment horizontal="justify" vertical="center" wrapText="1"/>
    </xf>
    <xf numFmtId="0" fontId="43" fillId="0" borderId="115" xfId="0" applyFont="1" applyBorder="1" applyAlignment="1">
      <alignment horizontal="justify" vertical="center" wrapText="1"/>
    </xf>
    <xf numFmtId="0" fontId="44" fillId="3" borderId="117" xfId="0" applyFont="1" applyFill="1" applyBorder="1" applyAlignment="1">
      <alignment horizontal="center" vertical="center" wrapText="1"/>
    </xf>
    <xf numFmtId="0" fontId="0" fillId="0" borderId="0" xfId="0" applyFont="1">
      <alignment vertical="center"/>
    </xf>
    <xf numFmtId="0" fontId="8" fillId="0" borderId="122" xfId="0" applyFont="1" applyBorder="1" applyAlignment="1">
      <alignment horizontal="center" vertical="center" wrapText="1"/>
    </xf>
    <xf numFmtId="0" fontId="8" fillId="0" borderId="0" xfId="0" applyFont="1" applyBorder="1" applyAlignment="1">
      <alignment horizontal="center" vertical="center" wrapText="1"/>
    </xf>
    <xf numFmtId="184" fontId="8" fillId="0" borderId="113" xfId="0" applyNumberFormat="1" applyFont="1" applyBorder="1" applyAlignment="1">
      <alignment horizontal="justify" vertical="center" wrapText="1"/>
    </xf>
    <xf numFmtId="184" fontId="1" fillId="0" borderId="42" xfId="0" applyNumberFormat="1" applyFont="1" applyBorder="1" applyAlignment="1">
      <alignment horizontal="center" vertical="center" wrapText="1"/>
    </xf>
    <xf numFmtId="184" fontId="1" fillId="0" borderId="110" xfId="0" applyNumberFormat="1" applyFont="1" applyBorder="1" applyAlignment="1">
      <alignment horizontal="justify" vertical="center" wrapText="1"/>
    </xf>
    <xf numFmtId="184" fontId="1" fillId="0" borderId="21" xfId="0" applyNumberFormat="1" applyFont="1" applyBorder="1" applyAlignment="1">
      <alignment horizontal="center" vertical="center" wrapText="1"/>
    </xf>
    <xf numFmtId="184" fontId="1" fillId="0" borderId="114" xfId="0" applyNumberFormat="1" applyFont="1" applyBorder="1" applyAlignment="1">
      <alignment horizontal="justify" vertical="center" wrapText="1"/>
    </xf>
    <xf numFmtId="184" fontId="8" fillId="0" borderId="53" xfId="0" applyNumberFormat="1" applyFont="1" applyBorder="1" applyAlignment="1">
      <alignment horizontal="right" vertical="center" wrapText="1"/>
    </xf>
    <xf numFmtId="184" fontId="8" fillId="0" borderId="109" xfId="0" applyNumberFormat="1" applyFont="1" applyBorder="1" applyAlignment="1">
      <alignment horizontal="justify" vertical="center" wrapText="1"/>
    </xf>
    <xf numFmtId="184" fontId="1" fillId="0" borderId="116" xfId="0" applyNumberFormat="1" applyFont="1" applyBorder="1" applyAlignment="1">
      <alignment horizontal="justify" vertical="center" wrapText="1"/>
    </xf>
    <xf numFmtId="184" fontId="43" fillId="0" borderId="42" xfId="0" applyNumberFormat="1" applyFont="1" applyBorder="1" applyAlignment="1">
      <alignment horizontal="center" vertical="center" wrapText="1"/>
    </xf>
    <xf numFmtId="184" fontId="43" fillId="0" borderId="56" xfId="0" applyNumberFormat="1" applyFont="1" applyBorder="1" applyAlignment="1">
      <alignment horizontal="center" vertical="center" wrapText="1"/>
    </xf>
    <xf numFmtId="184" fontId="43" fillId="0" borderId="116" xfId="0" applyNumberFormat="1" applyFont="1" applyBorder="1" applyAlignment="1">
      <alignment horizontal="justify" vertical="center" wrapText="1"/>
    </xf>
    <xf numFmtId="184" fontId="44" fillId="3" borderId="118" xfId="0" applyNumberFormat="1" applyFont="1" applyFill="1" applyBorder="1" applyAlignment="1">
      <alignment horizontal="right" vertical="center" wrapText="1"/>
    </xf>
    <xf numFmtId="184" fontId="44" fillId="3" borderId="119" xfId="0" applyNumberFormat="1" applyFont="1" applyFill="1" applyBorder="1" applyAlignment="1">
      <alignment horizontal="center" vertical="center" wrapText="1"/>
    </xf>
    <xf numFmtId="184" fontId="8" fillId="0" borderId="126" xfId="0" applyNumberFormat="1" applyFont="1" applyBorder="1" applyAlignment="1">
      <alignment horizontal="right" vertical="center" wrapText="1"/>
    </xf>
    <xf numFmtId="184" fontId="8" fillId="0" borderId="125" xfId="0" applyNumberFormat="1" applyFont="1" applyBorder="1" applyAlignment="1">
      <alignment horizontal="center" vertical="center" wrapText="1"/>
    </xf>
    <xf numFmtId="184" fontId="0" fillId="0" borderId="0" xfId="0" applyNumberFormat="1">
      <alignment vertical="center"/>
    </xf>
    <xf numFmtId="184" fontId="8" fillId="0" borderId="1" xfId="0" applyNumberFormat="1" applyFont="1" applyBorder="1" applyAlignment="1">
      <alignment horizontal="center" vertical="center"/>
    </xf>
    <xf numFmtId="184" fontId="8" fillId="0" borderId="0" xfId="0" applyNumberFormat="1" applyFont="1">
      <alignment vertical="center"/>
    </xf>
    <xf numFmtId="184" fontId="8" fillId="0" borderId="0" xfId="0" applyNumberFormat="1" applyFont="1" applyAlignment="1">
      <alignment horizontal="right" vertical="center"/>
    </xf>
    <xf numFmtId="184" fontId="8" fillId="0" borderId="95" xfId="0" applyNumberFormat="1" applyFont="1" applyBorder="1" applyAlignment="1">
      <alignment horizontal="center" vertical="center" wrapText="1"/>
    </xf>
    <xf numFmtId="184" fontId="8" fillId="0" borderId="11" xfId="0" applyNumberFormat="1" applyFont="1" applyBorder="1" applyAlignment="1">
      <alignment horizontal="center" vertical="center" wrapText="1"/>
    </xf>
    <xf numFmtId="184" fontId="8" fillId="0" borderId="111" xfId="0" applyNumberFormat="1" applyFont="1" applyBorder="1" applyAlignment="1">
      <alignment horizontal="center" vertical="center" wrapText="1"/>
    </xf>
    <xf numFmtId="184" fontId="1" fillId="0" borderId="41" xfId="0" applyNumberFormat="1" applyFont="1" applyBorder="1" applyAlignment="1">
      <alignment horizontal="justify" vertical="center" wrapText="1"/>
    </xf>
    <xf numFmtId="184" fontId="1" fillId="0" borderId="46" xfId="0" applyNumberFormat="1" applyFont="1" applyBorder="1" applyAlignment="1">
      <alignment horizontal="justify" vertical="center" wrapText="1"/>
    </xf>
    <xf numFmtId="184" fontId="8" fillId="0" borderId="50" xfId="0" applyNumberFormat="1" applyFont="1" applyBorder="1" applyAlignment="1">
      <alignment horizontal="justify" vertical="center" wrapText="1"/>
    </xf>
    <xf numFmtId="184" fontId="5" fillId="0" borderId="41" xfId="0" applyNumberFormat="1" applyFont="1" applyBorder="1" applyAlignment="1">
      <alignment horizontal="justify" vertical="center" wrapText="1"/>
    </xf>
    <xf numFmtId="184" fontId="41" fillId="0" borderId="41" xfId="0" applyNumberFormat="1" applyFont="1" applyBorder="1" applyAlignment="1">
      <alignment horizontal="justify" vertical="center" wrapText="1"/>
    </xf>
    <xf numFmtId="184" fontId="42" fillId="0" borderId="41" xfId="0" applyNumberFormat="1" applyFont="1" applyBorder="1" applyAlignment="1">
      <alignment horizontal="justify" vertical="center" wrapText="1"/>
    </xf>
    <xf numFmtId="184" fontId="43" fillId="0" borderId="41" xfId="0" applyNumberFormat="1" applyFont="1" applyBorder="1" applyAlignment="1">
      <alignment horizontal="justify" vertical="center" wrapText="1"/>
    </xf>
    <xf numFmtId="184" fontId="43" fillId="0" borderId="115" xfId="0" applyNumberFormat="1" applyFont="1" applyBorder="1" applyAlignment="1">
      <alignment horizontal="justify" vertical="center" wrapText="1"/>
    </xf>
    <xf numFmtId="184" fontId="44" fillId="3" borderId="117" xfId="0" applyNumberFormat="1" applyFont="1" applyFill="1" applyBorder="1" applyAlignment="1">
      <alignment horizontal="center" vertical="center" wrapText="1"/>
    </xf>
    <xf numFmtId="184" fontId="0" fillId="0" borderId="0" xfId="0" applyNumberFormat="1" applyFont="1">
      <alignment vertical="center"/>
    </xf>
    <xf numFmtId="184" fontId="8" fillId="0" borderId="122" xfId="0" applyNumberFormat="1" applyFont="1" applyBorder="1" applyAlignment="1">
      <alignment horizontal="center" vertical="center" wrapText="1"/>
    </xf>
    <xf numFmtId="184" fontId="8" fillId="0" borderId="0" xfId="0" applyNumberFormat="1" applyFont="1" applyBorder="1" applyAlignment="1">
      <alignment horizontal="center" vertical="center" wrapText="1"/>
    </xf>
    <xf numFmtId="184" fontId="8" fillId="0" borderId="0" xfId="0" applyNumberFormat="1" applyFont="1" applyBorder="1">
      <alignment vertical="center"/>
    </xf>
    <xf numFmtId="184" fontId="8" fillId="0" borderId="137" xfId="0" applyNumberFormat="1" applyFont="1" applyBorder="1" applyAlignment="1">
      <alignment horizontal="justify" vertical="center" wrapText="1"/>
    </xf>
    <xf numFmtId="184" fontId="8" fillId="0" borderId="25" xfId="0" applyNumberFormat="1" applyFont="1" applyBorder="1" applyAlignment="1">
      <alignment horizontal="justify" vertical="center" wrapText="1"/>
    </xf>
    <xf numFmtId="184" fontId="1" fillId="0" borderId="53" xfId="0" applyNumberFormat="1" applyFont="1" applyBorder="1" applyAlignment="1">
      <alignment horizontal="center" vertical="center" wrapText="1"/>
    </xf>
    <xf numFmtId="184" fontId="8" fillId="0" borderId="132" xfId="0" applyNumberFormat="1" applyFont="1" applyBorder="1" applyAlignment="1">
      <alignment horizontal="right" vertical="center" wrapText="1"/>
    </xf>
    <xf numFmtId="184" fontId="8" fillId="0" borderId="24" xfId="0" applyNumberFormat="1" applyFont="1" applyBorder="1" applyAlignment="1" applyProtection="1">
      <alignment horizontal="right" vertical="center" wrapText="1"/>
      <protection locked="0"/>
    </xf>
    <xf numFmtId="184" fontId="1" fillId="0" borderId="42" xfId="0" applyNumberFormat="1" applyFont="1" applyBorder="1" applyAlignment="1" applyProtection="1">
      <alignment horizontal="right" vertical="center" wrapText="1"/>
      <protection locked="0"/>
    </xf>
    <xf numFmtId="184" fontId="1" fillId="0" borderId="42" xfId="0" applyNumberFormat="1" applyFont="1" applyBorder="1" applyAlignment="1" applyProtection="1">
      <alignment horizontal="center" vertical="center" wrapText="1"/>
      <protection locked="0"/>
    </xf>
    <xf numFmtId="184" fontId="43" fillId="0" borderId="42" xfId="0" applyNumberFormat="1" applyFont="1" applyBorder="1" applyAlignment="1" applyProtection="1">
      <alignment horizontal="center" vertical="center" wrapText="1"/>
      <protection locked="0"/>
    </xf>
    <xf numFmtId="184" fontId="43" fillId="0" borderId="56" xfId="0" applyNumberFormat="1" applyFont="1" applyBorder="1" applyAlignment="1" applyProtection="1">
      <alignment horizontal="center" vertical="center" wrapText="1"/>
      <protection locked="0"/>
    </xf>
    <xf numFmtId="0" fontId="0" fillId="0" borderId="0" xfId="0" applyAlignment="1">
      <alignment vertical="center" wrapText="1"/>
    </xf>
    <xf numFmtId="0" fontId="0" fillId="0" borderId="129" xfId="0" applyBorder="1" applyAlignment="1">
      <alignment horizontal="center" vertical="center"/>
    </xf>
    <xf numFmtId="0" fontId="0" fillId="0" borderId="140" xfId="0" applyBorder="1" applyAlignment="1">
      <alignment horizontal="center" vertical="center"/>
    </xf>
    <xf numFmtId="0" fontId="0" fillId="0" borderId="141" xfId="0" applyBorder="1" applyAlignment="1">
      <alignment horizontal="center" vertical="center"/>
    </xf>
    <xf numFmtId="0" fontId="0" fillId="0" borderId="139" xfId="0" applyBorder="1" applyAlignment="1">
      <alignment horizontal="center" vertical="center"/>
    </xf>
    <xf numFmtId="0" fontId="0" fillId="0" borderId="142" xfId="0" applyBorder="1" applyAlignment="1">
      <alignment horizontal="center" vertical="center"/>
    </xf>
    <xf numFmtId="0" fontId="0" fillId="0" borderId="143" xfId="0" applyBorder="1" applyAlignment="1">
      <alignment horizontal="center" vertical="center"/>
    </xf>
    <xf numFmtId="0" fontId="0" fillId="0" borderId="144" xfId="0" applyBorder="1" applyAlignment="1">
      <alignment horizontal="center" vertical="center"/>
    </xf>
    <xf numFmtId="0" fontId="0" fillId="0" borderId="145" xfId="0" applyBorder="1" applyAlignment="1">
      <alignment horizontal="center" vertical="center"/>
    </xf>
    <xf numFmtId="0" fontId="0" fillId="0" borderId="146" xfId="0" applyBorder="1" applyAlignment="1">
      <alignment horizontal="center" vertical="center"/>
    </xf>
    <xf numFmtId="0" fontId="0" fillId="0" borderId="127" xfId="0" applyBorder="1" applyAlignment="1">
      <alignment horizontal="center" vertical="center"/>
    </xf>
    <xf numFmtId="0" fontId="0" fillId="0" borderId="147" xfId="0" applyBorder="1" applyAlignment="1">
      <alignment horizontal="center" vertical="center"/>
    </xf>
    <xf numFmtId="0" fontId="0" fillId="0" borderId="34"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15" xfId="0" applyBorder="1" applyAlignment="1">
      <alignment horizontal="center" vertical="center"/>
    </xf>
    <xf numFmtId="0" fontId="0" fillId="0" borderId="11"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vertical="center" wrapText="1"/>
    </xf>
    <xf numFmtId="0" fontId="0" fillId="0" borderId="5" xfId="0" applyBorder="1" applyAlignment="1">
      <alignment vertical="center" wrapText="1"/>
    </xf>
    <xf numFmtId="0" fontId="0" fillId="0" borderId="1" xfId="0" applyBorder="1">
      <alignment vertical="center"/>
    </xf>
    <xf numFmtId="0" fontId="0" fillId="0" borderId="1" xfId="0" applyBorder="1" applyAlignment="1">
      <alignment horizontal="center" wrapText="1"/>
    </xf>
    <xf numFmtId="0" fontId="0" fillId="0" borderId="0" xfId="0" applyBorder="1">
      <alignment vertical="center"/>
    </xf>
    <xf numFmtId="0" fontId="0" fillId="0" borderId="0" xfId="0" applyBorder="1" applyAlignment="1">
      <alignment horizontal="center" wrapText="1"/>
    </xf>
    <xf numFmtId="0" fontId="0" fillId="0" borderId="0" xfId="0" applyBorder="1" applyAlignment="1">
      <alignment horizontal="center" vertical="center"/>
    </xf>
    <xf numFmtId="0" fontId="0" fillId="4" borderId="9" xfId="0" applyFill="1" applyBorder="1" applyAlignment="1">
      <alignment horizontal="center" vertical="center"/>
    </xf>
    <xf numFmtId="0" fontId="0" fillId="4" borderId="18" xfId="0" applyFill="1" applyBorder="1" applyAlignment="1">
      <alignment horizontal="center" vertical="center"/>
    </xf>
    <xf numFmtId="0" fontId="0" fillId="4" borderId="19" xfId="0" applyFill="1" applyBorder="1" applyAlignment="1">
      <alignment horizontal="center" vertical="center"/>
    </xf>
    <xf numFmtId="0" fontId="0" fillId="4" borderId="8" xfId="0" applyFill="1" applyBorder="1" applyAlignment="1">
      <alignment horizontal="center" vertical="center"/>
    </xf>
    <xf numFmtId="0" fontId="0" fillId="4" borderId="15" xfId="0" applyFill="1" applyBorder="1" applyAlignment="1">
      <alignment horizontal="center" vertical="center"/>
    </xf>
    <xf numFmtId="184" fontId="0" fillId="4" borderId="9" xfId="0" applyNumberFormat="1" applyFill="1" applyBorder="1" applyAlignment="1">
      <alignment horizontal="center" vertical="center"/>
    </xf>
    <xf numFmtId="184" fontId="0" fillId="4" borderId="15" xfId="0" applyNumberFormat="1" applyFill="1" applyBorder="1" applyAlignment="1">
      <alignment horizontal="center" vertical="center"/>
    </xf>
    <xf numFmtId="184" fontId="0" fillId="4" borderId="19" xfId="0" applyNumberFormat="1" applyFill="1" applyBorder="1" applyAlignment="1">
      <alignment horizontal="center" vertical="center"/>
    </xf>
    <xf numFmtId="184" fontId="0" fillId="4" borderId="18" xfId="0" applyNumberFormat="1" applyFill="1" applyBorder="1" applyAlignment="1">
      <alignment horizontal="center" vertical="center"/>
    </xf>
    <xf numFmtId="184" fontId="0" fillId="4" borderId="8" xfId="0" applyNumberFormat="1" applyFill="1" applyBorder="1" applyAlignment="1">
      <alignment horizontal="center" vertical="center"/>
    </xf>
    <xf numFmtId="0" fontId="0" fillId="4" borderId="1" xfId="0" applyFill="1" applyBorder="1" applyAlignment="1">
      <alignment horizontal="center" vertical="center"/>
    </xf>
    <xf numFmtId="12" fontId="0" fillId="0" borderId="19" xfId="0" applyNumberFormat="1" applyBorder="1" applyAlignment="1">
      <alignment horizontal="center" vertical="center" shrinkToFit="1"/>
    </xf>
    <xf numFmtId="12" fontId="0" fillId="0" borderId="18" xfId="0" applyNumberFormat="1" applyBorder="1" applyAlignment="1">
      <alignment horizontal="center" vertical="center" shrinkToFit="1"/>
    </xf>
    <xf numFmtId="12" fontId="0" fillId="0" borderId="15" xfId="0" applyNumberFormat="1" applyBorder="1" applyAlignment="1">
      <alignment horizontal="center" vertical="center" shrinkToFit="1"/>
    </xf>
    <xf numFmtId="12" fontId="0" fillId="0" borderId="150" xfId="0" applyNumberFormat="1" applyBorder="1" applyAlignment="1">
      <alignment horizontal="center" vertical="center" shrinkToFit="1"/>
    </xf>
    <xf numFmtId="49" fontId="0" fillId="0" borderId="19" xfId="0" applyNumberFormat="1" applyBorder="1" applyAlignment="1">
      <alignment horizontal="center" vertical="center" shrinkToFit="1"/>
    </xf>
    <xf numFmtId="49" fontId="0" fillId="0" borderId="18" xfId="0" applyNumberFormat="1" applyBorder="1" applyAlignment="1">
      <alignment horizontal="center" vertical="center" shrinkToFit="1"/>
    </xf>
    <xf numFmtId="49" fontId="0" fillId="0" borderId="15" xfId="0" applyNumberFormat="1" applyBorder="1" applyAlignment="1">
      <alignment horizontal="center" vertical="center" shrinkToFit="1"/>
    </xf>
    <xf numFmtId="49" fontId="0" fillId="0" borderId="150" xfId="0" applyNumberFormat="1" applyBorder="1" applyAlignment="1">
      <alignment horizontal="center" vertical="center" shrinkToFit="1"/>
    </xf>
    <xf numFmtId="0" fontId="27" fillId="0" borderId="1" xfId="0" applyFont="1" applyBorder="1" applyAlignment="1">
      <alignment horizontal="center" wrapText="1"/>
    </xf>
    <xf numFmtId="20" fontId="0" fillId="0" borderId="1" xfId="0" applyNumberFormat="1" applyBorder="1" applyAlignment="1">
      <alignment horizontal="center" vertical="center" shrinkToFit="1"/>
    </xf>
    <xf numFmtId="0" fontId="0" fillId="0" borderId="1" xfId="0" applyFont="1" applyBorder="1" applyAlignment="1">
      <alignment horizontal="center" wrapText="1"/>
    </xf>
    <xf numFmtId="0" fontId="24" fillId="0" borderId="1" xfId="0" applyFont="1" applyBorder="1" applyAlignment="1">
      <alignment horizontal="center" wrapText="1"/>
    </xf>
    <xf numFmtId="20" fontId="0" fillId="0" borderId="0" xfId="0" applyNumberFormat="1" applyBorder="1" applyAlignment="1">
      <alignment horizontal="center" vertical="center" shrinkToFit="1"/>
    </xf>
    <xf numFmtId="0" fontId="0" fillId="0" borderId="8" xfId="0" applyBorder="1" applyAlignment="1">
      <alignment horizontal="center" vertical="center"/>
    </xf>
    <xf numFmtId="0" fontId="48" fillId="0" borderId="0" xfId="0" applyFont="1" applyFill="1" applyBorder="1">
      <alignment vertical="center"/>
    </xf>
    <xf numFmtId="0" fontId="49" fillId="0" borderId="0" xfId="0" applyFont="1" applyFill="1" applyBorder="1">
      <alignment vertical="center"/>
    </xf>
    <xf numFmtId="185" fontId="49" fillId="0" borderId="0" xfId="0" applyNumberFormat="1" applyFont="1" applyFill="1" applyBorder="1">
      <alignment vertical="center"/>
    </xf>
    <xf numFmtId="0" fontId="48" fillId="0" borderId="0" xfId="0" applyNumberFormat="1" applyFont="1" applyFill="1" applyBorder="1">
      <alignment vertical="center"/>
    </xf>
    <xf numFmtId="3" fontId="48" fillId="0" borderId="0" xfId="0" applyNumberFormat="1" applyFont="1" applyFill="1" applyBorder="1">
      <alignment vertical="center"/>
    </xf>
    <xf numFmtId="186" fontId="48" fillId="0" borderId="0" xfId="0" applyNumberFormat="1" applyFont="1" applyFill="1" applyBorder="1">
      <alignment vertical="center"/>
    </xf>
    <xf numFmtId="179" fontId="48" fillId="0" borderId="0" xfId="0" applyNumberFormat="1" applyFont="1" applyFill="1" applyBorder="1">
      <alignment vertical="center"/>
    </xf>
    <xf numFmtId="179" fontId="49" fillId="0" borderId="0" xfId="0" applyNumberFormat="1" applyFont="1" applyFill="1" applyBorder="1">
      <alignment vertical="center"/>
    </xf>
    <xf numFmtId="187" fontId="48" fillId="0" borderId="0" xfId="0" applyNumberFormat="1" applyFont="1" applyFill="1" applyBorder="1">
      <alignment vertical="center"/>
    </xf>
    <xf numFmtId="186" fontId="48" fillId="2" borderId="0" xfId="0" applyNumberFormat="1" applyFont="1" applyFill="1" applyBorder="1">
      <alignment vertical="center"/>
    </xf>
    <xf numFmtId="0" fontId="49" fillId="0" borderId="0" xfId="0" applyNumberFormat="1" applyFont="1" applyFill="1" applyBorder="1">
      <alignment vertical="center"/>
    </xf>
    <xf numFmtId="0" fontId="48" fillId="2" borderId="0" xfId="0" applyNumberFormat="1" applyFont="1" applyFill="1" applyBorder="1">
      <alignment vertical="center"/>
    </xf>
    <xf numFmtId="0" fontId="48" fillId="2" borderId="0" xfId="0" applyFont="1" applyFill="1" applyBorder="1">
      <alignment vertical="center"/>
    </xf>
    <xf numFmtId="3" fontId="48" fillId="2" borderId="0" xfId="0" applyNumberFormat="1" applyFont="1" applyFill="1" applyBorder="1">
      <alignment vertical="center"/>
    </xf>
    <xf numFmtId="0" fontId="50" fillId="0" borderId="0" xfId="0" applyFont="1">
      <alignment vertical="center"/>
    </xf>
    <xf numFmtId="179" fontId="51" fillId="0" borderId="0" xfId="0" applyNumberFormat="1" applyFont="1">
      <alignment vertical="center"/>
    </xf>
    <xf numFmtId="3" fontId="50" fillId="0" borderId="0" xfId="0" applyNumberFormat="1" applyFont="1">
      <alignment vertical="center"/>
    </xf>
    <xf numFmtId="0" fontId="1" fillId="0" borderId="0" xfId="0" applyFont="1" applyBorder="1" applyAlignment="1">
      <alignment horizontal="left" vertical="center"/>
    </xf>
    <xf numFmtId="0" fontId="33" fillId="0" borderId="0" xfId="1">
      <alignment vertical="center"/>
    </xf>
    <xf numFmtId="0" fontId="1" fillId="0" borderId="9" xfId="0" applyFont="1" applyBorder="1" applyAlignment="1" applyProtection="1">
      <alignment horizontal="center" vertical="center"/>
      <protection locked="0"/>
    </xf>
    <xf numFmtId="0" fontId="48" fillId="0" borderId="0" xfId="2" applyFont="1" applyFill="1" applyBorder="1">
      <alignment vertical="center"/>
    </xf>
    <xf numFmtId="179" fontId="50" fillId="0" borderId="0" xfId="0" applyNumberFormat="1" applyFont="1" applyFill="1">
      <alignment vertical="center"/>
    </xf>
    <xf numFmtId="0" fontId="40" fillId="0" borderId="9" xfId="0" applyFont="1" applyBorder="1" applyAlignment="1" applyProtection="1">
      <alignment horizontal="center" vertical="center"/>
      <protection locked="0"/>
    </xf>
    <xf numFmtId="0" fontId="1" fillId="0" borderId="0" xfId="0" applyFont="1"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0" borderId="9" xfId="0" applyBorder="1" applyAlignment="1" applyProtection="1">
      <alignment horizontal="center" vertical="center" shrinkToFit="1"/>
    </xf>
    <xf numFmtId="0" fontId="0" fillId="0" borderId="18" xfId="0" applyBorder="1" applyAlignment="1" applyProtection="1">
      <alignment horizontal="center" vertical="center" shrinkToFit="1"/>
    </xf>
    <xf numFmtId="0" fontId="0" fillId="0" borderId="19" xfId="0" applyBorder="1" applyAlignment="1" applyProtection="1">
      <alignment horizontal="center" vertical="center" shrinkToFit="1"/>
    </xf>
    <xf numFmtId="0" fontId="0" fillId="0" borderId="8" xfId="0" applyBorder="1" applyAlignment="1" applyProtection="1">
      <alignment horizontal="center" vertical="center" shrinkToFit="1"/>
    </xf>
    <xf numFmtId="0" fontId="0" fillId="0" borderId="15" xfId="0" applyBorder="1" applyAlignment="1" applyProtection="1">
      <alignment horizontal="center" vertical="center" shrinkToFit="1"/>
    </xf>
    <xf numFmtId="0" fontId="0" fillId="0" borderId="1" xfId="0" applyBorder="1" applyAlignment="1" applyProtection="1">
      <alignment horizontal="center" vertical="center" shrinkToFit="1"/>
    </xf>
    <xf numFmtId="0" fontId="0" fillId="5" borderId="9" xfId="0" applyFill="1" applyBorder="1" applyAlignment="1" applyProtection="1">
      <alignment horizontal="center" vertical="center" shrinkToFit="1"/>
      <protection locked="0"/>
    </xf>
    <xf numFmtId="0" fontId="0" fillId="5" borderId="18" xfId="0" applyFill="1" applyBorder="1" applyAlignment="1" applyProtection="1">
      <alignment horizontal="center" vertical="center" shrinkToFit="1"/>
      <protection locked="0"/>
    </xf>
    <xf numFmtId="0" fontId="0" fillId="5" borderId="19" xfId="0" applyFill="1" applyBorder="1" applyAlignment="1" applyProtection="1">
      <alignment horizontal="center" vertical="center" shrinkToFit="1"/>
      <protection locked="0"/>
    </xf>
    <xf numFmtId="0" fontId="0" fillId="5" borderId="8" xfId="0" applyFill="1" applyBorder="1" applyAlignment="1" applyProtection="1">
      <alignment horizontal="center" vertical="center" shrinkToFit="1"/>
      <protection locked="0"/>
    </xf>
    <xf numFmtId="0" fontId="0" fillId="5" borderId="15" xfId="0" applyFill="1" applyBorder="1" applyAlignment="1" applyProtection="1">
      <alignment horizontal="center" vertical="center" shrinkToFit="1"/>
      <protection locked="0"/>
    </xf>
    <xf numFmtId="0" fontId="0" fillId="5" borderId="1" xfId="0" applyFill="1" applyBorder="1" applyAlignment="1" applyProtection="1">
      <alignment horizontal="center" vertical="center" shrinkToFit="1"/>
      <protection locked="0"/>
    </xf>
    <xf numFmtId="0" fontId="58" fillId="0" borderId="9" xfId="0" applyFont="1" applyFill="1" applyBorder="1" applyAlignment="1" applyProtection="1">
      <alignment horizontal="center" vertical="center" shrinkToFit="1"/>
    </xf>
    <xf numFmtId="0" fontId="58" fillId="0" borderId="18" xfId="0" applyFont="1" applyFill="1" applyBorder="1" applyAlignment="1" applyProtection="1">
      <alignment horizontal="center" vertical="center" shrinkToFit="1"/>
    </xf>
    <xf numFmtId="0" fontId="58" fillId="0" borderId="19" xfId="0" applyFont="1" applyFill="1" applyBorder="1" applyAlignment="1" applyProtection="1">
      <alignment horizontal="center" vertical="center" shrinkToFit="1"/>
    </xf>
    <xf numFmtId="0" fontId="58" fillId="0" borderId="8" xfId="0" applyFont="1" applyFill="1" applyBorder="1" applyAlignment="1" applyProtection="1">
      <alignment horizontal="center" vertical="center" shrinkToFit="1"/>
    </xf>
    <xf numFmtId="0" fontId="58" fillId="0" borderId="15" xfId="0" applyFont="1" applyFill="1" applyBorder="1" applyAlignment="1" applyProtection="1">
      <alignment horizontal="center" vertical="center" shrinkToFit="1"/>
    </xf>
    <xf numFmtId="0" fontId="58" fillId="0" borderId="1" xfId="0" applyFont="1" applyFill="1" applyBorder="1" applyAlignment="1" applyProtection="1">
      <alignment horizontal="center" vertical="center" shrinkToFit="1"/>
    </xf>
    <xf numFmtId="0" fontId="0" fillId="6" borderId="9" xfId="0" applyFill="1" applyBorder="1" applyAlignment="1" applyProtection="1">
      <alignment horizontal="center" vertical="center" shrinkToFit="1"/>
    </xf>
    <xf numFmtId="0" fontId="0" fillId="6" borderId="18" xfId="0" applyFill="1" applyBorder="1" applyAlignment="1" applyProtection="1">
      <alignment horizontal="center" vertical="center" shrinkToFit="1"/>
    </xf>
    <xf numFmtId="0" fontId="0" fillId="6" borderId="19" xfId="0" applyFill="1" applyBorder="1" applyAlignment="1" applyProtection="1">
      <alignment horizontal="center" vertical="center" shrinkToFit="1"/>
    </xf>
    <xf numFmtId="0" fontId="0" fillId="6" borderId="8" xfId="0" applyFill="1" applyBorder="1" applyAlignment="1" applyProtection="1">
      <alignment horizontal="center" vertical="center" shrinkToFit="1"/>
    </xf>
    <xf numFmtId="0" fontId="0" fillId="6" borderId="15" xfId="0" applyFill="1" applyBorder="1" applyAlignment="1" applyProtection="1">
      <alignment horizontal="center" vertical="center" shrinkToFit="1"/>
    </xf>
    <xf numFmtId="0" fontId="0" fillId="6" borderId="1" xfId="0" applyFill="1" applyBorder="1" applyAlignment="1" applyProtection="1">
      <alignment horizontal="center" vertical="center" shrinkToFit="1"/>
    </xf>
    <xf numFmtId="0" fontId="58" fillId="0" borderId="9" xfId="0" applyFont="1" applyBorder="1" applyAlignment="1" applyProtection="1">
      <alignment horizontal="center" vertical="center" shrinkToFit="1"/>
    </xf>
    <xf numFmtId="0" fontId="58" fillId="0" borderId="18" xfId="0" applyFont="1" applyBorder="1" applyAlignment="1" applyProtection="1">
      <alignment horizontal="center" vertical="center" shrinkToFit="1"/>
    </xf>
    <xf numFmtId="0" fontId="58" fillId="0" borderId="19" xfId="0" applyFont="1" applyBorder="1" applyAlignment="1" applyProtection="1">
      <alignment horizontal="center" vertical="center" shrinkToFit="1"/>
    </xf>
    <xf numFmtId="0" fontId="58" fillId="0" borderId="8" xfId="0" applyFont="1" applyBorder="1" applyAlignment="1" applyProtection="1">
      <alignment horizontal="center" vertical="center" shrinkToFit="1"/>
    </xf>
    <xf numFmtId="0" fontId="58" fillId="0" borderId="15" xfId="0" applyFont="1" applyBorder="1" applyAlignment="1" applyProtection="1">
      <alignment horizontal="center" vertical="center" shrinkToFit="1"/>
    </xf>
    <xf numFmtId="0" fontId="58" fillId="0" borderId="1" xfId="0" applyFont="1" applyBorder="1" applyAlignment="1" applyProtection="1">
      <alignment horizontal="center" vertical="center" shrinkToFit="1"/>
    </xf>
    <xf numFmtId="0" fontId="0" fillId="5" borderId="9" xfId="0" applyFill="1" applyBorder="1" applyAlignment="1">
      <alignment horizontal="center" vertical="center"/>
    </xf>
    <xf numFmtId="0" fontId="0" fillId="5" borderId="18" xfId="0" applyFill="1" applyBorder="1" applyAlignment="1">
      <alignment horizontal="center" vertical="center"/>
    </xf>
    <xf numFmtId="0" fontId="0" fillId="5" borderId="19" xfId="0" applyFill="1" applyBorder="1" applyAlignment="1">
      <alignment horizontal="center" vertical="center"/>
    </xf>
    <xf numFmtId="0" fontId="0" fillId="5" borderId="8" xfId="0" applyFill="1" applyBorder="1" applyAlignment="1">
      <alignment horizontal="center" vertical="center"/>
    </xf>
    <xf numFmtId="0" fontId="0" fillId="5" borderId="15" xfId="0" applyFill="1" applyBorder="1" applyAlignment="1">
      <alignment horizontal="center" vertical="center"/>
    </xf>
    <xf numFmtId="0" fontId="0" fillId="5" borderId="1" xfId="0" applyFill="1" applyBorder="1" applyAlignment="1">
      <alignment horizontal="center" vertical="center"/>
    </xf>
    <xf numFmtId="0" fontId="1" fillId="0" borderId="0" xfId="0" applyFont="1" applyBorder="1" applyAlignment="1">
      <alignment horizontal="left" vertical="center"/>
    </xf>
    <xf numFmtId="0" fontId="14" fillId="0" borderId="0" xfId="0" applyFont="1" applyFill="1" applyBorder="1" applyProtection="1">
      <alignment vertical="center"/>
      <protection locked="0"/>
    </xf>
    <xf numFmtId="0" fontId="14" fillId="0" borderId="0" xfId="0" applyFont="1" applyBorder="1" applyAlignment="1">
      <alignment horizontal="center" vertical="center"/>
    </xf>
    <xf numFmtId="0" fontId="14" fillId="0" borderId="11" xfId="0" applyFont="1" applyBorder="1" applyAlignment="1">
      <alignment vertical="center" wrapText="1"/>
    </xf>
    <xf numFmtId="0" fontId="36" fillId="0" borderId="91" xfId="0" applyFont="1" applyBorder="1" applyAlignment="1">
      <alignment vertical="center"/>
    </xf>
    <xf numFmtId="0" fontId="36" fillId="0" borderId="0" xfId="0" applyFont="1" applyBorder="1" applyAlignment="1">
      <alignment vertical="center"/>
    </xf>
    <xf numFmtId="0" fontId="36" fillId="0" borderId="130" xfId="0" applyFont="1" applyBorder="1" applyAlignment="1">
      <alignment vertical="center"/>
    </xf>
    <xf numFmtId="0" fontId="36" fillId="0" borderId="93" xfId="0" applyFont="1" applyBorder="1" applyAlignment="1">
      <alignment vertical="center"/>
    </xf>
    <xf numFmtId="0" fontId="14" fillId="0" borderId="0" xfId="0" applyFont="1" applyBorder="1">
      <alignment vertical="center"/>
    </xf>
    <xf numFmtId="0" fontId="14" fillId="0" borderId="0" xfId="0" applyFont="1" applyBorder="1" applyProtection="1">
      <alignment vertical="center"/>
    </xf>
    <xf numFmtId="41" fontId="14" fillId="0" borderId="0" xfId="0" applyNumberFormat="1" applyFont="1" applyBorder="1" applyAlignment="1">
      <alignment vertical="center"/>
    </xf>
    <xf numFmtId="0" fontId="15" fillId="0" borderId="0" xfId="0" applyFont="1" applyAlignment="1" applyProtection="1">
      <alignment vertical="center"/>
    </xf>
    <xf numFmtId="41" fontId="14" fillId="0" borderId="0" xfId="0" applyNumberFormat="1" applyFont="1" applyBorder="1" applyAlignment="1" applyProtection="1">
      <alignment vertical="center"/>
    </xf>
    <xf numFmtId="0" fontId="18" fillId="0" borderId="0" xfId="0" applyFont="1" applyBorder="1" applyAlignment="1" applyProtection="1">
      <alignment wrapText="1"/>
    </xf>
    <xf numFmtId="0" fontId="60" fillId="0" borderId="0" xfId="0" applyFont="1" applyBorder="1" applyAlignment="1">
      <alignment vertical="center"/>
    </xf>
    <xf numFmtId="41" fontId="60" fillId="0" borderId="0" xfId="0" applyNumberFormat="1" applyFont="1" applyBorder="1" applyAlignment="1">
      <alignment vertical="center"/>
    </xf>
    <xf numFmtId="41" fontId="14" fillId="0" borderId="0" xfId="0" applyNumberFormat="1" applyFont="1" applyBorder="1" applyAlignment="1">
      <alignment vertical="center" wrapText="1"/>
    </xf>
    <xf numFmtId="0" fontId="1" fillId="0" borderId="0" xfId="0" applyFont="1" applyBorder="1" applyProtection="1">
      <alignment vertical="center"/>
    </xf>
    <xf numFmtId="0" fontId="15" fillId="0" borderId="0" xfId="0" applyFont="1" applyBorder="1" applyAlignment="1" applyProtection="1">
      <alignment vertical="center"/>
    </xf>
    <xf numFmtId="0" fontId="8" fillId="0" borderId="11" xfId="0" applyFont="1" applyBorder="1" applyAlignment="1" applyProtection="1">
      <alignment vertical="center"/>
    </xf>
    <xf numFmtId="0" fontId="0" fillId="0" borderId="0" xfId="0" applyAlignment="1">
      <alignment horizontal="center" vertical="center"/>
    </xf>
    <xf numFmtId="0" fontId="0" fillId="0" borderId="3" xfId="0" applyBorder="1" applyAlignment="1">
      <alignment horizontal="left" vertical="center"/>
    </xf>
    <xf numFmtId="0" fontId="0" fillId="0" borderId="3" xfId="0" applyBorder="1">
      <alignment vertical="center"/>
    </xf>
    <xf numFmtId="0" fontId="0" fillId="0" borderId="12" xfId="0" applyBorder="1">
      <alignment vertical="center"/>
    </xf>
    <xf numFmtId="0" fontId="0" fillId="0" borderId="6" xfId="0" applyBorder="1">
      <alignment vertical="center"/>
    </xf>
    <xf numFmtId="0" fontId="0" fillId="0" borderId="7" xfId="0" applyBorder="1">
      <alignmen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wrapText="1"/>
    </xf>
    <xf numFmtId="0" fontId="0" fillId="0" borderId="2" xfId="0" applyBorder="1">
      <alignment vertical="center"/>
    </xf>
    <xf numFmtId="0" fontId="0" fillId="0" borderId="13" xfId="0" applyBorder="1">
      <alignment vertical="center"/>
    </xf>
    <xf numFmtId="0" fontId="0" fillId="0" borderId="42" xfId="0" applyBorder="1">
      <alignment vertical="center"/>
    </xf>
    <xf numFmtId="0" fontId="0" fillId="0" borderId="43" xfId="0" applyBorder="1" applyAlignment="1">
      <alignment horizontal="left" vertical="center"/>
    </xf>
    <xf numFmtId="0" fontId="0" fillId="0" borderId="43" xfId="0" applyBorder="1">
      <alignment vertical="center"/>
    </xf>
    <xf numFmtId="0" fontId="0" fillId="0" borderId="20" xfId="0" applyBorder="1">
      <alignment vertical="center"/>
    </xf>
    <xf numFmtId="0" fontId="0" fillId="0" borderId="42" xfId="0" applyBorder="1" applyAlignment="1">
      <alignment horizontal="center" vertical="center"/>
    </xf>
    <xf numFmtId="0" fontId="0" fillId="0" borderId="100" xfId="0" applyBorder="1">
      <alignment vertical="center"/>
    </xf>
    <xf numFmtId="0" fontId="0" fillId="0" borderId="56" xfId="0" applyBorder="1" applyAlignment="1">
      <alignment horizontal="center" vertical="center"/>
    </xf>
    <xf numFmtId="0" fontId="0" fillId="0" borderId="57" xfId="0" applyBorder="1">
      <alignment vertical="center"/>
    </xf>
    <xf numFmtId="0" fontId="0" fillId="0" borderId="58" xfId="0" applyBorder="1">
      <alignment vertical="center"/>
    </xf>
    <xf numFmtId="0" fontId="0" fillId="0" borderId="53" xfId="0" applyBorder="1" applyAlignment="1">
      <alignment horizontal="center" vertical="center"/>
    </xf>
    <xf numFmtId="0" fontId="0" fillId="0" borderId="54" xfId="0" applyBorder="1">
      <alignment vertical="center"/>
    </xf>
    <xf numFmtId="0" fontId="0" fillId="0" borderId="60" xfId="0" applyBorder="1">
      <alignment vertical="center"/>
    </xf>
    <xf numFmtId="0" fontId="0" fillId="7" borderId="1" xfId="0" applyFill="1" applyBorder="1">
      <alignment vertical="center"/>
    </xf>
    <xf numFmtId="0" fontId="0" fillId="7" borderId="0" xfId="0" applyFill="1">
      <alignment vertical="center"/>
    </xf>
    <xf numFmtId="0" fontId="0" fillId="7" borderId="9" xfId="0" applyFill="1" applyBorder="1">
      <alignment vertical="center"/>
    </xf>
    <xf numFmtId="0" fontId="0" fillId="7" borderId="8" xfId="0" applyFill="1" applyBorder="1" applyAlignment="1">
      <alignment horizontal="center" vertical="center"/>
    </xf>
    <xf numFmtId="0" fontId="0" fillId="7" borderId="8" xfId="0" applyFill="1" applyBorder="1">
      <alignment vertical="center"/>
    </xf>
    <xf numFmtId="0" fontId="0" fillId="7" borderId="10" xfId="0" applyFill="1" applyBorder="1">
      <alignment vertical="center"/>
    </xf>
    <xf numFmtId="0" fontId="0" fillId="7" borderId="11" xfId="0" applyFill="1" applyBorder="1">
      <alignment vertical="center"/>
    </xf>
    <xf numFmtId="0" fontId="0" fillId="7" borderId="0" xfId="0" applyFill="1" applyBorder="1" applyAlignment="1">
      <alignment horizontal="center" vertical="center"/>
    </xf>
    <xf numFmtId="0" fontId="0" fillId="7" borderId="0" xfId="0" applyFill="1" applyBorder="1">
      <alignment vertical="center"/>
    </xf>
    <xf numFmtId="0" fontId="0" fillId="7" borderId="5" xfId="0" applyFill="1" applyBorder="1">
      <alignment vertical="center"/>
    </xf>
    <xf numFmtId="0" fontId="0" fillId="0" borderId="56" xfId="0" applyBorder="1">
      <alignment vertical="center"/>
    </xf>
    <xf numFmtId="0" fontId="0" fillId="0" borderId="57" xfId="0" applyBorder="1" applyAlignment="1">
      <alignment horizontal="left" vertical="center"/>
    </xf>
    <xf numFmtId="0" fontId="1" fillId="0" borderId="0" xfId="0" applyFont="1" applyAlignment="1">
      <alignment horizontal="right" vertical="center"/>
    </xf>
    <xf numFmtId="0" fontId="1" fillId="0" borderId="0" xfId="0" quotePrefix="1" applyFont="1" applyAlignment="1">
      <alignment horizontal="left" vertical="center"/>
    </xf>
    <xf numFmtId="0" fontId="1" fillId="0" borderId="6" xfId="0" applyFont="1" applyBorder="1" applyAlignment="1">
      <alignment vertical="center"/>
    </xf>
    <xf numFmtId="0" fontId="0" fillId="0" borderId="56" xfId="0" applyBorder="1" applyAlignment="1">
      <alignment horizontal="center" vertical="top"/>
    </xf>
    <xf numFmtId="0" fontId="0" fillId="0" borderId="53" xfId="0" applyBorder="1" applyAlignment="1">
      <alignment horizontal="center" vertical="top"/>
    </xf>
    <xf numFmtId="0" fontId="0" fillId="0" borderId="47" xfId="0" applyBorder="1">
      <alignment vertical="center"/>
    </xf>
    <xf numFmtId="0" fontId="0" fillId="0" borderId="11" xfId="0" applyBorder="1" applyAlignment="1">
      <alignment horizontal="center" vertical="top"/>
    </xf>
    <xf numFmtId="0" fontId="0" fillId="0" borderId="0" xfId="0" applyAlignment="1">
      <alignment horizontal="left" vertical="center" wrapText="1"/>
    </xf>
    <xf numFmtId="0" fontId="0" fillId="7" borderId="1" xfId="0" applyFill="1" applyBorder="1" applyAlignment="1">
      <alignment horizontal="left" vertical="center"/>
    </xf>
    <xf numFmtId="0" fontId="0" fillId="0" borderId="20" xfId="0" applyBorder="1" applyAlignment="1">
      <alignment horizontal="center" vertical="center"/>
    </xf>
    <xf numFmtId="0" fontId="0" fillId="7" borderId="3" xfId="0" applyFill="1" applyBorder="1" applyAlignment="1">
      <alignment horizontal="center" vertical="center"/>
    </xf>
    <xf numFmtId="0" fontId="0" fillId="7" borderId="4" xfId="0" applyFill="1" applyBorder="1" applyAlignment="1">
      <alignment horizontal="center" vertical="center"/>
    </xf>
    <xf numFmtId="0" fontId="0" fillId="7" borderId="6" xfId="0" applyFill="1" applyBorder="1" applyAlignment="1">
      <alignment horizontal="center" vertical="center"/>
    </xf>
    <xf numFmtId="0" fontId="0" fillId="7" borderId="7" xfId="0" applyFill="1" applyBorder="1" applyAlignment="1">
      <alignment horizontal="center" vertical="center"/>
    </xf>
    <xf numFmtId="0" fontId="0" fillId="0" borderId="63" xfId="0" applyBorder="1" applyAlignment="1">
      <alignment horizontal="center" vertical="center"/>
    </xf>
    <xf numFmtId="0" fontId="0" fillId="0" borderId="96" xfId="0" applyBorder="1" applyAlignment="1">
      <alignment horizontal="center" vertical="center"/>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8" xfId="0" applyFont="1" applyBorder="1" applyAlignment="1">
      <alignment horizontal="left" vertical="center"/>
    </xf>
    <xf numFmtId="0" fontId="1" fillId="0" borderId="18" xfId="0" applyFont="1" applyBorder="1" applyAlignment="1">
      <alignment horizontal="left" vertical="center"/>
    </xf>
    <xf numFmtId="0" fontId="1" fillId="0" borderId="8" xfId="0" applyFont="1" applyBorder="1" applyAlignment="1">
      <alignment horizontal="center" vertical="center"/>
    </xf>
    <xf numFmtId="0" fontId="5" fillId="0" borderId="2" xfId="0" applyFont="1" applyBorder="1" applyAlignment="1">
      <alignment horizontal="left" vertical="top" wrapText="1"/>
    </xf>
    <xf numFmtId="0" fontId="5" fillId="0" borderId="3" xfId="0" applyFont="1" applyBorder="1" applyAlignment="1">
      <alignment horizontal="left" vertical="top"/>
    </xf>
    <xf numFmtId="0" fontId="5" fillId="0" borderId="4" xfId="0" applyFont="1" applyBorder="1" applyAlignment="1">
      <alignment horizontal="left" vertical="top"/>
    </xf>
    <xf numFmtId="0" fontId="5" fillId="0" borderId="11" xfId="0" applyFont="1" applyBorder="1" applyAlignment="1">
      <alignment horizontal="left" vertical="top"/>
    </xf>
    <xf numFmtId="0" fontId="5" fillId="0" borderId="0" xfId="0" applyFont="1" applyBorder="1" applyAlignment="1">
      <alignment horizontal="left" vertical="top"/>
    </xf>
    <xf numFmtId="0" fontId="5" fillId="0" borderId="12" xfId="0" applyFont="1" applyBorder="1" applyAlignment="1">
      <alignment horizontal="left" vertical="top"/>
    </xf>
    <xf numFmtId="0" fontId="5" fillId="0" borderId="5" xfId="0" applyFont="1" applyBorder="1" applyAlignment="1">
      <alignment horizontal="left" vertical="top"/>
    </xf>
    <xf numFmtId="0" fontId="5" fillId="0" borderId="6" xfId="0" applyFont="1" applyBorder="1" applyAlignment="1">
      <alignment horizontal="left" vertical="top"/>
    </xf>
    <xf numFmtId="0" fontId="5" fillId="0" borderId="7" xfId="0" applyFont="1" applyBorder="1" applyAlignment="1">
      <alignment horizontal="left" vertical="top"/>
    </xf>
    <xf numFmtId="0" fontId="1" fillId="0" borderId="1" xfId="0" applyFont="1" applyBorder="1" applyAlignment="1">
      <alignment horizontal="center" vertical="center"/>
    </xf>
    <xf numFmtId="0" fontId="1" fillId="0" borderId="9" xfId="0" applyFont="1" applyBorder="1" applyAlignment="1">
      <alignment horizontal="center" vertical="center"/>
    </xf>
    <xf numFmtId="0" fontId="29" fillId="0" borderId="8" xfId="0" applyFont="1" applyBorder="1" applyAlignment="1">
      <alignment horizontal="center" vertical="center"/>
    </xf>
    <xf numFmtId="0" fontId="1" fillId="0" borderId="10" xfId="0" applyFont="1" applyBorder="1" applyAlignment="1">
      <alignment horizontal="left" vertical="center"/>
    </xf>
    <xf numFmtId="0" fontId="1" fillId="0" borderId="9" xfId="0" applyFont="1" applyBorder="1" applyAlignment="1">
      <alignment vertical="center"/>
    </xf>
    <xf numFmtId="0" fontId="1" fillId="0" borderId="8" xfId="0" applyFont="1" applyBorder="1" applyAlignment="1">
      <alignment vertical="center"/>
    </xf>
    <xf numFmtId="0" fontId="29" fillId="0" borderId="8" xfId="0" applyFont="1" applyBorder="1" applyAlignment="1">
      <alignment horizontal="left" vertical="center"/>
    </xf>
    <xf numFmtId="0" fontId="29" fillId="0" borderId="10"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xf>
    <xf numFmtId="0" fontId="29" fillId="0" borderId="8" xfId="0" applyFont="1" applyBorder="1" applyAlignment="1" applyProtection="1">
      <alignment horizontal="center" vertical="center"/>
      <protection locked="0"/>
    </xf>
    <xf numFmtId="0" fontId="29" fillId="0" borderId="10" xfId="0" applyFont="1" applyBorder="1" applyAlignment="1">
      <alignment horizontal="center" vertical="center"/>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3" fontId="29" fillId="0" borderId="9" xfId="0" applyNumberFormat="1" applyFont="1" applyBorder="1" applyAlignment="1">
      <alignment horizontal="center" vertical="center"/>
    </xf>
    <xf numFmtId="3" fontId="29" fillId="0" borderId="8" xfId="0" applyNumberFormat="1" applyFont="1" applyBorder="1" applyAlignment="1">
      <alignment horizontal="center" vertical="center"/>
    </xf>
    <xf numFmtId="0" fontId="29" fillId="0" borderId="9" xfId="0" applyFont="1" applyBorder="1" applyAlignment="1">
      <alignment horizontal="lef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29" fillId="0" borderId="0" xfId="0" applyFont="1" applyAlignment="1">
      <alignment horizontal="center" vertical="center"/>
    </xf>
    <xf numFmtId="176" fontId="29" fillId="0" borderId="9" xfId="0" applyNumberFormat="1" applyFont="1" applyBorder="1" applyAlignment="1">
      <alignment horizontal="center" vertical="center"/>
    </xf>
    <xf numFmtId="176" fontId="29" fillId="0" borderId="8" xfId="0" applyNumberFormat="1" applyFont="1" applyBorder="1" applyAlignment="1">
      <alignment horizontal="center" vertical="center"/>
    </xf>
    <xf numFmtId="176" fontId="29" fillId="0" borderId="10" xfId="0" applyNumberFormat="1" applyFont="1" applyBorder="1" applyAlignment="1">
      <alignment horizontal="center" vertical="center"/>
    </xf>
    <xf numFmtId="178" fontId="29" fillId="0" borderId="8" xfId="0" applyNumberFormat="1" applyFont="1" applyBorder="1" applyAlignment="1">
      <alignment horizontal="center" vertical="center"/>
    </xf>
    <xf numFmtId="0" fontId="29" fillId="0" borderId="9" xfId="0" applyFont="1" applyBorder="1" applyAlignment="1">
      <alignment horizontal="center" vertical="center"/>
    </xf>
    <xf numFmtId="180" fontId="29" fillId="0" borderId="8" xfId="0" applyNumberFormat="1" applyFont="1" applyBorder="1" applyAlignment="1">
      <alignment horizontal="center" vertical="center"/>
    </xf>
    <xf numFmtId="0" fontId="32" fillId="0" borderId="23" xfId="0" applyFont="1" applyBorder="1" applyAlignment="1">
      <alignment horizontal="center" vertical="center"/>
    </xf>
    <xf numFmtId="0" fontId="1" fillId="0" borderId="17" xfId="0" applyFont="1" applyBorder="1" applyAlignment="1">
      <alignment horizontal="center" vertical="center"/>
    </xf>
    <xf numFmtId="0" fontId="56" fillId="0" borderId="8" xfId="0" applyFont="1" applyBorder="1" applyAlignment="1">
      <alignment horizontal="left" vertical="center" wrapText="1"/>
    </xf>
    <xf numFmtId="0" fontId="56" fillId="0" borderId="10" xfId="0" applyFont="1" applyBorder="1" applyAlignment="1">
      <alignment horizontal="left" vertical="center" wrapText="1"/>
    </xf>
    <xf numFmtId="0" fontId="1" fillId="0" borderId="23" xfId="0" applyFont="1" applyBorder="1" applyAlignment="1">
      <alignment horizontal="center" vertical="center"/>
    </xf>
    <xf numFmtId="0" fontId="32" fillId="0" borderId="3" xfId="0" applyFont="1" applyBorder="1" applyAlignment="1">
      <alignment horizontal="center" vertical="center"/>
    </xf>
    <xf numFmtId="180" fontId="32" fillId="0" borderId="23" xfId="0" applyNumberFormat="1" applyFont="1" applyBorder="1" applyAlignment="1">
      <alignment horizontal="center" vertical="center"/>
    </xf>
    <xf numFmtId="0" fontId="1" fillId="0" borderId="1" xfId="0" applyFont="1" applyBorder="1" applyAlignment="1">
      <alignment horizontal="center" vertical="center" wrapText="1"/>
    </xf>
    <xf numFmtId="180" fontId="32" fillId="0" borderId="3" xfId="0" applyNumberFormat="1" applyFont="1" applyBorder="1" applyAlignment="1">
      <alignment horizontal="center" vertical="center"/>
    </xf>
    <xf numFmtId="0" fontId="1" fillId="0" borderId="9" xfId="0" applyFont="1" applyBorder="1" applyAlignment="1">
      <alignment horizontal="right" vertical="center"/>
    </xf>
    <xf numFmtId="0" fontId="1" fillId="0" borderId="8" xfId="0" applyFont="1" applyBorder="1" applyAlignment="1">
      <alignment horizontal="right" vertical="center"/>
    </xf>
    <xf numFmtId="0" fontId="31" fillId="0" borderId="8" xfId="0" applyFont="1" applyBorder="1" applyAlignment="1">
      <alignment horizontal="center" vertical="center"/>
    </xf>
    <xf numFmtId="0" fontId="29" fillId="0" borderId="23" xfId="0" applyFont="1" applyBorder="1" applyAlignment="1">
      <alignment horizontal="center" vertical="center"/>
    </xf>
    <xf numFmtId="0" fontId="1" fillId="0" borderId="27" xfId="0" applyFont="1" applyBorder="1" applyAlignment="1">
      <alignment horizontal="center" vertical="center"/>
    </xf>
    <xf numFmtId="0" fontId="29" fillId="0" borderId="3" xfId="0" applyFont="1" applyBorder="1" applyAlignment="1">
      <alignment horizontal="center" vertical="center"/>
    </xf>
    <xf numFmtId="180" fontId="29" fillId="0" borderId="3" xfId="0" applyNumberFormat="1" applyFont="1" applyBorder="1" applyAlignment="1">
      <alignment horizontal="center" vertical="center"/>
    </xf>
    <xf numFmtId="0" fontId="1" fillId="0" borderId="29" xfId="0" applyFont="1" applyBorder="1" applyAlignment="1">
      <alignment horizontal="center" vertical="center"/>
    </xf>
    <xf numFmtId="0" fontId="1" fillId="0" borderId="25" xfId="0" applyFont="1" applyBorder="1" applyAlignment="1">
      <alignment horizontal="center" vertical="center"/>
    </xf>
    <xf numFmtId="0" fontId="1" fillId="0" borderId="28" xfId="0" applyFont="1" applyBorder="1" applyAlignment="1">
      <alignment horizontal="center" vertical="center"/>
    </xf>
    <xf numFmtId="0" fontId="1" fillId="0" borderId="22" xfId="0" applyFont="1" applyBorder="1" applyAlignment="1">
      <alignment horizontal="center" vertical="center"/>
    </xf>
    <xf numFmtId="0" fontId="5" fillId="0" borderId="1" xfId="0" applyFont="1" applyBorder="1" applyAlignment="1">
      <alignment horizontal="left" vertical="top" wrapText="1"/>
    </xf>
    <xf numFmtId="0" fontId="3" fillId="0" borderId="1"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29" fillId="0" borderId="1" xfId="0" applyFont="1" applyBorder="1" applyAlignment="1">
      <alignment horizontal="center" vertical="center"/>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5" xfId="0" applyFont="1" applyBorder="1" applyAlignment="1">
      <alignment horizontal="left" vertical="center"/>
    </xf>
    <xf numFmtId="0" fontId="1" fillId="0" borderId="1" xfId="0" applyFont="1" applyBorder="1" applyAlignment="1">
      <alignment horizontal="left" vertical="center"/>
    </xf>
    <xf numFmtId="0" fontId="29" fillId="0" borderId="2" xfId="0" applyFont="1" applyBorder="1" applyAlignment="1">
      <alignment horizontal="center" vertical="center"/>
    </xf>
    <xf numFmtId="0" fontId="29" fillId="0" borderId="5" xfId="0" applyFont="1" applyBorder="1" applyAlignment="1">
      <alignment horizontal="center" vertical="center"/>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29" fillId="0" borderId="6" xfId="0" applyFont="1" applyBorder="1" applyAlignment="1">
      <alignment horizontal="center" vertical="top"/>
    </xf>
    <xf numFmtId="3" fontId="32" fillId="0" borderId="8" xfId="0" applyNumberFormat="1" applyFont="1" applyBorder="1" applyAlignment="1">
      <alignment horizontal="center" vertical="center"/>
    </xf>
    <xf numFmtId="0" fontId="5" fillId="0" borderId="151" xfId="0" applyFont="1" applyBorder="1" applyAlignment="1">
      <alignment horizontal="center" vertical="center"/>
    </xf>
    <xf numFmtId="0" fontId="5" fillId="0" borderId="152" xfId="0" applyFont="1" applyBorder="1" applyAlignment="1">
      <alignment horizontal="center" vertical="center"/>
    </xf>
    <xf numFmtId="0" fontId="5" fillId="0" borderId="153" xfId="0" applyFont="1" applyBorder="1" applyAlignment="1">
      <alignment horizontal="center" vertical="center"/>
    </xf>
    <xf numFmtId="0" fontId="10" fillId="0" borderId="0" xfId="0" applyFont="1" applyAlignment="1">
      <alignment horizontal="center" vertical="center"/>
    </xf>
    <xf numFmtId="0" fontId="10" fillId="0" borderId="12" xfId="0" applyFont="1" applyBorder="1" applyAlignment="1">
      <alignment horizontal="center" vertical="center"/>
    </xf>
    <xf numFmtId="0" fontId="8" fillId="0" borderId="9"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xf>
    <xf numFmtId="0" fontId="30" fillId="0" borderId="9"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10" xfId="0" applyFont="1" applyBorder="1" applyAlignment="1">
      <alignment horizontal="center" vertical="center" wrapText="1"/>
    </xf>
    <xf numFmtId="0" fontId="29" fillId="0" borderId="0" xfId="0" applyFont="1" applyAlignment="1" applyProtection="1">
      <alignment horizontal="center" vertical="center"/>
    </xf>
    <xf numFmtId="0" fontId="1" fillId="0" borderId="8" xfId="0" applyFont="1" applyBorder="1" applyAlignment="1" applyProtection="1">
      <alignment horizontal="center" vertical="center"/>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1" fillId="0" borderId="12" xfId="0" applyFont="1" applyBorder="1" applyAlignment="1">
      <alignment horizontal="center" vertical="center"/>
    </xf>
    <xf numFmtId="0" fontId="5" fillId="0" borderId="1" xfId="0" applyFont="1" applyBorder="1" applyAlignment="1">
      <alignment horizontal="center" vertical="top"/>
    </xf>
    <xf numFmtId="0" fontId="57" fillId="0" borderId="9" xfId="0" applyFont="1" applyBorder="1" applyAlignment="1">
      <alignment horizontal="left" vertical="center" wrapText="1"/>
    </xf>
    <xf numFmtId="0" fontId="57" fillId="0" borderId="8" xfId="0" applyFont="1" applyBorder="1" applyAlignment="1">
      <alignment horizontal="left" vertical="center"/>
    </xf>
    <xf numFmtId="0" fontId="57" fillId="0" borderId="10" xfId="0" applyFont="1" applyBorder="1" applyAlignment="1">
      <alignment horizontal="left" vertical="center"/>
    </xf>
    <xf numFmtId="0" fontId="5" fillId="0" borderId="1" xfId="0" applyFont="1" applyBorder="1" applyAlignment="1">
      <alignment horizontal="center" vertical="center" wrapText="1"/>
    </xf>
    <xf numFmtId="0" fontId="1" fillId="0" borderId="1" xfId="0" applyFont="1" applyBorder="1" applyAlignment="1" applyProtection="1">
      <alignment horizontal="center" vertical="center"/>
      <protection locked="0"/>
    </xf>
    <xf numFmtId="0" fontId="1" fillId="0" borderId="9"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0" xfId="0" applyFont="1" applyBorder="1" applyAlignment="1" applyProtection="1">
      <alignment horizontal="left" vertical="center"/>
      <protection locked="0"/>
    </xf>
    <xf numFmtId="3" fontId="1" fillId="0" borderId="8" xfId="0" applyNumberFormat="1"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10" xfId="0" applyFont="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9" xfId="0" applyFont="1" applyBorder="1" applyAlignment="1" applyProtection="1">
      <alignment horizontal="center" vertical="center"/>
      <protection locked="0"/>
    </xf>
    <xf numFmtId="178" fontId="1" fillId="0" borderId="8" xfId="0" applyNumberFormat="1" applyFont="1" applyBorder="1" applyAlignment="1" applyProtection="1">
      <alignment horizontal="center" vertical="center"/>
      <protection locked="0"/>
    </xf>
    <xf numFmtId="176" fontId="1" fillId="0" borderId="9" xfId="0" applyNumberFormat="1" applyFont="1" applyBorder="1" applyAlignment="1" applyProtection="1">
      <alignment horizontal="center" vertical="center"/>
      <protection locked="0"/>
    </xf>
    <xf numFmtId="176" fontId="1" fillId="0" borderId="8" xfId="0" applyNumberFormat="1" applyFont="1" applyBorder="1" applyAlignment="1" applyProtection="1">
      <alignment horizontal="center" vertical="center"/>
      <protection locked="0"/>
    </xf>
    <xf numFmtId="176" fontId="1" fillId="0" borderId="10" xfId="0" applyNumberFormat="1" applyFont="1" applyBorder="1" applyAlignment="1" applyProtection="1">
      <alignment horizontal="center" vertical="center"/>
      <protection locked="0"/>
    </xf>
    <xf numFmtId="0" fontId="7" fillId="0" borderId="8"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180" fontId="1" fillId="0" borderId="23" xfId="0" applyNumberFormat="1" applyFont="1" applyBorder="1" applyAlignment="1">
      <alignment horizontal="center" vertical="center"/>
    </xf>
    <xf numFmtId="180" fontId="1" fillId="0" borderId="8" xfId="0" applyNumberFormat="1"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23" xfId="0" applyFont="1" applyBorder="1" applyAlignment="1" applyProtection="1">
      <alignment horizontal="center" vertical="center"/>
      <protection locked="0"/>
    </xf>
    <xf numFmtId="180" fontId="1" fillId="0" borderId="3" xfId="0" applyNumberFormat="1" applyFont="1" applyBorder="1" applyAlignment="1">
      <alignment horizontal="center" vertical="center"/>
    </xf>
    <xf numFmtId="180" fontId="1" fillId="0" borderId="23" xfId="0" applyNumberFormat="1" applyFont="1" applyBorder="1" applyAlignment="1" applyProtection="1">
      <alignment horizontal="center" vertical="center"/>
      <protection locked="0"/>
    </xf>
    <xf numFmtId="180" fontId="1" fillId="0" borderId="3" xfId="0" applyNumberFormat="1" applyFont="1" applyBorder="1" applyAlignment="1" applyProtection="1">
      <alignment horizontal="center" vertical="center"/>
      <protection locked="0"/>
    </xf>
    <xf numFmtId="49" fontId="1" fillId="0" borderId="8" xfId="0" applyNumberFormat="1" applyFont="1" applyBorder="1" applyAlignment="1" applyProtection="1">
      <alignment horizontal="center" vertical="center"/>
      <protection locked="0"/>
    </xf>
    <xf numFmtId="0" fontId="1" fillId="0" borderId="10" xfId="0" applyFont="1" applyBorder="1" applyAlignment="1" applyProtection="1">
      <alignment horizontal="center" vertical="center"/>
    </xf>
    <xf numFmtId="0" fontId="1" fillId="0" borderId="9" xfId="0" applyFont="1" applyBorder="1" applyAlignment="1" applyProtection="1">
      <alignment horizontal="left" vertical="center" wrapText="1"/>
      <protection locked="0"/>
    </xf>
    <xf numFmtId="0" fontId="1" fillId="0" borderId="2"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5" fillId="0" borderId="1" xfId="0" applyFont="1" applyBorder="1" applyAlignment="1">
      <alignment horizontal="left" vertical="top"/>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4" fillId="0" borderId="2" xfId="0" applyFont="1" applyBorder="1" applyAlignment="1">
      <alignment horizontal="center" vertical="center" wrapText="1"/>
    </xf>
    <xf numFmtId="0" fontId="54" fillId="0" borderId="3" xfId="0" applyFont="1" applyBorder="1" applyAlignment="1">
      <alignment horizontal="center" vertical="center"/>
    </xf>
    <xf numFmtId="0" fontId="54" fillId="0" borderId="4" xfId="0" applyFont="1" applyBorder="1" applyAlignment="1">
      <alignment horizontal="center" vertical="center"/>
    </xf>
    <xf numFmtId="0" fontId="54" fillId="0" borderId="11" xfId="0" applyFont="1" applyBorder="1" applyAlignment="1">
      <alignment horizontal="center" vertical="center"/>
    </xf>
    <xf numFmtId="0" fontId="54" fillId="0" borderId="0" xfId="0" applyFont="1" applyBorder="1" applyAlignment="1">
      <alignment horizontal="center" vertical="center"/>
    </xf>
    <xf numFmtId="0" fontId="54" fillId="0" borderId="12" xfId="0" applyFont="1" applyBorder="1" applyAlignment="1">
      <alignment horizontal="center" vertical="center"/>
    </xf>
    <xf numFmtId="0" fontId="54" fillId="0" borderId="5" xfId="0" applyFont="1" applyBorder="1" applyAlignment="1">
      <alignment horizontal="center" vertical="center"/>
    </xf>
    <xf numFmtId="0" fontId="54" fillId="0" borderId="6" xfId="0" applyFont="1" applyBorder="1" applyAlignment="1">
      <alignment horizontal="center" vertical="center"/>
    </xf>
    <xf numFmtId="0" fontId="54" fillId="0" borderId="7" xfId="0" applyFont="1" applyBorder="1" applyAlignment="1">
      <alignment horizontal="center" vertical="center"/>
    </xf>
    <xf numFmtId="3" fontId="1" fillId="0" borderId="8" xfId="0" applyNumberFormat="1" applyFont="1" applyBorder="1" applyAlignment="1">
      <alignment horizontal="center" vertical="center"/>
    </xf>
    <xf numFmtId="0" fontId="1" fillId="0" borderId="6" xfId="0" applyFont="1" applyBorder="1" applyAlignment="1" applyProtection="1">
      <alignment horizontal="center" vertical="top"/>
      <protection locked="0"/>
    </xf>
    <xf numFmtId="0" fontId="32" fillId="0" borderId="1" xfId="0" applyFont="1" applyBorder="1" applyAlignment="1">
      <alignment horizontal="center" vertical="center"/>
    </xf>
    <xf numFmtId="0" fontId="29" fillId="0" borderId="8" xfId="0" applyFont="1" applyBorder="1" applyAlignment="1" applyProtection="1">
      <alignment horizontal="center" vertical="center"/>
    </xf>
    <xf numFmtId="0" fontId="29" fillId="0" borderId="9" xfId="0" applyFont="1" applyBorder="1" applyAlignment="1" applyProtection="1">
      <alignment horizontal="center" vertical="center"/>
    </xf>
    <xf numFmtId="0" fontId="1" fillId="0" borderId="1" xfId="0" applyFont="1" applyBorder="1" applyAlignment="1">
      <alignment horizontal="left" vertical="center" wrapText="1"/>
    </xf>
    <xf numFmtId="0" fontId="10" fillId="0" borderId="0" xfId="0" applyFont="1" applyAlignment="1">
      <alignment horizontal="left"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 fillId="0" borderId="0" xfId="0" applyFont="1" applyBorder="1" applyAlignment="1" applyProtection="1">
      <alignment horizontal="left" wrapText="1"/>
      <protection locked="0"/>
    </xf>
    <xf numFmtId="0" fontId="1" fillId="0" borderId="6" xfId="0" applyFont="1" applyBorder="1" applyAlignment="1" applyProtection="1">
      <alignment horizontal="left" wrapText="1"/>
      <protection locked="0"/>
    </xf>
    <xf numFmtId="0" fontId="13" fillId="0" borderId="0" xfId="0" applyFont="1" applyAlignment="1">
      <alignment horizontal="center" vertical="center"/>
    </xf>
    <xf numFmtId="0" fontId="1" fillId="0" borderId="0" xfId="0" applyFont="1" applyAlignment="1">
      <alignment horizontal="distributed" vertical="center"/>
    </xf>
    <xf numFmtId="0" fontId="1" fillId="0" borderId="0" xfId="0" applyFont="1" applyAlignment="1" applyProtection="1">
      <alignment horizontal="right" vertical="center"/>
      <protection locked="0"/>
    </xf>
    <xf numFmtId="0" fontId="1" fillId="0" borderId="0" xfId="0" applyFont="1" applyBorder="1" applyAlignment="1">
      <alignment horizontal="left" wrapText="1"/>
    </xf>
    <xf numFmtId="0" fontId="1" fillId="0" borderId="6" xfId="0" applyFont="1" applyBorder="1" applyAlignment="1">
      <alignment horizontal="left" wrapText="1"/>
    </xf>
    <xf numFmtId="0" fontId="1" fillId="0" borderId="0" xfId="0" applyFont="1" applyAlignment="1">
      <alignment horizontal="center" vertical="center"/>
    </xf>
    <xf numFmtId="0" fontId="1" fillId="0" borderId="0" xfId="0" applyFont="1" applyAlignment="1">
      <alignment horizontal="right" vertical="center"/>
    </xf>
    <xf numFmtId="178" fontId="1" fillId="0" borderId="9" xfId="0" applyNumberFormat="1" applyFont="1" applyBorder="1" applyAlignment="1">
      <alignment horizontal="center" vertical="center"/>
    </xf>
    <xf numFmtId="178" fontId="1" fillId="0" borderId="8" xfId="0" applyNumberFormat="1" applyFont="1" applyBorder="1" applyAlignment="1">
      <alignment horizontal="center" vertical="center"/>
    </xf>
    <xf numFmtId="0" fontId="5" fillId="0" borderId="1" xfId="0" applyFont="1" applyBorder="1" applyAlignment="1">
      <alignment horizontal="center" vertical="center"/>
    </xf>
    <xf numFmtId="182" fontId="1" fillId="0" borderId="1" xfId="0" applyNumberFormat="1" applyFont="1" applyBorder="1" applyAlignment="1" applyProtection="1">
      <alignment horizontal="center" vertical="center"/>
      <protection locked="0"/>
    </xf>
    <xf numFmtId="182" fontId="1" fillId="0" borderId="9" xfId="0" applyNumberFormat="1" applyFont="1" applyBorder="1" applyAlignment="1" applyProtection="1">
      <alignment horizontal="center" vertical="center"/>
      <protection locked="0"/>
    </xf>
    <xf numFmtId="182" fontId="1" fillId="0" borderId="1" xfId="0" applyNumberFormat="1" applyFont="1" applyBorder="1" applyAlignment="1">
      <alignment horizontal="center" vertical="center"/>
    </xf>
    <xf numFmtId="182" fontId="1" fillId="0" borderId="9" xfId="0" applyNumberFormat="1" applyFont="1" applyBorder="1" applyAlignment="1">
      <alignment horizontal="center" vertical="center"/>
    </xf>
    <xf numFmtId="0" fontId="5" fillId="0" borderId="2" xfId="0" applyFont="1" applyBorder="1" applyAlignment="1">
      <alignment horizontal="center" vertical="center" textRotation="255"/>
    </xf>
    <xf numFmtId="0" fontId="5" fillId="0" borderId="4"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7" xfId="0" applyFont="1" applyBorder="1" applyAlignment="1">
      <alignment horizontal="center" vertical="center" textRotation="255"/>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 fillId="0" borderId="18" xfId="0" applyFont="1" applyBorder="1" applyAlignment="1" applyProtection="1">
      <alignment horizontal="center" vertical="center"/>
      <protection locked="0"/>
    </xf>
    <xf numFmtId="0" fontId="1" fillId="0" borderId="1" xfId="0" applyFont="1" applyBorder="1" applyAlignment="1">
      <alignment horizontal="center" vertical="center" textRotation="255"/>
    </xf>
    <xf numFmtId="0" fontId="1" fillId="0" borderId="9" xfId="0" applyFont="1" applyBorder="1" applyAlignment="1">
      <alignment horizontal="left" vertical="center"/>
    </xf>
    <xf numFmtId="0" fontId="5" fillId="0" borderId="14" xfId="0" applyFont="1" applyBorder="1" applyAlignment="1">
      <alignment horizontal="center" vertical="center"/>
    </xf>
    <xf numFmtId="0" fontId="5" fillId="0" borderId="34" xfId="0" applyFont="1" applyBorder="1" applyAlignment="1">
      <alignment horizontal="center" vertical="center"/>
    </xf>
    <xf numFmtId="0" fontId="5" fillId="0" borderId="1" xfId="0" applyFont="1" applyBorder="1" applyAlignment="1">
      <alignment horizontal="center" vertical="center" textRotation="255"/>
    </xf>
    <xf numFmtId="0" fontId="5" fillId="0" borderId="1" xfId="0" applyFont="1" applyBorder="1" applyAlignment="1">
      <alignment horizontal="distributed" vertical="center"/>
    </xf>
    <xf numFmtId="0" fontId="1" fillId="0" borderId="30" xfId="0" applyFont="1" applyBorder="1" applyAlignment="1">
      <alignment horizontal="center" vertical="center"/>
    </xf>
    <xf numFmtId="0" fontId="1" fillId="0" borderId="33" xfId="0" applyFont="1" applyBorder="1" applyAlignment="1" applyProtection="1">
      <alignment horizontal="center" vertical="center" shrinkToFit="1"/>
      <protection locked="0"/>
    </xf>
    <xf numFmtId="0" fontId="1" fillId="0" borderId="30" xfId="0" applyFont="1" applyBorder="1" applyAlignment="1" applyProtection="1">
      <alignment horizontal="center" vertical="center" shrinkToFit="1"/>
      <protection locked="0"/>
    </xf>
    <xf numFmtId="0" fontId="1" fillId="0" borderId="32" xfId="0" applyFont="1" applyBorder="1" applyAlignment="1" applyProtection="1">
      <alignment horizontal="center" vertical="center" shrinkToFit="1"/>
      <protection locked="0"/>
    </xf>
    <xf numFmtId="0" fontId="5" fillId="0" borderId="129" xfId="0" applyFont="1" applyBorder="1" applyAlignment="1">
      <alignment horizontal="center" vertical="center" textRotation="255"/>
    </xf>
    <xf numFmtId="0" fontId="5" fillId="0" borderId="35" xfId="0" applyFont="1" applyBorder="1" applyAlignment="1">
      <alignment horizontal="center" vertical="center" textRotation="255"/>
    </xf>
    <xf numFmtId="0" fontId="1" fillId="0" borderId="6" xfId="0" applyFont="1" applyBorder="1" applyAlignment="1">
      <alignment horizontal="left" vertical="center"/>
    </xf>
    <xf numFmtId="0" fontId="1" fillId="0" borderId="7" xfId="0" applyFont="1" applyBorder="1" applyAlignment="1">
      <alignment horizontal="left" vertical="center"/>
    </xf>
    <xf numFmtId="176" fontId="1" fillId="0" borderId="8" xfId="0" applyNumberFormat="1" applyFont="1" applyBorder="1" applyAlignment="1">
      <alignment horizontal="center" vertical="center"/>
    </xf>
    <xf numFmtId="177" fontId="1" fillId="0" borderId="9" xfId="0" applyNumberFormat="1" applyFont="1" applyBorder="1" applyAlignment="1">
      <alignment horizontal="center" vertical="center"/>
    </xf>
    <xf numFmtId="177" fontId="1" fillId="0" borderId="8" xfId="0" applyNumberFormat="1" applyFont="1" applyBorder="1" applyAlignment="1">
      <alignment horizontal="center" vertical="center"/>
    </xf>
    <xf numFmtId="182" fontId="1" fillId="0" borderId="1" xfId="0" applyNumberFormat="1" applyFont="1" applyBorder="1" applyAlignment="1" applyProtection="1">
      <alignment horizontal="center" vertical="center"/>
    </xf>
    <xf numFmtId="182" fontId="1" fillId="0" borderId="9" xfId="0" applyNumberFormat="1" applyFont="1" applyBorder="1" applyAlignment="1" applyProtection="1">
      <alignment horizontal="center" vertical="center"/>
    </xf>
    <xf numFmtId="0" fontId="12" fillId="0" borderId="0" xfId="0" applyFont="1" applyBorder="1" applyAlignment="1">
      <alignment horizontal="distributed" vertical="center"/>
    </xf>
    <xf numFmtId="0" fontId="1" fillId="0" borderId="34"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vertical="center"/>
    </xf>
    <xf numFmtId="0" fontId="5" fillId="0" borderId="32" xfId="0" applyFont="1" applyBorder="1" applyAlignment="1">
      <alignment horizontal="center" vertical="center"/>
    </xf>
    <xf numFmtId="0" fontId="1" fillId="0" borderId="31" xfId="0" applyFont="1" applyBorder="1" applyAlignment="1">
      <alignment horizontal="center" vertical="center"/>
    </xf>
    <xf numFmtId="0" fontId="29" fillId="0" borderId="33" xfId="0" applyFont="1" applyBorder="1" applyAlignment="1">
      <alignment horizontal="center" vertical="center" shrinkToFit="1"/>
    </xf>
    <xf numFmtId="0" fontId="29" fillId="0" borderId="30" xfId="0" applyFont="1" applyBorder="1" applyAlignment="1">
      <alignment horizontal="center" vertical="center" shrinkToFit="1"/>
    </xf>
    <xf numFmtId="0" fontId="29" fillId="0" borderId="32" xfId="0" applyFont="1" applyBorder="1" applyAlignment="1">
      <alignment horizontal="center" vertical="center" shrinkToFit="1"/>
    </xf>
    <xf numFmtId="182" fontId="29" fillId="0" borderId="1" xfId="0" applyNumberFormat="1" applyFont="1" applyBorder="1" applyAlignment="1">
      <alignment horizontal="center" vertical="center"/>
    </xf>
    <xf numFmtId="182" fontId="29" fillId="0" borderId="9" xfId="0" applyNumberFormat="1" applyFont="1" applyBorder="1" applyAlignment="1">
      <alignment horizontal="center" vertical="center"/>
    </xf>
    <xf numFmtId="0" fontId="40" fillId="0" borderId="9" xfId="0" applyFont="1" applyBorder="1" applyAlignment="1">
      <alignment horizontal="center" vertical="center"/>
    </xf>
    <xf numFmtId="0" fontId="40" fillId="0" borderId="8" xfId="0" applyFont="1" applyBorder="1" applyAlignment="1">
      <alignment horizontal="center" vertical="center"/>
    </xf>
    <xf numFmtId="0" fontId="40" fillId="0" borderId="3" xfId="0" applyFont="1" applyBorder="1" applyAlignment="1">
      <alignment horizontal="center" vertical="center"/>
    </xf>
    <xf numFmtId="176" fontId="40" fillId="0" borderId="9" xfId="0" applyNumberFormat="1" applyFont="1" applyBorder="1" applyAlignment="1">
      <alignment horizontal="center" vertical="center"/>
    </xf>
    <xf numFmtId="176" fontId="40" fillId="0" borderId="8" xfId="0" applyNumberFormat="1" applyFont="1" applyBorder="1" applyAlignment="1">
      <alignment horizontal="center" vertical="center"/>
    </xf>
    <xf numFmtId="0" fontId="1" fillId="0" borderId="18" xfId="0" applyFont="1" applyBorder="1" applyAlignment="1">
      <alignment horizontal="center" vertical="center"/>
    </xf>
    <xf numFmtId="0" fontId="31" fillId="0" borderId="1" xfId="0" applyFont="1" applyBorder="1" applyAlignment="1">
      <alignment horizontal="center" vertical="center"/>
    </xf>
    <xf numFmtId="0" fontId="31" fillId="0" borderId="9" xfId="0" applyFont="1" applyBorder="1" applyAlignment="1">
      <alignment horizontal="center" vertical="center"/>
    </xf>
    <xf numFmtId="0" fontId="5" fillId="0" borderId="0" xfId="0" applyFont="1" applyAlignment="1">
      <alignment horizontal="center" vertical="center"/>
    </xf>
    <xf numFmtId="0" fontId="1" fillId="0" borderId="0" xfId="0" applyFont="1" applyBorder="1" applyAlignment="1" applyProtection="1">
      <alignment horizontal="center" vertical="center"/>
      <protection locked="0"/>
    </xf>
    <xf numFmtId="0" fontId="1" fillId="0" borderId="0" xfId="0" applyFont="1" applyBorder="1" applyAlignment="1" applyProtection="1">
      <alignment horizontal="center" wrapText="1"/>
      <protection locked="0"/>
    </xf>
    <xf numFmtId="0" fontId="1" fillId="0" borderId="6" xfId="0" applyFont="1" applyBorder="1" applyAlignment="1" applyProtection="1">
      <alignment horizontal="center" wrapText="1"/>
      <protection locked="0"/>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0" fontId="1" fillId="0" borderId="6" xfId="0" applyFont="1" applyBorder="1" applyAlignment="1" applyProtection="1">
      <alignment horizontal="center" vertical="center"/>
      <protection locked="0"/>
    </xf>
    <xf numFmtId="3" fontId="1" fillId="0" borderId="0" xfId="0" applyNumberFormat="1" applyFont="1" applyBorder="1" applyAlignment="1" applyProtection="1">
      <alignment horizontal="center" vertical="center"/>
      <protection locked="0"/>
    </xf>
    <xf numFmtId="0" fontId="1" fillId="0" borderId="0"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Border="1" applyAlignment="1">
      <alignment horizontal="right" vertical="center"/>
    </xf>
    <xf numFmtId="0" fontId="1" fillId="0" borderId="6" xfId="0" applyFont="1" applyBorder="1" applyAlignment="1">
      <alignment horizontal="distributed" vertical="center"/>
    </xf>
    <xf numFmtId="0" fontId="1" fillId="0" borderId="0" xfId="0" applyFont="1" applyBorder="1" applyAlignment="1">
      <alignment horizontal="distributed" vertical="center"/>
    </xf>
    <xf numFmtId="0" fontId="1" fillId="0" borderId="6" xfId="0" applyFont="1" applyBorder="1" applyAlignment="1">
      <alignment horizontal="right" vertical="center"/>
    </xf>
    <xf numFmtId="3" fontId="1" fillId="0" borderId="6" xfId="0" applyNumberFormat="1" applyFont="1" applyBorder="1" applyAlignment="1" applyProtection="1">
      <alignment horizontal="center" vertical="center"/>
      <protection locked="0"/>
    </xf>
    <xf numFmtId="178" fontId="5" fillId="0" borderId="1" xfId="0" applyNumberFormat="1" applyFont="1" applyBorder="1" applyAlignment="1">
      <alignment horizontal="right" vertical="center"/>
    </xf>
    <xf numFmtId="178" fontId="5" fillId="0" borderId="9" xfId="0" applyNumberFormat="1" applyFont="1" applyBorder="1" applyAlignment="1">
      <alignment horizontal="right" vertical="center"/>
    </xf>
    <xf numFmtId="3" fontId="1" fillId="0" borderId="1" xfId="0" applyNumberFormat="1" applyFont="1" applyBorder="1" applyAlignment="1">
      <alignment horizontal="center" vertical="center"/>
    </xf>
    <xf numFmtId="3" fontId="1" fillId="0" borderId="9" xfId="0" applyNumberFormat="1"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5" fillId="0" borderId="0" xfId="0" applyFont="1" applyAlignment="1">
      <alignment horizontal="left" wrapText="1"/>
    </xf>
    <xf numFmtId="0" fontId="5" fillId="0" borderId="0" xfId="0" applyFont="1" applyAlignment="1">
      <alignment horizontal="left"/>
    </xf>
    <xf numFmtId="0" fontId="5" fillId="0" borderId="0" xfId="0" applyFont="1" applyAlignment="1">
      <alignment horizontal="left" vertical="center" wrapText="1"/>
    </xf>
    <xf numFmtId="0" fontId="5" fillId="0" borderId="0" xfId="0" applyFont="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0" xfId="0" applyFont="1" applyBorder="1" applyAlignment="1">
      <alignment horizontal="left" vertical="center" wrapText="1"/>
    </xf>
    <xf numFmtId="0" fontId="29" fillId="0" borderId="0" xfId="0" applyFont="1" applyBorder="1" applyAlignment="1">
      <alignment horizontal="center" vertical="center"/>
    </xf>
    <xf numFmtId="3" fontId="29" fillId="0" borderId="0" xfId="0" applyNumberFormat="1" applyFont="1" applyBorder="1" applyAlignment="1">
      <alignment horizontal="center" vertical="center"/>
    </xf>
    <xf numFmtId="0" fontId="39" fillId="0" borderId="0" xfId="0" applyFont="1" applyAlignment="1">
      <alignment horizontal="center" vertical="center"/>
    </xf>
    <xf numFmtId="0" fontId="34" fillId="0" borderId="0" xfId="0" applyFont="1" applyBorder="1" applyAlignment="1">
      <alignment horizontal="center" wrapText="1"/>
    </xf>
    <xf numFmtId="0" fontId="34" fillId="0" borderId="6" xfId="0" applyFont="1" applyBorder="1" applyAlignment="1">
      <alignment horizontal="center" wrapText="1"/>
    </xf>
    <xf numFmtId="0" fontId="29" fillId="0" borderId="6" xfId="0" applyFont="1" applyBorder="1" applyAlignment="1">
      <alignment horizontal="center" vertical="center"/>
    </xf>
    <xf numFmtId="3" fontId="29" fillId="0" borderId="6" xfId="0" applyNumberFormat="1" applyFont="1" applyBorder="1" applyAlignment="1">
      <alignment horizontal="center" vertical="center"/>
    </xf>
    <xf numFmtId="0" fontId="35" fillId="0" borderId="0" xfId="0" applyFont="1" applyBorder="1" applyAlignment="1">
      <alignment horizontal="center" wrapText="1"/>
    </xf>
    <xf numFmtId="0" fontId="35" fillId="0" borderId="6" xfId="0" applyFont="1" applyBorder="1" applyAlignment="1">
      <alignment horizontal="center" wrapText="1"/>
    </xf>
    <xf numFmtId="0" fontId="5" fillId="0" borderId="1" xfId="0" applyFont="1" applyBorder="1" applyAlignment="1" applyProtection="1">
      <alignment horizontal="center" vertical="center"/>
      <protection locked="0"/>
    </xf>
    <xf numFmtId="0" fontId="5" fillId="0" borderId="9"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178" fontId="5" fillId="0" borderId="9" xfId="0" applyNumberFormat="1" applyFont="1" applyBorder="1" applyAlignment="1" applyProtection="1">
      <alignment horizontal="center" vertical="center"/>
      <protection locked="0"/>
    </xf>
    <xf numFmtId="178" fontId="5" fillId="0" borderId="8" xfId="0" applyNumberFormat="1" applyFont="1" applyBorder="1" applyAlignment="1" applyProtection="1">
      <alignment horizontal="center" vertical="center"/>
      <protection locked="0"/>
    </xf>
    <xf numFmtId="178" fontId="5" fillId="0" borderId="9" xfId="0" applyNumberFormat="1" applyFont="1" applyBorder="1" applyAlignment="1">
      <alignment horizontal="center" vertical="center"/>
    </xf>
    <xf numFmtId="178" fontId="5" fillId="0" borderId="8" xfId="0" applyNumberFormat="1" applyFont="1" applyBorder="1" applyAlignment="1">
      <alignment horizontal="center" vertical="center"/>
    </xf>
    <xf numFmtId="178" fontId="5" fillId="0" borderId="8" xfId="0" applyNumberFormat="1" applyFont="1" applyBorder="1" applyAlignment="1">
      <alignment horizontal="right" vertical="center"/>
    </xf>
    <xf numFmtId="0" fontId="1" fillId="0" borderId="0" xfId="0" applyFont="1" applyBorder="1" applyAlignment="1">
      <alignment horizontal="center" wrapText="1"/>
    </xf>
    <xf numFmtId="0" fontId="1" fillId="0" borderId="6" xfId="0" applyFont="1" applyBorder="1" applyAlignment="1">
      <alignment horizontal="center" wrapText="1"/>
    </xf>
    <xf numFmtId="0" fontId="14" fillId="0" borderId="38" xfId="0" applyFont="1" applyBorder="1" applyAlignment="1">
      <alignment horizontal="left" vertical="center"/>
    </xf>
    <xf numFmtId="41" fontId="14" fillId="0" borderId="24" xfId="0" applyNumberFormat="1" applyFont="1" applyFill="1" applyBorder="1" applyAlignment="1" applyProtection="1">
      <alignment horizontal="center" vertical="center"/>
      <protection locked="0"/>
    </xf>
    <xf numFmtId="41" fontId="14" fillId="0" borderId="26" xfId="0" applyNumberFormat="1" applyFont="1" applyFill="1" applyBorder="1" applyAlignment="1" applyProtection="1">
      <alignment horizontal="center" vertical="center"/>
      <protection locked="0"/>
    </xf>
    <xf numFmtId="41" fontId="14" fillId="0" borderId="39" xfId="0" applyNumberFormat="1" applyFont="1" applyFill="1" applyBorder="1" applyAlignment="1" applyProtection="1">
      <alignment horizontal="center" vertical="center"/>
      <protection locked="0"/>
    </xf>
    <xf numFmtId="0" fontId="15" fillId="0" borderId="0" xfId="0" applyFont="1" applyAlignment="1">
      <alignment horizontal="center" vertical="center"/>
    </xf>
    <xf numFmtId="0" fontId="14" fillId="0" borderId="69" xfId="0" applyFont="1" applyBorder="1" applyAlignment="1">
      <alignment horizontal="center" vertical="center"/>
    </xf>
    <xf numFmtId="0" fontId="14" fillId="0" borderId="70" xfId="0" applyFont="1" applyBorder="1" applyAlignment="1">
      <alignment horizontal="center" vertical="center"/>
    </xf>
    <xf numFmtId="0" fontId="14" fillId="0" borderId="36" xfId="0" applyFont="1" applyBorder="1" applyAlignment="1">
      <alignment horizontal="center" vertical="center"/>
    </xf>
    <xf numFmtId="0" fontId="14" fillId="0" borderId="81" xfId="0" applyFont="1" applyBorder="1" applyAlignment="1">
      <alignment horizontal="center" vertical="center"/>
    </xf>
    <xf numFmtId="0" fontId="14" fillId="0" borderId="82" xfId="0" applyFont="1" applyBorder="1" applyAlignment="1">
      <alignment horizontal="center" vertical="center"/>
    </xf>
    <xf numFmtId="0" fontId="14" fillId="0" borderId="86" xfId="0" applyFont="1" applyBorder="1" applyAlignment="1">
      <alignment horizontal="center" vertical="center"/>
    </xf>
    <xf numFmtId="0" fontId="14" fillId="0" borderId="159" xfId="0" applyFont="1" applyBorder="1" applyAlignment="1">
      <alignment horizontal="center" vertical="center"/>
    </xf>
    <xf numFmtId="0" fontId="14" fillId="0" borderId="160" xfId="0" applyFont="1" applyBorder="1" applyAlignment="1">
      <alignment horizontal="center" vertical="center"/>
    </xf>
    <xf numFmtId="0" fontId="14" fillId="0" borderId="161" xfId="0" applyFont="1" applyBorder="1" applyAlignment="1">
      <alignment horizontal="center" vertical="center"/>
    </xf>
    <xf numFmtId="41" fontId="14" fillId="0" borderId="56" xfId="0" applyNumberFormat="1" applyFont="1" applyFill="1" applyBorder="1" applyAlignment="1" applyProtection="1">
      <alignment horizontal="center" vertical="center"/>
      <protection locked="0"/>
    </xf>
    <xf numFmtId="41" fontId="14" fillId="0" borderId="57" xfId="0" applyNumberFormat="1" applyFont="1" applyFill="1" applyBorder="1" applyAlignment="1" applyProtection="1">
      <alignment horizontal="center" vertical="center"/>
      <protection locked="0"/>
    </xf>
    <xf numFmtId="41" fontId="14" fillId="0" borderId="59" xfId="0" applyNumberFormat="1" applyFont="1" applyFill="1" applyBorder="1" applyAlignment="1" applyProtection="1">
      <alignment horizontal="center" vertical="center"/>
      <protection locked="0"/>
    </xf>
    <xf numFmtId="41" fontId="14" fillId="0" borderId="11" xfId="0" applyNumberFormat="1" applyFont="1" applyFill="1" applyBorder="1" applyAlignment="1" applyProtection="1">
      <alignment horizontal="center" vertical="center"/>
      <protection locked="0"/>
    </xf>
    <xf numFmtId="41" fontId="14" fillId="0" borderId="0" xfId="0" applyNumberFormat="1" applyFont="1" applyFill="1" applyBorder="1" applyAlignment="1" applyProtection="1">
      <alignment horizontal="center" vertical="center"/>
      <protection locked="0"/>
    </xf>
    <xf numFmtId="41" fontId="14" fillId="0" borderId="155" xfId="0" applyNumberFormat="1" applyFont="1" applyFill="1" applyBorder="1" applyAlignment="1" applyProtection="1">
      <alignment horizontal="center" vertical="center"/>
      <protection locked="0"/>
    </xf>
    <xf numFmtId="0" fontId="14" fillId="0" borderId="47" xfId="0" applyFont="1" applyBorder="1" applyAlignment="1">
      <alignment horizontal="left" vertical="center"/>
    </xf>
    <xf numFmtId="41" fontId="14" fillId="0" borderId="21" xfId="0" applyNumberFormat="1" applyFont="1" applyFill="1" applyBorder="1" applyAlignment="1" applyProtection="1">
      <alignment horizontal="center" vertical="center"/>
      <protection locked="0"/>
    </xf>
    <xf numFmtId="41" fontId="14" fillId="0" borderId="23" xfId="0" applyNumberFormat="1" applyFont="1" applyFill="1" applyBorder="1" applyAlignment="1" applyProtection="1">
      <alignment horizontal="center" vertical="center"/>
      <protection locked="0"/>
    </xf>
    <xf numFmtId="41" fontId="14" fillId="0" borderId="48" xfId="0" applyNumberFormat="1" applyFont="1" applyFill="1" applyBorder="1" applyAlignment="1" applyProtection="1">
      <alignment horizontal="center" vertical="center"/>
      <protection locked="0"/>
    </xf>
    <xf numFmtId="0" fontId="14" fillId="0" borderId="63" xfId="0" applyFont="1" applyBorder="1" applyAlignment="1">
      <alignment horizontal="left" vertical="center" wrapText="1"/>
    </xf>
    <xf numFmtId="41" fontId="14" fillId="0" borderId="2" xfId="0" applyNumberFormat="1" applyFont="1" applyFill="1" applyBorder="1" applyAlignment="1" applyProtection="1">
      <alignment horizontal="center" vertical="center"/>
      <protection locked="0"/>
    </xf>
    <xf numFmtId="41" fontId="14" fillId="0" borderId="3" xfId="0" applyNumberFormat="1" applyFont="1" applyFill="1" applyBorder="1" applyAlignment="1" applyProtection="1">
      <alignment horizontal="center" vertical="center"/>
      <protection locked="0"/>
    </xf>
    <xf numFmtId="41" fontId="14" fillId="0" borderId="52" xfId="0" applyNumberFormat="1" applyFont="1" applyFill="1" applyBorder="1" applyAlignment="1" applyProtection="1">
      <alignment horizontal="center" vertical="center"/>
      <protection locked="0"/>
    </xf>
    <xf numFmtId="41" fontId="14" fillId="0" borderId="53" xfId="0" applyNumberFormat="1" applyFont="1" applyFill="1" applyBorder="1" applyAlignment="1" applyProtection="1">
      <alignment horizontal="center" vertical="center"/>
      <protection locked="0"/>
    </xf>
    <xf numFmtId="41" fontId="14" fillId="0" borderId="54" xfId="0" applyNumberFormat="1" applyFont="1" applyFill="1" applyBorder="1" applyAlignment="1" applyProtection="1">
      <alignment horizontal="center" vertical="center"/>
      <protection locked="0"/>
    </xf>
    <xf numFmtId="41" fontId="14" fillId="0" borderId="55" xfId="0" applyNumberFormat="1" applyFont="1" applyFill="1" applyBorder="1" applyAlignment="1" applyProtection="1">
      <alignment horizontal="center" vertical="center"/>
      <protection locked="0"/>
    </xf>
    <xf numFmtId="0" fontId="14" fillId="0" borderId="20" xfId="0" applyFont="1" applyBorder="1" applyAlignment="1">
      <alignment horizontal="left" vertical="center"/>
    </xf>
    <xf numFmtId="41" fontId="14" fillId="0" borderId="42" xfId="0" applyNumberFormat="1" applyFont="1" applyFill="1" applyBorder="1" applyAlignment="1" applyProtection="1">
      <alignment horizontal="center" vertical="center"/>
      <protection locked="0"/>
    </xf>
    <xf numFmtId="41" fontId="14" fillId="0" borderId="43" xfId="0" applyNumberFormat="1" applyFont="1" applyFill="1" applyBorder="1" applyAlignment="1" applyProtection="1">
      <alignment horizontal="center" vertical="center"/>
      <protection locked="0"/>
    </xf>
    <xf numFmtId="41" fontId="14" fillId="0" borderId="44" xfId="0" applyNumberFormat="1" applyFont="1" applyFill="1" applyBorder="1" applyAlignment="1" applyProtection="1">
      <alignment horizontal="center" vertical="center"/>
      <protection locked="0"/>
    </xf>
    <xf numFmtId="0" fontId="14" fillId="0" borderId="60" xfId="0" applyFont="1" applyBorder="1" applyAlignment="1" applyProtection="1">
      <alignment horizontal="center" vertical="center"/>
      <protection locked="0"/>
    </xf>
    <xf numFmtId="0" fontId="14" fillId="0" borderId="53" xfId="0" applyFont="1" applyBorder="1" applyAlignment="1" applyProtection="1">
      <alignment horizontal="center" vertical="center"/>
      <protection locked="0"/>
    </xf>
    <xf numFmtId="0" fontId="14" fillId="0" borderId="60" xfId="0" applyFont="1" applyBorder="1" applyAlignment="1">
      <alignment horizontal="center" vertical="center"/>
    </xf>
    <xf numFmtId="0" fontId="14" fillId="0" borderId="51" xfId="0" applyFont="1" applyBorder="1" applyAlignment="1">
      <alignment horizontal="center" vertical="center"/>
    </xf>
    <xf numFmtId="183" fontId="14" fillId="0" borderId="12" xfId="0" applyNumberFormat="1" applyFont="1" applyBorder="1" applyAlignment="1" applyProtection="1">
      <alignment horizontal="center" vertical="center"/>
      <protection locked="0"/>
    </xf>
    <xf numFmtId="183" fontId="14" fillId="0" borderId="11" xfId="0" applyNumberFormat="1" applyFont="1" applyBorder="1" applyAlignment="1" applyProtection="1">
      <alignment horizontal="center" vertical="center"/>
      <protection locked="0"/>
    </xf>
    <xf numFmtId="0" fontId="14" fillId="0" borderId="12" xfId="0" applyFont="1" applyBorder="1" applyAlignment="1">
      <alignment horizontal="center" vertical="center"/>
    </xf>
    <xf numFmtId="0" fontId="14" fillId="0" borderId="96" xfId="0" applyFont="1" applyBorder="1" applyAlignment="1">
      <alignment horizontal="center" vertical="center"/>
    </xf>
    <xf numFmtId="41" fontId="60" fillId="0" borderId="160" xfId="0" applyNumberFormat="1" applyFont="1" applyBorder="1" applyAlignment="1">
      <alignment horizontal="center" vertical="center"/>
    </xf>
    <xf numFmtId="41" fontId="60" fillId="0" borderId="161" xfId="0" applyNumberFormat="1" applyFont="1" applyBorder="1" applyAlignment="1">
      <alignment horizontal="center" vertical="center"/>
    </xf>
    <xf numFmtId="0" fontId="36" fillId="0" borderId="91" xfId="0" applyFont="1" applyBorder="1" applyAlignment="1">
      <alignment horizontal="center" vertical="center"/>
    </xf>
    <xf numFmtId="0" fontId="36" fillId="0" borderId="0" xfId="0" applyFont="1" applyBorder="1" applyAlignment="1">
      <alignment horizontal="center" vertical="center"/>
    </xf>
    <xf numFmtId="0" fontId="36" fillId="0" borderId="130" xfId="0" applyFont="1" applyBorder="1" applyAlignment="1">
      <alignment horizontal="center" vertical="center"/>
    </xf>
    <xf numFmtId="0" fontId="36" fillId="0" borderId="93" xfId="0" applyFont="1" applyBorder="1" applyAlignment="1">
      <alignment horizontal="center" vertical="center"/>
    </xf>
    <xf numFmtId="0" fontId="14" fillId="0" borderId="154"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156"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96" xfId="0" applyFont="1" applyBorder="1" applyAlignment="1">
      <alignment horizontal="left" vertical="center" wrapText="1"/>
    </xf>
    <xf numFmtId="41" fontId="14" fillId="0" borderId="5" xfId="0" applyNumberFormat="1" applyFont="1" applyFill="1" applyBorder="1" applyAlignment="1" applyProtection="1">
      <alignment horizontal="center" vertical="center"/>
      <protection locked="0"/>
    </xf>
    <xf numFmtId="41" fontId="14" fillId="0" borderId="6" xfId="0" applyNumberFormat="1" applyFont="1" applyFill="1" applyBorder="1" applyAlignment="1" applyProtection="1">
      <alignment horizontal="center" vertical="center"/>
      <protection locked="0"/>
    </xf>
    <xf numFmtId="0" fontId="14" fillId="0" borderId="21" xfId="0" applyFont="1" applyBorder="1" applyAlignment="1">
      <alignment horizontal="left" vertical="center" wrapText="1"/>
    </xf>
    <xf numFmtId="0" fontId="14" fillId="0" borderId="23" xfId="0" applyFont="1" applyBorder="1" applyAlignment="1">
      <alignment horizontal="left" vertical="center" wrapText="1"/>
    </xf>
    <xf numFmtId="0" fontId="14" fillId="0" borderId="22" xfId="0" applyFont="1" applyBorder="1" applyAlignment="1">
      <alignment horizontal="left" vertical="center" wrapText="1"/>
    </xf>
    <xf numFmtId="0" fontId="14" fillId="0" borderId="122" xfId="0" applyFont="1" applyBorder="1" applyAlignment="1">
      <alignment horizontal="center" vertical="center"/>
    </xf>
    <xf numFmtId="0" fontId="14" fillId="0" borderId="123" xfId="0" applyFont="1" applyBorder="1" applyAlignment="1">
      <alignment horizontal="center" vertical="center"/>
    </xf>
    <xf numFmtId="41" fontId="14" fillId="0" borderId="126" xfId="0" applyNumberFormat="1" applyFont="1" applyFill="1" applyBorder="1" applyAlignment="1" applyProtection="1">
      <alignment horizontal="center" vertical="center"/>
    </xf>
    <xf numFmtId="41" fontId="14" fillId="0" borderId="160" xfId="0" applyNumberFormat="1" applyFont="1" applyFill="1" applyBorder="1" applyAlignment="1" applyProtection="1">
      <alignment horizontal="center" vertical="center"/>
    </xf>
    <xf numFmtId="0" fontId="14" fillId="0" borderId="63" xfId="0" applyFont="1" applyBorder="1" applyAlignment="1">
      <alignment horizontal="left" vertical="center"/>
    </xf>
    <xf numFmtId="183" fontId="14" fillId="0" borderId="7" xfId="0" applyNumberFormat="1" applyFont="1" applyBorder="1" applyAlignment="1" applyProtection="1">
      <alignment horizontal="center" vertical="center"/>
      <protection locked="0"/>
    </xf>
    <xf numFmtId="183" fontId="14" fillId="0" borderId="5" xfId="0" applyNumberFormat="1" applyFont="1" applyBorder="1" applyAlignment="1" applyProtection="1">
      <alignment horizontal="center" vertical="center"/>
      <protection locked="0"/>
    </xf>
    <xf numFmtId="0" fontId="14" fillId="0" borderId="14" xfId="0" applyFont="1" applyBorder="1" applyAlignment="1">
      <alignment horizontal="center" vertical="center"/>
    </xf>
    <xf numFmtId="0" fontId="14" fillId="0" borderId="50" xfId="0" applyFont="1" applyBorder="1" applyAlignment="1">
      <alignment horizontal="center" vertical="center"/>
    </xf>
    <xf numFmtId="0" fontId="14" fillId="0" borderId="2" xfId="0" applyFont="1" applyBorder="1" applyAlignment="1" applyProtection="1">
      <alignment horizontal="center" vertical="center"/>
      <protection locked="0"/>
    </xf>
    <xf numFmtId="0" fontId="14" fillId="0" borderId="3"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51" xfId="0" applyFont="1" applyBorder="1" applyAlignment="1" applyProtection="1">
      <alignment horizontal="center" vertical="center"/>
      <protection locked="0"/>
    </xf>
    <xf numFmtId="49" fontId="14" fillId="0" borderId="51" xfId="0" applyNumberFormat="1" applyFont="1" applyBorder="1" applyAlignment="1" applyProtection="1">
      <alignment horizontal="center" vertical="center"/>
      <protection locked="0"/>
    </xf>
    <xf numFmtId="41" fontId="14" fillId="0" borderId="51" xfId="0" applyNumberFormat="1" applyFont="1" applyBorder="1" applyAlignment="1" applyProtection="1">
      <alignment horizontal="center" vertical="center"/>
      <protection locked="0"/>
    </xf>
    <xf numFmtId="41" fontId="14" fillId="0" borderId="72" xfId="0" applyNumberFormat="1" applyFont="1" applyBorder="1" applyAlignment="1" applyProtection="1">
      <alignment horizontal="center" vertical="center"/>
      <protection locked="0"/>
    </xf>
    <xf numFmtId="0" fontId="14" fillId="0" borderId="71" xfId="0" applyFont="1" applyBorder="1" applyAlignment="1">
      <alignment horizontal="center" vertical="center"/>
    </xf>
    <xf numFmtId="0" fontId="14" fillId="0" borderId="83" xfId="0" applyFont="1" applyBorder="1" applyAlignment="1">
      <alignment horizontal="center" vertical="center"/>
    </xf>
    <xf numFmtId="41" fontId="14" fillId="0" borderId="20" xfId="0" applyNumberFormat="1" applyFont="1" applyBorder="1" applyAlignment="1" applyProtection="1">
      <alignment horizontal="center" vertical="center"/>
      <protection locked="0"/>
    </xf>
    <xf numFmtId="41" fontId="14" fillId="0" borderId="45" xfId="0" applyNumberFormat="1" applyFont="1" applyBorder="1" applyAlignment="1" applyProtection="1">
      <alignment horizontal="center" vertical="center"/>
      <protection locked="0"/>
    </xf>
    <xf numFmtId="0" fontId="14" fillId="0" borderId="41" xfId="0" applyFont="1" applyBorder="1" applyAlignment="1">
      <alignment horizontal="center" vertical="center"/>
    </xf>
    <xf numFmtId="0" fontId="14" fillId="0" borderId="20" xfId="0" applyFont="1" applyBorder="1" applyAlignment="1">
      <alignment horizontal="center" vertical="center"/>
    </xf>
    <xf numFmtId="0" fontId="14" fillId="0" borderId="42" xfId="0" applyFont="1" applyBorder="1" applyAlignment="1" applyProtection="1">
      <alignment horizontal="center" vertical="center"/>
      <protection locked="0"/>
    </xf>
    <xf numFmtId="0" fontId="14" fillId="0" borderId="43" xfId="0" applyFont="1" applyBorder="1" applyAlignment="1" applyProtection="1">
      <alignment horizontal="center" vertical="center"/>
      <protection locked="0"/>
    </xf>
    <xf numFmtId="0" fontId="14" fillId="0" borderId="100" xfId="0" applyFont="1" applyBorder="1" applyAlignment="1" applyProtection="1">
      <alignment horizontal="center" vertical="center"/>
      <protection locked="0"/>
    </xf>
    <xf numFmtId="0" fontId="14" fillId="0" borderId="20" xfId="0" applyFont="1" applyBorder="1" applyAlignment="1" applyProtection="1">
      <alignment horizontal="center" vertical="center"/>
      <protection locked="0"/>
    </xf>
    <xf numFmtId="49" fontId="14" fillId="0" borderId="20" xfId="0" applyNumberFormat="1" applyFont="1" applyBorder="1" applyAlignment="1" applyProtection="1">
      <alignment horizontal="center" vertical="center"/>
      <protection locked="0"/>
    </xf>
    <xf numFmtId="0" fontId="14" fillId="0" borderId="61" xfId="0" applyFont="1" applyBorder="1" applyAlignment="1">
      <alignment horizontal="center" vertical="center"/>
    </xf>
    <xf numFmtId="0" fontId="14" fillId="0" borderId="62" xfId="0" applyFont="1" applyBorder="1" applyAlignment="1">
      <alignment horizontal="center" vertical="center"/>
    </xf>
    <xf numFmtId="0" fontId="14" fillId="0" borderId="101" xfId="0" applyFont="1" applyBorder="1" applyAlignment="1" applyProtection="1">
      <alignment horizontal="center" vertical="center"/>
      <protection locked="0"/>
    </xf>
    <xf numFmtId="0" fontId="14" fillId="0" borderId="93" xfId="0" applyFont="1" applyBorder="1" applyAlignment="1" applyProtection="1">
      <alignment horizontal="center" vertical="center"/>
      <protection locked="0"/>
    </xf>
    <xf numFmtId="0" fontId="14" fillId="0" borderId="94" xfId="0" applyFont="1" applyBorder="1" applyAlignment="1" applyProtection="1">
      <alignment horizontal="center" vertical="center"/>
      <protection locked="0"/>
    </xf>
    <xf numFmtId="0" fontId="14" fillId="0" borderId="62" xfId="0" applyFont="1" applyBorder="1" applyAlignment="1" applyProtection="1">
      <alignment horizontal="center" vertical="center"/>
      <protection locked="0"/>
    </xf>
    <xf numFmtId="49" fontId="14" fillId="0" borderId="63" xfId="0" applyNumberFormat="1" applyFont="1" applyBorder="1" applyAlignment="1" applyProtection="1">
      <alignment horizontal="center" vertical="center"/>
      <protection locked="0"/>
    </xf>
    <xf numFmtId="41" fontId="14" fillId="0" borderId="63" xfId="0" applyNumberFormat="1" applyFont="1" applyBorder="1" applyAlignment="1" applyProtection="1">
      <alignment horizontal="center" vertical="center"/>
      <protection locked="0"/>
    </xf>
    <xf numFmtId="41" fontId="14" fillId="0" borderId="73" xfId="0" applyNumberFormat="1" applyFont="1" applyBorder="1" applyAlignment="1" applyProtection="1">
      <alignment horizontal="center" vertical="center"/>
      <protection locked="0"/>
    </xf>
    <xf numFmtId="0" fontId="14" fillId="0" borderId="74" xfId="0" applyFont="1" applyBorder="1" applyAlignment="1">
      <alignment horizontal="center" vertical="center"/>
    </xf>
    <xf numFmtId="0" fontId="14" fillId="0" borderId="75" xfId="0" applyFont="1" applyBorder="1" applyAlignment="1">
      <alignment horizontal="center" vertical="center"/>
    </xf>
    <xf numFmtId="41" fontId="14" fillId="0" borderId="68" xfId="0" applyNumberFormat="1" applyFont="1" applyBorder="1" applyAlignment="1">
      <alignment horizontal="center" vertical="center"/>
    </xf>
    <xf numFmtId="41" fontId="14" fillId="0" borderId="75" xfId="0" applyNumberFormat="1" applyFont="1" applyBorder="1" applyAlignment="1">
      <alignment horizontal="center" vertical="center"/>
    </xf>
    <xf numFmtId="41" fontId="14" fillId="0" borderId="76" xfId="0" applyNumberFormat="1" applyFont="1" applyBorder="1" applyAlignment="1">
      <alignment horizontal="center" vertical="center"/>
    </xf>
    <xf numFmtId="41" fontId="14" fillId="0" borderId="77" xfId="0" applyNumberFormat="1" applyFont="1" applyBorder="1" applyAlignment="1">
      <alignment horizontal="center" vertical="center"/>
    </xf>
    <xf numFmtId="41" fontId="14" fillId="0" borderId="38" xfId="0" applyNumberFormat="1" applyFont="1" applyBorder="1" applyAlignment="1" applyProtection="1">
      <alignment horizontal="center" vertical="center"/>
      <protection locked="0"/>
    </xf>
    <xf numFmtId="0" fontId="14" fillId="0" borderId="38" xfId="0" applyFont="1" applyBorder="1" applyAlignment="1" applyProtection="1">
      <alignment horizontal="center" vertical="center"/>
      <protection locked="0"/>
    </xf>
    <xf numFmtId="0" fontId="14" fillId="0" borderId="40" xfId="0" applyFont="1" applyBorder="1" applyAlignment="1" applyProtection="1">
      <alignment horizontal="center" vertical="center"/>
      <protection locked="0"/>
    </xf>
    <xf numFmtId="49" fontId="14" fillId="0" borderId="24" xfId="0" applyNumberFormat="1" applyFont="1" applyBorder="1" applyAlignment="1" applyProtection="1">
      <alignment horizontal="center" vertical="center"/>
      <protection locked="0"/>
    </xf>
    <xf numFmtId="49" fontId="14" fillId="0" borderId="26" xfId="0" applyNumberFormat="1" applyFont="1" applyBorder="1" applyAlignment="1" applyProtection="1">
      <alignment horizontal="center" vertical="center"/>
      <protection locked="0"/>
    </xf>
    <xf numFmtId="49" fontId="14" fillId="0" borderId="25" xfId="0" applyNumberFormat="1" applyFont="1" applyBorder="1" applyAlignment="1" applyProtection="1">
      <alignment horizontal="center" vertical="center"/>
      <protection locked="0"/>
    </xf>
    <xf numFmtId="49" fontId="14" fillId="0" borderId="38" xfId="0" applyNumberFormat="1" applyFont="1" applyBorder="1" applyAlignment="1" applyProtection="1">
      <alignment horizontal="center" vertical="center"/>
      <protection locked="0"/>
    </xf>
    <xf numFmtId="49" fontId="14" fillId="0" borderId="87" xfId="0" applyNumberFormat="1" applyFont="1" applyBorder="1" applyAlignment="1" applyProtection="1">
      <alignment horizontal="center" vertical="center"/>
      <protection locked="0"/>
    </xf>
    <xf numFmtId="49" fontId="14" fillId="0" borderId="88" xfId="0" applyNumberFormat="1" applyFont="1" applyBorder="1" applyAlignment="1" applyProtection="1">
      <alignment horizontal="center" vertical="center"/>
      <protection locked="0"/>
    </xf>
    <xf numFmtId="49" fontId="14" fillId="0" borderId="89" xfId="0" applyNumberFormat="1" applyFont="1" applyBorder="1" applyAlignment="1" applyProtection="1">
      <alignment horizontal="center" vertical="center"/>
      <protection locked="0"/>
    </xf>
    <xf numFmtId="49" fontId="14" fillId="0" borderId="62" xfId="0" applyNumberFormat="1" applyFont="1" applyBorder="1" applyAlignment="1" applyProtection="1">
      <alignment horizontal="center" vertical="center"/>
      <protection locked="0"/>
    </xf>
    <xf numFmtId="49" fontId="14" fillId="0" borderId="21" xfId="0" applyNumberFormat="1" applyFont="1" applyBorder="1" applyAlignment="1" applyProtection="1">
      <alignment horizontal="center" vertical="center"/>
      <protection locked="0"/>
    </xf>
    <xf numFmtId="49" fontId="14" fillId="0" borderId="23" xfId="0" applyNumberFormat="1" applyFont="1" applyBorder="1" applyAlignment="1" applyProtection="1">
      <alignment horizontal="center" vertical="center"/>
      <protection locked="0"/>
    </xf>
    <xf numFmtId="49" fontId="14" fillId="0" borderId="22" xfId="0" applyNumberFormat="1" applyFont="1" applyBorder="1" applyAlignment="1" applyProtection="1">
      <alignment horizontal="center" vertical="center"/>
      <protection locked="0"/>
    </xf>
    <xf numFmtId="41" fontId="14" fillId="0" borderId="47" xfId="0" applyNumberFormat="1" applyFont="1" applyBorder="1" applyAlignment="1" applyProtection="1">
      <alignment horizontal="center" vertical="center"/>
      <protection locked="0"/>
    </xf>
    <xf numFmtId="0" fontId="14" fillId="0" borderId="63" xfId="0" applyFont="1" applyBorder="1" applyAlignment="1" applyProtection="1">
      <alignment horizontal="center" vertical="center"/>
      <protection locked="0"/>
    </xf>
    <xf numFmtId="0" fontId="14" fillId="0" borderId="73" xfId="0" applyFont="1" applyBorder="1" applyAlignment="1" applyProtection="1">
      <alignment horizontal="center" vertical="center"/>
      <protection locked="0"/>
    </xf>
    <xf numFmtId="49" fontId="14" fillId="0" borderId="42" xfId="0" applyNumberFormat="1" applyFont="1" applyBorder="1" applyAlignment="1" applyProtection="1">
      <alignment horizontal="center" vertical="center"/>
      <protection locked="0"/>
    </xf>
    <xf numFmtId="49" fontId="14" fillId="0" borderId="43" xfId="0" applyNumberFormat="1" applyFont="1" applyBorder="1" applyAlignment="1" applyProtection="1">
      <alignment horizontal="center" vertical="center"/>
      <protection locked="0"/>
    </xf>
    <xf numFmtId="49" fontId="14" fillId="0" borderId="100" xfId="0" applyNumberFormat="1" applyFont="1" applyBorder="1" applyAlignment="1" applyProtection="1">
      <alignment horizontal="center" vertical="center"/>
      <protection locked="0"/>
    </xf>
    <xf numFmtId="0" fontId="14" fillId="0" borderId="45" xfId="0" applyFont="1" applyBorder="1" applyAlignment="1" applyProtection="1">
      <alignment horizontal="center" vertical="center"/>
      <protection locked="0"/>
    </xf>
    <xf numFmtId="41" fontId="14" fillId="0" borderId="5" xfId="0" applyNumberFormat="1" applyFont="1" applyBorder="1" applyAlignment="1" applyProtection="1">
      <alignment horizontal="center" vertical="center"/>
      <protection locked="0"/>
    </xf>
    <xf numFmtId="41" fontId="14" fillId="0" borderId="6" xfId="0" applyNumberFormat="1" applyFont="1" applyBorder="1" applyAlignment="1" applyProtection="1">
      <alignment horizontal="center" vertical="center"/>
      <protection locked="0"/>
    </xf>
    <xf numFmtId="41" fontId="14" fillId="0" borderId="7" xfId="0" applyNumberFormat="1" applyFont="1" applyBorder="1" applyAlignment="1" applyProtection="1">
      <alignment horizontal="center" vertical="center"/>
      <protection locked="0"/>
    </xf>
    <xf numFmtId="0" fontId="14" fillId="0" borderId="87" xfId="0" applyFont="1" applyBorder="1" applyAlignment="1" applyProtection="1">
      <alignment horizontal="center" vertical="center"/>
      <protection locked="0"/>
    </xf>
    <xf numFmtId="0" fontId="14" fillId="0" borderId="88" xfId="0" applyFont="1" applyBorder="1" applyAlignment="1" applyProtection="1">
      <alignment horizontal="center" vertical="center"/>
      <protection locked="0"/>
    </xf>
    <xf numFmtId="0" fontId="14" fillId="0" borderId="89" xfId="0" applyFont="1" applyBorder="1" applyAlignment="1" applyProtection="1">
      <alignment horizontal="center" vertical="center"/>
      <protection locked="0"/>
    </xf>
    <xf numFmtId="0" fontId="14" fillId="0" borderId="56" xfId="0" applyFont="1" applyBorder="1" applyAlignment="1" applyProtection="1">
      <alignment horizontal="center" vertical="center"/>
      <protection locked="0"/>
    </xf>
    <xf numFmtId="0" fontId="14" fillId="0" borderId="57" xfId="0" applyFont="1" applyBorder="1" applyAlignment="1" applyProtection="1">
      <alignment horizontal="center" vertical="center"/>
      <protection locked="0"/>
    </xf>
    <xf numFmtId="0" fontId="14" fillId="0" borderId="58" xfId="0" applyFont="1" applyBorder="1" applyAlignment="1" applyProtection="1">
      <alignment horizontal="center" vertical="center"/>
      <protection locked="0"/>
    </xf>
    <xf numFmtId="0" fontId="14" fillId="0" borderId="24" xfId="0" applyFont="1" applyBorder="1" applyAlignment="1" applyProtection="1">
      <alignment horizontal="center" vertical="center"/>
      <protection locked="0"/>
    </xf>
    <xf numFmtId="0" fontId="14" fillId="0" borderId="26" xfId="0" applyFont="1" applyBorder="1" applyAlignment="1" applyProtection="1">
      <alignment horizontal="center" vertical="center"/>
      <protection locked="0"/>
    </xf>
    <xf numFmtId="0" fontId="14" fillId="0" borderId="25" xfId="0" applyFont="1" applyBorder="1" applyAlignment="1" applyProtection="1">
      <alignment horizontal="center" vertical="center"/>
      <protection locked="0"/>
    </xf>
    <xf numFmtId="41" fontId="14" fillId="0" borderId="24" xfId="0" applyNumberFormat="1" applyFont="1" applyBorder="1" applyAlignment="1" applyProtection="1">
      <alignment horizontal="center" vertical="center" shrinkToFit="1"/>
      <protection locked="0"/>
    </xf>
    <xf numFmtId="41" fontId="14" fillId="0" borderId="26" xfId="0" applyNumberFormat="1" applyFont="1" applyBorder="1" applyAlignment="1" applyProtection="1">
      <alignment horizontal="center" vertical="center" shrinkToFit="1"/>
      <protection locked="0"/>
    </xf>
    <xf numFmtId="41" fontId="14" fillId="0" borderId="25" xfId="0" applyNumberFormat="1" applyFont="1" applyBorder="1" applyAlignment="1" applyProtection="1">
      <alignment horizontal="center" vertical="center" shrinkToFit="1"/>
      <protection locked="0"/>
    </xf>
    <xf numFmtId="0" fontId="14" fillId="0" borderId="0" xfId="0" applyFont="1" applyFill="1" applyAlignment="1" applyProtection="1">
      <alignment horizontal="left" vertical="center" wrapText="1"/>
    </xf>
    <xf numFmtId="0" fontId="14" fillId="0" borderId="91" xfId="0" applyFont="1" applyBorder="1" applyAlignment="1">
      <alignment horizontal="center" vertical="center"/>
    </xf>
    <xf numFmtId="0" fontId="14" fillId="0" borderId="0" xfId="0" applyFont="1" applyBorder="1" applyAlignment="1">
      <alignment horizontal="center" vertical="center"/>
    </xf>
    <xf numFmtId="0" fontId="14" fillId="0" borderId="76" xfId="0" applyFont="1" applyBorder="1" applyAlignment="1">
      <alignment horizontal="center" vertical="center"/>
    </xf>
    <xf numFmtId="41" fontId="14" fillId="0" borderId="87" xfId="0" applyNumberFormat="1" applyFont="1" applyBorder="1" applyAlignment="1" applyProtection="1">
      <alignment horizontal="center" vertical="center"/>
      <protection locked="0"/>
    </xf>
    <xf numFmtId="41" fontId="14" fillId="0" borderId="88" xfId="0" applyNumberFormat="1" applyFont="1" applyBorder="1" applyAlignment="1" applyProtection="1">
      <alignment horizontal="center" vertical="center"/>
      <protection locked="0"/>
    </xf>
    <xf numFmtId="41" fontId="14" fillId="0" borderId="90" xfId="0" applyNumberFormat="1" applyFont="1" applyBorder="1" applyAlignment="1" applyProtection="1">
      <alignment horizontal="center" vertical="center"/>
      <protection locked="0"/>
    </xf>
    <xf numFmtId="0" fontId="14" fillId="0" borderId="84" xfId="0" applyFont="1" applyBorder="1" applyAlignment="1">
      <alignment horizontal="center" vertical="center"/>
    </xf>
    <xf numFmtId="0" fontId="14" fillId="0" borderId="78" xfId="0" applyFont="1" applyBorder="1" applyAlignment="1">
      <alignment horizontal="center" vertical="center"/>
    </xf>
    <xf numFmtId="0" fontId="14" fillId="0" borderId="85" xfId="0" applyFont="1" applyBorder="1" applyAlignment="1">
      <alignment horizontal="center" vertical="center"/>
    </xf>
    <xf numFmtId="41" fontId="14" fillId="0" borderId="67" xfId="0" applyNumberFormat="1" applyFont="1" applyBorder="1" applyAlignment="1">
      <alignment horizontal="center" vertical="center"/>
    </xf>
    <xf numFmtId="0" fontId="15" fillId="0" borderId="0" xfId="0" applyFont="1" applyAlignment="1">
      <alignment horizontal="center" vertical="top"/>
    </xf>
    <xf numFmtId="41" fontId="14" fillId="0" borderId="24" xfId="0" applyNumberFormat="1" applyFont="1" applyFill="1" applyBorder="1" applyAlignment="1" applyProtection="1">
      <alignment horizontal="center" vertical="center"/>
    </xf>
    <xf numFmtId="41" fontId="14" fillId="0" borderId="26" xfId="0" applyNumberFormat="1" applyFont="1" applyFill="1" applyBorder="1" applyAlignment="1" applyProtection="1">
      <alignment horizontal="center" vertical="center"/>
    </xf>
    <xf numFmtId="41" fontId="14" fillId="0" borderId="39" xfId="0" applyNumberFormat="1" applyFont="1" applyFill="1" applyBorder="1" applyAlignment="1" applyProtection="1">
      <alignment horizontal="center" vertical="center"/>
    </xf>
    <xf numFmtId="0" fontId="14" fillId="0" borderId="91" xfId="0" applyFont="1" applyBorder="1" applyAlignment="1">
      <alignment horizontal="left" vertical="center"/>
    </xf>
    <xf numFmtId="0" fontId="14" fillId="0" borderId="0" xfId="0" applyFont="1" applyBorder="1" applyAlignment="1">
      <alignment horizontal="left" vertical="center"/>
    </xf>
    <xf numFmtId="0" fontId="14" fillId="0" borderId="0" xfId="0" applyFont="1" applyAlignment="1">
      <alignment horizontal="center" vertical="center"/>
    </xf>
    <xf numFmtId="41" fontId="14" fillId="0" borderId="159" xfId="0" applyNumberFormat="1" applyFont="1" applyBorder="1" applyAlignment="1">
      <alignment horizontal="left" vertical="center" shrinkToFit="1"/>
    </xf>
    <xf numFmtId="41" fontId="14" fillId="0" borderId="160" xfId="0" applyNumberFormat="1" applyFont="1" applyBorder="1" applyAlignment="1">
      <alignment horizontal="left" vertical="center" shrinkToFit="1"/>
    </xf>
    <xf numFmtId="41" fontId="14" fillId="0" borderId="162" xfId="0" applyNumberFormat="1" applyFont="1" applyBorder="1" applyAlignment="1">
      <alignment horizontal="left" vertical="center" shrinkToFit="1"/>
    </xf>
    <xf numFmtId="0" fontId="14" fillId="0" borderId="80" xfId="0" applyFont="1" applyBorder="1" applyAlignment="1">
      <alignment horizontal="center" vertical="center"/>
    </xf>
    <xf numFmtId="0" fontId="14" fillId="0" borderId="79" xfId="0" applyFont="1" applyBorder="1" applyAlignment="1">
      <alignment horizontal="center" vertical="center"/>
    </xf>
    <xf numFmtId="0" fontId="60" fillId="0" borderId="157" xfId="0" applyFont="1" applyBorder="1" applyAlignment="1">
      <alignment horizontal="left" vertical="center"/>
    </xf>
    <xf numFmtId="0" fontId="60" fillId="0" borderId="82" xfId="0" applyFont="1" applyBorder="1" applyAlignment="1">
      <alignment horizontal="left" vertical="center"/>
    </xf>
    <xf numFmtId="0" fontId="60" fillId="0" borderId="83" xfId="0" applyFont="1" applyBorder="1" applyAlignment="1">
      <alignment horizontal="left" vertical="center"/>
    </xf>
    <xf numFmtId="0" fontId="14" fillId="0" borderId="12" xfId="0" applyFont="1" applyBorder="1" applyAlignment="1">
      <alignment horizontal="left" vertical="center"/>
    </xf>
    <xf numFmtId="0" fontId="14" fillId="0" borderId="158" xfId="0" applyFont="1" applyBorder="1" applyAlignment="1">
      <alignment horizontal="left" vertical="center"/>
    </xf>
    <xf numFmtId="0" fontId="14" fillId="0" borderId="8" xfId="0" applyFont="1" applyBorder="1" applyAlignment="1">
      <alignment horizontal="left" vertical="center"/>
    </xf>
    <xf numFmtId="0" fontId="14" fillId="0" borderId="10" xfId="0" applyFont="1" applyBorder="1" applyAlignment="1">
      <alignment horizontal="left" vertical="center"/>
    </xf>
    <xf numFmtId="0" fontId="60" fillId="0" borderId="91" xfId="0" applyFont="1" applyBorder="1" applyAlignment="1">
      <alignment horizontal="left" vertical="center"/>
    </xf>
    <xf numFmtId="0" fontId="60" fillId="0" borderId="0" xfId="0" applyFont="1" applyBorder="1" applyAlignment="1">
      <alignment horizontal="left" vertical="center"/>
    </xf>
    <xf numFmtId="0" fontId="60" fillId="0" borderId="12" xfId="0" applyFont="1" applyBorder="1" applyAlignment="1">
      <alignment horizontal="left" vertical="center"/>
    </xf>
    <xf numFmtId="41" fontId="60" fillId="0" borderId="0" xfId="0" applyNumberFormat="1" applyFont="1" applyBorder="1" applyAlignment="1">
      <alignment horizontal="center" vertical="center"/>
    </xf>
    <xf numFmtId="41" fontId="60" fillId="0" borderId="155" xfId="0" applyNumberFormat="1" applyFont="1" applyBorder="1" applyAlignment="1">
      <alignment horizontal="center" vertical="center"/>
    </xf>
    <xf numFmtId="41" fontId="60" fillId="0" borderId="8" xfId="0" applyNumberFormat="1" applyFont="1" applyBorder="1" applyAlignment="1">
      <alignment horizontal="center" vertical="center"/>
    </xf>
    <xf numFmtId="41" fontId="60" fillId="0" borderId="99" xfId="0" applyNumberFormat="1" applyFont="1" applyBorder="1" applyAlignment="1">
      <alignment horizontal="center" vertical="center"/>
    </xf>
    <xf numFmtId="41" fontId="60" fillId="0" borderId="81" xfId="0" applyNumberFormat="1" applyFont="1" applyBorder="1" applyAlignment="1">
      <alignment horizontal="center" vertical="center"/>
    </xf>
    <xf numFmtId="41" fontId="60" fillId="0" borderId="82" xfId="0" applyNumberFormat="1" applyFont="1" applyBorder="1" applyAlignment="1">
      <alignment horizontal="center" vertical="center"/>
    </xf>
    <xf numFmtId="41" fontId="60" fillId="0" borderId="86" xfId="0" applyNumberFormat="1" applyFont="1" applyBorder="1" applyAlignment="1">
      <alignment horizontal="center" vertical="center"/>
    </xf>
    <xf numFmtId="0" fontId="37" fillId="0" borderId="24" xfId="0" applyFont="1" applyBorder="1" applyAlignment="1" applyProtection="1">
      <alignment horizontal="center" vertical="center"/>
    </xf>
    <xf numFmtId="0" fontId="37" fillId="0" borderId="26" xfId="0" applyFont="1" applyBorder="1" applyAlignment="1" applyProtection="1">
      <alignment horizontal="center" vertical="center"/>
    </xf>
    <xf numFmtId="0" fontId="37" fillId="0" borderId="25" xfId="0" applyFont="1" applyBorder="1" applyAlignment="1" applyProtection="1">
      <alignment horizontal="center" vertical="center"/>
    </xf>
    <xf numFmtId="41" fontId="37" fillId="0" borderId="24" xfId="0" applyNumberFormat="1" applyFont="1" applyBorder="1" applyAlignment="1" applyProtection="1">
      <alignment horizontal="center" vertical="center" shrinkToFit="1"/>
    </xf>
    <xf numFmtId="41" fontId="37" fillId="0" borderId="26" xfId="0" applyNumberFormat="1" applyFont="1" applyBorder="1" applyAlignment="1" applyProtection="1">
      <alignment horizontal="center" vertical="center" shrinkToFit="1"/>
    </xf>
    <xf numFmtId="41" fontId="37" fillId="0" borderId="25" xfId="0" applyNumberFormat="1" applyFont="1" applyBorder="1" applyAlignment="1" applyProtection="1">
      <alignment horizontal="center" vertical="center" shrinkToFit="1"/>
    </xf>
    <xf numFmtId="41" fontId="37" fillId="0" borderId="24" xfId="0" applyNumberFormat="1" applyFont="1" applyFill="1" applyBorder="1" applyAlignment="1" applyProtection="1">
      <alignment horizontal="center" vertical="center"/>
    </xf>
    <xf numFmtId="41" fontId="37" fillId="0" borderId="26" xfId="0" applyNumberFormat="1" applyFont="1" applyFill="1" applyBorder="1" applyAlignment="1" applyProtection="1">
      <alignment horizontal="center" vertical="center"/>
    </xf>
    <xf numFmtId="41" fontId="37" fillId="0" borderId="39" xfId="0" applyNumberFormat="1" applyFont="1" applyFill="1" applyBorder="1" applyAlignment="1" applyProtection="1">
      <alignment horizontal="center" vertical="center"/>
    </xf>
    <xf numFmtId="0" fontId="14" fillId="0" borderId="87" xfId="0" applyFont="1" applyBorder="1" applyAlignment="1" applyProtection="1">
      <alignment horizontal="center" vertical="center"/>
    </xf>
    <xf numFmtId="0" fontId="14" fillId="0" borderId="88" xfId="0" applyFont="1" applyBorder="1" applyAlignment="1" applyProtection="1">
      <alignment horizontal="center" vertical="center"/>
    </xf>
    <xf numFmtId="0" fontId="14" fillId="0" borderId="89" xfId="0" applyFont="1" applyBorder="1" applyAlignment="1" applyProtection="1">
      <alignment horizontal="center" vertical="center"/>
    </xf>
    <xf numFmtId="0" fontId="14" fillId="0" borderId="5" xfId="0" applyFont="1" applyBorder="1" applyAlignment="1" applyProtection="1">
      <alignment horizontal="center" vertical="center"/>
    </xf>
    <xf numFmtId="0" fontId="14" fillId="0" borderId="6" xfId="0" applyFont="1" applyBorder="1" applyAlignment="1" applyProtection="1">
      <alignment horizontal="center" vertical="center"/>
    </xf>
    <xf numFmtId="0" fontId="14" fillId="0" borderId="7" xfId="0" applyFont="1" applyBorder="1" applyAlignment="1" applyProtection="1">
      <alignment horizontal="center" vertical="center"/>
    </xf>
    <xf numFmtId="176" fontId="14" fillId="0" borderId="11" xfId="0" applyNumberFormat="1" applyFont="1" applyBorder="1" applyAlignment="1" applyProtection="1">
      <alignment horizontal="center" vertical="center"/>
    </xf>
    <xf numFmtId="176" fontId="14" fillId="0" borderId="0" xfId="0" applyNumberFormat="1" applyFont="1" applyBorder="1" applyAlignment="1" applyProtection="1">
      <alignment horizontal="center" vertical="center"/>
    </xf>
    <xf numFmtId="176" fontId="14" fillId="0" borderId="12" xfId="0" applyNumberFormat="1" applyFont="1" applyBorder="1" applyAlignment="1" applyProtection="1">
      <alignment horizontal="center" vertical="center"/>
    </xf>
    <xf numFmtId="41" fontId="14" fillId="0" borderId="87" xfId="0" applyNumberFormat="1" applyFont="1" applyBorder="1" applyAlignment="1" applyProtection="1">
      <alignment horizontal="center" vertical="center"/>
    </xf>
    <xf numFmtId="41" fontId="14" fillId="0" borderId="88" xfId="0" applyNumberFormat="1" applyFont="1" applyBorder="1" applyAlignment="1" applyProtection="1">
      <alignment horizontal="center" vertical="center"/>
    </xf>
    <xf numFmtId="41" fontId="14" fillId="0" borderId="90" xfId="0" applyNumberFormat="1" applyFont="1" applyBorder="1" applyAlignment="1" applyProtection="1">
      <alignment horizontal="center" vertical="center"/>
    </xf>
    <xf numFmtId="179" fontId="14" fillId="0" borderId="20" xfId="0" applyNumberFormat="1" applyFont="1" applyBorder="1" applyAlignment="1" applyProtection="1">
      <alignment horizontal="center" vertical="center"/>
    </xf>
    <xf numFmtId="179" fontId="14" fillId="0" borderId="45" xfId="0" applyNumberFormat="1" applyFont="1" applyBorder="1" applyAlignment="1" applyProtection="1">
      <alignment horizontal="center" vertical="center"/>
    </xf>
    <xf numFmtId="0" fontId="14" fillId="0" borderId="62" xfId="0" applyFont="1" applyBorder="1" applyAlignment="1" applyProtection="1">
      <alignment horizontal="center" vertical="center"/>
    </xf>
    <xf numFmtId="49" fontId="14" fillId="0" borderId="63" xfId="0" applyNumberFormat="1" applyFont="1" applyBorder="1" applyAlignment="1" applyProtection="1">
      <alignment horizontal="center" vertical="center"/>
    </xf>
    <xf numFmtId="179" fontId="14" fillId="0" borderId="63" xfId="0" applyNumberFormat="1" applyFont="1" applyBorder="1" applyAlignment="1" applyProtection="1">
      <alignment horizontal="center" vertical="center"/>
    </xf>
    <xf numFmtId="179" fontId="14" fillId="0" borderId="73" xfId="0" applyNumberFormat="1" applyFont="1" applyBorder="1" applyAlignment="1" applyProtection="1">
      <alignment horizontal="center" vertical="center"/>
    </xf>
    <xf numFmtId="0" fontId="14" fillId="0" borderId="74" xfId="0" applyFont="1" applyBorder="1" applyAlignment="1" applyProtection="1">
      <alignment horizontal="center" vertical="center"/>
    </xf>
    <xf numFmtId="0" fontId="14" fillId="0" borderId="75" xfId="0" applyFont="1" applyBorder="1" applyAlignment="1" applyProtection="1">
      <alignment horizontal="center" vertical="center"/>
    </xf>
    <xf numFmtId="179" fontId="14" fillId="0" borderId="68" xfId="0" applyNumberFormat="1" applyFont="1" applyBorder="1" applyAlignment="1" applyProtection="1">
      <alignment horizontal="right" vertical="center"/>
    </xf>
    <xf numFmtId="179" fontId="14" fillId="0" borderId="75" xfId="0" applyNumberFormat="1" applyFont="1" applyBorder="1" applyAlignment="1" applyProtection="1">
      <alignment horizontal="right" vertical="center"/>
    </xf>
    <xf numFmtId="179" fontId="14" fillId="0" borderId="133" xfId="0" applyNumberFormat="1" applyFont="1" applyBorder="1" applyAlignment="1" applyProtection="1">
      <alignment horizontal="right" vertical="center"/>
    </xf>
    <xf numFmtId="179" fontId="14" fillId="0" borderId="134" xfId="0" applyNumberFormat="1" applyFont="1" applyBorder="1" applyAlignment="1" applyProtection="1">
      <alignment horizontal="right" vertical="center"/>
    </xf>
    <xf numFmtId="179" fontId="14" fillId="0" borderId="135" xfId="0" applyNumberFormat="1" applyFont="1" applyBorder="1" applyAlignment="1" applyProtection="1">
      <alignment horizontal="right" vertical="center"/>
    </xf>
    <xf numFmtId="0" fontId="14" fillId="0" borderId="84" xfId="0" applyFont="1" applyBorder="1" applyAlignment="1" applyProtection="1">
      <alignment horizontal="center" vertical="center"/>
    </xf>
    <xf numFmtId="0" fontId="14" fillId="0" borderId="78" xfId="0" applyFont="1" applyBorder="1" applyAlignment="1" applyProtection="1">
      <alignment horizontal="center" vertical="center"/>
    </xf>
    <xf numFmtId="0" fontId="14" fillId="0" borderId="85" xfId="0" applyFont="1" applyBorder="1" applyAlignment="1" applyProtection="1">
      <alignment horizontal="center" vertical="center"/>
    </xf>
    <xf numFmtId="0" fontId="14" fillId="0" borderId="81" xfId="0" applyFont="1" applyBorder="1" applyAlignment="1" applyProtection="1">
      <alignment horizontal="center" vertical="center"/>
    </xf>
    <xf numFmtId="0" fontId="14" fillId="0" borderId="82" xfId="0" applyFont="1" applyBorder="1" applyAlignment="1" applyProtection="1">
      <alignment horizontal="center" vertical="center"/>
    </xf>
    <xf numFmtId="0" fontId="14" fillId="0" borderId="86" xfId="0" applyFont="1" applyBorder="1" applyAlignment="1" applyProtection="1">
      <alignment horizontal="center" vertical="center"/>
    </xf>
    <xf numFmtId="0" fontId="8" fillId="0" borderId="9" xfId="0" applyFont="1" applyBorder="1" applyAlignment="1" applyProtection="1">
      <alignment horizontal="center" vertical="center"/>
    </xf>
    <xf numFmtId="0" fontId="8" fillId="0" borderId="8" xfId="0" applyFont="1" applyBorder="1" applyAlignment="1" applyProtection="1">
      <alignment horizontal="center" vertical="center"/>
    </xf>
    <xf numFmtId="0" fontId="8" fillId="0" borderId="10" xfId="0" applyFont="1" applyBorder="1" applyAlignment="1" applyProtection="1">
      <alignment horizontal="center" vertical="center"/>
    </xf>
    <xf numFmtId="0" fontId="15" fillId="0" borderId="0" xfId="0" applyFont="1" applyAlignment="1" applyProtection="1">
      <alignment horizontal="center" vertical="center"/>
    </xf>
    <xf numFmtId="179" fontId="37" fillId="0" borderId="51" xfId="0" applyNumberFormat="1" applyFont="1" applyBorder="1" applyAlignment="1" applyProtection="1">
      <alignment horizontal="center" vertical="center"/>
    </xf>
    <xf numFmtId="179" fontId="37" fillId="0" borderId="72" xfId="0" applyNumberFormat="1" applyFont="1" applyBorder="1" applyAlignment="1" applyProtection="1">
      <alignment horizontal="center" vertical="center"/>
    </xf>
    <xf numFmtId="0" fontId="14" fillId="0" borderId="42" xfId="0" applyFont="1" applyBorder="1" applyAlignment="1" applyProtection="1">
      <alignment horizontal="center" vertical="center"/>
    </xf>
    <xf numFmtId="0" fontId="14" fillId="0" borderId="43" xfId="0" applyFont="1" applyBorder="1" applyAlignment="1" applyProtection="1">
      <alignment horizontal="center" vertical="center"/>
    </xf>
    <xf numFmtId="0" fontId="14" fillId="0" borderId="100" xfId="0" applyFont="1" applyBorder="1" applyAlignment="1" applyProtection="1">
      <alignment horizontal="center" vertical="center"/>
    </xf>
    <xf numFmtId="0" fontId="14" fillId="0" borderId="83" xfId="0" applyFont="1" applyBorder="1" applyAlignment="1" applyProtection="1">
      <alignment horizontal="center" vertical="center"/>
    </xf>
    <xf numFmtId="0" fontId="14" fillId="0" borderId="20" xfId="0" applyFont="1" applyBorder="1" applyAlignment="1" applyProtection="1">
      <alignment horizontal="center" vertical="center"/>
    </xf>
    <xf numFmtId="49" fontId="14" fillId="0" borderId="20" xfId="0" applyNumberFormat="1" applyFont="1" applyBorder="1" applyAlignment="1" applyProtection="1">
      <alignment horizontal="center" vertical="center"/>
    </xf>
    <xf numFmtId="0" fontId="37" fillId="0" borderId="51" xfId="0" applyFont="1" applyBorder="1" applyAlignment="1" applyProtection="1">
      <alignment horizontal="center" vertical="center"/>
    </xf>
    <xf numFmtId="49" fontId="37" fillId="0" borderId="51" xfId="0" applyNumberFormat="1" applyFont="1" applyBorder="1" applyAlignment="1" applyProtection="1">
      <alignment horizontal="center" vertical="center"/>
    </xf>
    <xf numFmtId="0" fontId="14" fillId="0" borderId="69" xfId="0" applyFont="1" applyBorder="1" applyAlignment="1" applyProtection="1">
      <alignment horizontal="center" vertical="center"/>
    </xf>
    <xf numFmtId="0" fontId="14" fillId="0" borderId="70" xfId="0" applyFont="1" applyBorder="1" applyAlignment="1" applyProtection="1">
      <alignment horizontal="center" vertical="center"/>
    </xf>
    <xf numFmtId="179" fontId="14" fillId="0" borderId="92" xfId="0" applyNumberFormat="1" applyFont="1" applyFill="1" applyBorder="1" applyAlignment="1" applyProtection="1">
      <alignment horizontal="center" vertical="center"/>
    </xf>
    <xf numFmtId="179" fontId="14" fillId="0" borderId="75" xfId="0" applyNumberFormat="1" applyFont="1" applyFill="1" applyBorder="1" applyAlignment="1" applyProtection="1">
      <alignment horizontal="center" vertical="center"/>
    </xf>
    <xf numFmtId="179" fontId="14" fillId="0" borderId="77" xfId="0" applyNumberFormat="1" applyFont="1" applyFill="1" applyBorder="1" applyAlignment="1" applyProtection="1">
      <alignment horizontal="center" vertical="center"/>
    </xf>
    <xf numFmtId="0" fontId="14" fillId="0" borderId="84" xfId="0" applyFont="1" applyBorder="1" applyAlignment="1" applyProtection="1">
      <alignment horizontal="center" vertical="center" wrapText="1"/>
    </xf>
    <xf numFmtId="0" fontId="14" fillId="0" borderId="78" xfId="0" applyFont="1" applyBorder="1" applyAlignment="1" applyProtection="1">
      <alignment horizontal="center" vertical="center" wrapText="1"/>
    </xf>
    <xf numFmtId="0" fontId="14" fillId="0" borderId="85" xfId="0" applyFont="1" applyBorder="1" applyAlignment="1" applyProtection="1">
      <alignment horizontal="center" vertical="center" wrapText="1"/>
    </xf>
    <xf numFmtId="0" fontId="14" fillId="0" borderId="5" xfId="0" applyFont="1" applyBorder="1" applyAlignment="1" applyProtection="1">
      <alignment horizontal="center" vertical="center" wrapText="1"/>
    </xf>
    <xf numFmtId="0" fontId="14" fillId="0" borderId="6" xfId="0" applyFont="1" applyBorder="1" applyAlignment="1" applyProtection="1">
      <alignment horizontal="center" vertical="center" wrapText="1"/>
    </xf>
    <xf numFmtId="0" fontId="14" fillId="0" borderId="7" xfId="0" applyFont="1" applyBorder="1" applyAlignment="1" applyProtection="1">
      <alignment horizontal="center" vertical="center" wrapText="1"/>
    </xf>
    <xf numFmtId="179" fontId="14" fillId="0" borderId="68" xfId="0" applyNumberFormat="1" applyFont="1" applyBorder="1" applyAlignment="1" applyProtection="1">
      <alignment horizontal="center" vertical="center"/>
    </xf>
    <xf numFmtId="179" fontId="14" fillId="0" borderId="75" xfId="0" applyNumberFormat="1" applyFont="1" applyBorder="1" applyAlignment="1" applyProtection="1">
      <alignment horizontal="center" vertical="center"/>
    </xf>
    <xf numFmtId="179" fontId="14" fillId="0" borderId="76" xfId="0" applyNumberFormat="1" applyFont="1" applyBorder="1" applyAlignment="1" applyProtection="1">
      <alignment horizontal="center" vertical="center"/>
    </xf>
    <xf numFmtId="179" fontId="14" fillId="0" borderId="77" xfId="0" applyNumberFormat="1" applyFont="1" applyBorder="1" applyAlignment="1" applyProtection="1">
      <alignment horizontal="center" vertical="center"/>
    </xf>
    <xf numFmtId="179" fontId="14" fillId="0" borderId="20" xfId="0" applyNumberFormat="1" applyFont="1" applyBorder="1" applyAlignment="1" applyProtection="1">
      <alignment horizontal="center" vertical="center"/>
      <protection locked="0"/>
    </xf>
    <xf numFmtId="179" fontId="14" fillId="0" borderId="66" xfId="0" applyNumberFormat="1" applyFont="1" applyBorder="1" applyAlignment="1" applyProtection="1">
      <alignment horizontal="center" vertical="center"/>
    </xf>
    <xf numFmtId="179" fontId="14" fillId="0" borderId="67" xfId="0" applyNumberFormat="1" applyFont="1" applyBorder="1" applyAlignment="1" applyProtection="1">
      <alignment horizontal="center" vertical="center"/>
    </xf>
    <xf numFmtId="179" fontId="14" fillId="0" borderId="68" xfId="0" applyNumberFormat="1" applyFont="1" applyFill="1" applyBorder="1" applyAlignment="1" applyProtection="1">
      <alignment horizontal="center" vertical="center"/>
    </xf>
    <xf numFmtId="176" fontId="14" fillId="0" borderId="68" xfId="0" applyNumberFormat="1" applyFont="1" applyBorder="1" applyAlignment="1" applyProtection="1">
      <alignment horizontal="center" vertical="center"/>
    </xf>
    <xf numFmtId="176" fontId="14" fillId="0" borderId="75" xfId="0" applyNumberFormat="1" applyFont="1" applyBorder="1" applyAlignment="1" applyProtection="1">
      <alignment horizontal="center" vertical="center"/>
    </xf>
    <xf numFmtId="176" fontId="14" fillId="0" borderId="77" xfId="0" applyNumberFormat="1" applyFont="1" applyBorder="1" applyAlignment="1" applyProtection="1">
      <alignment horizontal="center" vertical="center"/>
    </xf>
    <xf numFmtId="0" fontId="14" fillId="0" borderId="61" xfId="0" applyFont="1" applyBorder="1" applyAlignment="1" applyProtection="1">
      <alignment horizontal="center" vertical="center"/>
    </xf>
    <xf numFmtId="176" fontId="14" fillId="0" borderId="133" xfId="0" applyNumberFormat="1" applyFont="1" applyBorder="1" applyAlignment="1" applyProtection="1">
      <alignment horizontal="center" vertical="center"/>
    </xf>
    <xf numFmtId="176" fontId="14" fillId="0" borderId="134" xfId="0" applyNumberFormat="1" applyFont="1" applyBorder="1" applyAlignment="1" applyProtection="1">
      <alignment horizontal="center" vertical="center"/>
    </xf>
    <xf numFmtId="176" fontId="14" fillId="0" borderId="135" xfId="0" applyNumberFormat="1" applyFont="1" applyBorder="1" applyAlignment="1" applyProtection="1">
      <alignment horizontal="center" vertical="center"/>
    </xf>
    <xf numFmtId="0" fontId="14" fillId="0" borderId="5"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0" fontId="14" fillId="0" borderId="7" xfId="0" applyFont="1" applyBorder="1" applyAlignment="1" applyProtection="1">
      <alignment horizontal="center" vertical="center"/>
      <protection locked="0"/>
    </xf>
    <xf numFmtId="176" fontId="14" fillId="0" borderId="5" xfId="0" applyNumberFormat="1" applyFont="1" applyBorder="1" applyAlignment="1" applyProtection="1">
      <alignment horizontal="center" vertical="center"/>
      <protection locked="0"/>
    </xf>
    <xf numFmtId="176" fontId="14" fillId="0" borderId="6" xfId="0" applyNumberFormat="1" applyFont="1" applyBorder="1" applyAlignment="1" applyProtection="1">
      <alignment horizontal="center" vertical="center"/>
      <protection locked="0"/>
    </xf>
    <xf numFmtId="176" fontId="14" fillId="0" borderId="7" xfId="0" applyNumberFormat="1" applyFont="1" applyBorder="1" applyAlignment="1" applyProtection="1">
      <alignment horizontal="center" vertical="center"/>
      <protection locked="0"/>
    </xf>
    <xf numFmtId="0" fontId="14" fillId="0" borderId="50" xfId="0" applyFont="1" applyBorder="1" applyAlignment="1" applyProtection="1">
      <alignment horizontal="center" vertical="center"/>
    </xf>
    <xf numFmtId="0" fontId="14" fillId="0" borderId="51" xfId="0" applyFont="1" applyBorder="1" applyAlignment="1" applyProtection="1">
      <alignment horizontal="center" vertical="center"/>
    </xf>
    <xf numFmtId="176" fontId="14" fillId="0" borderId="24" xfId="0" applyNumberFormat="1" applyFont="1" applyBorder="1" applyAlignment="1" applyProtection="1">
      <alignment horizontal="center" vertical="center" shrinkToFit="1"/>
      <protection locked="0"/>
    </xf>
    <xf numFmtId="176" fontId="14" fillId="0" borderId="26" xfId="0" applyNumberFormat="1" applyFont="1" applyBorder="1" applyAlignment="1" applyProtection="1">
      <alignment horizontal="center" vertical="center" shrinkToFit="1"/>
      <protection locked="0"/>
    </xf>
    <xf numFmtId="176" fontId="14" fillId="0" borderId="25" xfId="0" applyNumberFormat="1" applyFont="1" applyBorder="1" applyAlignment="1" applyProtection="1">
      <alignment horizontal="center" vertical="center" shrinkToFit="1"/>
      <protection locked="0"/>
    </xf>
    <xf numFmtId="179" fontId="14" fillId="0" borderId="63" xfId="0" applyNumberFormat="1" applyFont="1" applyBorder="1" applyAlignment="1" applyProtection="1">
      <alignment horizontal="center" vertical="center"/>
      <protection locked="0"/>
    </xf>
    <xf numFmtId="179" fontId="14" fillId="0" borderId="73" xfId="0" applyNumberFormat="1" applyFont="1" applyBorder="1" applyAlignment="1" applyProtection="1">
      <alignment horizontal="center" vertical="center"/>
      <protection locked="0"/>
    </xf>
    <xf numFmtId="0" fontId="14" fillId="0" borderId="41" xfId="0" applyFont="1" applyBorder="1" applyAlignment="1" applyProtection="1">
      <alignment horizontal="center" vertical="center"/>
    </xf>
    <xf numFmtId="179" fontId="14" fillId="0" borderId="45" xfId="0" applyNumberFormat="1" applyFont="1" applyBorder="1" applyAlignment="1" applyProtection="1">
      <alignment horizontal="center" vertical="center"/>
      <protection locked="0"/>
    </xf>
    <xf numFmtId="0" fontId="14" fillId="0" borderId="102" xfId="0" applyFont="1" applyBorder="1" applyAlignment="1" applyProtection="1">
      <alignment horizontal="center" vertical="center"/>
    </xf>
    <xf numFmtId="0" fontId="14" fillId="0" borderId="97" xfId="0" applyFont="1" applyBorder="1" applyAlignment="1" applyProtection="1">
      <alignment horizontal="center" vertical="center"/>
    </xf>
    <xf numFmtId="0" fontId="14" fillId="0" borderId="98" xfId="0" applyFont="1" applyBorder="1" applyAlignment="1" applyProtection="1">
      <alignment horizontal="center" vertical="center"/>
    </xf>
    <xf numFmtId="0" fontId="14" fillId="0" borderId="21" xfId="0" applyFont="1" applyBorder="1" applyAlignment="1" applyProtection="1">
      <alignment horizontal="center" vertical="center"/>
    </xf>
    <xf numFmtId="0" fontId="14" fillId="0" borderId="23" xfId="0" applyFont="1" applyBorder="1" applyAlignment="1" applyProtection="1">
      <alignment horizontal="center" vertical="center"/>
    </xf>
    <xf numFmtId="0" fontId="14" fillId="0" borderId="64" xfId="0" applyFont="1" applyBorder="1" applyAlignment="1" applyProtection="1">
      <alignment horizontal="center" vertical="center"/>
    </xf>
    <xf numFmtId="0" fontId="14" fillId="0" borderId="65" xfId="0" applyFont="1" applyBorder="1" applyAlignment="1" applyProtection="1">
      <alignment horizontal="center" vertical="center"/>
    </xf>
    <xf numFmtId="0" fontId="14" fillId="0" borderId="71" xfId="0" applyFont="1" applyBorder="1" applyAlignment="1" applyProtection="1">
      <alignment horizontal="center" vertical="center"/>
    </xf>
    <xf numFmtId="0" fontId="14" fillId="0" borderId="103" xfId="0" applyFont="1" applyBorder="1" applyAlignment="1" applyProtection="1">
      <alignment horizontal="center" vertical="center"/>
    </xf>
    <xf numFmtId="0" fontId="14" fillId="0" borderId="1" xfId="0" applyFont="1" applyBorder="1" applyAlignment="1" applyProtection="1">
      <alignment horizontal="center" vertical="center"/>
    </xf>
    <xf numFmtId="179" fontId="14" fillId="0" borderId="51" xfId="0" applyNumberFormat="1" applyFont="1" applyBorder="1" applyAlignment="1" applyProtection="1">
      <alignment horizontal="center" vertical="center"/>
      <protection locked="0"/>
    </xf>
    <xf numFmtId="0" fontId="38" fillId="0" borderId="78" xfId="0" applyFont="1" applyBorder="1" applyAlignment="1" applyProtection="1">
      <alignment horizontal="left" vertical="center" wrapText="1"/>
    </xf>
    <xf numFmtId="0" fontId="38" fillId="0" borderId="0" xfId="0" applyFont="1" applyAlignment="1" applyProtection="1">
      <alignment horizontal="left" vertical="center" wrapText="1"/>
    </xf>
    <xf numFmtId="179" fontId="14" fillId="0" borderId="72" xfId="0" applyNumberFormat="1" applyFont="1" applyBorder="1" applyAlignment="1" applyProtection="1">
      <alignment horizontal="center" vertical="center"/>
      <protection locked="0"/>
    </xf>
    <xf numFmtId="0" fontId="21" fillId="0" borderId="0" xfId="0" applyFont="1" applyAlignment="1">
      <alignment horizontal="center" vertical="center"/>
    </xf>
    <xf numFmtId="184" fontId="21" fillId="0" borderId="0" xfId="0" applyNumberFormat="1" applyFont="1" applyAlignment="1">
      <alignment horizontal="center" vertical="center"/>
    </xf>
    <xf numFmtId="0" fontId="22" fillId="2" borderId="104" xfId="0" applyFont="1" applyFill="1" applyBorder="1" applyAlignment="1">
      <alignment horizontal="center" vertical="center" wrapText="1"/>
    </xf>
    <xf numFmtId="0" fontId="22" fillId="2" borderId="107" xfId="0" applyFont="1" applyFill="1" applyBorder="1" applyAlignment="1">
      <alignment horizontal="center" vertical="center" wrapText="1"/>
    </xf>
    <xf numFmtId="0" fontId="22" fillId="2" borderId="108" xfId="0" applyFont="1" applyFill="1" applyBorder="1" applyAlignment="1">
      <alignment horizontal="center" vertical="center" wrapText="1"/>
    </xf>
    <xf numFmtId="0" fontId="22" fillId="2" borderId="105" xfId="0" applyFont="1" applyFill="1" applyBorder="1" applyAlignment="1">
      <alignment horizontal="center" vertical="center" wrapText="1"/>
    </xf>
    <xf numFmtId="0" fontId="22" fillId="2" borderId="106" xfId="0" applyFont="1" applyFill="1" applyBorder="1" applyAlignment="1">
      <alignment horizontal="center" vertical="center" wrapText="1"/>
    </xf>
    <xf numFmtId="184" fontId="22" fillId="2" borderId="104" xfId="0" applyNumberFormat="1" applyFont="1" applyFill="1" applyBorder="1" applyAlignment="1">
      <alignment horizontal="center" vertical="center" wrapText="1"/>
    </xf>
    <xf numFmtId="184" fontId="22" fillId="2" borderId="107" xfId="0" applyNumberFormat="1" applyFont="1" applyFill="1" applyBorder="1" applyAlignment="1">
      <alignment horizontal="center" vertical="center" wrapText="1"/>
    </xf>
    <xf numFmtId="184" fontId="22" fillId="2" borderId="108" xfId="0" applyNumberFormat="1" applyFont="1" applyFill="1" applyBorder="1" applyAlignment="1">
      <alignment horizontal="center" vertical="center" wrapText="1"/>
    </xf>
    <xf numFmtId="184" fontId="22" fillId="2" borderId="105" xfId="0" applyNumberFormat="1" applyFont="1" applyFill="1" applyBorder="1" applyAlignment="1">
      <alignment horizontal="center" vertical="center" wrapText="1"/>
    </xf>
    <xf numFmtId="184" fontId="22" fillId="2" borderId="106" xfId="0" applyNumberFormat="1" applyFont="1" applyFill="1" applyBorder="1" applyAlignment="1">
      <alignment horizontal="center" vertical="center" wrapText="1"/>
    </xf>
    <xf numFmtId="0" fontId="8" fillId="0" borderId="96" xfId="0" applyFont="1" applyBorder="1" applyAlignment="1">
      <alignment horizontal="center" vertical="center" wrapText="1"/>
    </xf>
    <xf numFmtId="0" fontId="8" fillId="0" borderId="112" xfId="0" applyFont="1" applyBorder="1" applyAlignment="1">
      <alignment horizontal="center" vertical="center" wrapText="1"/>
    </xf>
    <xf numFmtId="184" fontId="8" fillId="0" borderId="96" xfId="0" applyNumberFormat="1" applyFont="1" applyBorder="1" applyAlignment="1">
      <alignment horizontal="center" vertical="center" wrapText="1"/>
    </xf>
    <xf numFmtId="184" fontId="8" fillId="0" borderId="112" xfId="0" applyNumberFormat="1" applyFont="1" applyBorder="1" applyAlignment="1">
      <alignment horizontal="center" vertical="center" wrapText="1"/>
    </xf>
    <xf numFmtId="184" fontId="8" fillId="0" borderId="38" xfId="0" applyNumberFormat="1" applyFont="1" applyBorder="1" applyAlignment="1">
      <alignment horizontal="right" vertical="center" wrapText="1"/>
    </xf>
    <xf numFmtId="184" fontId="8" fillId="0" borderId="40" xfId="0" applyNumberFormat="1" applyFont="1" applyBorder="1" applyAlignment="1">
      <alignment horizontal="right" vertical="center" wrapText="1"/>
    </xf>
    <xf numFmtId="0" fontId="0" fillId="0" borderId="136" xfId="0" applyBorder="1" applyAlignment="1">
      <alignment horizontal="right" vertical="center" wrapText="1"/>
    </xf>
    <xf numFmtId="184" fontId="1" fillId="0" borderId="20" xfId="0" applyNumberFormat="1" applyFont="1" applyBorder="1" applyAlignment="1" applyProtection="1">
      <alignment horizontal="right" vertical="center" wrapText="1"/>
      <protection locked="0"/>
    </xf>
    <xf numFmtId="184" fontId="1" fillId="0" borderId="45" xfId="0" applyNumberFormat="1" applyFont="1" applyBorder="1" applyAlignment="1" applyProtection="1">
      <alignment horizontal="right" vertical="center" wrapText="1"/>
      <protection locked="0"/>
    </xf>
    <xf numFmtId="184" fontId="1" fillId="0" borderId="20" xfId="0" applyNumberFormat="1" applyFont="1" applyBorder="1" applyAlignment="1">
      <alignment horizontal="right" vertical="center" wrapText="1"/>
    </xf>
    <xf numFmtId="184" fontId="1" fillId="0" borderId="45" xfId="0" applyNumberFormat="1" applyFont="1" applyBorder="1" applyAlignment="1">
      <alignment horizontal="right" vertical="center" wrapText="1"/>
    </xf>
    <xf numFmtId="184" fontId="8" fillId="0" borderId="51" xfId="0" applyNumberFormat="1" applyFont="1" applyBorder="1" applyAlignment="1">
      <alignment horizontal="right" vertical="center" wrapText="1"/>
    </xf>
    <xf numFmtId="184" fontId="8" fillId="0" borderId="72" xfId="0" applyNumberFormat="1" applyFont="1" applyBorder="1" applyAlignment="1">
      <alignment horizontal="right" vertical="center" wrapText="1"/>
    </xf>
    <xf numFmtId="184" fontId="1" fillId="0" borderId="20" xfId="0" applyNumberFormat="1" applyFont="1" applyBorder="1" applyAlignment="1" applyProtection="1">
      <alignment horizontal="center" vertical="center" wrapText="1"/>
      <protection locked="0"/>
    </xf>
    <xf numFmtId="184" fontId="1" fillId="0" borderId="45" xfId="0" applyNumberFormat="1" applyFont="1" applyBorder="1" applyAlignment="1" applyProtection="1">
      <alignment horizontal="center" vertical="center" wrapText="1"/>
      <protection locked="0"/>
    </xf>
    <xf numFmtId="184" fontId="1" fillId="0" borderId="20" xfId="0" applyNumberFormat="1" applyFont="1" applyBorder="1" applyAlignment="1">
      <alignment horizontal="center" vertical="center" wrapText="1"/>
    </xf>
    <xf numFmtId="184" fontId="1" fillId="0" borderId="45" xfId="0" applyNumberFormat="1" applyFont="1" applyBorder="1" applyAlignment="1">
      <alignment horizontal="center" vertical="center" wrapText="1"/>
    </xf>
    <xf numFmtId="184" fontId="1" fillId="0" borderId="47" xfId="0" applyNumberFormat="1" applyFont="1" applyBorder="1" applyAlignment="1">
      <alignment horizontal="right" vertical="center" wrapText="1"/>
    </xf>
    <xf numFmtId="184" fontId="1" fillId="0" borderId="49" xfId="0" applyNumberFormat="1" applyFont="1" applyBorder="1" applyAlignment="1">
      <alignment horizontal="right" vertical="center" wrapText="1"/>
    </xf>
    <xf numFmtId="184" fontId="1" fillId="0" borderId="63" xfId="0" applyNumberFormat="1" applyFont="1" applyBorder="1" applyAlignment="1" applyProtection="1">
      <alignment horizontal="center" vertical="center" wrapText="1"/>
      <protection locked="0"/>
    </xf>
    <xf numFmtId="184" fontId="1" fillId="0" borderId="73" xfId="0" applyNumberFormat="1" applyFont="1" applyBorder="1" applyAlignment="1" applyProtection="1">
      <alignment horizontal="center" vertical="center" wrapText="1"/>
      <protection locked="0"/>
    </xf>
    <xf numFmtId="184" fontId="1" fillId="0" borderId="63" xfId="0" applyNumberFormat="1" applyFont="1" applyBorder="1" applyAlignment="1">
      <alignment horizontal="center" vertical="center" wrapText="1"/>
    </xf>
    <xf numFmtId="184" fontId="1" fillId="0" borderId="73" xfId="0" applyNumberFormat="1" applyFont="1" applyBorder="1" applyAlignment="1">
      <alignment horizontal="center" vertical="center" wrapText="1"/>
    </xf>
    <xf numFmtId="184" fontId="1" fillId="0" borderId="47" xfId="0" applyNumberFormat="1" applyFont="1" applyBorder="1" applyAlignment="1" applyProtection="1">
      <alignment horizontal="center" vertical="center" wrapText="1"/>
      <protection locked="0"/>
    </xf>
    <xf numFmtId="184" fontId="1" fillId="0" borderId="49" xfId="0" applyNumberFormat="1" applyFont="1" applyBorder="1" applyAlignment="1" applyProtection="1">
      <alignment horizontal="center" vertical="center" wrapText="1"/>
      <protection locked="0"/>
    </xf>
    <xf numFmtId="184" fontId="1" fillId="0" borderId="47" xfId="0" applyNumberFormat="1" applyFont="1" applyBorder="1" applyAlignment="1">
      <alignment horizontal="center" vertical="center" wrapText="1"/>
    </xf>
    <xf numFmtId="184" fontId="1" fillId="0" borderId="49" xfId="0" applyNumberFormat="1" applyFont="1" applyBorder="1" applyAlignment="1">
      <alignment horizontal="center" vertical="center" wrapText="1"/>
    </xf>
    <xf numFmtId="184" fontId="44" fillId="3" borderId="120" xfId="0" applyNumberFormat="1" applyFont="1" applyFill="1" applyBorder="1" applyAlignment="1">
      <alignment horizontal="right" vertical="center" wrapText="1"/>
    </xf>
    <xf numFmtId="184" fontId="44" fillId="3" borderId="121" xfId="0" applyNumberFormat="1" applyFont="1" applyFill="1" applyBorder="1" applyAlignment="1">
      <alignment horizontal="right" vertical="center" wrapText="1"/>
    </xf>
    <xf numFmtId="184" fontId="8" fillId="0" borderId="123" xfId="0" applyNumberFormat="1" applyFont="1" applyBorder="1" applyAlignment="1">
      <alignment horizontal="right" vertical="center" wrapText="1"/>
    </xf>
    <xf numFmtId="184" fontId="8" fillId="0" borderId="124" xfId="0" applyNumberFormat="1" applyFont="1" applyBorder="1" applyAlignment="1">
      <alignment horizontal="right" vertical="center" wrapText="1"/>
    </xf>
    <xf numFmtId="184" fontId="8" fillId="0" borderId="24" xfId="0" applyNumberFormat="1" applyFont="1" applyBorder="1" applyAlignment="1">
      <alignment horizontal="right" vertical="center" wrapText="1"/>
    </xf>
    <xf numFmtId="184" fontId="8" fillId="0" borderId="39" xfId="0" applyNumberFormat="1" applyFont="1" applyBorder="1" applyAlignment="1">
      <alignment horizontal="right" vertical="center" wrapText="1"/>
    </xf>
    <xf numFmtId="0" fontId="0" fillId="0" borderId="138"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right" vertical="center" wrapText="1"/>
    </xf>
    <xf numFmtId="0" fontId="0" fillId="0" borderId="3" xfId="0" applyBorder="1" applyAlignment="1">
      <alignment horizontal="right" vertical="center" wrapText="1"/>
    </xf>
    <xf numFmtId="0" fontId="0" fillId="0" borderId="4" xfId="0" applyBorder="1" applyAlignment="1">
      <alignment horizontal="right" vertical="center" wrapText="1"/>
    </xf>
    <xf numFmtId="0" fontId="0" fillId="0" borderId="128" xfId="0" applyBorder="1" applyAlignment="1">
      <alignment horizontal="center" vertical="center"/>
    </xf>
    <xf numFmtId="0" fontId="0" fillId="0" borderId="1" xfId="0" applyBorder="1" applyAlignment="1">
      <alignment horizontal="center" vertical="center" wrapText="1"/>
    </xf>
    <xf numFmtId="0" fontId="0" fillId="0" borderId="16" xfId="0"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0" fillId="0" borderId="129" xfId="0" applyBorder="1" applyAlignment="1">
      <alignment horizontal="left" vertical="center"/>
    </xf>
    <xf numFmtId="0" fontId="0" fillId="0" borderId="139" xfId="0" applyBorder="1" applyAlignment="1">
      <alignment horizontal="left" vertical="center"/>
    </xf>
    <xf numFmtId="0" fontId="0" fillId="0" borderId="35" xfId="0" applyBorder="1" applyAlignment="1">
      <alignment horizontal="left" vertical="center"/>
    </xf>
    <xf numFmtId="0" fontId="0" fillId="0" borderId="129" xfId="0" applyBorder="1" applyAlignment="1">
      <alignment horizontal="left" vertical="center" wrapText="1"/>
    </xf>
    <xf numFmtId="0" fontId="0" fillId="0" borderId="139" xfId="0" applyBorder="1" applyAlignment="1">
      <alignment horizontal="left" vertical="center" wrapText="1"/>
    </xf>
    <xf numFmtId="0" fontId="0" fillId="0" borderId="35" xfId="0" applyBorder="1" applyAlignment="1">
      <alignment horizontal="left" vertical="center" wrapText="1"/>
    </xf>
    <xf numFmtId="0" fontId="0" fillId="0" borderId="14" xfId="0" applyBorder="1" applyAlignment="1">
      <alignment horizontal="center" vertical="center" wrapText="1"/>
    </xf>
    <xf numFmtId="0" fontId="28" fillId="0" borderId="148" xfId="0" applyFont="1" applyBorder="1" applyAlignment="1">
      <alignment horizontal="left" vertical="top" wrapText="1"/>
    </xf>
    <xf numFmtId="0" fontId="47" fillId="0" borderId="131" xfId="0" applyFont="1" applyBorder="1" applyAlignment="1">
      <alignment horizontal="left" vertical="top" wrapText="1"/>
    </xf>
    <xf numFmtId="0" fontId="47" fillId="0" borderId="149" xfId="0" applyFont="1" applyBorder="1" applyAlignment="1">
      <alignment horizontal="left" vertical="top" wrapText="1"/>
    </xf>
    <xf numFmtId="0" fontId="47" fillId="0" borderId="11" xfId="0" applyFont="1" applyBorder="1" applyAlignment="1">
      <alignment horizontal="left" vertical="top" wrapText="1"/>
    </xf>
    <xf numFmtId="0" fontId="47" fillId="0" borderId="0" xfId="0" applyFont="1" applyBorder="1" applyAlignment="1">
      <alignment horizontal="left" vertical="top" wrapText="1"/>
    </xf>
    <xf numFmtId="0" fontId="47" fillId="0" borderId="12" xfId="0" applyFont="1" applyBorder="1" applyAlignment="1">
      <alignment horizontal="left" vertical="top"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0" fillId="6" borderId="1" xfId="0" applyFill="1" applyBorder="1" applyAlignment="1" applyProtection="1">
      <alignment horizontal="center" vertical="center" wrapText="1"/>
      <protection locked="0"/>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 xfId="0" applyBorder="1" applyAlignment="1">
      <alignment horizontal="center" vertical="center"/>
    </xf>
    <xf numFmtId="0" fontId="0" fillId="0" borderId="1" xfId="0" applyBorder="1" applyAlignment="1">
      <alignment horizontal="center" vertical="center" textRotation="255" shrinkToFit="1"/>
    </xf>
    <xf numFmtId="0" fontId="0" fillId="0" borderId="8" xfId="0" applyBorder="1" applyAlignment="1">
      <alignment horizontal="center" vertical="center" shrinkToFit="1"/>
    </xf>
    <xf numFmtId="0" fontId="0" fillId="4" borderId="9" xfId="0" applyFill="1" applyBorder="1" applyAlignment="1">
      <alignment horizontal="center" vertical="center" wrapText="1"/>
    </xf>
    <xf numFmtId="0" fontId="0" fillId="4" borderId="8" xfId="0" applyFill="1" applyBorder="1" applyAlignment="1">
      <alignment horizontal="center" vertical="center" wrapText="1"/>
    </xf>
    <xf numFmtId="0" fontId="0" fillId="4" borderId="10" xfId="0" applyFill="1" applyBorder="1" applyAlignment="1">
      <alignment horizontal="center" vertical="center" wrapText="1"/>
    </xf>
  </cellXfs>
  <cellStyles count="3">
    <cellStyle name="ハイパーリンク" xfId="1" builtinId="8"/>
    <cellStyle name="標準" xfId="0" builtinId="0"/>
    <cellStyle name="標準 2" xfId="2"/>
  </cellStyles>
  <dxfs count="3">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2" defaultPivotStyle="PivotStyleLight16"/>
  <colors>
    <mruColors>
      <color rgb="FF990000"/>
      <color rgb="FFFFCC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45</xdr:col>
      <xdr:colOff>13607</xdr:colOff>
      <xdr:row>0</xdr:row>
      <xdr:rowOff>204107</xdr:rowOff>
    </xdr:from>
    <xdr:ext cx="2299607" cy="492443"/>
    <xdr:sp macro="" textlink="">
      <xdr:nvSpPr>
        <xdr:cNvPr id="2" name="テキスト ボックス 1"/>
        <xdr:cNvSpPr txBox="1"/>
      </xdr:nvSpPr>
      <xdr:spPr>
        <a:xfrm>
          <a:off x="9198428" y="204107"/>
          <a:ext cx="2299607" cy="492443"/>
        </a:xfrm>
        <a:prstGeom prst="rect">
          <a:avLst/>
        </a:prstGeom>
        <a:solidFill>
          <a:schemeClr val="bg1">
            <a:lumMod val="85000"/>
          </a:schemeClr>
        </a:solidFill>
        <a:ln w="38100">
          <a:solidFill>
            <a:schemeClr val="accent2">
              <a:lumMod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2400">
              <a:solidFill>
                <a:srgbClr val="990000"/>
              </a:solidFill>
              <a:latin typeface="HGP創英角ｺﾞｼｯｸUB" panose="020B0900000000000000" pitchFamily="50" charset="-128"/>
              <a:ea typeface="HGP創英角ｺﾞｼｯｸUB" panose="020B0900000000000000" pitchFamily="50" charset="-128"/>
            </a:rPr>
            <a:t>記入例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41</xdr:col>
      <xdr:colOff>68036</xdr:colOff>
      <xdr:row>0</xdr:row>
      <xdr:rowOff>115660</xdr:rowOff>
    </xdr:from>
    <xdr:ext cx="3755571" cy="892552"/>
    <xdr:sp macro="" textlink="">
      <xdr:nvSpPr>
        <xdr:cNvPr id="2" name="テキスト ボックス 1"/>
        <xdr:cNvSpPr txBox="1"/>
      </xdr:nvSpPr>
      <xdr:spPr>
        <a:xfrm>
          <a:off x="8436429" y="115660"/>
          <a:ext cx="3755571" cy="892552"/>
        </a:xfrm>
        <a:prstGeom prst="rect">
          <a:avLst/>
        </a:prstGeom>
        <a:solidFill>
          <a:schemeClr val="bg1">
            <a:lumMod val="85000"/>
          </a:schemeClr>
        </a:solidFill>
        <a:ln w="38100">
          <a:solidFill>
            <a:schemeClr val="accent2">
              <a:lumMod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2400">
              <a:solidFill>
                <a:srgbClr val="990000"/>
              </a:solidFill>
              <a:latin typeface="HGP創英角ｺﾞｼｯｸUB" panose="020B0900000000000000" pitchFamily="50" charset="-128"/>
              <a:ea typeface="HGP創英角ｺﾞｼｯｸUB" panose="020B0900000000000000" pitchFamily="50" charset="-128"/>
            </a:rPr>
            <a:t>記入例</a:t>
          </a:r>
          <a:endParaRPr kumimoji="1" lang="en-US" altLang="ja-JP" sz="2400">
            <a:solidFill>
              <a:srgbClr val="990000"/>
            </a:solidFill>
            <a:latin typeface="HGP創英角ｺﾞｼｯｸUB" panose="020B0900000000000000" pitchFamily="50" charset="-128"/>
            <a:ea typeface="HGP創英角ｺﾞｼｯｸUB" panose="020B0900000000000000" pitchFamily="50" charset="-128"/>
          </a:endParaRPr>
        </a:p>
        <a:p>
          <a:pPr algn="ctr"/>
          <a:r>
            <a:rPr kumimoji="1" lang="ja-JP" altLang="en-US" sz="2400">
              <a:solidFill>
                <a:srgbClr val="990000"/>
              </a:solidFill>
              <a:latin typeface="HGP創英角ｺﾞｼｯｸUB" panose="020B0900000000000000" pitchFamily="50" charset="-128"/>
              <a:ea typeface="HGP創英角ｺﾞｼｯｸUB" panose="020B0900000000000000" pitchFamily="50" charset="-128"/>
            </a:rPr>
            <a:t>（賃貸借の場合のみ）</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41</xdr:col>
      <xdr:colOff>81643</xdr:colOff>
      <xdr:row>0</xdr:row>
      <xdr:rowOff>81643</xdr:rowOff>
    </xdr:from>
    <xdr:ext cx="3755571" cy="892552"/>
    <xdr:sp macro="" textlink="">
      <xdr:nvSpPr>
        <xdr:cNvPr id="3" name="テキスト ボックス 2"/>
        <xdr:cNvSpPr txBox="1"/>
      </xdr:nvSpPr>
      <xdr:spPr>
        <a:xfrm>
          <a:off x="8450036" y="81643"/>
          <a:ext cx="3755571" cy="892552"/>
        </a:xfrm>
        <a:prstGeom prst="rect">
          <a:avLst/>
        </a:prstGeom>
        <a:solidFill>
          <a:schemeClr val="bg1">
            <a:lumMod val="85000"/>
          </a:schemeClr>
        </a:solidFill>
        <a:ln w="38100">
          <a:solidFill>
            <a:schemeClr val="accent2">
              <a:lumMod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2400">
              <a:solidFill>
                <a:srgbClr val="990000"/>
              </a:solidFill>
              <a:latin typeface="HGP創英角ｺﾞｼｯｸUB" panose="020B0900000000000000" pitchFamily="50" charset="-128"/>
              <a:ea typeface="HGP創英角ｺﾞｼｯｸUB" panose="020B0900000000000000" pitchFamily="50" charset="-128"/>
            </a:rPr>
            <a:t>記入例</a:t>
          </a:r>
          <a:endParaRPr kumimoji="1" lang="en-US" altLang="ja-JP" sz="2400">
            <a:solidFill>
              <a:srgbClr val="990000"/>
            </a:solidFill>
            <a:latin typeface="HGP創英角ｺﾞｼｯｸUB" panose="020B0900000000000000" pitchFamily="50" charset="-128"/>
            <a:ea typeface="HGP創英角ｺﾞｼｯｸUB" panose="020B0900000000000000" pitchFamily="50" charset="-128"/>
          </a:endParaRPr>
        </a:p>
        <a:p>
          <a:pPr algn="ctr"/>
          <a:r>
            <a:rPr kumimoji="1" lang="ja-JP" altLang="en-US" sz="2400">
              <a:solidFill>
                <a:srgbClr val="990000"/>
              </a:solidFill>
              <a:latin typeface="HGP創英角ｺﾞｼｯｸUB" panose="020B0900000000000000" pitchFamily="50" charset="-128"/>
              <a:ea typeface="HGP創英角ｺﾞｼｯｸUB" panose="020B0900000000000000" pitchFamily="50" charset="-128"/>
            </a:rPr>
            <a:t>（売買の場合のみ）</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75239</xdr:colOff>
      <xdr:row>0</xdr:row>
      <xdr:rowOff>28815</xdr:rowOff>
    </xdr:from>
    <xdr:ext cx="2299607" cy="492443"/>
    <xdr:sp macro="" textlink="">
      <xdr:nvSpPr>
        <xdr:cNvPr id="5" name="テキスト ボックス 4"/>
        <xdr:cNvSpPr txBox="1"/>
      </xdr:nvSpPr>
      <xdr:spPr>
        <a:xfrm>
          <a:off x="8851846" y="28815"/>
          <a:ext cx="2299607" cy="492443"/>
        </a:xfrm>
        <a:prstGeom prst="rect">
          <a:avLst/>
        </a:prstGeom>
        <a:solidFill>
          <a:schemeClr val="bg1">
            <a:lumMod val="85000"/>
          </a:schemeClr>
        </a:solidFill>
        <a:ln w="38100">
          <a:solidFill>
            <a:schemeClr val="accent2">
              <a:lumMod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2400">
              <a:solidFill>
                <a:srgbClr val="990000"/>
              </a:solidFill>
              <a:latin typeface="HGP創英角ｺﾞｼｯｸUB" panose="020B0900000000000000" pitchFamily="50" charset="-128"/>
              <a:ea typeface="HGP創英角ｺﾞｼｯｸUB" panose="020B0900000000000000" pitchFamily="50" charset="-128"/>
            </a:rPr>
            <a:t>記入例</a:t>
          </a:r>
        </a:p>
      </xdr:txBody>
    </xdr:sp>
    <xdr:clientData/>
  </xdr:oneCellAnchor>
  <xdr:twoCellAnchor>
    <xdr:from>
      <xdr:col>79</xdr:col>
      <xdr:colOff>66504</xdr:colOff>
      <xdr:row>12</xdr:row>
      <xdr:rowOff>89468</xdr:rowOff>
    </xdr:from>
    <xdr:to>
      <xdr:col>80</xdr:col>
      <xdr:colOff>102411</xdr:colOff>
      <xdr:row>13</xdr:row>
      <xdr:rowOff>116734</xdr:rowOff>
    </xdr:to>
    <xdr:cxnSp macro="">
      <xdr:nvCxnSpPr>
        <xdr:cNvPr id="7" name="直線矢印コネクタ 6"/>
        <xdr:cNvCxnSpPr/>
      </xdr:nvCxnSpPr>
      <xdr:spPr>
        <a:xfrm flipH="1" flipV="1">
          <a:off x="16245397" y="2674825"/>
          <a:ext cx="240014" cy="258588"/>
        </a:xfrm>
        <a:prstGeom prst="straightConnector1">
          <a:avLst/>
        </a:prstGeom>
        <a:ln w="6350">
          <a:solidFill>
            <a:schemeClr val="tx1"/>
          </a:solidFill>
          <a:tailEnd type="stealth" w="sm" len="sm"/>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56</xdr:col>
      <xdr:colOff>112061</xdr:colOff>
      <xdr:row>0</xdr:row>
      <xdr:rowOff>69184</xdr:rowOff>
    </xdr:from>
    <xdr:ext cx="5121915" cy="1559401"/>
    <xdr:sp macro="" textlink="">
      <xdr:nvSpPr>
        <xdr:cNvPr id="8" name="テキスト ボックス 7"/>
        <xdr:cNvSpPr txBox="1"/>
      </xdr:nvSpPr>
      <xdr:spPr>
        <a:xfrm>
          <a:off x="11407590" y="69184"/>
          <a:ext cx="5121915" cy="1559401"/>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en-US" sz="1100" b="1"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（留意事項）</a:t>
          </a:r>
          <a:endParaRPr lang="en-US" altLang="ja-JP" sz="1100" b="1" i="0" u="none" strike="noStrike">
            <a:solidFill>
              <a:schemeClr val="tx1"/>
            </a:solidFill>
            <a:effectLst/>
            <a:latin typeface="HG丸ｺﾞｼｯｸM-PRO" panose="020F0600000000000000" pitchFamily="50" charset="-128"/>
            <a:ea typeface="HG丸ｺﾞｼｯｸM-PRO" panose="020F0600000000000000" pitchFamily="50" charset="-128"/>
            <a:cs typeface="+mn-cs"/>
          </a:endParaRPr>
        </a:p>
        <a:p>
          <a:r>
            <a:rPr lang="ja-JP" altLang="en-US">
              <a:latin typeface="HG丸ｺﾞｼｯｸM-PRO" panose="020F0600000000000000" pitchFamily="50" charset="-128"/>
              <a:ea typeface="HG丸ｺﾞｼｯｸM-PRO" panose="020F0600000000000000" pitchFamily="50" charset="-128"/>
            </a:rPr>
            <a:t> </a:t>
          </a:r>
          <a:r>
            <a:rPr lang="ja-JP" altLang="en-US"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・該当がないセルには「</a:t>
          </a:r>
          <a:r>
            <a:rPr lang="en-US" altLang="ja-JP"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0</a:t>
          </a:r>
          <a:r>
            <a:rPr lang="ja-JP" altLang="en-US"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」を入力してください。</a:t>
          </a:r>
          <a:r>
            <a:rPr lang="ja-JP" altLang="en-US">
              <a:latin typeface="HG丸ｺﾞｼｯｸM-PRO" panose="020F0600000000000000" pitchFamily="50" charset="-128"/>
              <a:ea typeface="HG丸ｺﾞｼｯｸM-PRO" panose="020F0600000000000000" pitchFamily="50" charset="-128"/>
            </a:rPr>
            <a:t> </a:t>
          </a:r>
          <a:endParaRPr lang="en-US" altLang="ja-JP"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endParaRPr>
        </a:p>
        <a:p>
          <a:r>
            <a:rPr lang="en-US" altLang="ja-JP" sz="1100" b="0" i="0" u="none" strike="noStrike" baseline="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en-US"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（自動的に「</a:t>
          </a:r>
          <a:r>
            <a:rPr lang="en-US" altLang="ja-JP"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en-US"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」が入力されます）</a:t>
          </a:r>
          <a:endParaRPr lang="en-US" altLang="ja-JP"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endParaRPr>
        </a:p>
        <a:p>
          <a:r>
            <a:rPr lang="ja-JP" altLang="en-US">
              <a:latin typeface="HG丸ｺﾞｼｯｸM-PRO" panose="020F0600000000000000" pitchFamily="50" charset="-128"/>
              <a:ea typeface="HG丸ｺﾞｼｯｸM-PRO" panose="020F0600000000000000" pitchFamily="50" charset="-128"/>
            </a:rPr>
            <a:t> </a:t>
          </a:r>
          <a:r>
            <a:rPr lang="ja-JP" altLang="en-US"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・事業費はすべて</a:t>
          </a:r>
          <a:r>
            <a:rPr lang="ja-JP" altLang="en-US" sz="1100" b="1" i="0" u="sng" strike="noStrike">
              <a:solidFill>
                <a:schemeClr val="tx1"/>
              </a:solidFill>
              <a:effectLst/>
              <a:latin typeface="HG丸ｺﾞｼｯｸM-PRO" panose="020F0600000000000000" pitchFamily="50" charset="-128"/>
              <a:ea typeface="HG丸ｺﾞｼｯｸM-PRO" panose="020F0600000000000000" pitchFamily="50" charset="-128"/>
              <a:cs typeface="+mn-cs"/>
            </a:rPr>
            <a:t>「税込」</a:t>
          </a:r>
          <a:r>
            <a:rPr lang="ja-JP" altLang="en-US"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の金額としてください。</a:t>
          </a:r>
          <a:endParaRPr lang="en-US" altLang="ja-JP"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endParaRPr>
        </a:p>
        <a:p>
          <a:r>
            <a:rPr lang="ja-JP" altLang="en-US"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・単位は</a:t>
          </a:r>
          <a:r>
            <a:rPr lang="ja-JP" altLang="en-US" sz="1100" b="0" i="0" u="none" strike="noStrike">
              <a:solidFill>
                <a:srgbClr val="FF0000"/>
              </a:solidFill>
              <a:effectLst/>
              <a:latin typeface="HG丸ｺﾞｼｯｸM-PRO" panose="020F0600000000000000" pitchFamily="50" charset="-128"/>
              <a:ea typeface="HG丸ｺﾞｼｯｸM-PRO" panose="020F0600000000000000" pitchFamily="50" charset="-128"/>
              <a:cs typeface="+mn-cs"/>
            </a:rPr>
            <a:t>「千円」</a:t>
          </a:r>
          <a:r>
            <a:rPr lang="ja-JP" altLang="en-US"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ですので、ご注意ください。</a:t>
          </a:r>
          <a:r>
            <a:rPr lang="ja-JP" altLang="en-US">
              <a:latin typeface="HG丸ｺﾞｼｯｸM-PRO" panose="020F0600000000000000" pitchFamily="50" charset="-128"/>
              <a:ea typeface="HG丸ｺﾞｼｯｸM-PRO" panose="020F0600000000000000" pitchFamily="50" charset="-128"/>
            </a:rPr>
            <a:t> </a:t>
          </a:r>
          <a:endParaRPr lang="en-US" altLang="ja-JP">
            <a:latin typeface="HG丸ｺﾞｼｯｸM-PRO" panose="020F0600000000000000" pitchFamily="50" charset="-128"/>
            <a:ea typeface="HG丸ｺﾞｼｯｸM-PRO" panose="020F0600000000000000" pitchFamily="50" charset="-128"/>
          </a:endParaRPr>
        </a:p>
        <a:p>
          <a:r>
            <a:rPr lang="ja-JP" altLang="en-US"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・①～③については根拠となる資料（見積書等）を添付してください。</a:t>
          </a:r>
          <a:r>
            <a:rPr lang="ja-JP" altLang="en-US">
              <a:latin typeface="HG丸ｺﾞｼｯｸM-PRO" panose="020F0600000000000000" pitchFamily="50" charset="-128"/>
              <a:ea typeface="HG丸ｺﾞｼｯｸM-PRO" panose="020F0600000000000000" pitchFamily="50" charset="-128"/>
            </a:rPr>
            <a:t> </a:t>
          </a:r>
          <a:endParaRPr lang="en-US" altLang="ja-JP">
            <a:latin typeface="HG丸ｺﾞｼｯｸM-PRO" panose="020F0600000000000000" pitchFamily="50" charset="-128"/>
            <a:ea typeface="HG丸ｺﾞｼｯｸM-PRO" panose="020F0600000000000000" pitchFamily="50" charset="-128"/>
          </a:endParaRPr>
        </a:p>
        <a:p>
          <a:r>
            <a:rPr lang="ja-JP" altLang="en-US"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・「財源の内訳」の「⑮合計」は、「⑪合計」を上回るようにしてください。</a:t>
          </a:r>
          <a:br>
            <a:rPr lang="ja-JP" altLang="en-US"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br>
          <a:r>
            <a:rPr lang="ja-JP" altLang="en-US" sz="1100" b="0" i="0" u="none" strike="noStrike">
              <a:solidFill>
                <a:schemeClr val="tx1"/>
              </a:solidFill>
              <a:effectLst/>
              <a:latin typeface="HG丸ｺﾞｼｯｸM-PRO" panose="020F0600000000000000" pitchFamily="50" charset="-128"/>
              <a:ea typeface="HG丸ｺﾞｼｯｸM-PRO" panose="020F0600000000000000" pitchFamily="50" charset="-128"/>
              <a:cs typeface="+mn-cs"/>
            </a:rPr>
            <a:t>　（下回っている場合は、エラー表示が出ます）</a:t>
          </a:r>
          <a:r>
            <a:rPr lang="ja-JP" altLang="en-US">
              <a:latin typeface="HG丸ｺﾞｼｯｸM-PRO" panose="020F0600000000000000" pitchFamily="50" charset="-128"/>
              <a:ea typeface="HG丸ｺﾞｼｯｸM-PRO" panose="020F0600000000000000" pitchFamily="50" charset="-128"/>
            </a:rPr>
            <a:t>  </a:t>
          </a:r>
          <a:endParaRPr kumimoji="1" lang="ja-JP" altLang="en-US" sz="1100">
            <a:latin typeface="HG丸ｺﾞｼｯｸM-PRO" panose="020F0600000000000000" pitchFamily="50" charset="-128"/>
            <a:ea typeface="HG丸ｺﾞｼｯｸM-PRO" panose="020F0600000000000000" pitchFamily="50" charset="-128"/>
          </a:endParaRPr>
        </a:p>
      </xdr:txBody>
    </xdr:sp>
    <xdr:clientData/>
  </xdr:oneCellAnchor>
  <xdr:twoCellAnchor>
    <xdr:from>
      <xdr:col>50</xdr:col>
      <xdr:colOff>168089</xdr:colOff>
      <xdr:row>9</xdr:row>
      <xdr:rowOff>145676</xdr:rowOff>
    </xdr:from>
    <xdr:to>
      <xdr:col>53</xdr:col>
      <xdr:colOff>1</xdr:colOff>
      <xdr:row>12</xdr:row>
      <xdr:rowOff>78441</xdr:rowOff>
    </xdr:to>
    <xdr:cxnSp macro="">
      <xdr:nvCxnSpPr>
        <xdr:cNvPr id="23" name="直線矢印コネクタ 22"/>
        <xdr:cNvCxnSpPr>
          <a:endCxn id="40" idx="1"/>
        </xdr:cNvCxnSpPr>
      </xdr:nvCxnSpPr>
      <xdr:spPr>
        <a:xfrm flipH="1">
          <a:off x="10253383" y="2274794"/>
          <a:ext cx="437030" cy="605118"/>
        </a:xfrm>
        <a:prstGeom prst="straightConnector1">
          <a:avLst/>
        </a:prstGeom>
        <a:ln w="6350">
          <a:solidFill>
            <a:schemeClr val="tx1"/>
          </a:solidFill>
          <a:tailEnd type="stealth"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56030</xdr:colOff>
      <xdr:row>12</xdr:row>
      <xdr:rowOff>123264</xdr:rowOff>
    </xdr:from>
    <xdr:to>
      <xdr:col>53</xdr:col>
      <xdr:colOff>56030</xdr:colOff>
      <xdr:row>16</xdr:row>
      <xdr:rowOff>0</xdr:rowOff>
    </xdr:to>
    <xdr:cxnSp macro="">
      <xdr:nvCxnSpPr>
        <xdr:cNvPr id="28" name="直線矢印コネクタ 27"/>
        <xdr:cNvCxnSpPr>
          <a:endCxn id="45" idx="1"/>
        </xdr:cNvCxnSpPr>
      </xdr:nvCxnSpPr>
      <xdr:spPr>
        <a:xfrm flipH="1">
          <a:off x="9939618" y="2924735"/>
          <a:ext cx="806824" cy="907677"/>
        </a:xfrm>
        <a:prstGeom prst="straightConnector1">
          <a:avLst/>
        </a:prstGeom>
        <a:ln w="6350">
          <a:solidFill>
            <a:schemeClr val="tx1"/>
          </a:solidFill>
          <a:tailEnd type="stealth"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55</xdr:col>
      <xdr:colOff>89647</xdr:colOff>
      <xdr:row>11</xdr:row>
      <xdr:rowOff>89647</xdr:rowOff>
    </xdr:from>
    <xdr:to>
      <xdr:col>56</xdr:col>
      <xdr:colOff>22413</xdr:colOff>
      <xdr:row>12</xdr:row>
      <xdr:rowOff>44823</xdr:rowOff>
    </xdr:to>
    <xdr:cxnSp macro="">
      <xdr:nvCxnSpPr>
        <xdr:cNvPr id="36" name="直線矢印コネクタ 35"/>
        <xdr:cNvCxnSpPr/>
      </xdr:nvCxnSpPr>
      <xdr:spPr>
        <a:xfrm flipH="1">
          <a:off x="11183471" y="2667000"/>
          <a:ext cx="134471" cy="179294"/>
        </a:xfrm>
        <a:prstGeom prst="straightConnector1">
          <a:avLst/>
        </a:prstGeom>
        <a:ln w="28575">
          <a:solidFill>
            <a:srgbClr val="FF0000"/>
          </a:solidFill>
          <a:tailEnd type="stealth"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55</xdr:col>
      <xdr:colOff>33617</xdr:colOff>
      <xdr:row>9</xdr:row>
      <xdr:rowOff>212911</xdr:rowOff>
    </xdr:from>
    <xdr:to>
      <xdr:col>56</xdr:col>
      <xdr:colOff>44824</xdr:colOff>
      <xdr:row>10</xdr:row>
      <xdr:rowOff>156883</xdr:rowOff>
    </xdr:to>
    <xdr:cxnSp macro="">
      <xdr:nvCxnSpPr>
        <xdr:cNvPr id="38" name="直線矢印コネクタ 37"/>
        <xdr:cNvCxnSpPr/>
      </xdr:nvCxnSpPr>
      <xdr:spPr>
        <a:xfrm flipH="1" flipV="1">
          <a:off x="11127441" y="2342029"/>
          <a:ext cx="212912" cy="168089"/>
        </a:xfrm>
        <a:prstGeom prst="straightConnector1">
          <a:avLst/>
        </a:prstGeom>
        <a:ln w="28575">
          <a:solidFill>
            <a:srgbClr val="FF0000"/>
          </a:solidFill>
          <a:tailEnd type="stealth"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50</xdr:col>
      <xdr:colOff>11206</xdr:colOff>
      <xdr:row>9</xdr:row>
      <xdr:rowOff>22412</xdr:rowOff>
    </xdr:from>
    <xdr:to>
      <xdr:col>50</xdr:col>
      <xdr:colOff>168089</xdr:colOff>
      <xdr:row>15</xdr:row>
      <xdr:rowOff>0</xdr:rowOff>
    </xdr:to>
    <xdr:sp macro="" textlink="">
      <xdr:nvSpPr>
        <xdr:cNvPr id="40" name="右中かっこ 39"/>
        <xdr:cNvSpPr/>
      </xdr:nvSpPr>
      <xdr:spPr>
        <a:xfrm>
          <a:off x="10096500" y="2151530"/>
          <a:ext cx="156883" cy="1456764"/>
        </a:xfrm>
        <a:prstGeom prst="rightBrac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48</xdr:col>
      <xdr:colOff>67236</xdr:colOff>
      <xdr:row>15</xdr:row>
      <xdr:rowOff>11206</xdr:rowOff>
    </xdr:from>
    <xdr:to>
      <xdr:col>49</xdr:col>
      <xdr:colOff>56030</xdr:colOff>
      <xdr:row>16</xdr:row>
      <xdr:rowOff>212911</xdr:rowOff>
    </xdr:to>
    <xdr:sp macro="" textlink="">
      <xdr:nvSpPr>
        <xdr:cNvPr id="45" name="右中かっこ 44"/>
        <xdr:cNvSpPr/>
      </xdr:nvSpPr>
      <xdr:spPr>
        <a:xfrm>
          <a:off x="9749118" y="3619500"/>
          <a:ext cx="190500" cy="425823"/>
        </a:xfrm>
        <a:prstGeom prst="rightBrac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56</xdr:col>
      <xdr:colOff>136071</xdr:colOff>
      <xdr:row>7</xdr:row>
      <xdr:rowOff>244929</xdr:rowOff>
    </xdr:from>
    <xdr:to>
      <xdr:col>63</xdr:col>
      <xdr:colOff>40821</xdr:colOff>
      <xdr:row>16</xdr:row>
      <xdr:rowOff>367393</xdr:rowOff>
    </xdr:to>
    <xdr:cxnSp macro="">
      <xdr:nvCxnSpPr>
        <xdr:cNvPr id="2" name="直線矢印コネクタ 1"/>
        <xdr:cNvCxnSpPr/>
      </xdr:nvCxnSpPr>
      <xdr:spPr>
        <a:xfrm flipH="1" flipV="1">
          <a:off x="11566071" y="3537858"/>
          <a:ext cx="1333500" cy="3047999"/>
        </a:xfrm>
        <a:prstGeom prst="straightConnector1">
          <a:avLst/>
        </a:prstGeom>
        <a:ln w="19050">
          <a:solidFill>
            <a:srgbClr val="C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13607</xdr:colOff>
      <xdr:row>7</xdr:row>
      <xdr:rowOff>285751</xdr:rowOff>
    </xdr:from>
    <xdr:to>
      <xdr:col>62</xdr:col>
      <xdr:colOff>81644</xdr:colOff>
      <xdr:row>22</xdr:row>
      <xdr:rowOff>367392</xdr:rowOff>
    </xdr:to>
    <xdr:cxnSp macro="">
      <xdr:nvCxnSpPr>
        <xdr:cNvPr id="4" name="直線矢印コネクタ 3"/>
        <xdr:cNvCxnSpPr/>
      </xdr:nvCxnSpPr>
      <xdr:spPr>
        <a:xfrm flipV="1">
          <a:off x="12260036" y="3578680"/>
          <a:ext cx="476251" cy="4844141"/>
        </a:xfrm>
        <a:prstGeom prst="straightConnector1">
          <a:avLst/>
        </a:prstGeom>
        <a:ln w="19050">
          <a:solidFill>
            <a:srgbClr val="C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22860</xdr:colOff>
      <xdr:row>2</xdr:row>
      <xdr:rowOff>7620</xdr:rowOff>
    </xdr:from>
    <xdr:to>
      <xdr:col>2</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62865</xdr:colOff>
      <xdr:row>16</xdr:row>
      <xdr:rowOff>131445</xdr:rowOff>
    </xdr:from>
    <xdr:to>
      <xdr:col>14</xdr:col>
      <xdr:colOff>62865</xdr:colOff>
      <xdr:row>16</xdr:row>
      <xdr:rowOff>192405</xdr:rowOff>
    </xdr:to>
    <xdr:sp macro="" textlink="">
      <xdr:nvSpPr>
        <xdr:cNvPr id="3" name="正方形/長方形 2"/>
        <xdr:cNvSpPr/>
      </xdr:nvSpPr>
      <xdr:spPr>
        <a:xfrm>
          <a:off x="4015740" y="2846070"/>
          <a:ext cx="219075"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137160</xdr:colOff>
      <xdr:row>16</xdr:row>
      <xdr:rowOff>129540</xdr:rowOff>
    </xdr:from>
    <xdr:to>
      <xdr:col>18</xdr:col>
      <xdr:colOff>137160</xdr:colOff>
      <xdr:row>16</xdr:row>
      <xdr:rowOff>190500</xdr:rowOff>
    </xdr:to>
    <xdr:sp macro="" textlink="">
      <xdr:nvSpPr>
        <xdr:cNvPr id="4" name="正方形/長方形 3"/>
        <xdr:cNvSpPr/>
      </xdr:nvSpPr>
      <xdr:spPr>
        <a:xfrm>
          <a:off x="4966335" y="2844165"/>
          <a:ext cx="219075"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55245</xdr:colOff>
      <xdr:row>16</xdr:row>
      <xdr:rowOff>140970</xdr:rowOff>
    </xdr:from>
    <xdr:to>
      <xdr:col>32</xdr:col>
      <xdr:colOff>161925</xdr:colOff>
      <xdr:row>16</xdr:row>
      <xdr:rowOff>140970</xdr:rowOff>
    </xdr:to>
    <xdr:cxnSp macro="">
      <xdr:nvCxnSpPr>
        <xdr:cNvPr id="5" name="直線矢印コネクタ 4"/>
        <xdr:cNvCxnSpPr/>
      </xdr:nvCxnSpPr>
      <xdr:spPr>
        <a:xfrm>
          <a:off x="7951470" y="2855595"/>
          <a:ext cx="32575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29308</xdr:colOff>
      <xdr:row>0</xdr:row>
      <xdr:rowOff>0</xdr:rowOff>
    </xdr:from>
    <xdr:to>
      <xdr:col>41</xdr:col>
      <xdr:colOff>315057</xdr:colOff>
      <xdr:row>1</xdr:row>
      <xdr:rowOff>60960</xdr:rowOff>
    </xdr:to>
    <xdr:sp macro="" textlink="">
      <xdr:nvSpPr>
        <xdr:cNvPr id="6" name="テキスト ボックス 5"/>
        <xdr:cNvSpPr txBox="1"/>
      </xdr:nvSpPr>
      <xdr:spPr>
        <a:xfrm>
          <a:off x="9949962" y="0"/>
          <a:ext cx="974480" cy="229479"/>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様式８－①</a:t>
          </a:r>
        </a:p>
      </xdr:txBody>
    </xdr:sp>
    <xdr:clientData/>
  </xdr:twoCellAnchor>
  <xdr:twoCellAnchor>
    <xdr:from>
      <xdr:col>37</xdr:col>
      <xdr:colOff>198120</xdr:colOff>
      <xdr:row>31</xdr:row>
      <xdr:rowOff>129540</xdr:rowOff>
    </xdr:from>
    <xdr:to>
      <xdr:col>41</xdr:col>
      <xdr:colOff>274320</xdr:colOff>
      <xdr:row>32</xdr:row>
      <xdr:rowOff>0</xdr:rowOff>
    </xdr:to>
    <xdr:sp macro="" textlink="">
      <xdr:nvSpPr>
        <xdr:cNvPr id="7" name="テキスト ボックス 6"/>
        <xdr:cNvSpPr txBox="1"/>
      </xdr:nvSpPr>
      <xdr:spPr>
        <a:xfrm>
          <a:off x="9408795" y="7092315"/>
          <a:ext cx="1447800" cy="323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22860</xdr:colOff>
      <xdr:row>2</xdr:row>
      <xdr:rowOff>7620</xdr:rowOff>
    </xdr:from>
    <xdr:to>
      <xdr:col>2</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62865</xdr:colOff>
      <xdr:row>16</xdr:row>
      <xdr:rowOff>131445</xdr:rowOff>
    </xdr:from>
    <xdr:to>
      <xdr:col>14</xdr:col>
      <xdr:colOff>62865</xdr:colOff>
      <xdr:row>16</xdr:row>
      <xdr:rowOff>192405</xdr:rowOff>
    </xdr:to>
    <xdr:sp macro="" textlink="">
      <xdr:nvSpPr>
        <xdr:cNvPr id="3" name="正方形/長方形 2"/>
        <xdr:cNvSpPr/>
      </xdr:nvSpPr>
      <xdr:spPr>
        <a:xfrm>
          <a:off x="4015740" y="2846070"/>
          <a:ext cx="219075"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137160</xdr:colOff>
      <xdr:row>16</xdr:row>
      <xdr:rowOff>129540</xdr:rowOff>
    </xdr:from>
    <xdr:to>
      <xdr:col>18</xdr:col>
      <xdr:colOff>137160</xdr:colOff>
      <xdr:row>16</xdr:row>
      <xdr:rowOff>190500</xdr:rowOff>
    </xdr:to>
    <xdr:sp macro="" textlink="">
      <xdr:nvSpPr>
        <xdr:cNvPr id="4" name="正方形/長方形 3"/>
        <xdr:cNvSpPr/>
      </xdr:nvSpPr>
      <xdr:spPr>
        <a:xfrm>
          <a:off x="4966335" y="2844165"/>
          <a:ext cx="219075"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55245</xdr:colOff>
      <xdr:row>16</xdr:row>
      <xdr:rowOff>140970</xdr:rowOff>
    </xdr:from>
    <xdr:to>
      <xdr:col>32</xdr:col>
      <xdr:colOff>161925</xdr:colOff>
      <xdr:row>16</xdr:row>
      <xdr:rowOff>140970</xdr:rowOff>
    </xdr:to>
    <xdr:cxnSp macro="">
      <xdr:nvCxnSpPr>
        <xdr:cNvPr id="5" name="直線矢印コネクタ 4"/>
        <xdr:cNvCxnSpPr/>
      </xdr:nvCxnSpPr>
      <xdr:spPr>
        <a:xfrm>
          <a:off x="7951470" y="2855595"/>
          <a:ext cx="32575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29308</xdr:colOff>
      <xdr:row>0</xdr:row>
      <xdr:rowOff>0</xdr:rowOff>
    </xdr:from>
    <xdr:to>
      <xdr:col>41</xdr:col>
      <xdr:colOff>315057</xdr:colOff>
      <xdr:row>1</xdr:row>
      <xdr:rowOff>60960</xdr:rowOff>
    </xdr:to>
    <xdr:sp macro="" textlink="">
      <xdr:nvSpPr>
        <xdr:cNvPr id="6" name="テキスト ボックス 5"/>
        <xdr:cNvSpPr txBox="1"/>
      </xdr:nvSpPr>
      <xdr:spPr>
        <a:xfrm>
          <a:off x="9925783" y="0"/>
          <a:ext cx="971549" cy="23241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様式８－②</a:t>
          </a:r>
        </a:p>
      </xdr:txBody>
    </xdr:sp>
    <xdr:clientData/>
  </xdr:twoCellAnchor>
  <xdr:twoCellAnchor>
    <xdr:from>
      <xdr:col>37</xdr:col>
      <xdr:colOff>198120</xdr:colOff>
      <xdr:row>31</xdr:row>
      <xdr:rowOff>129540</xdr:rowOff>
    </xdr:from>
    <xdr:to>
      <xdr:col>41</xdr:col>
      <xdr:colOff>274320</xdr:colOff>
      <xdr:row>32</xdr:row>
      <xdr:rowOff>0</xdr:rowOff>
    </xdr:to>
    <xdr:sp macro="" textlink="">
      <xdr:nvSpPr>
        <xdr:cNvPr id="7" name="テキスト ボックス 6"/>
        <xdr:cNvSpPr txBox="1"/>
      </xdr:nvSpPr>
      <xdr:spPr>
        <a:xfrm>
          <a:off x="9408795" y="7092315"/>
          <a:ext cx="1447800" cy="323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22860</xdr:colOff>
      <xdr:row>2</xdr:row>
      <xdr:rowOff>7620</xdr:rowOff>
    </xdr:from>
    <xdr:to>
      <xdr:col>2</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62865</xdr:colOff>
      <xdr:row>16</xdr:row>
      <xdr:rowOff>131445</xdr:rowOff>
    </xdr:from>
    <xdr:to>
      <xdr:col>14</xdr:col>
      <xdr:colOff>62865</xdr:colOff>
      <xdr:row>16</xdr:row>
      <xdr:rowOff>192405</xdr:rowOff>
    </xdr:to>
    <xdr:sp macro="" textlink="">
      <xdr:nvSpPr>
        <xdr:cNvPr id="3" name="正方形/長方形 2"/>
        <xdr:cNvSpPr/>
      </xdr:nvSpPr>
      <xdr:spPr>
        <a:xfrm>
          <a:off x="4015740" y="2846070"/>
          <a:ext cx="219075"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137160</xdr:colOff>
      <xdr:row>16</xdr:row>
      <xdr:rowOff>129540</xdr:rowOff>
    </xdr:from>
    <xdr:to>
      <xdr:col>18</xdr:col>
      <xdr:colOff>137160</xdr:colOff>
      <xdr:row>16</xdr:row>
      <xdr:rowOff>190500</xdr:rowOff>
    </xdr:to>
    <xdr:sp macro="" textlink="">
      <xdr:nvSpPr>
        <xdr:cNvPr id="4" name="正方形/長方形 3"/>
        <xdr:cNvSpPr/>
      </xdr:nvSpPr>
      <xdr:spPr>
        <a:xfrm>
          <a:off x="4966335" y="2844165"/>
          <a:ext cx="219075"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55245</xdr:colOff>
      <xdr:row>16</xdr:row>
      <xdr:rowOff>140970</xdr:rowOff>
    </xdr:from>
    <xdr:to>
      <xdr:col>32</xdr:col>
      <xdr:colOff>161925</xdr:colOff>
      <xdr:row>16</xdr:row>
      <xdr:rowOff>140970</xdr:rowOff>
    </xdr:to>
    <xdr:cxnSp macro="">
      <xdr:nvCxnSpPr>
        <xdr:cNvPr id="5" name="直線矢印コネクタ 4"/>
        <xdr:cNvCxnSpPr/>
      </xdr:nvCxnSpPr>
      <xdr:spPr>
        <a:xfrm>
          <a:off x="7951470" y="2855595"/>
          <a:ext cx="32575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29308</xdr:colOff>
      <xdr:row>0</xdr:row>
      <xdr:rowOff>0</xdr:rowOff>
    </xdr:from>
    <xdr:to>
      <xdr:col>41</xdr:col>
      <xdr:colOff>315057</xdr:colOff>
      <xdr:row>1</xdr:row>
      <xdr:rowOff>60960</xdr:rowOff>
    </xdr:to>
    <xdr:sp macro="" textlink="">
      <xdr:nvSpPr>
        <xdr:cNvPr id="6" name="テキスト ボックス 5"/>
        <xdr:cNvSpPr txBox="1"/>
      </xdr:nvSpPr>
      <xdr:spPr>
        <a:xfrm>
          <a:off x="9925783" y="0"/>
          <a:ext cx="971549" cy="23241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様式８－③</a:t>
          </a:r>
        </a:p>
      </xdr:txBody>
    </xdr:sp>
    <xdr:clientData/>
  </xdr:twoCellAnchor>
  <xdr:twoCellAnchor>
    <xdr:from>
      <xdr:col>37</xdr:col>
      <xdr:colOff>198120</xdr:colOff>
      <xdr:row>31</xdr:row>
      <xdr:rowOff>129540</xdr:rowOff>
    </xdr:from>
    <xdr:to>
      <xdr:col>41</xdr:col>
      <xdr:colOff>274320</xdr:colOff>
      <xdr:row>32</xdr:row>
      <xdr:rowOff>0</xdr:rowOff>
    </xdr:to>
    <xdr:sp macro="" textlink="">
      <xdr:nvSpPr>
        <xdr:cNvPr id="7" name="テキスト ボックス 6"/>
        <xdr:cNvSpPr txBox="1"/>
      </xdr:nvSpPr>
      <xdr:spPr>
        <a:xfrm>
          <a:off x="9408795" y="7092315"/>
          <a:ext cx="1447800" cy="323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22860</xdr:colOff>
      <xdr:row>3</xdr:row>
      <xdr:rowOff>7620</xdr:rowOff>
    </xdr:from>
    <xdr:to>
      <xdr:col>2</xdr:col>
      <xdr:colOff>1104900</xdr:colOff>
      <xdr:row>5</xdr:row>
      <xdr:rowOff>0</xdr:rowOff>
    </xdr:to>
    <xdr:cxnSp macro="">
      <xdr:nvCxnSpPr>
        <xdr:cNvPr id="2" name="直線コネクタ 1"/>
        <xdr:cNvCxnSpPr/>
      </xdr:nvCxnSpPr>
      <xdr:spPr>
        <a:xfrm>
          <a:off x="22860" y="255270"/>
          <a:ext cx="1739265" cy="24003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22860</xdr:colOff>
      <xdr:row>15</xdr:row>
      <xdr:rowOff>121920</xdr:rowOff>
    </xdr:from>
    <xdr:to>
      <xdr:col>14</xdr:col>
      <xdr:colOff>22860</xdr:colOff>
      <xdr:row>15</xdr:row>
      <xdr:rowOff>182880</xdr:rowOff>
    </xdr:to>
    <xdr:sp macro="" textlink="">
      <xdr:nvSpPr>
        <xdr:cNvPr id="3" name="正方形/長方形 2"/>
        <xdr:cNvSpPr/>
      </xdr:nvSpPr>
      <xdr:spPr>
        <a:xfrm>
          <a:off x="3975735" y="2760345"/>
          <a:ext cx="219075"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8467</xdr:colOff>
      <xdr:row>16</xdr:row>
      <xdr:rowOff>152400</xdr:rowOff>
    </xdr:from>
    <xdr:to>
      <xdr:col>15</xdr:col>
      <xdr:colOff>183727</xdr:colOff>
      <xdr:row>16</xdr:row>
      <xdr:rowOff>220980</xdr:rowOff>
    </xdr:to>
    <xdr:sp macro="" textlink="">
      <xdr:nvSpPr>
        <xdr:cNvPr id="4" name="正方形/長方形 3"/>
        <xdr:cNvSpPr/>
      </xdr:nvSpPr>
      <xdr:spPr>
        <a:xfrm>
          <a:off x="4180417" y="3095625"/>
          <a:ext cx="394335"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114300</xdr:colOff>
      <xdr:row>5</xdr:row>
      <xdr:rowOff>30480</xdr:rowOff>
    </xdr:from>
    <xdr:to>
      <xdr:col>8</xdr:col>
      <xdr:colOff>91440</xdr:colOff>
      <xdr:row>5</xdr:row>
      <xdr:rowOff>228600</xdr:rowOff>
    </xdr:to>
    <xdr:sp macro="" textlink="">
      <xdr:nvSpPr>
        <xdr:cNvPr id="5" name="テキスト ボックス 4"/>
        <xdr:cNvSpPr txBox="1"/>
      </xdr:nvSpPr>
      <xdr:spPr>
        <a:xfrm>
          <a:off x="2314575" y="525780"/>
          <a:ext cx="634365"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開園</a:t>
          </a:r>
        </a:p>
      </xdr:txBody>
    </xdr:sp>
    <xdr:clientData/>
  </xdr:twoCellAnchor>
  <xdr:twoCellAnchor>
    <xdr:from>
      <xdr:col>7</xdr:col>
      <xdr:colOff>137160</xdr:colOff>
      <xdr:row>5</xdr:row>
      <xdr:rowOff>30480</xdr:rowOff>
    </xdr:from>
    <xdr:to>
      <xdr:col>10</xdr:col>
      <xdr:colOff>114300</xdr:colOff>
      <xdr:row>5</xdr:row>
      <xdr:rowOff>228600</xdr:rowOff>
    </xdr:to>
    <xdr:sp macro="" textlink="">
      <xdr:nvSpPr>
        <xdr:cNvPr id="6" name="テキスト ボックス 5"/>
        <xdr:cNvSpPr txBox="1"/>
      </xdr:nvSpPr>
      <xdr:spPr>
        <a:xfrm>
          <a:off x="2775585" y="525780"/>
          <a:ext cx="634365"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遊び</a:t>
          </a:r>
        </a:p>
      </xdr:txBody>
    </xdr:sp>
    <xdr:clientData/>
  </xdr:twoCellAnchor>
  <xdr:twoCellAnchor>
    <xdr:from>
      <xdr:col>9</xdr:col>
      <xdr:colOff>129540</xdr:colOff>
      <xdr:row>5</xdr:row>
      <xdr:rowOff>30480</xdr:rowOff>
    </xdr:from>
    <xdr:to>
      <xdr:col>13</xdr:col>
      <xdr:colOff>30480</xdr:colOff>
      <xdr:row>5</xdr:row>
      <xdr:rowOff>236220</xdr:rowOff>
    </xdr:to>
    <xdr:sp macro="" textlink="">
      <xdr:nvSpPr>
        <xdr:cNvPr id="7" name="テキスト ボックス 6"/>
        <xdr:cNvSpPr txBox="1"/>
      </xdr:nvSpPr>
      <xdr:spPr>
        <a:xfrm>
          <a:off x="3206115" y="525780"/>
          <a:ext cx="77724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おやつ</a:t>
          </a:r>
        </a:p>
      </xdr:txBody>
    </xdr:sp>
    <xdr:clientData/>
  </xdr:twoCellAnchor>
  <xdr:twoCellAnchor>
    <xdr:from>
      <xdr:col>14</xdr:col>
      <xdr:colOff>121920</xdr:colOff>
      <xdr:row>5</xdr:row>
      <xdr:rowOff>152400</xdr:rowOff>
    </xdr:from>
    <xdr:to>
      <xdr:col>18</xdr:col>
      <xdr:colOff>22860</xdr:colOff>
      <xdr:row>6</xdr:row>
      <xdr:rowOff>15240</xdr:rowOff>
    </xdr:to>
    <xdr:sp macro="" textlink="">
      <xdr:nvSpPr>
        <xdr:cNvPr id="8" name="テキスト ボックス 7"/>
        <xdr:cNvSpPr txBox="1"/>
      </xdr:nvSpPr>
      <xdr:spPr>
        <a:xfrm>
          <a:off x="4293870" y="647700"/>
          <a:ext cx="77724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給食</a:t>
          </a:r>
        </a:p>
      </xdr:txBody>
    </xdr:sp>
    <xdr:clientData/>
  </xdr:twoCellAnchor>
  <xdr:twoCellAnchor>
    <xdr:from>
      <xdr:col>16</xdr:col>
      <xdr:colOff>99060</xdr:colOff>
      <xdr:row>5</xdr:row>
      <xdr:rowOff>22860</xdr:rowOff>
    </xdr:from>
    <xdr:to>
      <xdr:col>18</xdr:col>
      <xdr:colOff>175260</xdr:colOff>
      <xdr:row>5</xdr:row>
      <xdr:rowOff>228600</xdr:rowOff>
    </xdr:to>
    <xdr:sp macro="" textlink="">
      <xdr:nvSpPr>
        <xdr:cNvPr id="9" name="テキスト ボックス 8"/>
        <xdr:cNvSpPr txBox="1"/>
      </xdr:nvSpPr>
      <xdr:spPr>
        <a:xfrm>
          <a:off x="4709160" y="518160"/>
          <a:ext cx="51435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午睡</a:t>
          </a:r>
        </a:p>
      </xdr:txBody>
    </xdr:sp>
    <xdr:clientData/>
  </xdr:twoCellAnchor>
  <xdr:twoCellAnchor>
    <xdr:from>
      <xdr:col>21</xdr:col>
      <xdr:colOff>121920</xdr:colOff>
      <xdr:row>5</xdr:row>
      <xdr:rowOff>121920</xdr:rowOff>
    </xdr:from>
    <xdr:to>
      <xdr:col>24</xdr:col>
      <xdr:colOff>99060</xdr:colOff>
      <xdr:row>5</xdr:row>
      <xdr:rowOff>335280</xdr:rowOff>
    </xdr:to>
    <xdr:sp macro="" textlink="">
      <xdr:nvSpPr>
        <xdr:cNvPr id="10" name="テキスト ボックス 9"/>
        <xdr:cNvSpPr txBox="1"/>
      </xdr:nvSpPr>
      <xdr:spPr>
        <a:xfrm>
          <a:off x="5827395" y="617220"/>
          <a:ext cx="634365"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おやつ</a:t>
          </a:r>
        </a:p>
      </xdr:txBody>
    </xdr:sp>
    <xdr:clientData/>
  </xdr:twoCellAnchor>
  <xdr:twoCellAnchor>
    <xdr:from>
      <xdr:col>23</xdr:col>
      <xdr:colOff>160020</xdr:colOff>
      <xdr:row>5</xdr:row>
      <xdr:rowOff>22860</xdr:rowOff>
    </xdr:from>
    <xdr:to>
      <xdr:col>26</xdr:col>
      <xdr:colOff>137160</xdr:colOff>
      <xdr:row>5</xdr:row>
      <xdr:rowOff>236220</xdr:rowOff>
    </xdr:to>
    <xdr:sp macro="" textlink="">
      <xdr:nvSpPr>
        <xdr:cNvPr id="11" name="テキスト ボックス 10"/>
        <xdr:cNvSpPr txBox="1"/>
      </xdr:nvSpPr>
      <xdr:spPr>
        <a:xfrm>
          <a:off x="6303645" y="518160"/>
          <a:ext cx="634365"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遊び</a:t>
          </a:r>
        </a:p>
      </xdr:txBody>
    </xdr:sp>
    <xdr:clientData/>
  </xdr:twoCellAnchor>
  <xdr:twoCellAnchor>
    <xdr:from>
      <xdr:col>23</xdr:col>
      <xdr:colOff>152400</xdr:colOff>
      <xdr:row>5</xdr:row>
      <xdr:rowOff>182880</xdr:rowOff>
    </xdr:from>
    <xdr:to>
      <xdr:col>27</xdr:col>
      <xdr:colOff>22860</xdr:colOff>
      <xdr:row>6</xdr:row>
      <xdr:rowOff>53340</xdr:rowOff>
    </xdr:to>
    <xdr:sp macro="" textlink="">
      <xdr:nvSpPr>
        <xdr:cNvPr id="12" name="テキスト ボックス 11"/>
        <xdr:cNvSpPr txBox="1"/>
      </xdr:nvSpPr>
      <xdr:spPr>
        <a:xfrm>
          <a:off x="6296025" y="678180"/>
          <a:ext cx="74676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随時降園</a:t>
          </a:r>
          <a:endParaRPr kumimoji="1" lang="en-US" altLang="ja-JP" sz="800"/>
        </a:p>
        <a:p>
          <a:endParaRPr kumimoji="1" lang="ja-JP" altLang="en-US" sz="800"/>
        </a:p>
      </xdr:txBody>
    </xdr:sp>
    <xdr:clientData/>
  </xdr:twoCellAnchor>
  <xdr:twoCellAnchor>
    <xdr:from>
      <xdr:col>5</xdr:col>
      <xdr:colOff>137160</xdr:colOff>
      <xdr:row>5</xdr:row>
      <xdr:rowOff>182880</xdr:rowOff>
    </xdr:from>
    <xdr:to>
      <xdr:col>9</xdr:col>
      <xdr:colOff>7620</xdr:colOff>
      <xdr:row>6</xdr:row>
      <xdr:rowOff>53340</xdr:rowOff>
    </xdr:to>
    <xdr:sp macro="" textlink="">
      <xdr:nvSpPr>
        <xdr:cNvPr id="13" name="テキスト ボックス 12"/>
        <xdr:cNvSpPr txBox="1"/>
      </xdr:nvSpPr>
      <xdr:spPr>
        <a:xfrm>
          <a:off x="2337435" y="678180"/>
          <a:ext cx="74676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随時登園</a:t>
          </a:r>
          <a:endParaRPr kumimoji="1" lang="en-US" altLang="ja-JP" sz="800"/>
        </a:p>
        <a:p>
          <a:endParaRPr kumimoji="1" lang="ja-JP" altLang="en-US" sz="800"/>
        </a:p>
      </xdr:txBody>
    </xdr:sp>
    <xdr:clientData/>
  </xdr:twoCellAnchor>
  <xdr:twoCellAnchor>
    <xdr:from>
      <xdr:col>27</xdr:col>
      <xdr:colOff>106680</xdr:colOff>
      <xdr:row>5</xdr:row>
      <xdr:rowOff>38100</xdr:rowOff>
    </xdr:from>
    <xdr:to>
      <xdr:col>30</xdr:col>
      <xdr:colOff>175260</xdr:colOff>
      <xdr:row>5</xdr:row>
      <xdr:rowOff>251460</xdr:rowOff>
    </xdr:to>
    <xdr:sp macro="" textlink="">
      <xdr:nvSpPr>
        <xdr:cNvPr id="14" name="テキスト ボックス 13"/>
        <xdr:cNvSpPr txBox="1"/>
      </xdr:nvSpPr>
      <xdr:spPr>
        <a:xfrm>
          <a:off x="7126605" y="533400"/>
          <a:ext cx="725805"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延長保育</a:t>
          </a:r>
          <a:endParaRPr kumimoji="1" lang="en-US" altLang="ja-JP" sz="800"/>
        </a:p>
        <a:p>
          <a:endParaRPr kumimoji="1" lang="ja-JP" altLang="en-US" sz="800"/>
        </a:p>
      </xdr:txBody>
    </xdr:sp>
    <xdr:clientData/>
  </xdr:twoCellAnchor>
  <xdr:twoCellAnchor>
    <xdr:from>
      <xdr:col>29</xdr:col>
      <xdr:colOff>121920</xdr:colOff>
      <xdr:row>5</xdr:row>
      <xdr:rowOff>182880</xdr:rowOff>
    </xdr:from>
    <xdr:to>
      <xdr:col>32</xdr:col>
      <xdr:colOff>190500</xdr:colOff>
      <xdr:row>6</xdr:row>
      <xdr:rowOff>53340</xdr:rowOff>
    </xdr:to>
    <xdr:sp macro="" textlink="">
      <xdr:nvSpPr>
        <xdr:cNvPr id="15" name="テキスト ボックス 14"/>
        <xdr:cNvSpPr txBox="1"/>
      </xdr:nvSpPr>
      <xdr:spPr>
        <a:xfrm>
          <a:off x="7579995" y="678180"/>
          <a:ext cx="725805"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閉園</a:t>
          </a:r>
        </a:p>
      </xdr:txBody>
    </xdr:sp>
    <xdr:clientData/>
  </xdr:twoCellAnchor>
  <xdr:twoCellAnchor>
    <xdr:from>
      <xdr:col>1</xdr:col>
      <xdr:colOff>91440</xdr:colOff>
      <xdr:row>16</xdr:row>
      <xdr:rowOff>220980</xdr:rowOff>
    </xdr:from>
    <xdr:to>
      <xdr:col>1</xdr:col>
      <xdr:colOff>365760</xdr:colOff>
      <xdr:row>16</xdr:row>
      <xdr:rowOff>327660</xdr:rowOff>
    </xdr:to>
    <xdr:sp macro="" textlink="">
      <xdr:nvSpPr>
        <xdr:cNvPr id="16" name="円/楕円 33"/>
        <xdr:cNvSpPr/>
      </xdr:nvSpPr>
      <xdr:spPr>
        <a:xfrm>
          <a:off x="358140" y="3164205"/>
          <a:ext cx="274320" cy="9715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68580</xdr:colOff>
      <xdr:row>17</xdr:row>
      <xdr:rowOff>228600</xdr:rowOff>
    </xdr:from>
    <xdr:to>
      <xdr:col>1</xdr:col>
      <xdr:colOff>342900</xdr:colOff>
      <xdr:row>17</xdr:row>
      <xdr:rowOff>335280</xdr:rowOff>
    </xdr:to>
    <xdr:sp macro="" textlink="">
      <xdr:nvSpPr>
        <xdr:cNvPr id="17" name="円/楕円 34"/>
        <xdr:cNvSpPr/>
      </xdr:nvSpPr>
      <xdr:spPr>
        <a:xfrm>
          <a:off x="335280" y="3486150"/>
          <a:ext cx="274320" cy="8763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106680</xdr:colOff>
      <xdr:row>18</xdr:row>
      <xdr:rowOff>213360</xdr:rowOff>
    </xdr:from>
    <xdr:to>
      <xdr:col>1</xdr:col>
      <xdr:colOff>381000</xdr:colOff>
      <xdr:row>18</xdr:row>
      <xdr:rowOff>320040</xdr:rowOff>
    </xdr:to>
    <xdr:sp macro="" textlink="">
      <xdr:nvSpPr>
        <xdr:cNvPr id="18" name="円/楕円 35"/>
        <xdr:cNvSpPr/>
      </xdr:nvSpPr>
      <xdr:spPr>
        <a:xfrm>
          <a:off x="373380" y="3785235"/>
          <a:ext cx="274320" cy="9715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106680</xdr:colOff>
      <xdr:row>19</xdr:row>
      <xdr:rowOff>205740</xdr:rowOff>
    </xdr:from>
    <xdr:to>
      <xdr:col>1</xdr:col>
      <xdr:colOff>381000</xdr:colOff>
      <xdr:row>19</xdr:row>
      <xdr:rowOff>312420</xdr:rowOff>
    </xdr:to>
    <xdr:sp macro="" textlink="">
      <xdr:nvSpPr>
        <xdr:cNvPr id="19" name="円/楕円 36"/>
        <xdr:cNvSpPr/>
      </xdr:nvSpPr>
      <xdr:spPr>
        <a:xfrm>
          <a:off x="373380" y="4091940"/>
          <a:ext cx="274320" cy="10668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104986</xdr:colOff>
      <xdr:row>22</xdr:row>
      <xdr:rowOff>214206</xdr:rowOff>
    </xdr:from>
    <xdr:to>
      <xdr:col>1</xdr:col>
      <xdr:colOff>379306</xdr:colOff>
      <xdr:row>22</xdr:row>
      <xdr:rowOff>305646</xdr:rowOff>
    </xdr:to>
    <xdr:sp macro="" textlink="">
      <xdr:nvSpPr>
        <xdr:cNvPr id="20" name="円/楕円 37"/>
        <xdr:cNvSpPr/>
      </xdr:nvSpPr>
      <xdr:spPr>
        <a:xfrm>
          <a:off x="371686" y="5043381"/>
          <a:ext cx="274320" cy="9144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457200</xdr:colOff>
      <xdr:row>23</xdr:row>
      <xdr:rowOff>0</xdr:rowOff>
    </xdr:from>
    <xdr:to>
      <xdr:col>1</xdr:col>
      <xdr:colOff>731520</xdr:colOff>
      <xdr:row>23</xdr:row>
      <xdr:rowOff>0</xdr:rowOff>
    </xdr:to>
    <xdr:sp macro="" textlink="">
      <xdr:nvSpPr>
        <xdr:cNvPr id="21" name="円/楕円 39"/>
        <xdr:cNvSpPr/>
      </xdr:nvSpPr>
      <xdr:spPr>
        <a:xfrm>
          <a:off x="723900" y="5143500"/>
          <a:ext cx="274320" cy="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15240</xdr:colOff>
      <xdr:row>19</xdr:row>
      <xdr:rowOff>175260</xdr:rowOff>
    </xdr:from>
    <xdr:to>
      <xdr:col>21</xdr:col>
      <xdr:colOff>190500</xdr:colOff>
      <xdr:row>19</xdr:row>
      <xdr:rowOff>243840</xdr:rowOff>
    </xdr:to>
    <xdr:sp macro="" textlink="">
      <xdr:nvSpPr>
        <xdr:cNvPr id="22" name="正方形/長方形 21"/>
        <xdr:cNvSpPr/>
      </xdr:nvSpPr>
      <xdr:spPr>
        <a:xfrm>
          <a:off x="2872740" y="4061460"/>
          <a:ext cx="3023235" cy="685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7620</xdr:colOff>
      <xdr:row>26</xdr:row>
      <xdr:rowOff>106680</xdr:rowOff>
    </xdr:from>
    <xdr:to>
      <xdr:col>12</xdr:col>
      <xdr:colOff>160020</xdr:colOff>
      <xdr:row>26</xdr:row>
      <xdr:rowOff>190500</xdr:rowOff>
    </xdr:to>
    <xdr:sp macro="" textlink="">
      <xdr:nvSpPr>
        <xdr:cNvPr id="23" name="正方形/長方形 22"/>
        <xdr:cNvSpPr/>
      </xdr:nvSpPr>
      <xdr:spPr>
        <a:xfrm flipV="1">
          <a:off x="2426970" y="6193155"/>
          <a:ext cx="1466850" cy="8382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15240</xdr:colOff>
      <xdr:row>24</xdr:row>
      <xdr:rowOff>129540</xdr:rowOff>
    </xdr:from>
    <xdr:to>
      <xdr:col>27</xdr:col>
      <xdr:colOff>0</xdr:colOff>
      <xdr:row>24</xdr:row>
      <xdr:rowOff>213358</xdr:rowOff>
    </xdr:to>
    <xdr:sp macro="" textlink="">
      <xdr:nvSpPr>
        <xdr:cNvPr id="24" name="正方形/長方形 23"/>
        <xdr:cNvSpPr/>
      </xdr:nvSpPr>
      <xdr:spPr>
        <a:xfrm flipV="1">
          <a:off x="3091815" y="5587365"/>
          <a:ext cx="3928110" cy="838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10159</xdr:colOff>
      <xdr:row>16</xdr:row>
      <xdr:rowOff>160020</xdr:rowOff>
    </xdr:from>
    <xdr:to>
      <xdr:col>23</xdr:col>
      <xdr:colOff>7621</xdr:colOff>
      <xdr:row>16</xdr:row>
      <xdr:rowOff>228600</xdr:rowOff>
    </xdr:to>
    <xdr:sp macro="" textlink="">
      <xdr:nvSpPr>
        <xdr:cNvPr id="25" name="正方形/長方形 24"/>
        <xdr:cNvSpPr/>
      </xdr:nvSpPr>
      <xdr:spPr>
        <a:xfrm>
          <a:off x="2867659" y="3103245"/>
          <a:ext cx="3283587" cy="685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14394</xdr:colOff>
      <xdr:row>17</xdr:row>
      <xdr:rowOff>162560</xdr:rowOff>
    </xdr:from>
    <xdr:to>
      <xdr:col>27</xdr:col>
      <xdr:colOff>193887</xdr:colOff>
      <xdr:row>17</xdr:row>
      <xdr:rowOff>236220</xdr:rowOff>
    </xdr:to>
    <xdr:sp macro="" textlink="">
      <xdr:nvSpPr>
        <xdr:cNvPr id="26" name="正方形/長方形 25"/>
        <xdr:cNvSpPr/>
      </xdr:nvSpPr>
      <xdr:spPr>
        <a:xfrm>
          <a:off x="3310044" y="3420110"/>
          <a:ext cx="3903768" cy="736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7620</xdr:colOff>
      <xdr:row>18</xdr:row>
      <xdr:rowOff>129540</xdr:rowOff>
    </xdr:from>
    <xdr:to>
      <xdr:col>26</xdr:col>
      <xdr:colOff>7620</xdr:colOff>
      <xdr:row>18</xdr:row>
      <xdr:rowOff>198120</xdr:rowOff>
    </xdr:to>
    <xdr:sp macro="" textlink="">
      <xdr:nvSpPr>
        <xdr:cNvPr id="27" name="正方形/長方形 26"/>
        <xdr:cNvSpPr/>
      </xdr:nvSpPr>
      <xdr:spPr>
        <a:xfrm>
          <a:off x="2865120" y="3701415"/>
          <a:ext cx="3943350" cy="685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91440</xdr:colOff>
      <xdr:row>20</xdr:row>
      <xdr:rowOff>205740</xdr:rowOff>
    </xdr:from>
    <xdr:to>
      <xdr:col>1</xdr:col>
      <xdr:colOff>365760</xdr:colOff>
      <xdr:row>20</xdr:row>
      <xdr:rowOff>289560</xdr:rowOff>
    </xdr:to>
    <xdr:sp macro="" textlink="">
      <xdr:nvSpPr>
        <xdr:cNvPr id="28" name="円/楕円 47"/>
        <xdr:cNvSpPr/>
      </xdr:nvSpPr>
      <xdr:spPr>
        <a:xfrm>
          <a:off x="358140" y="4406265"/>
          <a:ext cx="274320" cy="8382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22860</xdr:colOff>
      <xdr:row>20</xdr:row>
      <xdr:rowOff>144780</xdr:rowOff>
    </xdr:from>
    <xdr:to>
      <xdr:col>27</xdr:col>
      <xdr:colOff>196426</xdr:colOff>
      <xdr:row>20</xdr:row>
      <xdr:rowOff>220134</xdr:rowOff>
    </xdr:to>
    <xdr:sp macro="" textlink="">
      <xdr:nvSpPr>
        <xdr:cNvPr id="29" name="正方形/長方形 28"/>
        <xdr:cNvSpPr/>
      </xdr:nvSpPr>
      <xdr:spPr>
        <a:xfrm>
          <a:off x="4194810" y="4345305"/>
          <a:ext cx="3021541" cy="75354"/>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431800</xdr:colOff>
      <xdr:row>21</xdr:row>
      <xdr:rowOff>206586</xdr:rowOff>
    </xdr:from>
    <xdr:to>
      <xdr:col>1</xdr:col>
      <xdr:colOff>706120</xdr:colOff>
      <xdr:row>21</xdr:row>
      <xdr:rowOff>298026</xdr:rowOff>
    </xdr:to>
    <xdr:sp macro="" textlink="">
      <xdr:nvSpPr>
        <xdr:cNvPr id="30" name="円/楕円 51"/>
        <xdr:cNvSpPr/>
      </xdr:nvSpPr>
      <xdr:spPr>
        <a:xfrm>
          <a:off x="698500" y="4721436"/>
          <a:ext cx="274320" cy="9144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22860</xdr:colOff>
      <xdr:row>17</xdr:row>
      <xdr:rowOff>167640</xdr:rowOff>
    </xdr:from>
    <xdr:to>
      <xdr:col>21</xdr:col>
      <xdr:colOff>0</xdr:colOff>
      <xdr:row>17</xdr:row>
      <xdr:rowOff>236220</xdr:rowOff>
    </xdr:to>
    <xdr:sp macro="" textlink="">
      <xdr:nvSpPr>
        <xdr:cNvPr id="31" name="正方形/長方形 30"/>
        <xdr:cNvSpPr/>
      </xdr:nvSpPr>
      <xdr:spPr>
        <a:xfrm>
          <a:off x="5290185" y="3425190"/>
          <a:ext cx="41529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15240</xdr:colOff>
      <xdr:row>18</xdr:row>
      <xdr:rowOff>144780</xdr:rowOff>
    </xdr:from>
    <xdr:to>
      <xdr:col>18</xdr:col>
      <xdr:colOff>190500</xdr:colOff>
      <xdr:row>18</xdr:row>
      <xdr:rowOff>205740</xdr:rowOff>
    </xdr:to>
    <xdr:sp macro="" textlink="">
      <xdr:nvSpPr>
        <xdr:cNvPr id="32" name="正方形/長方形 31"/>
        <xdr:cNvSpPr/>
      </xdr:nvSpPr>
      <xdr:spPr>
        <a:xfrm>
          <a:off x="4844415" y="3716655"/>
          <a:ext cx="394335" cy="6096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121920</xdr:colOff>
      <xdr:row>19</xdr:row>
      <xdr:rowOff>175260</xdr:rowOff>
    </xdr:from>
    <xdr:to>
      <xdr:col>15</xdr:col>
      <xdr:colOff>190500</xdr:colOff>
      <xdr:row>19</xdr:row>
      <xdr:rowOff>247650</xdr:rowOff>
    </xdr:to>
    <xdr:sp macro="" textlink="">
      <xdr:nvSpPr>
        <xdr:cNvPr id="33" name="正方形/長方形 32"/>
        <xdr:cNvSpPr/>
      </xdr:nvSpPr>
      <xdr:spPr>
        <a:xfrm>
          <a:off x="4293870" y="4061460"/>
          <a:ext cx="287655" cy="723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7620</xdr:colOff>
      <xdr:row>20</xdr:row>
      <xdr:rowOff>152400</xdr:rowOff>
    </xdr:from>
    <xdr:to>
      <xdr:col>22</xdr:col>
      <xdr:colOff>114300</xdr:colOff>
      <xdr:row>20</xdr:row>
      <xdr:rowOff>213360</xdr:rowOff>
    </xdr:to>
    <xdr:sp macro="" textlink="">
      <xdr:nvSpPr>
        <xdr:cNvPr id="34" name="正方形/長方形 33"/>
        <xdr:cNvSpPr/>
      </xdr:nvSpPr>
      <xdr:spPr>
        <a:xfrm>
          <a:off x="5713095" y="4352925"/>
          <a:ext cx="325755" cy="6096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15240</xdr:colOff>
      <xdr:row>21</xdr:row>
      <xdr:rowOff>152400</xdr:rowOff>
    </xdr:from>
    <xdr:to>
      <xdr:col>14</xdr:col>
      <xdr:colOff>0</xdr:colOff>
      <xdr:row>21</xdr:row>
      <xdr:rowOff>220979</xdr:rowOff>
    </xdr:to>
    <xdr:sp macro="" textlink="">
      <xdr:nvSpPr>
        <xdr:cNvPr id="35" name="正方形/長方形 34"/>
        <xdr:cNvSpPr/>
      </xdr:nvSpPr>
      <xdr:spPr>
        <a:xfrm>
          <a:off x="2434590" y="4667250"/>
          <a:ext cx="1737360" cy="6857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171450</xdr:colOff>
      <xdr:row>0</xdr:row>
      <xdr:rowOff>22860</xdr:rowOff>
    </xdr:from>
    <xdr:to>
      <xdr:col>41</xdr:col>
      <xdr:colOff>228600</xdr:colOff>
      <xdr:row>4</xdr:row>
      <xdr:rowOff>57150</xdr:rowOff>
    </xdr:to>
    <xdr:sp macro="" textlink="">
      <xdr:nvSpPr>
        <xdr:cNvPr id="36" name="テキスト ボックス 35"/>
        <xdr:cNvSpPr txBox="1"/>
      </xdr:nvSpPr>
      <xdr:spPr>
        <a:xfrm>
          <a:off x="9725025" y="22860"/>
          <a:ext cx="1085850" cy="405765"/>
        </a:xfrm>
        <a:prstGeom prst="rect">
          <a:avLst/>
        </a:prstGeom>
        <a:solidFill>
          <a:srgbClr val="FFFF00"/>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b="1">
              <a:solidFill>
                <a:sysClr val="windowText" lastClr="000000"/>
              </a:solidFill>
            </a:rPr>
            <a:t>記入例</a:t>
          </a:r>
          <a:endParaRPr kumimoji="1" lang="en-US" altLang="ja-JP" sz="1050" b="1">
            <a:solidFill>
              <a:sysClr val="windowText" lastClr="000000"/>
            </a:solidFill>
          </a:endParaRPr>
        </a:p>
      </xdr:txBody>
    </xdr:sp>
    <xdr:clientData/>
  </xdr:twoCellAnchor>
  <xdr:twoCellAnchor>
    <xdr:from>
      <xdr:col>1</xdr:col>
      <xdr:colOff>409786</xdr:colOff>
      <xdr:row>23</xdr:row>
      <xdr:rowOff>0</xdr:rowOff>
    </xdr:from>
    <xdr:to>
      <xdr:col>1</xdr:col>
      <xdr:colOff>684106</xdr:colOff>
      <xdr:row>23</xdr:row>
      <xdr:rowOff>0</xdr:rowOff>
    </xdr:to>
    <xdr:sp macro="" textlink="">
      <xdr:nvSpPr>
        <xdr:cNvPr id="37" name="円/楕円 64"/>
        <xdr:cNvSpPr/>
      </xdr:nvSpPr>
      <xdr:spPr>
        <a:xfrm>
          <a:off x="676486" y="5143500"/>
          <a:ext cx="274320" cy="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7620</xdr:colOff>
      <xdr:row>25</xdr:row>
      <xdr:rowOff>129540</xdr:rowOff>
    </xdr:from>
    <xdr:to>
      <xdr:col>29</xdr:col>
      <xdr:colOff>182880</xdr:colOff>
      <xdr:row>25</xdr:row>
      <xdr:rowOff>205740</xdr:rowOff>
    </xdr:to>
    <xdr:sp macro="" textlink="">
      <xdr:nvSpPr>
        <xdr:cNvPr id="38" name="正方形/長方形 37"/>
        <xdr:cNvSpPr/>
      </xdr:nvSpPr>
      <xdr:spPr>
        <a:xfrm>
          <a:off x="5932170" y="5901690"/>
          <a:ext cx="1708785" cy="76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15</xdr:row>
      <xdr:rowOff>121920</xdr:rowOff>
    </xdr:from>
    <xdr:to>
      <xdr:col>18</xdr:col>
      <xdr:colOff>129540</xdr:colOff>
      <xdr:row>15</xdr:row>
      <xdr:rowOff>182880</xdr:rowOff>
    </xdr:to>
    <xdr:sp macro="" textlink="">
      <xdr:nvSpPr>
        <xdr:cNvPr id="39" name="正方形/長方形 38"/>
        <xdr:cNvSpPr/>
      </xdr:nvSpPr>
      <xdr:spPr>
        <a:xfrm>
          <a:off x="4958715" y="2760345"/>
          <a:ext cx="219075"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22860</xdr:colOff>
      <xdr:row>16</xdr:row>
      <xdr:rowOff>205740</xdr:rowOff>
    </xdr:from>
    <xdr:to>
      <xdr:col>26</xdr:col>
      <xdr:colOff>7620</xdr:colOff>
      <xdr:row>16</xdr:row>
      <xdr:rowOff>205740</xdr:rowOff>
    </xdr:to>
    <xdr:cxnSp macro="">
      <xdr:nvCxnSpPr>
        <xdr:cNvPr id="40" name="直線矢印コネクタ 39"/>
        <xdr:cNvCxnSpPr/>
      </xdr:nvCxnSpPr>
      <xdr:spPr>
        <a:xfrm>
          <a:off x="6166485" y="3148965"/>
          <a:ext cx="64198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15240</xdr:colOff>
      <xdr:row>26</xdr:row>
      <xdr:rowOff>160020</xdr:rowOff>
    </xdr:from>
    <xdr:to>
      <xdr:col>20</xdr:col>
      <xdr:colOff>0</xdr:colOff>
      <xdr:row>26</xdr:row>
      <xdr:rowOff>160020</xdr:rowOff>
    </xdr:to>
    <xdr:cxnSp macro="">
      <xdr:nvCxnSpPr>
        <xdr:cNvPr id="41" name="直線矢印コネクタ 40"/>
        <xdr:cNvCxnSpPr/>
      </xdr:nvCxnSpPr>
      <xdr:spPr>
        <a:xfrm>
          <a:off x="4187190" y="6246495"/>
          <a:ext cx="1299210"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114300</xdr:colOff>
      <xdr:row>26</xdr:row>
      <xdr:rowOff>106680</xdr:rowOff>
    </xdr:from>
    <xdr:to>
      <xdr:col>13</xdr:col>
      <xdr:colOff>190500</xdr:colOff>
      <xdr:row>26</xdr:row>
      <xdr:rowOff>190500</xdr:rowOff>
    </xdr:to>
    <xdr:sp macro="" textlink="">
      <xdr:nvSpPr>
        <xdr:cNvPr id="42" name="正方形/長方形 41"/>
        <xdr:cNvSpPr/>
      </xdr:nvSpPr>
      <xdr:spPr>
        <a:xfrm flipV="1">
          <a:off x="3848100" y="6193155"/>
          <a:ext cx="295275" cy="8382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83820</xdr:colOff>
      <xdr:row>5</xdr:row>
      <xdr:rowOff>220980</xdr:rowOff>
    </xdr:from>
    <xdr:to>
      <xdr:col>41</xdr:col>
      <xdr:colOff>114300</xdr:colOff>
      <xdr:row>10</xdr:row>
      <xdr:rowOff>53340</xdr:rowOff>
    </xdr:to>
    <xdr:sp macro="" textlink="">
      <xdr:nvSpPr>
        <xdr:cNvPr id="43" name="角丸四角形吹き出し 42"/>
        <xdr:cNvSpPr/>
      </xdr:nvSpPr>
      <xdr:spPr>
        <a:xfrm>
          <a:off x="7980045" y="716280"/>
          <a:ext cx="2716530" cy="946785"/>
        </a:xfrm>
        <a:prstGeom prst="wedgeRoundRectCallout">
          <a:avLst>
            <a:gd name="adj1" fmla="val -63630"/>
            <a:gd name="adj2" fmla="val 53728"/>
            <a:gd name="adj3" fmla="val 16667"/>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a:t>
          </a:r>
          <a:r>
            <a:rPr kumimoji="1" lang="en-US" altLang="ja-JP" sz="1000">
              <a:solidFill>
                <a:sysClr val="windowText" lastClr="000000"/>
              </a:solidFill>
            </a:rPr>
            <a:t>1</a:t>
          </a:r>
          <a:r>
            <a:rPr kumimoji="1" lang="ja-JP" altLang="en-US" sz="1000">
              <a:solidFill>
                <a:sysClr val="windowText" lastClr="000000"/>
              </a:solidFill>
            </a:rPr>
            <a:t>・</a:t>
          </a:r>
          <a:r>
            <a:rPr kumimoji="1" lang="en-US" altLang="ja-JP" sz="1000">
              <a:solidFill>
                <a:sysClr val="windowText" lastClr="000000"/>
              </a:solidFill>
            </a:rPr>
            <a:t>2</a:t>
          </a:r>
          <a:r>
            <a:rPr kumimoji="1" lang="ja-JP" altLang="en-US" sz="1000">
              <a:solidFill>
                <a:sysClr val="windowText" lastClr="000000"/>
              </a:solidFill>
            </a:rPr>
            <a:t>歳児数</a:t>
          </a:r>
          <a:r>
            <a:rPr kumimoji="1" lang="en-US" altLang="ja-JP" sz="1000">
              <a:solidFill>
                <a:sysClr val="windowText" lastClr="000000"/>
              </a:solidFill>
            </a:rPr>
            <a:t>×1/6</a:t>
          </a:r>
          <a:r>
            <a:rPr kumimoji="1" lang="ja-JP" altLang="en-US" sz="1000">
              <a:solidFill>
                <a:sysClr val="windowText" lastClr="000000"/>
              </a:solidFill>
            </a:rPr>
            <a:t>（小数点第２位以下切捨て）</a:t>
          </a:r>
          <a:r>
            <a:rPr kumimoji="1" lang="en-US" altLang="ja-JP" sz="1000">
              <a:solidFill>
                <a:sysClr val="windowText" lastClr="000000"/>
              </a:solidFill>
            </a:rPr>
            <a:t>+0</a:t>
          </a:r>
          <a:r>
            <a:rPr kumimoji="1" lang="ja-JP" altLang="en-US" sz="1000">
              <a:solidFill>
                <a:sysClr val="windowText" lastClr="000000"/>
              </a:solidFill>
            </a:rPr>
            <a:t>歳児数</a:t>
          </a:r>
          <a:r>
            <a:rPr kumimoji="1" lang="en-US" altLang="ja-JP" sz="1000">
              <a:solidFill>
                <a:sysClr val="windowText" lastClr="000000"/>
              </a:solidFill>
            </a:rPr>
            <a:t>×1/3</a:t>
          </a:r>
          <a:r>
            <a:rPr kumimoji="1" lang="ja-JP" altLang="en-US" sz="1000">
              <a:solidFill>
                <a:sysClr val="windowText" lastClr="000000"/>
              </a:solidFill>
            </a:rPr>
            <a:t>（</a:t>
          </a:r>
          <a:r>
            <a:rPr kumimoji="1" lang="en-US" altLang="ja-JP" sz="1000">
              <a:solidFill>
                <a:sysClr val="windowText" lastClr="000000"/>
              </a:solidFill>
            </a:rPr>
            <a:t>〃</a:t>
          </a:r>
          <a:r>
            <a:rPr kumimoji="1" lang="ja-JP" altLang="en-US" sz="1000">
              <a:solidFill>
                <a:sysClr val="windowText" lastClr="000000"/>
              </a:solidFill>
            </a:rPr>
            <a:t>）</a:t>
          </a:r>
          <a:r>
            <a:rPr kumimoji="1" lang="en-US" altLang="ja-JP" sz="1000" b="1" u="sng">
              <a:solidFill>
                <a:srgbClr val="FF0000"/>
              </a:solidFill>
            </a:rPr>
            <a:t>+1</a:t>
          </a:r>
          <a:r>
            <a:rPr kumimoji="1" lang="ja-JP" altLang="en-US" sz="1000" b="1" u="sng">
              <a:solidFill>
                <a:srgbClr val="FF0000"/>
              </a:solidFill>
            </a:rPr>
            <a:t>人</a:t>
          </a:r>
          <a:r>
            <a:rPr kumimoji="1" lang="ja-JP" altLang="en-US" sz="1000">
              <a:solidFill>
                <a:sysClr val="windowText" lastClr="000000"/>
              </a:solidFill>
            </a:rPr>
            <a:t>＝</a:t>
          </a:r>
          <a:r>
            <a:rPr kumimoji="1" lang="ja-JP" altLang="en-US" sz="1000" b="1" u="sng">
              <a:solidFill>
                <a:srgbClr val="FF0000"/>
              </a:solidFill>
            </a:rPr>
            <a:t>保育従事者必要数</a:t>
          </a:r>
          <a:r>
            <a:rPr kumimoji="1" lang="ja-JP" altLang="en-US" sz="1000">
              <a:solidFill>
                <a:sysClr val="windowText" lastClr="000000"/>
              </a:solidFill>
            </a:rPr>
            <a:t>（小数点第１位を四捨五入）</a:t>
          </a:r>
          <a:endParaRPr kumimoji="1" lang="en-US" altLang="ja-JP" sz="1000" b="0" i="0" u="none" strike="noStrike" kern="0" cap="none" spc="0" normalizeH="0" baseline="0" noProof="0">
            <a:ln>
              <a:noFill/>
            </a:ln>
            <a:solidFill>
              <a:sysClr val="windowText" lastClr="000000"/>
            </a:solidFill>
            <a:effectLst/>
            <a:uLnTx/>
            <a:uFillTx/>
            <a:latin typeface="+mn-lt"/>
            <a:ea typeface="+mn-ea"/>
          </a:endParaRPr>
        </a:p>
        <a:p>
          <a:pPr algn="l"/>
          <a:r>
            <a:rPr kumimoji="1" lang="ja-JP" altLang="en-US" sz="1000" b="0" i="0" u="none" strike="noStrike" kern="0" cap="none" spc="0" normalizeH="0" baseline="0" noProof="0">
              <a:ln>
                <a:noFill/>
              </a:ln>
              <a:solidFill>
                <a:sysClr val="windowText" lastClr="000000"/>
              </a:solidFill>
              <a:effectLst/>
              <a:uLnTx/>
              <a:uFillTx/>
              <a:latin typeface="+mn-lt"/>
              <a:ea typeface="+mn-ea"/>
            </a:rPr>
            <a:t>・常時複数配置とすること</a:t>
          </a:r>
          <a:endParaRPr kumimoji="1" lang="ja-JP" altLang="en-US" sz="1000">
            <a:solidFill>
              <a:sysClr val="windowText" lastClr="000000"/>
            </a:solidFill>
          </a:endParaRPr>
        </a:p>
      </xdr:txBody>
    </xdr:sp>
    <xdr:clientData/>
  </xdr:twoCellAnchor>
  <xdr:twoCellAnchor>
    <xdr:from>
      <xdr:col>31</xdr:col>
      <xdr:colOff>160020</xdr:colOff>
      <xdr:row>11</xdr:row>
      <xdr:rowOff>7620</xdr:rowOff>
    </xdr:from>
    <xdr:to>
      <xdr:col>41</xdr:col>
      <xdr:colOff>121920</xdr:colOff>
      <xdr:row>14</xdr:row>
      <xdr:rowOff>228600</xdr:rowOff>
    </xdr:to>
    <xdr:sp macro="" textlink="">
      <xdr:nvSpPr>
        <xdr:cNvPr id="44" name="角丸四角形吹き出し 43"/>
        <xdr:cNvSpPr/>
      </xdr:nvSpPr>
      <xdr:spPr>
        <a:xfrm>
          <a:off x="8056245" y="1798320"/>
          <a:ext cx="2647950" cy="811530"/>
        </a:xfrm>
        <a:prstGeom prst="wedgeRoundRectCallout">
          <a:avLst>
            <a:gd name="adj1" fmla="val -68183"/>
            <a:gd name="adj2" fmla="val 48110"/>
            <a:gd name="adj3" fmla="val 16667"/>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Ｂ型は常時</a:t>
          </a:r>
          <a:r>
            <a:rPr kumimoji="1" lang="en-US" altLang="ja-JP" sz="1000">
              <a:solidFill>
                <a:sysClr val="windowText" lastClr="000000"/>
              </a:solidFill>
            </a:rPr>
            <a:t>2/3</a:t>
          </a:r>
          <a:r>
            <a:rPr kumimoji="1" lang="ja-JP" altLang="en-US" sz="1000">
              <a:solidFill>
                <a:sysClr val="windowText" lastClr="000000"/>
              </a:solidFill>
            </a:rPr>
            <a:t>以上</a:t>
          </a:r>
          <a:r>
            <a:rPr kumimoji="1" lang="ja-JP" altLang="en-US" sz="1000" b="0" i="0" u="none" strike="noStrike" kern="0" cap="none" spc="0" normalizeH="0" baseline="0" noProof="0">
              <a:ln>
                <a:noFill/>
              </a:ln>
              <a:solidFill>
                <a:sysClr val="windowText" lastClr="000000"/>
              </a:solidFill>
              <a:effectLst/>
              <a:uLnTx/>
              <a:uFillTx/>
              <a:latin typeface="+mn-lt"/>
              <a:ea typeface="+mn-ea"/>
            </a:rPr>
            <a:t>（必要数が</a:t>
          </a:r>
          <a:r>
            <a:rPr kumimoji="1" lang="en-US" altLang="ja-JP" sz="1000" b="0" i="0" u="none" strike="noStrike" kern="0" cap="none" spc="0" normalizeH="0" baseline="0" noProof="0">
              <a:ln>
                <a:noFill/>
              </a:ln>
              <a:solidFill>
                <a:sysClr val="windowText" lastClr="000000"/>
              </a:solidFill>
              <a:effectLst/>
              <a:uLnTx/>
              <a:uFillTx/>
              <a:latin typeface="+mn-lt"/>
              <a:ea typeface="+mn-ea"/>
            </a:rPr>
            <a:t>2</a:t>
          </a:r>
          <a:r>
            <a:rPr kumimoji="1" lang="ja-JP" altLang="en-US" sz="1000" b="0" i="0" u="none" strike="noStrike" kern="0" cap="none" spc="0" normalizeH="0" baseline="0" noProof="0">
              <a:ln>
                <a:noFill/>
              </a:ln>
              <a:solidFill>
                <a:sysClr val="windowText" lastClr="000000"/>
              </a:solidFill>
              <a:effectLst/>
              <a:uLnTx/>
              <a:uFillTx/>
              <a:latin typeface="+mn-lt"/>
              <a:ea typeface="+mn-ea"/>
            </a:rPr>
            <a:t>人のときは</a:t>
          </a:r>
          <a:r>
            <a:rPr kumimoji="1" lang="en-US" altLang="ja-JP" sz="1000" b="0" i="0" u="none" strike="noStrike" kern="0" cap="none" spc="0" normalizeH="0" baseline="0" noProof="0">
              <a:ln>
                <a:noFill/>
              </a:ln>
              <a:solidFill>
                <a:sysClr val="windowText" lastClr="000000"/>
              </a:solidFill>
              <a:effectLst/>
              <a:uLnTx/>
              <a:uFillTx/>
              <a:latin typeface="+mn-lt"/>
              <a:ea typeface="+mn-ea"/>
            </a:rPr>
            <a:t>1/2</a:t>
          </a:r>
          <a:r>
            <a:rPr kumimoji="1" lang="ja-JP" altLang="en-US" sz="1000" b="0" i="0" u="none" strike="noStrike" kern="0" cap="none" spc="0" normalizeH="0" baseline="0" noProof="0">
              <a:ln>
                <a:noFill/>
              </a:ln>
              <a:solidFill>
                <a:sysClr val="windowText" lastClr="000000"/>
              </a:solidFill>
              <a:effectLst/>
              <a:uLnTx/>
              <a:uFillTx/>
              <a:latin typeface="+mn-lt"/>
              <a:ea typeface="+mn-ea"/>
            </a:rPr>
            <a:t>以上）</a:t>
          </a:r>
          <a:r>
            <a:rPr kumimoji="1" lang="ja-JP" altLang="en-US" sz="1000">
              <a:solidFill>
                <a:sysClr val="windowText" lastClr="000000"/>
              </a:solidFill>
            </a:rPr>
            <a:t>有資格者が配置されている必要があります</a:t>
          </a:r>
        </a:p>
      </xdr:txBody>
    </xdr:sp>
    <xdr:clientData/>
  </xdr:twoCellAnchor>
  <xdr:twoCellAnchor>
    <xdr:from>
      <xdr:col>1</xdr:col>
      <xdr:colOff>82126</xdr:colOff>
      <xdr:row>24</xdr:row>
      <xdr:rowOff>214206</xdr:rowOff>
    </xdr:from>
    <xdr:to>
      <xdr:col>1</xdr:col>
      <xdr:colOff>356446</xdr:colOff>
      <xdr:row>24</xdr:row>
      <xdr:rowOff>305646</xdr:rowOff>
    </xdr:to>
    <xdr:sp macro="" textlink="">
      <xdr:nvSpPr>
        <xdr:cNvPr id="45" name="円/楕円 46"/>
        <xdr:cNvSpPr/>
      </xdr:nvSpPr>
      <xdr:spPr>
        <a:xfrm>
          <a:off x="348826" y="5672031"/>
          <a:ext cx="274320" cy="9144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457200</xdr:colOff>
      <xdr:row>25</xdr:row>
      <xdr:rowOff>220980</xdr:rowOff>
    </xdr:from>
    <xdr:to>
      <xdr:col>1</xdr:col>
      <xdr:colOff>731520</xdr:colOff>
      <xdr:row>26</xdr:row>
      <xdr:rowOff>0</xdr:rowOff>
    </xdr:to>
    <xdr:sp macro="" textlink="">
      <xdr:nvSpPr>
        <xdr:cNvPr id="46" name="円/楕円 49"/>
        <xdr:cNvSpPr/>
      </xdr:nvSpPr>
      <xdr:spPr>
        <a:xfrm>
          <a:off x="723900" y="5993130"/>
          <a:ext cx="274320" cy="9334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409786</xdr:colOff>
      <xdr:row>23</xdr:row>
      <xdr:rowOff>0</xdr:rowOff>
    </xdr:from>
    <xdr:to>
      <xdr:col>1</xdr:col>
      <xdr:colOff>684106</xdr:colOff>
      <xdr:row>23</xdr:row>
      <xdr:rowOff>0</xdr:rowOff>
    </xdr:to>
    <xdr:sp macro="" textlink="">
      <xdr:nvSpPr>
        <xdr:cNvPr id="47" name="円/楕円 52"/>
        <xdr:cNvSpPr/>
      </xdr:nvSpPr>
      <xdr:spPr>
        <a:xfrm>
          <a:off x="676486" y="5143500"/>
          <a:ext cx="274320" cy="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457200</xdr:colOff>
      <xdr:row>23</xdr:row>
      <xdr:rowOff>220980</xdr:rowOff>
    </xdr:from>
    <xdr:to>
      <xdr:col>1</xdr:col>
      <xdr:colOff>731520</xdr:colOff>
      <xdr:row>23</xdr:row>
      <xdr:rowOff>327660</xdr:rowOff>
    </xdr:to>
    <xdr:sp macro="" textlink="">
      <xdr:nvSpPr>
        <xdr:cNvPr id="48" name="円/楕円 53"/>
        <xdr:cNvSpPr/>
      </xdr:nvSpPr>
      <xdr:spPr>
        <a:xfrm>
          <a:off x="723900" y="5364480"/>
          <a:ext cx="274320" cy="9715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89746</xdr:colOff>
      <xdr:row>26</xdr:row>
      <xdr:rowOff>237066</xdr:rowOff>
    </xdr:from>
    <xdr:to>
      <xdr:col>1</xdr:col>
      <xdr:colOff>364066</xdr:colOff>
      <xdr:row>27</xdr:row>
      <xdr:rowOff>8466</xdr:rowOff>
    </xdr:to>
    <xdr:sp macro="" textlink="">
      <xdr:nvSpPr>
        <xdr:cNvPr id="49" name="円/楕円 54"/>
        <xdr:cNvSpPr/>
      </xdr:nvSpPr>
      <xdr:spPr>
        <a:xfrm>
          <a:off x="356446" y="6323541"/>
          <a:ext cx="274320" cy="8572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7620</xdr:colOff>
      <xdr:row>24</xdr:row>
      <xdr:rowOff>144780</xdr:rowOff>
    </xdr:from>
    <xdr:to>
      <xdr:col>17</xdr:col>
      <xdr:colOff>182880</xdr:colOff>
      <xdr:row>24</xdr:row>
      <xdr:rowOff>213360</xdr:rowOff>
    </xdr:to>
    <xdr:sp macro="" textlink="">
      <xdr:nvSpPr>
        <xdr:cNvPr id="50" name="正方形/長方形 49"/>
        <xdr:cNvSpPr/>
      </xdr:nvSpPr>
      <xdr:spPr>
        <a:xfrm>
          <a:off x="4617720" y="5602605"/>
          <a:ext cx="394335"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22</xdr:row>
      <xdr:rowOff>106680</xdr:rowOff>
    </xdr:from>
    <xdr:to>
      <xdr:col>29</xdr:col>
      <xdr:colOff>182880</xdr:colOff>
      <xdr:row>22</xdr:row>
      <xdr:rowOff>190498</xdr:rowOff>
    </xdr:to>
    <xdr:sp macro="" textlink="">
      <xdr:nvSpPr>
        <xdr:cNvPr id="51" name="正方形/長方形 50"/>
        <xdr:cNvSpPr/>
      </xdr:nvSpPr>
      <xdr:spPr>
        <a:xfrm flipV="1">
          <a:off x="3733800" y="4935855"/>
          <a:ext cx="3907155" cy="838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0</xdr:colOff>
      <xdr:row>22</xdr:row>
      <xdr:rowOff>114300</xdr:rowOff>
    </xdr:from>
    <xdr:to>
      <xdr:col>19</xdr:col>
      <xdr:colOff>190500</xdr:colOff>
      <xdr:row>22</xdr:row>
      <xdr:rowOff>182880</xdr:rowOff>
    </xdr:to>
    <xdr:sp macro="" textlink="">
      <xdr:nvSpPr>
        <xdr:cNvPr id="52" name="正方形/長方形 51"/>
        <xdr:cNvSpPr/>
      </xdr:nvSpPr>
      <xdr:spPr>
        <a:xfrm>
          <a:off x="5048250" y="4943475"/>
          <a:ext cx="409575"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0</xdr:colOff>
      <xdr:row>15</xdr:row>
      <xdr:rowOff>175260</xdr:rowOff>
    </xdr:from>
    <xdr:to>
      <xdr:col>34</xdr:col>
      <xdr:colOff>7620</xdr:colOff>
      <xdr:row>15</xdr:row>
      <xdr:rowOff>175260</xdr:rowOff>
    </xdr:to>
    <xdr:cxnSp macro="">
      <xdr:nvCxnSpPr>
        <xdr:cNvPr id="53" name="直線矢印コネクタ 52"/>
        <xdr:cNvCxnSpPr/>
      </xdr:nvCxnSpPr>
      <xdr:spPr>
        <a:xfrm>
          <a:off x="8115300" y="2813685"/>
          <a:ext cx="445770"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6.bin"/><Relationship Id="rId4" Type="http://schemas.openxmlformats.org/officeDocument/2006/relationships/comments" Target="../comments6.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kod006162@city.sendai.j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6.bin"/><Relationship Id="rId1" Type="http://schemas.openxmlformats.org/officeDocument/2006/relationships/hyperlink" Target="http://www.city.sendai.jp/toshi-kekakuchose/kurashi/machi/kaihatsu/toshikekaku/service.html"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I2"/>
  <sheetViews>
    <sheetView workbookViewId="0">
      <selection activeCell="D28" sqref="D28"/>
    </sheetView>
  </sheetViews>
  <sheetFormatPr defaultRowHeight="13.5"/>
  <cols>
    <col min="1" max="1" width="4.75" bestFit="1" customWidth="1"/>
    <col min="2" max="2" width="14.125" bestFit="1" customWidth="1"/>
    <col min="3" max="3" width="17.375" bestFit="1" customWidth="1"/>
    <col min="4" max="4" width="16.875" bestFit="1" customWidth="1"/>
    <col min="5" max="5" width="15.125" bestFit="1" customWidth="1"/>
    <col min="6" max="6" width="20.25" bestFit="1" customWidth="1"/>
    <col min="7" max="7" width="19.375" bestFit="1" customWidth="1"/>
    <col min="8" max="8" width="20.25" bestFit="1" customWidth="1"/>
    <col min="9" max="9" width="16.25" bestFit="1" customWidth="1"/>
    <col min="10" max="10" width="25.5" bestFit="1" customWidth="1"/>
    <col min="17" max="17" width="11.625" bestFit="1" customWidth="1"/>
    <col min="18" max="18" width="10.5" bestFit="1" customWidth="1"/>
    <col min="21" max="21" width="11.625" bestFit="1" customWidth="1"/>
    <col min="22" max="23" width="10.5" bestFit="1" customWidth="1"/>
    <col min="25" max="25" width="15.875" bestFit="1" customWidth="1"/>
    <col min="31" max="32" width="11.625" bestFit="1" customWidth="1"/>
    <col min="45" max="45" width="16.125" bestFit="1" customWidth="1"/>
    <col min="48" max="48" width="12.125" bestFit="1" customWidth="1"/>
    <col min="70" max="70" width="59.375" bestFit="1" customWidth="1"/>
    <col min="75" max="75" width="16.25" bestFit="1" customWidth="1"/>
    <col min="77" max="77" width="15" bestFit="1" customWidth="1"/>
    <col min="81" max="81" width="50.625" customWidth="1"/>
    <col min="106" max="107" width="16.25" bestFit="1" customWidth="1"/>
    <col min="108" max="108" width="10.875" bestFit="1" customWidth="1"/>
    <col min="112" max="112" width="10.875" bestFit="1" customWidth="1"/>
    <col min="141" max="141" width="15" bestFit="1" customWidth="1"/>
  </cols>
  <sheetData>
    <row r="1" spans="1:191" s="216" customFormat="1" ht="14.25">
      <c r="A1" s="216" t="s">
        <v>802</v>
      </c>
      <c r="B1" s="217" t="s">
        <v>803</v>
      </c>
      <c r="C1" s="216" t="s">
        <v>804</v>
      </c>
      <c r="D1" s="216" t="s">
        <v>805</v>
      </c>
      <c r="E1" s="216" t="s">
        <v>806</v>
      </c>
      <c r="F1" s="216" t="s">
        <v>807</v>
      </c>
      <c r="G1" s="216" t="s">
        <v>101</v>
      </c>
      <c r="H1" s="216" t="s">
        <v>808</v>
      </c>
      <c r="I1" s="216" t="s">
        <v>176</v>
      </c>
      <c r="J1" s="216" t="s">
        <v>809</v>
      </c>
      <c r="K1" s="216" t="s">
        <v>810</v>
      </c>
      <c r="L1" s="216" t="s">
        <v>811</v>
      </c>
      <c r="M1" s="216" t="s">
        <v>812</v>
      </c>
      <c r="N1" s="216" t="s">
        <v>813</v>
      </c>
      <c r="O1" s="216" t="s">
        <v>814</v>
      </c>
      <c r="P1" s="216" t="s">
        <v>815</v>
      </c>
      <c r="Q1" s="216" t="s">
        <v>246</v>
      </c>
      <c r="R1" s="216" t="s">
        <v>244</v>
      </c>
      <c r="S1" s="216" t="s">
        <v>243</v>
      </c>
      <c r="T1" s="216" t="s">
        <v>245</v>
      </c>
      <c r="U1" s="216" t="s">
        <v>816</v>
      </c>
      <c r="V1" s="216" t="s">
        <v>817</v>
      </c>
      <c r="W1" s="216" t="s">
        <v>818</v>
      </c>
      <c r="X1" s="216" t="s">
        <v>184</v>
      </c>
      <c r="Y1" s="216" t="s">
        <v>819</v>
      </c>
      <c r="Z1" s="216" t="s">
        <v>820</v>
      </c>
      <c r="AA1" s="216" t="s">
        <v>183</v>
      </c>
      <c r="AB1" s="216" t="s">
        <v>124</v>
      </c>
      <c r="AC1" s="218" t="s">
        <v>821</v>
      </c>
      <c r="AD1" s="217" t="s">
        <v>822</v>
      </c>
      <c r="AE1" s="217" t="s">
        <v>823</v>
      </c>
      <c r="AF1" s="217" t="s">
        <v>824</v>
      </c>
      <c r="AG1" s="217" t="s">
        <v>825</v>
      </c>
      <c r="AH1" s="217" t="s">
        <v>826</v>
      </c>
      <c r="AI1" s="219" t="s">
        <v>827</v>
      </c>
      <c r="AJ1" s="216" t="s">
        <v>828</v>
      </c>
      <c r="AK1" s="216" t="s">
        <v>829</v>
      </c>
      <c r="AL1" s="216" t="s">
        <v>830</v>
      </c>
      <c r="AM1" s="216" t="s">
        <v>831</v>
      </c>
      <c r="AN1" s="216" t="s">
        <v>905</v>
      </c>
      <c r="AO1" s="216" t="s">
        <v>160</v>
      </c>
      <c r="AP1" s="216" t="s">
        <v>832</v>
      </c>
      <c r="AQ1" s="216" t="s">
        <v>833</v>
      </c>
      <c r="AR1" s="220" t="s">
        <v>834</v>
      </c>
      <c r="AS1" s="220" t="s">
        <v>835</v>
      </c>
      <c r="AT1" s="221" t="s">
        <v>836</v>
      </c>
      <c r="AU1" s="221" t="s">
        <v>837</v>
      </c>
      <c r="AV1" s="216" t="s">
        <v>838</v>
      </c>
      <c r="AW1" s="216" t="s">
        <v>839</v>
      </c>
      <c r="AX1" s="216" t="s">
        <v>840</v>
      </c>
      <c r="AY1" s="216" t="s">
        <v>841</v>
      </c>
      <c r="AZ1" s="216" t="s">
        <v>842</v>
      </c>
      <c r="BA1" s="216" t="s">
        <v>843</v>
      </c>
      <c r="BB1" s="216" t="s">
        <v>844</v>
      </c>
      <c r="BC1" s="216" t="s">
        <v>906</v>
      </c>
      <c r="BD1" s="216" t="s">
        <v>845</v>
      </c>
      <c r="BE1" s="216" t="s">
        <v>846</v>
      </c>
      <c r="BF1" s="216" t="s">
        <v>847</v>
      </c>
      <c r="BG1" s="216" t="s">
        <v>848</v>
      </c>
      <c r="BH1" s="216" t="s">
        <v>849</v>
      </c>
      <c r="BI1" s="216" t="s">
        <v>850</v>
      </c>
      <c r="BJ1" s="216" t="s">
        <v>851</v>
      </c>
      <c r="BK1" s="216" t="s">
        <v>852</v>
      </c>
      <c r="BL1" s="216" t="s">
        <v>853</v>
      </c>
      <c r="BM1" s="216" t="s">
        <v>854</v>
      </c>
      <c r="BN1" s="216" t="s">
        <v>855</v>
      </c>
      <c r="BO1" s="216" t="s">
        <v>856</v>
      </c>
      <c r="BP1" s="216" t="s">
        <v>857</v>
      </c>
      <c r="BQ1" s="216" t="s">
        <v>858</v>
      </c>
      <c r="BR1" s="216" t="s">
        <v>859</v>
      </c>
      <c r="BS1" s="216" t="s">
        <v>860</v>
      </c>
      <c r="BT1" s="216" t="s">
        <v>161</v>
      </c>
      <c r="BU1" s="216" t="s">
        <v>861</v>
      </c>
      <c r="BV1" s="216" t="s">
        <v>862</v>
      </c>
      <c r="BW1" s="216" t="s">
        <v>863</v>
      </c>
      <c r="BX1" s="216" t="s">
        <v>907</v>
      </c>
      <c r="BY1" s="216" t="s">
        <v>864</v>
      </c>
      <c r="BZ1" s="216" t="s">
        <v>865</v>
      </c>
      <c r="CA1" s="216" t="s">
        <v>866</v>
      </c>
      <c r="CB1" s="216" t="s">
        <v>867</v>
      </c>
      <c r="CC1" s="216" t="s">
        <v>868</v>
      </c>
      <c r="CD1" s="216" t="s">
        <v>869</v>
      </c>
      <c r="CE1" s="216" t="s">
        <v>870</v>
      </c>
      <c r="CF1" s="216" t="s">
        <v>871</v>
      </c>
      <c r="CG1" s="216" t="s">
        <v>872</v>
      </c>
      <c r="CH1" s="216" t="s">
        <v>873</v>
      </c>
      <c r="CI1" s="216" t="s">
        <v>874</v>
      </c>
      <c r="CJ1" s="216" t="s">
        <v>875</v>
      </c>
      <c r="CK1" s="216" t="s">
        <v>876</v>
      </c>
      <c r="CL1" s="216" t="s">
        <v>877</v>
      </c>
      <c r="CM1" s="216" t="s">
        <v>878</v>
      </c>
      <c r="CN1" s="216" t="s">
        <v>879</v>
      </c>
      <c r="CO1" s="216" t="s">
        <v>880</v>
      </c>
      <c r="CP1" s="216" t="s">
        <v>908</v>
      </c>
      <c r="CQ1" s="216" t="s">
        <v>881</v>
      </c>
      <c r="CR1" s="216" t="s">
        <v>882</v>
      </c>
      <c r="CS1" s="216" t="s">
        <v>883</v>
      </c>
      <c r="CT1" s="216" t="s">
        <v>884</v>
      </c>
      <c r="CU1" s="216" t="s">
        <v>885</v>
      </c>
      <c r="CV1" s="216" t="s">
        <v>909</v>
      </c>
      <c r="CW1" s="216" t="s">
        <v>886</v>
      </c>
      <c r="CX1" s="216" t="s">
        <v>887</v>
      </c>
      <c r="CY1" s="216" t="s">
        <v>888</v>
      </c>
      <c r="CZ1" s="216" t="s">
        <v>889</v>
      </c>
      <c r="DA1" s="216" t="s">
        <v>890</v>
      </c>
      <c r="DB1" s="216" t="s">
        <v>891</v>
      </c>
      <c r="DC1" s="216" t="s">
        <v>892</v>
      </c>
      <c r="DD1" s="216" t="s">
        <v>893</v>
      </c>
      <c r="DE1" s="216" t="s">
        <v>894</v>
      </c>
      <c r="DF1" s="216" t="s">
        <v>890</v>
      </c>
      <c r="DG1" s="216" t="s">
        <v>895</v>
      </c>
      <c r="DH1" s="216" t="s">
        <v>896</v>
      </c>
      <c r="DI1" s="216" t="s">
        <v>897</v>
      </c>
      <c r="DJ1" s="216" t="s">
        <v>898</v>
      </c>
      <c r="DK1" s="216" t="s">
        <v>899</v>
      </c>
      <c r="DL1" s="216" t="s">
        <v>900</v>
      </c>
      <c r="DM1" s="216" t="s">
        <v>901</v>
      </c>
      <c r="DN1" s="216" t="s">
        <v>902</v>
      </c>
      <c r="DO1" s="236" t="s">
        <v>994</v>
      </c>
      <c r="DP1" s="236" t="s">
        <v>921</v>
      </c>
      <c r="DQ1" s="236" t="s">
        <v>922</v>
      </c>
      <c r="DR1" s="236" t="s">
        <v>923</v>
      </c>
      <c r="DS1" s="236" t="s">
        <v>924</v>
      </c>
      <c r="DT1" s="236" t="s">
        <v>925</v>
      </c>
      <c r="DU1" s="236" t="s">
        <v>926</v>
      </c>
      <c r="DV1" s="236" t="s">
        <v>927</v>
      </c>
      <c r="DW1" s="236" t="s">
        <v>928</v>
      </c>
      <c r="DX1" s="236" t="s">
        <v>929</v>
      </c>
      <c r="DY1" s="236" t="s">
        <v>311</v>
      </c>
      <c r="DZ1" s="236" t="s">
        <v>181</v>
      </c>
      <c r="EA1" s="236" t="s">
        <v>930</v>
      </c>
      <c r="EB1" s="236" t="s">
        <v>182</v>
      </c>
      <c r="EC1" s="236" t="s">
        <v>931</v>
      </c>
      <c r="ED1" s="236" t="s">
        <v>932</v>
      </c>
      <c r="EE1" s="236" t="s">
        <v>933</v>
      </c>
      <c r="EF1" s="236" t="s">
        <v>934</v>
      </c>
      <c r="EG1" s="236" t="s">
        <v>244</v>
      </c>
      <c r="EH1" s="236" t="s">
        <v>935</v>
      </c>
      <c r="EI1" s="236" t="s">
        <v>936</v>
      </c>
      <c r="EJ1" s="236" t="s">
        <v>937</v>
      </c>
      <c r="EK1" s="236" t="s">
        <v>938</v>
      </c>
      <c r="EL1" s="236" t="s">
        <v>939</v>
      </c>
      <c r="EM1" s="236" t="s">
        <v>940</v>
      </c>
      <c r="EN1" s="236" t="s">
        <v>941</v>
      </c>
      <c r="EO1" s="236" t="s">
        <v>942</v>
      </c>
      <c r="EP1" s="236" t="s">
        <v>943</v>
      </c>
      <c r="EQ1" s="236" t="s">
        <v>944</v>
      </c>
      <c r="ER1" s="236" t="s">
        <v>945</v>
      </c>
      <c r="ES1" s="236" t="s">
        <v>946</v>
      </c>
      <c r="ET1" s="236" t="s">
        <v>947</v>
      </c>
      <c r="EU1" s="236" t="s">
        <v>948</v>
      </c>
      <c r="EV1" s="236" t="s">
        <v>949</v>
      </c>
      <c r="EW1" s="236" t="s">
        <v>950</v>
      </c>
      <c r="EX1" s="236" t="s">
        <v>951</v>
      </c>
      <c r="EY1" s="236" t="s">
        <v>952</v>
      </c>
      <c r="EZ1" s="236" t="s">
        <v>953</v>
      </c>
      <c r="FA1" s="236" t="s">
        <v>954</v>
      </c>
      <c r="FB1" s="236" t="s">
        <v>955</v>
      </c>
      <c r="FC1" s="236" t="s">
        <v>956</v>
      </c>
      <c r="FD1" s="236" t="s">
        <v>957</v>
      </c>
      <c r="FE1" s="236" t="s">
        <v>972</v>
      </c>
      <c r="FF1" s="236" t="s">
        <v>973</v>
      </c>
      <c r="FG1" s="236" t="s">
        <v>958</v>
      </c>
      <c r="FH1" s="236" t="s">
        <v>959</v>
      </c>
      <c r="FI1" s="236" t="s">
        <v>960</v>
      </c>
      <c r="FJ1" s="236" t="s">
        <v>961</v>
      </c>
      <c r="FK1" s="236" t="s">
        <v>962</v>
      </c>
      <c r="FL1" s="236" t="s">
        <v>963</v>
      </c>
      <c r="FM1" s="236" t="s">
        <v>964</v>
      </c>
      <c r="FN1" s="216" t="s">
        <v>969</v>
      </c>
      <c r="FO1" s="216" t="s">
        <v>970</v>
      </c>
      <c r="FP1" s="216" t="s">
        <v>974</v>
      </c>
      <c r="FQ1" s="216" t="s">
        <v>975</v>
      </c>
      <c r="FR1" s="216" t="s">
        <v>976</v>
      </c>
      <c r="FS1" s="216" t="s">
        <v>977</v>
      </c>
      <c r="FT1" s="216" t="s">
        <v>978</v>
      </c>
      <c r="FU1" s="216" t="s">
        <v>979</v>
      </c>
      <c r="FV1" s="216" t="s">
        <v>980</v>
      </c>
      <c r="FW1" s="216" t="s">
        <v>981</v>
      </c>
      <c r="FX1" s="216" t="s">
        <v>982</v>
      </c>
      <c r="FY1" s="216" t="s">
        <v>983</v>
      </c>
      <c r="FZ1" s="216" t="s">
        <v>984</v>
      </c>
      <c r="GA1" s="216" t="s">
        <v>985</v>
      </c>
      <c r="GB1" s="216" t="s">
        <v>986</v>
      </c>
      <c r="GC1" s="216" t="s">
        <v>987</v>
      </c>
      <c r="GD1" s="216" t="s">
        <v>988</v>
      </c>
      <c r="GE1" s="216" t="s">
        <v>989</v>
      </c>
      <c r="GF1" s="216" t="s">
        <v>991</v>
      </c>
      <c r="GG1" s="216" t="s">
        <v>992</v>
      </c>
      <c r="GH1" s="216" t="s">
        <v>993</v>
      </c>
      <c r="GI1" s="216" t="s">
        <v>995</v>
      </c>
    </row>
    <row r="2" spans="1:191" s="216" customFormat="1" ht="15" customHeight="1">
      <c r="B2" s="217">
        <f>様式1_小規模保育事業設置計画書!L40</f>
        <v>0</v>
      </c>
      <c r="C2" s="216">
        <f>様式1_小規模保育事業設置計画書!I4</f>
        <v>0</v>
      </c>
      <c r="D2" s="216" t="str">
        <f>様式1_小規模保育事業設置計画書!I10&amp;" "&amp;様式1_小規模保育事業設置計画書!T10</f>
        <v xml:space="preserve"> </v>
      </c>
      <c r="E2" s="221" t="str">
        <f>様式1_小規模保育事業設置計画書!I11&amp;様式1_小規模保育事業設置計画書!M11&amp;様式1_小規模保育事業設置計画書!O11&amp;様式1_小規模保育事業設置計画書!Q11&amp;様式1_小規模保育事業設置計画書!S11&amp;様式1_小規模保育事業設置計画書!U11</f>
        <v>年月日</v>
      </c>
      <c r="F2" s="221">
        <f>様式1_小規模保育事業設置計画書!I3</f>
        <v>0</v>
      </c>
      <c r="G2" s="221" t="str">
        <f>"(仮称)"&amp;B2</f>
        <v>(仮称)0</v>
      </c>
      <c r="H2" s="221" t="str">
        <f>様式1_小規模保育事業設置計画書!L42&amp;様式1_小規模保育事業設置計画書!O42&amp;様式1_小規模保育事業設置計画書!P42</f>
        <v>区</v>
      </c>
      <c r="I2" s="221" t="str">
        <f>"小規模保育事業"&amp;様式1_小規模保育事業設置計画書!O39&amp;"型"</f>
        <v>小規模保育事業型</v>
      </c>
      <c r="J2" s="221" t="str">
        <f>様式1_小規模保育事業設置計画書!AD44&amp;"名(0歳児"&amp;様式1_小規模保育事業設置計画書!I44&amp;"名・1歳児"&amp;様式1_小規模保育事業設置計画書!V44&amp;"名・2歳児"&amp;様式1_小規模保育事業設置計画書!Z44&amp;"名)"</f>
        <v>名(0歳児名・1歳児名・2歳児名)</v>
      </c>
      <c r="K2" s="221" t="str">
        <f>様式1_小規模保育事業設置計画書!I44&amp;"名"</f>
        <v>名</v>
      </c>
      <c r="L2" s="221" t="str">
        <f>様式1_小規模保育事業設置計画書!M45&amp;":"&amp;IF(様式1_小規模保育事業設置計画書!P45=0,"00",様式1_小規模保育事業設置計画書!P45)&amp;"～"&amp;様式1_小規模保育事業設置計画書!T45&amp;":"&amp;IF(様式1_小規模保育事業設置計画書!W45=0,"00",様式1_小規模保育事業設置計画書!W45)</f>
        <v>:00～:00</v>
      </c>
      <c r="M2" s="221" t="e">
        <f>IF(様式1_小規模保育事業設置計画書!AA46+様式1_小規模保育事業設置計画書!AE46=0,"なし",IF(様式1_小規模保育事業設置計画書!AA46=0,"",様式1_小規模保育事業設置計画書!AA46&amp;様式1_小規模保育事業設置計画書!AC46)&amp;IF(様式1_小規模保育事業設置計画書!AE46=0,"",様式1_小規模保育事業設置計画書!AE46&amp;様式1_小規模保育事業設置計画書!AG46))</f>
        <v>#VALUE!</v>
      </c>
      <c r="N2" s="221" t="str">
        <f>様式1_小規模保育事業設置計画書!M47&amp;":"&amp;IF(様式1_小規模保育事業設置計画書!P47=0,"00",様式1_小規模保育事業設置計画書!P47)&amp;"～"&amp;様式1_小規模保育事業設置計画書!T47&amp;":"&amp;IF(様式1_小規模保育事業設置計画書!W47=0,"00",様式1_小規模保育事業設置計画書!W47)</f>
        <v>:00～:00</v>
      </c>
      <c r="O2" s="221" t="e">
        <f>IF(様式1_小規模保育事業設置計画書!AA48+様式1_小規模保育事業設置計画書!AE48=0,"なし",IF(様式1_小規模保育事業設置計画書!AA48=0,"",様式1_小規模保育事業設置計画書!AA48&amp;様式1_小規模保育事業設置計画書!AC48)&amp;IF(様式1_小規模保育事業設置計画書!AE48=0,"",様式1_小規模保育事業設置計画書!AE48&amp;様式1_小規模保育事業設置計画書!AG48))</f>
        <v>#VALUE!</v>
      </c>
      <c r="P2" s="221" t="str">
        <f>様式1_小規模保育事業設置計画書!M51&amp;様式1_小規模保育事業設置計画書!U51&amp;様式1_小規模保育事業設置計画書!V51&amp;様式1_小規模保育事業設置計画書!X51&amp;様式1_小規模保育事業設置計画書!AC51&amp;様式1_小規模保育事業設置計画書!AE51</f>
        <v>造階建て建物の階部分</v>
      </c>
      <c r="Q2" s="222" t="e">
        <f>#REF!*1000</f>
        <v>#REF!</v>
      </c>
      <c r="R2" s="222" t="e">
        <f>#REF!*1000</f>
        <v>#REF!</v>
      </c>
      <c r="S2" s="222" t="e">
        <f>#REF!*1000</f>
        <v>#REF!</v>
      </c>
      <c r="T2" s="222" t="e">
        <f>#REF!*1000</f>
        <v>#REF!</v>
      </c>
      <c r="U2" s="222" t="e">
        <f>#REF!*1000</f>
        <v>#REF!</v>
      </c>
      <c r="V2" s="222" t="e">
        <f>#REF!*1000</f>
        <v>#REF!</v>
      </c>
      <c r="W2" s="222" t="e">
        <f>#REF!*1000</f>
        <v>#REF!</v>
      </c>
      <c r="X2" s="219" t="e">
        <f>#REF!*1000</f>
        <v>#REF!</v>
      </c>
      <c r="Y2" s="219" t="e">
        <f>#REF!*1000</f>
        <v>#REF!</v>
      </c>
      <c r="Z2" s="222" t="e">
        <f>#REF!*1000</f>
        <v>#REF!</v>
      </c>
      <c r="AA2" s="219" t="e">
        <f>#REF!*1000</f>
        <v>#REF!</v>
      </c>
      <c r="AB2" s="222" t="e">
        <f>#REF!*1000</f>
        <v>#REF!</v>
      </c>
      <c r="AC2" s="231" t="e">
        <f>IF(AF2&gt;32000000,21333000,ROUNDDOWN(AF2*2/3,-3))</f>
        <v>#REF!</v>
      </c>
      <c r="AD2" s="231" t="e">
        <f t="shared" ref="AD2" si="0">IF(AF2&gt;32000000,2667000,Q2-AC2)</f>
        <v>#REF!</v>
      </c>
      <c r="AE2" s="223" t="e">
        <f>SUM(#REF!)*1000</f>
        <v>#REF!</v>
      </c>
      <c r="AF2" s="223" t="e">
        <f>#REF!*1000</f>
        <v>#REF!</v>
      </c>
      <c r="AG2" s="226" t="e">
        <f>#REF!*1000</f>
        <v>#REF!</v>
      </c>
      <c r="AH2" s="226" t="e">
        <f>#REF!*1000</f>
        <v>#REF!</v>
      </c>
      <c r="AI2" s="227"/>
      <c r="AJ2" s="228"/>
      <c r="AK2" s="228"/>
      <c r="AL2" s="228"/>
      <c r="AM2" s="228"/>
      <c r="AN2" s="216" t="e">
        <f>様式1_小規模保育事業設置計画書!#REF!</f>
        <v>#REF!</v>
      </c>
      <c r="AO2" s="216">
        <f>様式1_小規模保育事業設置計画書!M54</f>
        <v>0</v>
      </c>
      <c r="AP2" s="216">
        <f>様式1_小規模保育事業設置計画書!M55</f>
        <v>0</v>
      </c>
      <c r="AQ2" s="216">
        <f>様式1_小規模保育事業設置計画書!M23</f>
        <v>0</v>
      </c>
      <c r="AR2" s="220" t="str">
        <f>様式1_小規模保育事業設置計画書!R22</f>
        <v/>
      </c>
      <c r="AS2" s="220" t="e">
        <f>AR2+AH2</f>
        <v>#VALUE!</v>
      </c>
      <c r="AT2" s="221" t="str">
        <f>様式1_小規模保育事業設置計画書!M61&amp;様式1_小規模保育事業設置計画書!Q61&amp;様式1_小規模保育事業設置計画書!S61</f>
        <v/>
      </c>
      <c r="AU2" s="221" t="str">
        <f>様式1_小規模保育事業設置計画書!Y61&amp;様式1_小規模保育事業設置計画書!AC61&amp;様式1_小規模保育事業設置計画書!AE61</f>
        <v/>
      </c>
      <c r="AV2" s="222" t="e">
        <f>AB2+Z2</f>
        <v>#REF!</v>
      </c>
      <c r="AW2" s="222" t="e">
        <f>AA2+X2</f>
        <v>#REF!</v>
      </c>
      <c r="AX2" s="220" t="e">
        <f>#REF!</f>
        <v>#REF!</v>
      </c>
      <c r="AY2" s="220" t="e">
        <f>#REF!</f>
        <v>#REF!</v>
      </c>
      <c r="AZ2" s="220" t="e">
        <f>#REF!</f>
        <v>#REF!</v>
      </c>
      <c r="BA2" s="220" t="e">
        <f>#REF!</f>
        <v>#REF!</v>
      </c>
      <c r="BB2" s="220" t="e">
        <f>#REF!</f>
        <v>#REF!</v>
      </c>
      <c r="BC2" s="220" t="e">
        <f>#REF!+#REF!</f>
        <v>#REF!</v>
      </c>
      <c r="BD2" s="220" t="e">
        <f>#REF!</f>
        <v>#REF!</v>
      </c>
      <c r="BE2" s="220" t="e">
        <f>#REF!</f>
        <v>#REF!</v>
      </c>
      <c r="BF2" s="232" t="e">
        <f>IF(AF2&gt;32000000,32000,AF2/1000)</f>
        <v>#REF!</v>
      </c>
      <c r="BG2" s="232" t="e">
        <f>ROUNDDOWN(BF2*0.75,0)</f>
        <v>#REF!</v>
      </c>
      <c r="BH2" s="230" t="e">
        <f>IF(BG2=24000,"上回る","下回る")</f>
        <v>#REF!</v>
      </c>
      <c r="BI2" s="232" t="e">
        <f>AC2/1000</f>
        <v>#REF!</v>
      </c>
      <c r="BJ2" s="232" t="e">
        <f>AD2/1000</f>
        <v>#REF!</v>
      </c>
      <c r="BK2" s="216" t="str">
        <f>様式1_小規模保育事業設置計画書!M59&amp;"（徒歩約"&amp;ROUNDUP(様式3_土地・建物の状況!V37/80,0)&amp;"分、"&amp;様式3_土地・建物の状況!V37&amp;"m）"</f>
        <v>（徒歩約0分、m）</v>
      </c>
      <c r="BL2" s="227"/>
      <c r="BM2" s="228"/>
      <c r="BN2" s="228"/>
      <c r="BO2" s="228"/>
      <c r="BP2" s="228"/>
      <c r="BQ2" s="228"/>
      <c r="BR2" s="216" t="str">
        <f>様式1_小規模保育事業設置計画書!M57&amp;様式1_小規模保育事業設置計画書!O57&amp;様式1_小規模保育事業設置計画書!Q57&amp;様式1_小規模保育事業設置計画書!R57&amp;様式1_小規模保育事業設置計画書!T57&amp;"から"&amp;様式1_小規模保育事業設置計画書!X57&amp;様式1_小規模保育事業設置計画書!Z57&amp;様式1_小規模保育事業設置計画書!AB57&amp;様式1_小規模保育事業設置計画書!AC57&amp;様式1_小規模保育事業設置計画書!AE57&amp;様式1_小規模保育事業設置計画書!AF57&amp;"の賃貸借契約を締結する旨の確約書を確認しており、"</f>
        <v>令和年月から令和年月までの賃貸借契約を締結する旨の確約書を確認しており、</v>
      </c>
      <c r="BS2" s="228"/>
      <c r="BT2" s="216" t="str">
        <f>様式3_土地・建物の状況!V28&amp;"（建ぺい率　％／容積率　　％）"</f>
        <v>（建ぺい率　％／容積率　　％）</v>
      </c>
      <c r="BU2" s="228"/>
      <c r="BV2" s="228"/>
      <c r="BW2" s="224" t="e">
        <f>様式1_小規模保育事業設置計画書!R22/1000000</f>
        <v>#VALUE!</v>
      </c>
      <c r="BX2" s="220" t="s">
        <v>903</v>
      </c>
      <c r="BY2" s="224" t="e">
        <f>#REF!/1000</f>
        <v>#REF!</v>
      </c>
      <c r="BZ2" s="216" t="s">
        <v>904</v>
      </c>
      <c r="CA2" s="219" t="e">
        <f>BW2+BY2</f>
        <v>#VALUE!</v>
      </c>
      <c r="CB2" s="216" t="s">
        <v>243</v>
      </c>
      <c r="CC2" s="216" t="e">
        <f>#REF!&amp;#REF!&amp;"支店から発行された残高証明書と通帳・証書の写し（平成　年　月　日付け）により、"&amp;#REF!&amp;"預金"&amp;#REF!/1000&amp;"百万円の残高を確認している。"</f>
        <v>#REF!</v>
      </c>
      <c r="CD2" s="228"/>
      <c r="CE2" s="216" t="s">
        <v>910</v>
      </c>
      <c r="CF2" s="220" t="e">
        <f>#REF!/1000</f>
        <v>#REF!</v>
      </c>
      <c r="CG2" s="216" t="e">
        <f>"百万円を借入する予定であるが、"&amp;#REF!&amp;"より"&amp;#REF!&amp;"百万円の融資証明書（令和　年　月　日付）と返済予定表（元金"&amp;#REF!&amp;"百万円、期間"&amp;#REF!&amp;"年、金利年"&amp;#REF!&amp;"％）が発行されているのを確認している。"</f>
        <v>#REF!</v>
      </c>
      <c r="CH2" s="228"/>
      <c r="CI2" s="228"/>
      <c r="CJ2" s="228"/>
      <c r="CK2" s="228"/>
      <c r="CL2" s="228"/>
      <c r="CM2" s="225"/>
      <c r="CN2" s="216" t="e">
        <f>LEFT(AS2)&amp;","&amp;MID(AS2,2,3)&amp;"万"&amp;MID(AS2,5,1)&amp;","&amp;MID(AS2,6,3)</f>
        <v>#VALUE!</v>
      </c>
      <c r="CO2" s="216" t="e">
        <f>LEFT(BG2)&amp;","&amp;MID(BG2,2,3)&amp;"万"&amp;RIGHT(BG2,1)&amp;",000"</f>
        <v>#REF!</v>
      </c>
      <c r="CP2" s="216" t="e">
        <f>IF(AF2&lt;32000000,"補助対象経費合計（Ａ）","補助基準額合計（Ｂ）")</f>
        <v>#REF!</v>
      </c>
      <c r="CQ2" s="228"/>
      <c r="CR2" s="216" t="str">
        <f>"代替園庭については、"&amp;様式1_小規模保育事業設置計画書!M59&amp;"南を活用する計画でございます。距離としては約"&amp;様式3_土地・建物の状況!V37&amp;"mでございます。"</f>
        <v>代替園庭については、南を活用する計画でございます。距離としては約mでございます。</v>
      </c>
      <c r="CS2" s="216" t="str">
        <f>"～であることから、周辺地域からの利用が見込まれます。周辺には現在"&amp;BN2&amp;"か所の保育所等がありますが、3歳未満児の待機児童数が、平成30年3月１日時点で"&amp;BO2&amp;"人、平成30年9月１日時点で"&amp;BP2&amp;"人であり、当該事業予定地に小規模保育事業を整備する必要性が認められます。"</f>
        <v>～であることから、周辺地域からの利用が見込まれます。周辺には現在か所の保育所等がありますが、3歳未満児の待機児童数が、平成30年3月１日時点で人、平成30年9月１日時点で人であり、当該事業予定地に小規模保育事業を整備する必要性が認められます。</v>
      </c>
      <c r="CT2" s="228"/>
      <c r="CU2" s="228"/>
      <c r="CV2" s="228"/>
      <c r="CW2" s="228"/>
      <c r="CX2" s="228"/>
      <c r="CY2" s="228"/>
      <c r="CZ2" s="228"/>
      <c r="DA2" s="228"/>
      <c r="DB2" s="225"/>
      <c r="DC2" s="225"/>
      <c r="DD2" s="229"/>
      <c r="DE2" s="237" t="e">
        <f>Q2-DD2</f>
        <v>#REF!</v>
      </c>
      <c r="DF2" s="228"/>
      <c r="DG2" s="228"/>
      <c r="DH2" s="229"/>
      <c r="DI2" s="228"/>
      <c r="DJ2" s="230" t="str">
        <f>LEFT(DH2)</f>
        <v/>
      </c>
      <c r="DK2" s="230" t="str">
        <f>MID(DH2,2,1)</f>
        <v/>
      </c>
      <c r="DL2" s="230" t="str">
        <f>MID(DH2,3,1)</f>
        <v/>
      </c>
      <c r="DM2" s="230" t="str">
        <f>MID(DH2,4,1)</f>
        <v/>
      </c>
      <c r="DN2" s="230" t="str">
        <f>MID(DH2,5,1)</f>
        <v/>
      </c>
      <c r="DO2" s="216">
        <f>様式1_小規模保育事業設置計画書!T41</f>
        <v>0</v>
      </c>
      <c r="DP2" s="228"/>
      <c r="DQ2" s="228"/>
      <c r="DR2" s="228"/>
      <c r="DS2" s="228"/>
      <c r="DT2" s="228"/>
      <c r="DU2" s="216" t="e">
        <f>様式1_小規模保育事業設置計画書!#REF!</f>
        <v>#REF!</v>
      </c>
      <c r="DV2" s="228"/>
      <c r="DW2" s="228"/>
      <c r="DX2" s="228"/>
      <c r="DY2" s="228"/>
      <c r="DZ2" s="216">
        <f>様式1_小規模保育事業設置計画書!Y54</f>
        <v>0</v>
      </c>
      <c r="EA2" s="216" t="str">
        <f>様式1_小規模保育事業設置計画書!M52&amp;"年"&amp;様式1_小規模保育事業設置計画書!R52&amp;"月"</f>
        <v>年月</v>
      </c>
      <c r="EB2" s="216">
        <f>様式1_小規模保育事業設置計画書!Y52</f>
        <v>0</v>
      </c>
      <c r="EC2" s="216" t="str">
        <f>様式1_小規模保育事業設置計画書!Y55&amp;"台分"</f>
        <v>台分</v>
      </c>
      <c r="ED2" s="216" t="str">
        <f>"令和"&amp;様式1_小規模保育事業設置計画書!O57&amp;"年"&amp;様式1_小規模保育事業設置計画書!R57&amp;"月～令和"&amp;様式1_小規模保育事業設置計画書!Z57&amp;"年"&amp;様式1_小規模保育事業設置計画書!AC57&amp;"月まで"</f>
        <v>令和年月～令和年月まで</v>
      </c>
      <c r="EE2" s="220">
        <f>様式1_小規模保育事業設置計画書!Y56</f>
        <v>0</v>
      </c>
      <c r="EF2" s="228"/>
      <c r="EG2" s="228"/>
      <c r="EH2" s="228"/>
      <c r="EI2" s="216" t="str">
        <f>様式1_小規模保育事業設置計画書!M51&amp;"造"&amp;様式1_小規模保育事業設置計画書!V51&amp;"階建て"</f>
        <v>造階建て</v>
      </c>
      <c r="EJ2" s="216" t="str">
        <f>様式1_小規模保育事業設置計画書!AC51&amp;"階部分"</f>
        <v>階部分</v>
      </c>
      <c r="EK2" s="220" t="e">
        <f>BA2+BB2</f>
        <v>#REF!</v>
      </c>
      <c r="EL2" s="216" t="e">
        <f>Z2/1000</f>
        <v>#REF!</v>
      </c>
      <c r="EM2" s="216" t="e">
        <f>AB2/1000</f>
        <v>#REF!</v>
      </c>
      <c r="EN2" s="216" t="e">
        <f>SUM(Z2:AB2)/1000</f>
        <v>#REF!</v>
      </c>
      <c r="EO2" s="216" t="e">
        <f>EN2+BE2</f>
        <v>#REF!</v>
      </c>
      <c r="EP2" s="216" t="e">
        <f>AR2/1000</f>
        <v>#VALUE!</v>
      </c>
      <c r="EQ2" s="216" t="e">
        <f>EO2+EP2</f>
        <v>#REF!</v>
      </c>
      <c r="ER2" s="216" t="e">
        <f>AX2+AY2+AZ2</f>
        <v>#REF!</v>
      </c>
      <c r="ES2" s="216" t="e">
        <f t="shared" ref="ES2:EU2" si="1">R2/1000</f>
        <v>#REF!</v>
      </c>
      <c r="ET2" s="216" t="e">
        <f t="shared" si="1"/>
        <v>#REF!</v>
      </c>
      <c r="EU2" s="216" t="e">
        <f t="shared" si="1"/>
        <v>#REF!</v>
      </c>
      <c r="EV2" s="216" t="e">
        <f>ES2+ET2+EU2+BG2+EP2</f>
        <v>#REF!</v>
      </c>
      <c r="EW2" s="216" t="e">
        <f>EU2+ET2+ES2+BG2</f>
        <v>#REF!</v>
      </c>
      <c r="EX2" s="216" t="e">
        <f>ET2+EP2</f>
        <v>#REF!</v>
      </c>
      <c r="EY2" s="216" t="str">
        <f>様式3_土地・建物の状況!Y12</f>
        <v/>
      </c>
      <c r="EZ2" s="216" t="str">
        <f>様式3_土地・建物の状況!Y13</f>
        <v/>
      </c>
      <c r="FA2" s="216" t="str">
        <f>様式3_土地・建物の状況!Y14</f>
        <v/>
      </c>
      <c r="FB2" s="216" t="str">
        <f>様式3_土地・建物の状況!Y15</f>
        <v/>
      </c>
      <c r="FC2" s="216" t="str">
        <f>様式3_土地・建物の状況!Y16</f>
        <v/>
      </c>
      <c r="FD2" s="216" t="str">
        <f>様式3_土地・建物の状況!Y17</f>
        <v/>
      </c>
      <c r="FE2" s="216">
        <f>様式7_収支予算書_１年目!B6</f>
        <v>0</v>
      </c>
      <c r="FF2" s="216">
        <f>様式7_収支予算書_１年目!D6</f>
        <v>0</v>
      </c>
      <c r="FG2" s="216" t="e">
        <f>FF2/FE2</f>
        <v>#DIV/0!</v>
      </c>
      <c r="FH2" s="216" t="e">
        <f>FF2/(MID(DX2,3,1)+MID(DX2,9,1))/12</f>
        <v>#VALUE!</v>
      </c>
      <c r="FI2" s="216" t="str">
        <f>様式1_小規模保育事業設置計画書!I50</f>
        <v>余裕活用型</v>
      </c>
      <c r="FJ2" s="228"/>
      <c r="FK2" s="228"/>
      <c r="FL2" s="228"/>
      <c r="FM2" s="216" t="str">
        <f>LEFT(J2,3)</f>
        <v>名(0</v>
      </c>
      <c r="FN2" s="216">
        <f>様式1_小規模保育事業設置計画書!M59</f>
        <v>0</v>
      </c>
      <c r="FO2" s="216">
        <f>様式3_土地・建物の状況!V37</f>
        <v>0</v>
      </c>
      <c r="FP2" s="216">
        <f>様式1_小規模保育事業設置計画書!K25</f>
        <v>0</v>
      </c>
      <c r="FQ2" s="216">
        <f>様式1_小規模保育事業設置計画書!K26</f>
        <v>0</v>
      </c>
      <c r="FR2" s="216">
        <f>様式1_小規模保育事業設置計画書!N26</f>
        <v>0</v>
      </c>
      <c r="FS2" s="216">
        <f>様式1_小規模保育事業設置計画書!I33</f>
        <v>0</v>
      </c>
      <c r="FT2" s="216">
        <f>様式1_小規模保育事業設置計画書!K33</f>
        <v>0</v>
      </c>
      <c r="FU2" s="216">
        <f>様式1_小規模保育事業設置計画書!M33</f>
        <v>0</v>
      </c>
      <c r="FV2" s="216">
        <f>様式1_小規模保育事業設置計画書!O33</f>
        <v>0</v>
      </c>
      <c r="FW2" s="216">
        <f>様式1_小規模保育事業設置計画書!Q33</f>
        <v>0</v>
      </c>
      <c r="FX2" s="216">
        <f>様式1_小規模保育事業設置計画書!S33</f>
        <v>0</v>
      </c>
      <c r="FY2" s="216">
        <f>様式1_小規模保育事業設置計画書!U33</f>
        <v>0</v>
      </c>
      <c r="FZ2" s="216">
        <f>様式1_小規模保育事業設置計画書!W33</f>
        <v>0</v>
      </c>
      <c r="GA2" s="216">
        <f>様式1_小規模保育事業設置計画書!Y33</f>
        <v>0</v>
      </c>
      <c r="GB2" s="216">
        <f>様式1_小規模保育事業設置計画書!AA33</f>
        <v>0</v>
      </c>
      <c r="GC2" s="216" t="str">
        <f>様式1_小規模保育事業設置計画書!AC33</f>
        <v/>
      </c>
      <c r="GD2" s="216" t="str">
        <f>様式1_小規模保育事業設置計画書!AE33</f>
        <v/>
      </c>
      <c r="GE2" s="216" t="e">
        <f>GC2+GD2</f>
        <v>#VALUE!</v>
      </c>
      <c r="GF2" s="216">
        <f>様式1_小規模保育事業設置計画書!M64</f>
        <v>0</v>
      </c>
      <c r="GG2" s="216">
        <f>様式1_小規模保育事業設置計画書!T64</f>
        <v>0</v>
      </c>
      <c r="GH2" s="216">
        <f>様式1_小規模保育事業設置計画書!AA64</f>
        <v>0</v>
      </c>
      <c r="GI2" s="216">
        <f>様式1_小規模保育事業設置計画書!AD41</f>
        <v>0</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Q25"/>
  <sheetViews>
    <sheetView view="pageBreakPreview" topLeftCell="B1" zoomScale="70" zoomScaleNormal="85" zoomScaleSheetLayoutView="70" workbookViewId="0">
      <selection activeCell="D13" sqref="D13:K13"/>
    </sheetView>
  </sheetViews>
  <sheetFormatPr defaultColWidth="2.625" defaultRowHeight="13.5"/>
  <cols>
    <col min="1" max="1" width="2.625" style="92"/>
    <col min="2" max="3" width="2.625" style="92" customWidth="1"/>
    <col min="4" max="16" width="2.625" style="92"/>
    <col min="17" max="18" width="2.625" style="92" customWidth="1"/>
    <col min="19" max="35" width="2.625" style="92"/>
    <col min="36" max="37" width="2.625" style="92" customWidth="1"/>
    <col min="38" max="50" width="2.625" style="92"/>
    <col min="51" max="52" width="2.625" style="92" customWidth="1"/>
    <col min="53" max="92" width="2.625" style="92"/>
    <col min="93" max="93" width="10" style="92" bestFit="1" customWidth="1"/>
    <col min="94" max="97" width="2.625" style="92"/>
    <col min="98" max="98" width="7.25" style="92" bestFit="1" customWidth="1"/>
    <col min="99" max="16384" width="2.625" style="92"/>
  </cols>
  <sheetData>
    <row r="1" spans="1:69" s="89" customFormat="1" ht="24.75" customHeight="1">
      <c r="A1" s="90"/>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1"/>
      <c r="AD1" s="854" t="s">
        <v>265</v>
      </c>
      <c r="AE1" s="855"/>
      <c r="AF1" s="855"/>
      <c r="AG1" s="856"/>
      <c r="AI1" s="90"/>
      <c r="AJ1" s="90"/>
      <c r="AK1" s="90"/>
      <c r="AL1" s="90"/>
      <c r="AM1" s="90"/>
      <c r="AN1" s="90"/>
      <c r="AO1" s="90"/>
      <c r="AP1" s="90"/>
      <c r="AQ1" s="90"/>
      <c r="AR1" s="90"/>
      <c r="AS1" s="90"/>
      <c r="AT1" s="90"/>
      <c r="AU1" s="90"/>
      <c r="AV1" s="90"/>
      <c r="AW1" s="90"/>
      <c r="AX1" s="90"/>
      <c r="AY1" s="90"/>
      <c r="AZ1" s="90"/>
      <c r="BA1" s="90"/>
      <c r="BB1" s="90"/>
      <c r="BC1" s="90"/>
      <c r="BD1" s="90"/>
      <c r="BE1" s="90"/>
      <c r="BF1" s="90"/>
      <c r="BG1" s="90"/>
      <c r="BH1" s="90"/>
      <c r="BI1" s="90"/>
      <c r="BJ1" s="90"/>
      <c r="BK1" s="91"/>
      <c r="BL1" s="854" t="s">
        <v>265</v>
      </c>
      <c r="BM1" s="855"/>
      <c r="BN1" s="855"/>
      <c r="BO1" s="856"/>
    </row>
    <row r="2" spans="1:69" ht="13.7" customHeight="1">
      <c r="A2" s="857" t="s">
        <v>248</v>
      </c>
      <c r="B2" s="857"/>
      <c r="C2" s="857"/>
      <c r="D2" s="857"/>
      <c r="E2" s="857"/>
      <c r="F2" s="857"/>
      <c r="G2" s="857"/>
      <c r="H2" s="857"/>
      <c r="I2" s="857"/>
      <c r="J2" s="857"/>
      <c r="K2" s="857"/>
      <c r="L2" s="857"/>
      <c r="M2" s="857"/>
      <c r="N2" s="857"/>
      <c r="O2" s="857"/>
      <c r="P2" s="857"/>
      <c r="Q2" s="857"/>
      <c r="R2" s="857"/>
      <c r="S2" s="857"/>
      <c r="T2" s="857"/>
      <c r="U2" s="857"/>
      <c r="V2" s="857"/>
      <c r="W2" s="857"/>
      <c r="X2" s="857"/>
      <c r="Y2" s="857"/>
      <c r="Z2" s="857"/>
      <c r="AA2" s="857"/>
      <c r="AB2" s="857"/>
      <c r="AC2" s="857"/>
      <c r="AD2" s="857"/>
      <c r="AE2" s="857"/>
      <c r="AF2" s="857"/>
      <c r="AG2" s="857"/>
      <c r="AH2" s="857" t="s">
        <v>249</v>
      </c>
      <c r="AI2" s="857"/>
      <c r="AJ2" s="857"/>
      <c r="AK2" s="857"/>
      <c r="AL2" s="857"/>
      <c r="AM2" s="857"/>
      <c r="AN2" s="857"/>
      <c r="AO2" s="857"/>
      <c r="AP2" s="857"/>
      <c r="AQ2" s="857"/>
      <c r="AR2" s="857"/>
      <c r="AS2" s="857"/>
      <c r="AT2" s="857"/>
      <c r="AU2" s="857"/>
      <c r="AV2" s="857"/>
      <c r="AW2" s="857"/>
      <c r="AX2" s="857"/>
      <c r="AY2" s="857"/>
      <c r="AZ2" s="857"/>
      <c r="BA2" s="857"/>
      <c r="BB2" s="857"/>
      <c r="BC2" s="857"/>
      <c r="BD2" s="857"/>
      <c r="BE2" s="857"/>
      <c r="BF2" s="857"/>
      <c r="BG2" s="857"/>
      <c r="BH2" s="857"/>
      <c r="BI2" s="857"/>
      <c r="BJ2" s="857"/>
      <c r="BK2" s="857"/>
      <c r="BL2" s="857"/>
      <c r="BM2" s="857"/>
      <c r="BN2" s="857"/>
    </row>
    <row r="3" spans="1:69" ht="13.7" customHeight="1">
      <c r="A3" s="857"/>
      <c r="B3" s="857"/>
      <c r="C3" s="857"/>
      <c r="D3" s="857"/>
      <c r="E3" s="857"/>
      <c r="F3" s="857"/>
      <c r="G3" s="857"/>
      <c r="H3" s="857"/>
      <c r="I3" s="857"/>
      <c r="J3" s="857"/>
      <c r="K3" s="857"/>
      <c r="L3" s="857"/>
      <c r="M3" s="857"/>
      <c r="N3" s="857"/>
      <c r="O3" s="857"/>
      <c r="P3" s="857"/>
      <c r="Q3" s="857"/>
      <c r="R3" s="857"/>
      <c r="S3" s="857"/>
      <c r="T3" s="857"/>
      <c r="U3" s="857"/>
      <c r="V3" s="857"/>
      <c r="W3" s="857"/>
      <c r="X3" s="857"/>
      <c r="Y3" s="857"/>
      <c r="Z3" s="857"/>
      <c r="AA3" s="857"/>
      <c r="AB3" s="857"/>
      <c r="AC3" s="857"/>
      <c r="AD3" s="857"/>
      <c r="AE3" s="857"/>
      <c r="AF3" s="857"/>
      <c r="AG3" s="857"/>
      <c r="AH3" s="857"/>
      <c r="AI3" s="857"/>
      <c r="AJ3" s="857"/>
      <c r="AK3" s="857"/>
      <c r="AL3" s="857"/>
      <c r="AM3" s="857"/>
      <c r="AN3" s="857"/>
      <c r="AO3" s="857"/>
      <c r="AP3" s="857"/>
      <c r="AQ3" s="857"/>
      <c r="AR3" s="857"/>
      <c r="AS3" s="857"/>
      <c r="AT3" s="857"/>
      <c r="AU3" s="857"/>
      <c r="AV3" s="857"/>
      <c r="AW3" s="857"/>
      <c r="AX3" s="857"/>
      <c r="AY3" s="857"/>
      <c r="AZ3" s="857"/>
      <c r="BA3" s="857"/>
      <c r="BB3" s="857"/>
      <c r="BC3" s="857"/>
      <c r="BD3" s="857"/>
      <c r="BE3" s="857"/>
      <c r="BF3" s="857"/>
      <c r="BG3" s="857"/>
      <c r="BH3" s="857"/>
      <c r="BI3" s="857"/>
      <c r="BJ3" s="857"/>
      <c r="BK3" s="857"/>
      <c r="BL3" s="857"/>
      <c r="BM3" s="857"/>
      <c r="BN3" s="857"/>
    </row>
    <row r="4" spans="1:69" ht="20.100000000000001" customHeight="1">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row>
    <row r="5" spans="1:69" ht="20.100000000000001" customHeight="1" thickBot="1">
      <c r="B5" s="92" t="s">
        <v>207</v>
      </c>
      <c r="AJ5" s="92" t="s">
        <v>207</v>
      </c>
    </row>
    <row r="6" spans="1:69" ht="21" customHeight="1">
      <c r="B6" s="868" t="s">
        <v>250</v>
      </c>
      <c r="C6" s="869"/>
      <c r="D6" s="869"/>
      <c r="E6" s="869"/>
      <c r="F6" s="869"/>
      <c r="G6" s="869"/>
      <c r="H6" s="869"/>
      <c r="I6" s="869"/>
      <c r="J6" s="869"/>
      <c r="K6" s="869"/>
      <c r="L6" s="873" t="s">
        <v>252</v>
      </c>
      <c r="M6" s="874"/>
      <c r="N6" s="874"/>
      <c r="O6" s="874"/>
      <c r="P6" s="874"/>
      <c r="Q6" s="874"/>
      <c r="R6" s="874"/>
      <c r="S6" s="875"/>
      <c r="T6" s="909" t="s">
        <v>217</v>
      </c>
      <c r="U6" s="910"/>
      <c r="V6" s="910"/>
      <c r="W6" s="910"/>
      <c r="X6" s="910"/>
      <c r="Y6" s="910"/>
      <c r="Z6" s="910"/>
      <c r="AA6" s="910"/>
      <c r="AB6" s="910"/>
      <c r="AC6" s="910"/>
      <c r="AD6" s="910"/>
      <c r="AE6" s="910"/>
      <c r="AF6" s="910"/>
      <c r="AG6" s="911"/>
      <c r="AJ6" s="868" t="s">
        <v>250</v>
      </c>
      <c r="AK6" s="869"/>
      <c r="AL6" s="869"/>
      <c r="AM6" s="869"/>
      <c r="AN6" s="869"/>
      <c r="AO6" s="869"/>
      <c r="AP6" s="869"/>
      <c r="AQ6" s="869"/>
      <c r="AR6" s="869"/>
      <c r="AS6" s="869"/>
      <c r="AT6" s="873" t="s">
        <v>252</v>
      </c>
      <c r="AU6" s="874"/>
      <c r="AV6" s="874"/>
      <c r="AW6" s="874"/>
      <c r="AX6" s="874"/>
      <c r="AY6" s="874"/>
      <c r="AZ6" s="874"/>
      <c r="BA6" s="875"/>
      <c r="BB6" s="909" t="s">
        <v>217</v>
      </c>
      <c r="BC6" s="910"/>
      <c r="BD6" s="910"/>
      <c r="BE6" s="910"/>
      <c r="BF6" s="910"/>
      <c r="BG6" s="910"/>
      <c r="BH6" s="910"/>
      <c r="BI6" s="910"/>
      <c r="BJ6" s="910"/>
      <c r="BK6" s="910"/>
      <c r="BL6" s="910"/>
      <c r="BM6" s="910"/>
      <c r="BN6" s="910"/>
      <c r="BO6" s="911"/>
    </row>
    <row r="7" spans="1:69" ht="21" customHeight="1">
      <c r="B7" s="917"/>
      <c r="C7" s="918"/>
      <c r="D7" s="918"/>
      <c r="E7" s="918"/>
      <c r="F7" s="918"/>
      <c r="G7" s="918"/>
      <c r="H7" s="918"/>
      <c r="I7" s="918"/>
      <c r="J7" s="918"/>
      <c r="K7" s="918"/>
      <c r="L7" s="876"/>
      <c r="M7" s="877"/>
      <c r="N7" s="877"/>
      <c r="O7" s="877"/>
      <c r="P7" s="877"/>
      <c r="Q7" s="877"/>
      <c r="R7" s="877"/>
      <c r="S7" s="878"/>
      <c r="T7" s="912" t="s">
        <v>243</v>
      </c>
      <c r="U7" s="913"/>
      <c r="V7" s="913"/>
      <c r="W7" s="913"/>
      <c r="X7" s="913"/>
      <c r="Y7" s="913"/>
      <c r="Z7" s="913"/>
      <c r="AA7" s="914" t="s">
        <v>245</v>
      </c>
      <c r="AB7" s="914"/>
      <c r="AC7" s="914"/>
      <c r="AD7" s="914"/>
      <c r="AE7" s="914"/>
      <c r="AF7" s="914"/>
      <c r="AG7" s="915"/>
      <c r="AJ7" s="917"/>
      <c r="AK7" s="918"/>
      <c r="AL7" s="918"/>
      <c r="AM7" s="918"/>
      <c r="AN7" s="918"/>
      <c r="AO7" s="918"/>
      <c r="AP7" s="918"/>
      <c r="AQ7" s="918"/>
      <c r="AR7" s="918"/>
      <c r="AS7" s="918"/>
      <c r="AT7" s="876"/>
      <c r="AU7" s="877"/>
      <c r="AV7" s="877"/>
      <c r="AW7" s="877"/>
      <c r="AX7" s="877"/>
      <c r="AY7" s="877"/>
      <c r="AZ7" s="877"/>
      <c r="BA7" s="878"/>
      <c r="BB7" s="912" t="s">
        <v>243</v>
      </c>
      <c r="BC7" s="913"/>
      <c r="BD7" s="913"/>
      <c r="BE7" s="913"/>
      <c r="BF7" s="913"/>
      <c r="BG7" s="913"/>
      <c r="BH7" s="913"/>
      <c r="BI7" s="914" t="s">
        <v>245</v>
      </c>
      <c r="BJ7" s="914"/>
      <c r="BK7" s="914"/>
      <c r="BL7" s="914"/>
      <c r="BM7" s="914"/>
      <c r="BN7" s="914"/>
      <c r="BO7" s="915"/>
    </row>
    <row r="8" spans="1:69" ht="31.5" customHeight="1" thickBot="1">
      <c r="B8" s="884" t="str">
        <f>IF(様式1_小規模保育事業設置計画書!R21="","",様式1_小規模保育事業設置計画書!R21/1000)</f>
        <v/>
      </c>
      <c r="C8" s="885"/>
      <c r="D8" s="885"/>
      <c r="E8" s="885"/>
      <c r="F8" s="885"/>
      <c r="G8" s="885"/>
      <c r="H8" s="885"/>
      <c r="I8" s="885"/>
      <c r="J8" s="885"/>
      <c r="K8" s="885"/>
      <c r="L8" s="879" t="str">
        <f>IF(B8="","",ROUNDUP(B8/12,0))</f>
        <v/>
      </c>
      <c r="M8" s="880"/>
      <c r="N8" s="880"/>
      <c r="O8" s="880"/>
      <c r="P8" s="880"/>
      <c r="Q8" s="880"/>
      <c r="R8" s="880"/>
      <c r="S8" s="881"/>
      <c r="T8" s="886" t="str">
        <f>IF(AC18="","",AC18)</f>
        <v/>
      </c>
      <c r="U8" s="871"/>
      <c r="V8" s="871"/>
      <c r="W8" s="871"/>
      <c r="X8" s="871"/>
      <c r="Y8" s="871"/>
      <c r="Z8" s="871"/>
      <c r="AA8" s="870" t="str">
        <f>IF(Y24="","",Y24)</f>
        <v/>
      </c>
      <c r="AB8" s="871"/>
      <c r="AC8" s="871"/>
      <c r="AD8" s="871"/>
      <c r="AE8" s="871"/>
      <c r="AF8" s="871"/>
      <c r="AG8" s="872"/>
      <c r="AJ8" s="884">
        <f>IF(様式1_小規模保育事業設置計画書!AZ21="","",様式1_小規模保育事業設置計画書!AZ21/1000)</f>
        <v>35000</v>
      </c>
      <c r="AK8" s="885"/>
      <c r="AL8" s="885"/>
      <c r="AM8" s="885"/>
      <c r="AN8" s="885"/>
      <c r="AO8" s="885"/>
      <c r="AP8" s="885"/>
      <c r="AQ8" s="885"/>
      <c r="AR8" s="885"/>
      <c r="AS8" s="885"/>
      <c r="AT8" s="879">
        <f>IF(AJ8="","",ROUNDUP(AJ8/12,0))</f>
        <v>2917</v>
      </c>
      <c r="AU8" s="880"/>
      <c r="AV8" s="880"/>
      <c r="AW8" s="880"/>
      <c r="AX8" s="880"/>
      <c r="AY8" s="880"/>
      <c r="AZ8" s="880"/>
      <c r="BA8" s="881"/>
      <c r="BB8" s="886">
        <f>IF(BK18="","",BK18)</f>
        <v>2000</v>
      </c>
      <c r="BC8" s="871"/>
      <c r="BD8" s="871"/>
      <c r="BE8" s="871"/>
      <c r="BF8" s="871"/>
      <c r="BG8" s="871"/>
      <c r="BH8" s="871"/>
      <c r="BI8" s="870">
        <f>IF(BG24="","",BG24)</f>
        <v>1000</v>
      </c>
      <c r="BJ8" s="871"/>
      <c r="BK8" s="871"/>
      <c r="BL8" s="871"/>
      <c r="BM8" s="871"/>
      <c r="BN8" s="871"/>
      <c r="BO8" s="872"/>
      <c r="BQ8" s="92" t="s">
        <v>754</v>
      </c>
    </row>
    <row r="9" spans="1:69" ht="20.100000000000001" customHeight="1">
      <c r="T9" s="920" t="str">
        <f>IF(L8="","",IF(L8&lt;=SUM(T8:AG8),"","エラー；財源の合計額が必要な保有額を下回っています"))</f>
        <v/>
      </c>
      <c r="U9" s="920"/>
      <c r="V9" s="920"/>
      <c r="W9" s="920"/>
      <c r="X9" s="920"/>
      <c r="Y9" s="920"/>
      <c r="Z9" s="920"/>
      <c r="AA9" s="920"/>
      <c r="AB9" s="920"/>
      <c r="AC9" s="920"/>
      <c r="AD9" s="920"/>
      <c r="AE9" s="920"/>
      <c r="AF9" s="920"/>
      <c r="AG9" s="920"/>
      <c r="AM9" s="92" t="s">
        <v>747</v>
      </c>
      <c r="AU9" s="92" t="s">
        <v>748</v>
      </c>
      <c r="BD9" s="92" t="s">
        <v>749</v>
      </c>
      <c r="BK9" s="92" t="s">
        <v>749</v>
      </c>
    </row>
    <row r="10" spans="1:69" ht="20.100000000000001" customHeight="1">
      <c r="T10" s="921"/>
      <c r="U10" s="921"/>
      <c r="V10" s="921"/>
      <c r="W10" s="921"/>
      <c r="X10" s="921"/>
      <c r="Y10" s="921"/>
      <c r="Z10" s="921"/>
      <c r="AA10" s="921"/>
      <c r="AB10" s="921"/>
      <c r="AC10" s="921"/>
      <c r="AD10" s="921"/>
      <c r="AE10" s="921"/>
      <c r="AF10" s="921"/>
      <c r="AG10" s="921"/>
    </row>
    <row r="11" spans="1:69" ht="19.5" customHeight="1" thickBot="1">
      <c r="B11" s="92" t="s">
        <v>218</v>
      </c>
      <c r="AJ11" s="92" t="s">
        <v>218</v>
      </c>
    </row>
    <row r="12" spans="1:69" ht="21" customHeight="1">
      <c r="B12" s="868" t="s">
        <v>251</v>
      </c>
      <c r="C12" s="869"/>
      <c r="D12" s="851" t="s">
        <v>220</v>
      </c>
      <c r="E12" s="852"/>
      <c r="F12" s="852"/>
      <c r="G12" s="852"/>
      <c r="H12" s="852"/>
      <c r="I12" s="852"/>
      <c r="J12" s="852"/>
      <c r="K12" s="863"/>
      <c r="L12" s="869" t="s">
        <v>221</v>
      </c>
      <c r="M12" s="869"/>
      <c r="N12" s="869"/>
      <c r="O12" s="869"/>
      <c r="P12" s="869" t="s">
        <v>176</v>
      </c>
      <c r="Q12" s="869"/>
      <c r="R12" s="869"/>
      <c r="S12" s="869" t="s">
        <v>222</v>
      </c>
      <c r="T12" s="869"/>
      <c r="U12" s="869"/>
      <c r="V12" s="869"/>
      <c r="W12" s="869"/>
      <c r="X12" s="869" t="s">
        <v>223</v>
      </c>
      <c r="Y12" s="869"/>
      <c r="Z12" s="869"/>
      <c r="AA12" s="869"/>
      <c r="AB12" s="869"/>
      <c r="AC12" s="869" t="s">
        <v>224</v>
      </c>
      <c r="AD12" s="869"/>
      <c r="AE12" s="869"/>
      <c r="AF12" s="869"/>
      <c r="AG12" s="916"/>
      <c r="AJ12" s="868" t="s">
        <v>219</v>
      </c>
      <c r="AK12" s="869"/>
      <c r="AL12" s="851" t="s">
        <v>220</v>
      </c>
      <c r="AM12" s="852"/>
      <c r="AN12" s="852"/>
      <c r="AO12" s="852"/>
      <c r="AP12" s="852"/>
      <c r="AQ12" s="852"/>
      <c r="AR12" s="852"/>
      <c r="AS12" s="863"/>
      <c r="AT12" s="869" t="s">
        <v>221</v>
      </c>
      <c r="AU12" s="869"/>
      <c r="AV12" s="869"/>
      <c r="AW12" s="869"/>
      <c r="AX12" s="869" t="s">
        <v>176</v>
      </c>
      <c r="AY12" s="869"/>
      <c r="AZ12" s="869"/>
      <c r="BA12" s="869" t="s">
        <v>222</v>
      </c>
      <c r="BB12" s="869"/>
      <c r="BC12" s="869"/>
      <c r="BD12" s="869"/>
      <c r="BE12" s="869"/>
      <c r="BF12" s="869" t="s">
        <v>223</v>
      </c>
      <c r="BG12" s="869"/>
      <c r="BH12" s="869"/>
      <c r="BI12" s="869"/>
      <c r="BJ12" s="869"/>
      <c r="BK12" s="869" t="s">
        <v>224</v>
      </c>
      <c r="BL12" s="869"/>
      <c r="BM12" s="869"/>
      <c r="BN12" s="869"/>
      <c r="BO12" s="916"/>
    </row>
    <row r="13" spans="1:69" ht="30" customHeight="1">
      <c r="B13" s="900">
        <v>1</v>
      </c>
      <c r="C13" s="901"/>
      <c r="D13" s="768"/>
      <c r="E13" s="769"/>
      <c r="F13" s="769"/>
      <c r="G13" s="769"/>
      <c r="H13" s="769"/>
      <c r="I13" s="769"/>
      <c r="J13" s="769"/>
      <c r="K13" s="770"/>
      <c r="L13" s="708"/>
      <c r="M13" s="708"/>
      <c r="N13" s="708"/>
      <c r="O13" s="708"/>
      <c r="P13" s="708"/>
      <c r="Q13" s="708"/>
      <c r="R13" s="708"/>
      <c r="S13" s="709"/>
      <c r="T13" s="709"/>
      <c r="U13" s="709"/>
      <c r="V13" s="709"/>
      <c r="W13" s="709"/>
      <c r="X13" s="919"/>
      <c r="Y13" s="919"/>
      <c r="Z13" s="919"/>
      <c r="AA13" s="919"/>
      <c r="AB13" s="919"/>
      <c r="AC13" s="919"/>
      <c r="AD13" s="919"/>
      <c r="AE13" s="919"/>
      <c r="AF13" s="919"/>
      <c r="AG13" s="922"/>
      <c r="AJ13" s="900">
        <v>1</v>
      </c>
      <c r="AK13" s="901"/>
      <c r="AL13" s="814" t="s">
        <v>750</v>
      </c>
      <c r="AM13" s="815"/>
      <c r="AN13" s="815"/>
      <c r="AO13" s="815"/>
      <c r="AP13" s="815"/>
      <c r="AQ13" s="815"/>
      <c r="AR13" s="815"/>
      <c r="AS13" s="816"/>
      <c r="AT13" s="866" t="s">
        <v>751</v>
      </c>
      <c r="AU13" s="866"/>
      <c r="AV13" s="866"/>
      <c r="AW13" s="866"/>
      <c r="AX13" s="866" t="s">
        <v>752</v>
      </c>
      <c r="AY13" s="866"/>
      <c r="AZ13" s="866"/>
      <c r="BA13" s="867" t="s">
        <v>753</v>
      </c>
      <c r="BB13" s="867"/>
      <c r="BC13" s="867"/>
      <c r="BD13" s="867"/>
      <c r="BE13" s="867"/>
      <c r="BF13" s="858">
        <v>5000</v>
      </c>
      <c r="BG13" s="858"/>
      <c r="BH13" s="858"/>
      <c r="BI13" s="858"/>
      <c r="BJ13" s="858"/>
      <c r="BK13" s="858">
        <v>2000</v>
      </c>
      <c r="BL13" s="858"/>
      <c r="BM13" s="858"/>
      <c r="BN13" s="858"/>
      <c r="BO13" s="859"/>
      <c r="BP13" s="92" t="s">
        <v>739</v>
      </c>
    </row>
    <row r="14" spans="1:69" ht="30" customHeight="1">
      <c r="B14" s="907">
        <v>2</v>
      </c>
      <c r="C14" s="864"/>
      <c r="D14" s="718"/>
      <c r="E14" s="719"/>
      <c r="F14" s="719"/>
      <c r="G14" s="719"/>
      <c r="H14" s="719"/>
      <c r="I14" s="719"/>
      <c r="J14" s="719"/>
      <c r="K14" s="720"/>
      <c r="L14" s="721"/>
      <c r="M14" s="721"/>
      <c r="N14" s="721"/>
      <c r="O14" s="721"/>
      <c r="P14" s="721"/>
      <c r="Q14" s="721"/>
      <c r="R14" s="721"/>
      <c r="S14" s="722"/>
      <c r="T14" s="722"/>
      <c r="U14" s="722"/>
      <c r="V14" s="722"/>
      <c r="W14" s="722"/>
      <c r="X14" s="883"/>
      <c r="Y14" s="883"/>
      <c r="Z14" s="883"/>
      <c r="AA14" s="883"/>
      <c r="AB14" s="883"/>
      <c r="AC14" s="883"/>
      <c r="AD14" s="883"/>
      <c r="AE14" s="883"/>
      <c r="AF14" s="883"/>
      <c r="AG14" s="908"/>
      <c r="AJ14" s="907">
        <v>2</v>
      </c>
      <c r="AK14" s="864"/>
      <c r="AL14" s="860"/>
      <c r="AM14" s="861"/>
      <c r="AN14" s="861"/>
      <c r="AO14" s="861"/>
      <c r="AP14" s="861"/>
      <c r="AQ14" s="861"/>
      <c r="AR14" s="861"/>
      <c r="AS14" s="862"/>
      <c r="AT14" s="864"/>
      <c r="AU14" s="864"/>
      <c r="AV14" s="864"/>
      <c r="AW14" s="864"/>
      <c r="AX14" s="864"/>
      <c r="AY14" s="864"/>
      <c r="AZ14" s="864"/>
      <c r="BA14" s="865"/>
      <c r="BB14" s="865"/>
      <c r="BC14" s="865"/>
      <c r="BD14" s="865"/>
      <c r="BE14" s="865"/>
      <c r="BF14" s="835"/>
      <c r="BG14" s="835"/>
      <c r="BH14" s="835"/>
      <c r="BI14" s="835"/>
      <c r="BJ14" s="835"/>
      <c r="BK14" s="835"/>
      <c r="BL14" s="835"/>
      <c r="BM14" s="835"/>
      <c r="BN14" s="835"/>
      <c r="BO14" s="836"/>
      <c r="BP14" s="99" t="s">
        <v>743</v>
      </c>
    </row>
    <row r="15" spans="1:69" ht="30" customHeight="1">
      <c r="B15" s="907">
        <v>3</v>
      </c>
      <c r="C15" s="864"/>
      <c r="D15" s="718"/>
      <c r="E15" s="719"/>
      <c r="F15" s="719"/>
      <c r="G15" s="719"/>
      <c r="H15" s="719"/>
      <c r="I15" s="719"/>
      <c r="J15" s="719"/>
      <c r="K15" s="720"/>
      <c r="L15" s="721"/>
      <c r="M15" s="721"/>
      <c r="N15" s="721"/>
      <c r="O15" s="721"/>
      <c r="P15" s="721"/>
      <c r="Q15" s="721"/>
      <c r="R15" s="721"/>
      <c r="S15" s="722"/>
      <c r="T15" s="722"/>
      <c r="U15" s="722"/>
      <c r="V15" s="722"/>
      <c r="W15" s="722"/>
      <c r="X15" s="883"/>
      <c r="Y15" s="883"/>
      <c r="Z15" s="883"/>
      <c r="AA15" s="883"/>
      <c r="AB15" s="883"/>
      <c r="AC15" s="883"/>
      <c r="AD15" s="883"/>
      <c r="AE15" s="883"/>
      <c r="AF15" s="883"/>
      <c r="AG15" s="908"/>
      <c r="AJ15" s="907">
        <v>3</v>
      </c>
      <c r="AK15" s="864"/>
      <c r="AL15" s="860"/>
      <c r="AM15" s="861"/>
      <c r="AN15" s="861"/>
      <c r="AO15" s="861"/>
      <c r="AP15" s="861"/>
      <c r="AQ15" s="861"/>
      <c r="AR15" s="861"/>
      <c r="AS15" s="862"/>
      <c r="AT15" s="864"/>
      <c r="AU15" s="864"/>
      <c r="AV15" s="864"/>
      <c r="AW15" s="864"/>
      <c r="AX15" s="864"/>
      <c r="AY15" s="864"/>
      <c r="AZ15" s="864"/>
      <c r="BA15" s="865"/>
      <c r="BB15" s="865"/>
      <c r="BC15" s="865"/>
      <c r="BD15" s="865"/>
      <c r="BE15" s="865"/>
      <c r="BF15" s="835"/>
      <c r="BG15" s="835"/>
      <c r="BH15" s="835"/>
      <c r="BI15" s="835"/>
      <c r="BJ15" s="835"/>
      <c r="BK15" s="835"/>
      <c r="BL15" s="835"/>
      <c r="BM15" s="835"/>
      <c r="BN15" s="835"/>
      <c r="BO15" s="836"/>
    </row>
    <row r="16" spans="1:69" ht="30" customHeight="1">
      <c r="B16" s="907">
        <v>4</v>
      </c>
      <c r="C16" s="864"/>
      <c r="D16" s="718"/>
      <c r="E16" s="719"/>
      <c r="F16" s="719"/>
      <c r="G16" s="719"/>
      <c r="H16" s="719"/>
      <c r="I16" s="719"/>
      <c r="J16" s="719"/>
      <c r="K16" s="720"/>
      <c r="L16" s="721"/>
      <c r="M16" s="721"/>
      <c r="N16" s="721"/>
      <c r="O16" s="721"/>
      <c r="P16" s="721"/>
      <c r="Q16" s="721"/>
      <c r="R16" s="721"/>
      <c r="S16" s="722"/>
      <c r="T16" s="722"/>
      <c r="U16" s="722"/>
      <c r="V16" s="722"/>
      <c r="W16" s="722"/>
      <c r="X16" s="883"/>
      <c r="Y16" s="883"/>
      <c r="Z16" s="883"/>
      <c r="AA16" s="883"/>
      <c r="AB16" s="883"/>
      <c r="AC16" s="883"/>
      <c r="AD16" s="883"/>
      <c r="AE16" s="883"/>
      <c r="AF16" s="883"/>
      <c r="AG16" s="908"/>
      <c r="AJ16" s="907">
        <v>4</v>
      </c>
      <c r="AK16" s="864"/>
      <c r="AL16" s="860"/>
      <c r="AM16" s="861"/>
      <c r="AN16" s="861"/>
      <c r="AO16" s="861"/>
      <c r="AP16" s="861"/>
      <c r="AQ16" s="861"/>
      <c r="AR16" s="861"/>
      <c r="AS16" s="862"/>
      <c r="AT16" s="864"/>
      <c r="AU16" s="864"/>
      <c r="AV16" s="864"/>
      <c r="AW16" s="864"/>
      <c r="AX16" s="864"/>
      <c r="AY16" s="864"/>
      <c r="AZ16" s="864"/>
      <c r="BA16" s="865"/>
      <c r="BB16" s="865"/>
      <c r="BC16" s="865"/>
      <c r="BD16" s="865"/>
      <c r="BE16" s="865"/>
      <c r="BF16" s="835"/>
      <c r="BG16" s="835"/>
      <c r="BH16" s="835"/>
      <c r="BI16" s="835"/>
      <c r="BJ16" s="835"/>
      <c r="BK16" s="835"/>
      <c r="BL16" s="835"/>
      <c r="BM16" s="835"/>
      <c r="BN16" s="835"/>
      <c r="BO16" s="836"/>
    </row>
    <row r="17" spans="2:68" ht="30" customHeight="1" thickBot="1">
      <c r="B17" s="890">
        <v>5</v>
      </c>
      <c r="C17" s="837"/>
      <c r="D17" s="762"/>
      <c r="E17" s="763"/>
      <c r="F17" s="763"/>
      <c r="G17" s="763"/>
      <c r="H17" s="763"/>
      <c r="I17" s="763"/>
      <c r="J17" s="763"/>
      <c r="K17" s="764"/>
      <c r="L17" s="728"/>
      <c r="M17" s="728"/>
      <c r="N17" s="728"/>
      <c r="O17" s="728"/>
      <c r="P17" s="728"/>
      <c r="Q17" s="728"/>
      <c r="R17" s="728"/>
      <c r="S17" s="729"/>
      <c r="T17" s="729"/>
      <c r="U17" s="729"/>
      <c r="V17" s="729"/>
      <c r="W17" s="729"/>
      <c r="X17" s="905"/>
      <c r="Y17" s="905"/>
      <c r="Z17" s="905"/>
      <c r="AA17" s="905"/>
      <c r="AB17" s="905"/>
      <c r="AC17" s="905"/>
      <c r="AD17" s="905"/>
      <c r="AE17" s="905"/>
      <c r="AF17" s="905"/>
      <c r="AG17" s="906"/>
      <c r="AJ17" s="890">
        <v>5</v>
      </c>
      <c r="AK17" s="837"/>
      <c r="AL17" s="823"/>
      <c r="AM17" s="824"/>
      <c r="AN17" s="824"/>
      <c r="AO17" s="824"/>
      <c r="AP17" s="824"/>
      <c r="AQ17" s="824"/>
      <c r="AR17" s="824"/>
      <c r="AS17" s="825"/>
      <c r="AT17" s="837"/>
      <c r="AU17" s="837"/>
      <c r="AV17" s="837"/>
      <c r="AW17" s="837"/>
      <c r="AX17" s="837"/>
      <c r="AY17" s="837"/>
      <c r="AZ17" s="837"/>
      <c r="BA17" s="838"/>
      <c r="BB17" s="838"/>
      <c r="BC17" s="838"/>
      <c r="BD17" s="838"/>
      <c r="BE17" s="838"/>
      <c r="BF17" s="839"/>
      <c r="BG17" s="839"/>
      <c r="BH17" s="839"/>
      <c r="BI17" s="839"/>
      <c r="BJ17" s="839"/>
      <c r="BK17" s="839"/>
      <c r="BL17" s="839"/>
      <c r="BM17" s="839"/>
      <c r="BN17" s="839"/>
      <c r="BO17" s="840"/>
    </row>
    <row r="18" spans="2:68" ht="30" customHeight="1" thickBot="1">
      <c r="B18" s="96"/>
      <c r="C18" s="96"/>
      <c r="D18" s="96"/>
      <c r="E18" s="96"/>
      <c r="F18" s="96"/>
      <c r="G18" s="96"/>
      <c r="H18" s="96"/>
      <c r="I18" s="96"/>
      <c r="J18" s="96"/>
      <c r="K18" s="96"/>
      <c r="L18" s="96"/>
      <c r="M18" s="96"/>
      <c r="N18" s="96"/>
      <c r="O18" s="96"/>
      <c r="P18" s="96"/>
      <c r="Q18" s="96"/>
      <c r="R18" s="96"/>
      <c r="S18" s="841" t="s">
        <v>67</v>
      </c>
      <c r="T18" s="842"/>
      <c r="U18" s="842"/>
      <c r="V18" s="842"/>
      <c r="W18" s="842"/>
      <c r="X18" s="879" t="str">
        <f>IF(SUM(X13:AB17)=0,"",SUM(X13:AB17))</f>
        <v/>
      </c>
      <c r="Y18" s="880"/>
      <c r="Z18" s="880"/>
      <c r="AA18" s="880"/>
      <c r="AB18" s="881"/>
      <c r="AC18" s="879" t="str">
        <f>IF(SUM(AC13:AG17)=0,"",SUM(AC13:AG17))</f>
        <v/>
      </c>
      <c r="AD18" s="880"/>
      <c r="AE18" s="880"/>
      <c r="AF18" s="880"/>
      <c r="AG18" s="882"/>
      <c r="AJ18" s="96"/>
      <c r="AK18" s="96"/>
      <c r="AL18" s="96"/>
      <c r="AM18" s="96"/>
      <c r="AN18" s="96"/>
      <c r="AO18" s="96"/>
      <c r="AP18" s="96"/>
      <c r="AQ18" s="96"/>
      <c r="AR18" s="96"/>
      <c r="AS18" s="96"/>
      <c r="AT18" s="96"/>
      <c r="AU18" s="96"/>
      <c r="AV18" s="96"/>
      <c r="AW18" s="96"/>
      <c r="AX18" s="96"/>
      <c r="AY18" s="96"/>
      <c r="AZ18" s="96"/>
      <c r="BA18" s="841" t="s">
        <v>67</v>
      </c>
      <c r="BB18" s="842"/>
      <c r="BC18" s="842"/>
      <c r="BD18" s="842"/>
      <c r="BE18" s="842"/>
      <c r="BF18" s="843">
        <f>IF(SUM(BF13:BJ17)=0,"",SUM(BF13:BJ17))</f>
        <v>5000</v>
      </c>
      <c r="BG18" s="844"/>
      <c r="BH18" s="844"/>
      <c r="BI18" s="844"/>
      <c r="BJ18" s="844"/>
      <c r="BK18" s="845">
        <f>IF(SUM(BK13:BO17)=0,"",SUM(BK13:BO17))</f>
        <v>2000</v>
      </c>
      <c r="BL18" s="846"/>
      <c r="BM18" s="846"/>
      <c r="BN18" s="846"/>
      <c r="BO18" s="847"/>
    </row>
    <row r="19" spans="2:68">
      <c r="BG19" s="92" t="s">
        <v>748</v>
      </c>
      <c r="BL19" s="92" t="s">
        <v>748</v>
      </c>
    </row>
    <row r="20" spans="2:68" ht="19.5" customHeight="1" thickBot="1">
      <c r="B20" s="92" t="s">
        <v>1099</v>
      </c>
      <c r="AJ20" s="92" t="s">
        <v>1099</v>
      </c>
    </row>
    <row r="21" spans="2:68" ht="21" customHeight="1">
      <c r="B21" s="868" t="s">
        <v>251</v>
      </c>
      <c r="C21" s="869"/>
      <c r="D21" s="851" t="s">
        <v>237</v>
      </c>
      <c r="E21" s="852"/>
      <c r="F21" s="852"/>
      <c r="G21" s="852"/>
      <c r="H21" s="852"/>
      <c r="I21" s="852"/>
      <c r="J21" s="851" t="s">
        <v>238</v>
      </c>
      <c r="K21" s="863"/>
      <c r="L21" s="851" t="s">
        <v>239</v>
      </c>
      <c r="M21" s="852"/>
      <c r="N21" s="852"/>
      <c r="O21" s="852"/>
      <c r="P21" s="863"/>
      <c r="Q21" s="848" t="s">
        <v>240</v>
      </c>
      <c r="R21" s="849"/>
      <c r="S21" s="849"/>
      <c r="T21" s="849"/>
      <c r="U21" s="849"/>
      <c r="V21" s="849"/>
      <c r="W21" s="849"/>
      <c r="X21" s="850"/>
      <c r="Y21" s="848" t="s">
        <v>210</v>
      </c>
      <c r="Z21" s="849"/>
      <c r="AA21" s="850"/>
      <c r="AB21" s="851" t="s">
        <v>241</v>
      </c>
      <c r="AC21" s="852"/>
      <c r="AD21" s="852"/>
      <c r="AE21" s="852"/>
      <c r="AF21" s="852"/>
      <c r="AG21" s="853"/>
      <c r="AJ21" s="868" t="s">
        <v>219</v>
      </c>
      <c r="AK21" s="869"/>
      <c r="AL21" s="851" t="s">
        <v>237</v>
      </c>
      <c r="AM21" s="852"/>
      <c r="AN21" s="852"/>
      <c r="AO21" s="852"/>
      <c r="AP21" s="852"/>
      <c r="AQ21" s="852"/>
      <c r="AR21" s="851" t="s">
        <v>238</v>
      </c>
      <c r="AS21" s="863"/>
      <c r="AT21" s="851" t="s">
        <v>239</v>
      </c>
      <c r="AU21" s="852"/>
      <c r="AV21" s="852"/>
      <c r="AW21" s="852"/>
      <c r="AX21" s="863"/>
      <c r="AY21" s="848" t="s">
        <v>240</v>
      </c>
      <c r="AZ21" s="849"/>
      <c r="BA21" s="849"/>
      <c r="BB21" s="849"/>
      <c r="BC21" s="849"/>
      <c r="BD21" s="849"/>
      <c r="BE21" s="849"/>
      <c r="BF21" s="850"/>
      <c r="BG21" s="848" t="s">
        <v>210</v>
      </c>
      <c r="BH21" s="849"/>
      <c r="BI21" s="850"/>
      <c r="BJ21" s="851" t="s">
        <v>241</v>
      </c>
      <c r="BK21" s="852"/>
      <c r="BL21" s="852"/>
      <c r="BM21" s="852"/>
      <c r="BN21" s="852"/>
      <c r="BO21" s="853"/>
    </row>
    <row r="22" spans="2:68" ht="30" customHeight="1">
      <c r="B22" s="900">
        <v>1</v>
      </c>
      <c r="C22" s="901"/>
      <c r="D22" s="768"/>
      <c r="E22" s="769"/>
      <c r="F22" s="769"/>
      <c r="G22" s="769"/>
      <c r="H22" s="769"/>
      <c r="I22" s="770"/>
      <c r="J22" s="768"/>
      <c r="K22" s="770"/>
      <c r="L22" s="768"/>
      <c r="M22" s="769"/>
      <c r="N22" s="769"/>
      <c r="O22" s="769"/>
      <c r="P22" s="770"/>
      <c r="Q22" s="768"/>
      <c r="R22" s="769"/>
      <c r="S22" s="769"/>
      <c r="T22" s="769"/>
      <c r="U22" s="769"/>
      <c r="V22" s="769"/>
      <c r="W22" s="769"/>
      <c r="X22" s="770"/>
      <c r="Y22" s="902"/>
      <c r="Z22" s="903"/>
      <c r="AA22" s="904"/>
      <c r="AB22" s="633"/>
      <c r="AC22" s="634"/>
      <c r="AD22" s="634"/>
      <c r="AE22" s="634"/>
      <c r="AF22" s="634"/>
      <c r="AG22" s="635"/>
      <c r="AJ22" s="900">
        <v>1</v>
      </c>
      <c r="AK22" s="901"/>
      <c r="AL22" s="814" t="s">
        <v>553</v>
      </c>
      <c r="AM22" s="815"/>
      <c r="AN22" s="815"/>
      <c r="AO22" s="815"/>
      <c r="AP22" s="815"/>
      <c r="AQ22" s="816"/>
      <c r="AR22" s="814">
        <v>60</v>
      </c>
      <c r="AS22" s="816"/>
      <c r="AT22" s="814" t="s">
        <v>552</v>
      </c>
      <c r="AU22" s="815"/>
      <c r="AV22" s="815"/>
      <c r="AW22" s="815"/>
      <c r="AX22" s="815"/>
      <c r="AY22" s="814" t="s">
        <v>738</v>
      </c>
      <c r="AZ22" s="815"/>
      <c r="BA22" s="815"/>
      <c r="BB22" s="815"/>
      <c r="BC22" s="815"/>
      <c r="BD22" s="815"/>
      <c r="BE22" s="815"/>
      <c r="BF22" s="816"/>
      <c r="BG22" s="817">
        <v>1000</v>
      </c>
      <c r="BH22" s="818"/>
      <c r="BI22" s="819"/>
      <c r="BJ22" s="820">
        <v>7000</v>
      </c>
      <c r="BK22" s="821"/>
      <c r="BL22" s="821"/>
      <c r="BM22" s="821"/>
      <c r="BN22" s="821"/>
      <c r="BO22" s="822"/>
      <c r="BP22" s="98" t="s">
        <v>740</v>
      </c>
    </row>
    <row r="23" spans="2:68" ht="30" customHeight="1" thickBot="1">
      <c r="B23" s="890">
        <v>2</v>
      </c>
      <c r="C23" s="837"/>
      <c r="D23" s="762"/>
      <c r="E23" s="763"/>
      <c r="F23" s="763"/>
      <c r="G23" s="763"/>
      <c r="H23" s="763"/>
      <c r="I23" s="764"/>
      <c r="J23" s="762"/>
      <c r="K23" s="764"/>
      <c r="L23" s="762"/>
      <c r="M23" s="763"/>
      <c r="N23" s="763"/>
      <c r="O23" s="763"/>
      <c r="P23" s="764"/>
      <c r="Q23" s="894"/>
      <c r="R23" s="895"/>
      <c r="S23" s="895"/>
      <c r="T23" s="895"/>
      <c r="U23" s="895"/>
      <c r="V23" s="895"/>
      <c r="W23" s="895"/>
      <c r="X23" s="896"/>
      <c r="Y23" s="897"/>
      <c r="Z23" s="898"/>
      <c r="AA23" s="899"/>
      <c r="AB23" s="778"/>
      <c r="AC23" s="779"/>
      <c r="AD23" s="779"/>
      <c r="AE23" s="779"/>
      <c r="AF23" s="779"/>
      <c r="AG23" s="780"/>
      <c r="AJ23" s="890">
        <v>2</v>
      </c>
      <c r="AK23" s="837"/>
      <c r="AL23" s="823"/>
      <c r="AM23" s="824"/>
      <c r="AN23" s="824"/>
      <c r="AO23" s="824"/>
      <c r="AP23" s="824"/>
      <c r="AQ23" s="825"/>
      <c r="AR23" s="823"/>
      <c r="AS23" s="825"/>
      <c r="AT23" s="823"/>
      <c r="AU23" s="824"/>
      <c r="AV23" s="824"/>
      <c r="AW23" s="824"/>
      <c r="AX23" s="825"/>
      <c r="AY23" s="826"/>
      <c r="AZ23" s="827"/>
      <c r="BA23" s="827"/>
      <c r="BB23" s="827"/>
      <c r="BC23" s="827"/>
      <c r="BD23" s="827"/>
      <c r="BE23" s="827"/>
      <c r="BF23" s="828"/>
      <c r="BG23" s="829"/>
      <c r="BH23" s="830"/>
      <c r="BI23" s="831"/>
      <c r="BJ23" s="832"/>
      <c r="BK23" s="833"/>
      <c r="BL23" s="833"/>
      <c r="BM23" s="833"/>
      <c r="BN23" s="833"/>
      <c r="BO23" s="834"/>
      <c r="BP23" s="99" t="s">
        <v>741</v>
      </c>
    </row>
    <row r="24" spans="2:68" ht="30" customHeight="1" thickBot="1">
      <c r="P24" s="97"/>
      <c r="Q24" s="841" t="s">
        <v>67</v>
      </c>
      <c r="R24" s="842"/>
      <c r="S24" s="842"/>
      <c r="T24" s="842"/>
      <c r="U24" s="842"/>
      <c r="V24" s="842"/>
      <c r="W24" s="842"/>
      <c r="X24" s="842"/>
      <c r="Y24" s="887" t="str">
        <f>IF(Y22="","",Y22+Y23)</f>
        <v/>
      </c>
      <c r="Z24" s="888"/>
      <c r="AA24" s="889"/>
      <c r="AB24" s="101"/>
      <c r="AC24" s="97"/>
      <c r="AD24" s="97"/>
      <c r="AE24" s="97"/>
      <c r="AF24" s="97"/>
      <c r="AG24" s="97"/>
      <c r="AX24" s="97"/>
      <c r="AY24" s="841" t="s">
        <v>67</v>
      </c>
      <c r="AZ24" s="842"/>
      <c r="BA24" s="842"/>
      <c r="BB24" s="842"/>
      <c r="BC24" s="842"/>
      <c r="BD24" s="842"/>
      <c r="BE24" s="842"/>
      <c r="BF24" s="842"/>
      <c r="BG24" s="891">
        <f>IF(SUM(BG22:BI23)=0,"",SUM(BG22:BI23))</f>
        <v>1000</v>
      </c>
      <c r="BH24" s="892"/>
      <c r="BI24" s="893"/>
      <c r="BJ24" s="97"/>
      <c r="BK24" s="97"/>
      <c r="BL24" s="97"/>
      <c r="BM24" s="97"/>
      <c r="BN24" s="97"/>
      <c r="BO24" s="97"/>
    </row>
    <row r="25" spans="2:68">
      <c r="BG25" s="92" t="s">
        <v>748</v>
      </c>
    </row>
  </sheetData>
  <sheetProtection algorithmName="SHA-512" hashValue="ie7Snvin2edOGIu+F7rEh0o9t6jnrpQ77KvCWAUaKQmmY1b6k+W8ExWt6G1sOy22OS41Cek0hkoJHn6O9GU4Mg==" saltValue="nNwJM0zpEiJMi3aicMZ6Ng==" spinCount="100000" sheet="1" objects="1" scenarios="1" selectLockedCells="1"/>
  <mergeCells count="159">
    <mergeCell ref="B6:K7"/>
    <mergeCell ref="T6:AG6"/>
    <mergeCell ref="AJ8:AS8"/>
    <mergeCell ref="AJ13:AK13"/>
    <mergeCell ref="AJ12:AK12"/>
    <mergeCell ref="AT8:BA8"/>
    <mergeCell ref="BB8:BH8"/>
    <mergeCell ref="AT12:AW12"/>
    <mergeCell ref="X13:AB13"/>
    <mergeCell ref="T9:AG10"/>
    <mergeCell ref="AL12:AS12"/>
    <mergeCell ref="AC13:AG13"/>
    <mergeCell ref="AC12:AG12"/>
    <mergeCell ref="AL13:AS13"/>
    <mergeCell ref="B12:C12"/>
    <mergeCell ref="L12:O12"/>
    <mergeCell ref="P12:R12"/>
    <mergeCell ref="B13:C13"/>
    <mergeCell ref="L13:O13"/>
    <mergeCell ref="P13:R13"/>
    <mergeCell ref="S13:W13"/>
    <mergeCell ref="AJ6:AS7"/>
    <mergeCell ref="T7:Z7"/>
    <mergeCell ref="AA7:AG7"/>
    <mergeCell ref="AT6:BA7"/>
    <mergeCell ref="BB6:BO6"/>
    <mergeCell ref="BB7:BH7"/>
    <mergeCell ref="BI7:BO7"/>
    <mergeCell ref="BK12:BO12"/>
    <mergeCell ref="AX12:AZ12"/>
    <mergeCell ref="BA12:BE12"/>
    <mergeCell ref="B15:C15"/>
    <mergeCell ref="L15:O15"/>
    <mergeCell ref="P15:R15"/>
    <mergeCell ref="S15:W15"/>
    <mergeCell ref="X15:AB15"/>
    <mergeCell ref="AC15:AG15"/>
    <mergeCell ref="AJ15:AK15"/>
    <mergeCell ref="BK14:BO14"/>
    <mergeCell ref="AL15:AS15"/>
    <mergeCell ref="AT15:AW15"/>
    <mergeCell ref="AX15:AZ15"/>
    <mergeCell ref="BA15:BE15"/>
    <mergeCell ref="BF15:BJ15"/>
    <mergeCell ref="BK15:BO15"/>
    <mergeCell ref="P14:R14"/>
    <mergeCell ref="AC14:AG14"/>
    <mergeCell ref="AJ14:AK14"/>
    <mergeCell ref="B14:C14"/>
    <mergeCell ref="L14:O14"/>
    <mergeCell ref="AC16:AG16"/>
    <mergeCell ref="AJ16:AK16"/>
    <mergeCell ref="B16:C16"/>
    <mergeCell ref="L16:O16"/>
    <mergeCell ref="P16:R16"/>
    <mergeCell ref="S16:W16"/>
    <mergeCell ref="X16:AB16"/>
    <mergeCell ref="B17:C17"/>
    <mergeCell ref="L17:O17"/>
    <mergeCell ref="P17:R17"/>
    <mergeCell ref="S17:W17"/>
    <mergeCell ref="X17:AB17"/>
    <mergeCell ref="AC17:AG17"/>
    <mergeCell ref="AJ17:AK17"/>
    <mergeCell ref="J21:K21"/>
    <mergeCell ref="Q21:X21"/>
    <mergeCell ref="Y21:AA21"/>
    <mergeCell ref="AL22:AQ22"/>
    <mergeCell ref="AR22:AS22"/>
    <mergeCell ref="L22:P22"/>
    <mergeCell ref="B22:C22"/>
    <mergeCell ref="D22:I22"/>
    <mergeCell ref="J22:K22"/>
    <mergeCell ref="Q22:X22"/>
    <mergeCell ref="Y22:AA22"/>
    <mergeCell ref="AB22:AG22"/>
    <mergeCell ref="AJ22:AK22"/>
    <mergeCell ref="Q24:X24"/>
    <mergeCell ref="Y24:AA24"/>
    <mergeCell ref="AB23:AG23"/>
    <mergeCell ref="AJ23:AK23"/>
    <mergeCell ref="AL23:AQ23"/>
    <mergeCell ref="AR23:AS23"/>
    <mergeCell ref="AY24:BF24"/>
    <mergeCell ref="BG24:BI24"/>
    <mergeCell ref="B23:C23"/>
    <mergeCell ref="D23:I23"/>
    <mergeCell ref="J23:K23"/>
    <mergeCell ref="Q23:X23"/>
    <mergeCell ref="Y23:AA23"/>
    <mergeCell ref="L23:P23"/>
    <mergeCell ref="AD1:AG1"/>
    <mergeCell ref="D13:K13"/>
    <mergeCell ref="D14:K14"/>
    <mergeCell ref="D15:K15"/>
    <mergeCell ref="D16:K16"/>
    <mergeCell ref="D17:K17"/>
    <mergeCell ref="L21:P21"/>
    <mergeCell ref="L6:S7"/>
    <mergeCell ref="L8:S8"/>
    <mergeCell ref="D12:K12"/>
    <mergeCell ref="S18:W18"/>
    <mergeCell ref="X18:AB18"/>
    <mergeCell ref="AC18:AG18"/>
    <mergeCell ref="S14:W14"/>
    <mergeCell ref="X14:AB14"/>
    <mergeCell ref="S12:W12"/>
    <mergeCell ref="X12:AB12"/>
    <mergeCell ref="A2:AG3"/>
    <mergeCell ref="B8:K8"/>
    <mergeCell ref="T8:Z8"/>
    <mergeCell ref="AA8:AG8"/>
    <mergeCell ref="AB21:AG21"/>
    <mergeCell ref="B21:C21"/>
    <mergeCell ref="D21:I21"/>
    <mergeCell ref="BL1:BO1"/>
    <mergeCell ref="AH2:BN3"/>
    <mergeCell ref="AL17:AS17"/>
    <mergeCell ref="BK13:BO13"/>
    <mergeCell ref="AL14:AS14"/>
    <mergeCell ref="AT21:AX21"/>
    <mergeCell ref="AY21:BF21"/>
    <mergeCell ref="AL21:AQ21"/>
    <mergeCell ref="AR21:AS21"/>
    <mergeCell ref="AX16:AZ16"/>
    <mergeCell ref="BA16:BE16"/>
    <mergeCell ref="AL16:AS16"/>
    <mergeCell ref="AT16:AW16"/>
    <mergeCell ref="BF13:BJ13"/>
    <mergeCell ref="AT14:AW14"/>
    <mergeCell ref="AX14:AZ14"/>
    <mergeCell ref="BA14:BE14"/>
    <mergeCell ref="BF14:BJ14"/>
    <mergeCell ref="AT13:AW13"/>
    <mergeCell ref="AX13:AZ13"/>
    <mergeCell ref="BA13:BE13"/>
    <mergeCell ref="AJ21:AK21"/>
    <mergeCell ref="BI8:BO8"/>
    <mergeCell ref="BF12:BJ12"/>
    <mergeCell ref="AT22:AX22"/>
    <mergeCell ref="AY22:BF22"/>
    <mergeCell ref="BG22:BI22"/>
    <mergeCell ref="BJ22:BO22"/>
    <mergeCell ref="AT23:AX23"/>
    <mergeCell ref="AY23:BF23"/>
    <mergeCell ref="BG23:BI23"/>
    <mergeCell ref="BJ23:BO23"/>
    <mergeCell ref="BF16:BJ16"/>
    <mergeCell ref="BK16:BO16"/>
    <mergeCell ref="AT17:AW17"/>
    <mergeCell ref="AX17:AZ17"/>
    <mergeCell ref="BA17:BE17"/>
    <mergeCell ref="BF17:BJ17"/>
    <mergeCell ref="BK17:BO17"/>
    <mergeCell ref="BA18:BE18"/>
    <mergeCell ref="BF18:BJ18"/>
    <mergeCell ref="BK18:BO18"/>
    <mergeCell ref="BG21:BI21"/>
    <mergeCell ref="BJ21:BO21"/>
  </mergeCells>
  <phoneticPr fontId="2"/>
  <dataValidations count="1">
    <dataValidation imeMode="disabled" allowBlank="1" showInputMessage="1" showErrorMessage="1" sqref="J22:K23 S13:AG17 B8:K8 T8:AG8 AB22:AG23 Y22:AA24 BJ23:BO23 BA13:BO17 AJ8:AS8 BB8:BO8 BG23:BI24 AR22:AS23 BG22:BO22"/>
  </dataValidations>
  <pageMargins left="0.70866141732283472" right="0.7086614173228347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K58"/>
  <sheetViews>
    <sheetView view="pageBreakPreview" zoomScale="70" zoomScaleNormal="100" zoomScaleSheetLayoutView="70" workbookViewId="0">
      <selection activeCell="A2" sqref="A2:E2"/>
    </sheetView>
  </sheetViews>
  <sheetFormatPr defaultRowHeight="13.5"/>
  <cols>
    <col min="1" max="1" width="31.625" customWidth="1"/>
    <col min="2" max="2" width="24.625" customWidth="1"/>
    <col min="3" max="3" width="31.625" customWidth="1"/>
    <col min="4" max="5" width="12.625" customWidth="1"/>
    <col min="6" max="6" width="7.25" customWidth="1"/>
    <col min="7" max="7" width="31.625" customWidth="1"/>
    <col min="8" max="8" width="24.625" customWidth="1"/>
    <col min="9" max="9" width="31.625" customWidth="1"/>
    <col min="10" max="11" width="12.625" customWidth="1"/>
  </cols>
  <sheetData>
    <row r="1" spans="1:11">
      <c r="E1" s="57" t="s">
        <v>266</v>
      </c>
      <c r="G1" s="136"/>
      <c r="H1" s="136"/>
      <c r="I1" s="136"/>
      <c r="J1" s="136"/>
      <c r="K1" s="137" t="s">
        <v>266</v>
      </c>
    </row>
    <row r="2" spans="1:11" ht="17.25">
      <c r="A2" s="923" t="str">
        <f>"令和"&amp;様式1_小規模保育事業設置計画書!Y2&amp;"年度　収支予算書"</f>
        <v>令和８年度　収支予算書</v>
      </c>
      <c r="B2" s="923"/>
      <c r="C2" s="923"/>
      <c r="D2" s="923"/>
      <c r="E2" s="923"/>
      <c r="G2" s="924" t="s">
        <v>1013</v>
      </c>
      <c r="H2" s="924"/>
      <c r="I2" s="924"/>
      <c r="J2" s="924"/>
      <c r="K2" s="924"/>
    </row>
    <row r="3" spans="1:11" ht="14.25" thickBot="1">
      <c r="C3" s="59"/>
      <c r="D3" s="59"/>
      <c r="E3" s="86" t="s">
        <v>253</v>
      </c>
      <c r="G3" s="136"/>
      <c r="H3" s="136"/>
      <c r="I3" s="138"/>
      <c r="J3" s="138"/>
      <c r="K3" s="139" t="s">
        <v>253</v>
      </c>
    </row>
    <row r="4" spans="1:11" ht="18" customHeight="1" thickBot="1">
      <c r="A4" s="925" t="s">
        <v>254</v>
      </c>
      <c r="B4" s="926"/>
      <c r="C4" s="927" t="s">
        <v>255</v>
      </c>
      <c r="D4" s="928"/>
      <c r="E4" s="929"/>
      <c r="G4" s="930" t="s">
        <v>254</v>
      </c>
      <c r="H4" s="931"/>
      <c r="I4" s="932" t="s">
        <v>255</v>
      </c>
      <c r="J4" s="933"/>
      <c r="K4" s="934"/>
    </row>
    <row r="5" spans="1:11" ht="18" customHeight="1" thickTop="1" thickBot="1">
      <c r="A5" s="105" t="s">
        <v>256</v>
      </c>
      <c r="B5" s="106" t="s">
        <v>257</v>
      </c>
      <c r="C5" s="107" t="s">
        <v>256</v>
      </c>
      <c r="D5" s="935" t="s">
        <v>257</v>
      </c>
      <c r="E5" s="936"/>
      <c r="G5" s="140" t="s">
        <v>256</v>
      </c>
      <c r="H5" s="141" t="s">
        <v>257</v>
      </c>
      <c r="I5" s="142" t="s">
        <v>256</v>
      </c>
      <c r="J5" s="937" t="s">
        <v>257</v>
      </c>
      <c r="K5" s="938"/>
    </row>
    <row r="6" spans="1:11" ht="18" customHeight="1" thickBot="1">
      <c r="A6" s="108" t="s">
        <v>258</v>
      </c>
      <c r="B6" s="160"/>
      <c r="C6" s="121" t="s">
        <v>267</v>
      </c>
      <c r="D6" s="939">
        <f>SUM(D7:E10)</f>
        <v>0</v>
      </c>
      <c r="E6" s="940"/>
      <c r="F6" s="941"/>
      <c r="G6" s="156" t="s">
        <v>258</v>
      </c>
      <c r="H6" s="159"/>
      <c r="I6" s="157" t="s">
        <v>267</v>
      </c>
      <c r="J6" s="939">
        <f>SUM(J7:K10)</f>
        <v>0</v>
      </c>
      <c r="K6" s="940"/>
    </row>
    <row r="7" spans="1:11" ht="18" customHeight="1">
      <c r="A7" s="109"/>
      <c r="B7" s="122"/>
      <c r="C7" s="123" t="s">
        <v>270</v>
      </c>
      <c r="D7" s="942"/>
      <c r="E7" s="943"/>
      <c r="F7" s="941"/>
      <c r="G7" s="143"/>
      <c r="H7" s="158"/>
      <c r="I7" s="123" t="s">
        <v>270</v>
      </c>
      <c r="J7" s="944"/>
      <c r="K7" s="945"/>
    </row>
    <row r="8" spans="1:11" ht="18" customHeight="1">
      <c r="A8" s="109"/>
      <c r="B8" s="122"/>
      <c r="C8" s="123" t="s">
        <v>271</v>
      </c>
      <c r="D8" s="942"/>
      <c r="E8" s="943"/>
      <c r="F8" s="941"/>
      <c r="G8" s="143"/>
      <c r="H8" s="122"/>
      <c r="I8" s="123" t="s">
        <v>271</v>
      </c>
      <c r="J8" s="944"/>
      <c r="K8" s="945"/>
    </row>
    <row r="9" spans="1:11" ht="18" customHeight="1">
      <c r="A9" s="109"/>
      <c r="B9" s="122"/>
      <c r="C9" s="123" t="s">
        <v>272</v>
      </c>
      <c r="D9" s="942"/>
      <c r="E9" s="943"/>
      <c r="G9" s="143"/>
      <c r="H9" s="122"/>
      <c r="I9" s="123" t="s">
        <v>272</v>
      </c>
      <c r="J9" s="944"/>
      <c r="K9" s="945"/>
    </row>
    <row r="10" spans="1:11" ht="18" customHeight="1">
      <c r="A10" s="109"/>
      <c r="B10" s="122"/>
      <c r="C10" s="123" t="s">
        <v>273</v>
      </c>
      <c r="D10" s="942"/>
      <c r="E10" s="943"/>
      <c r="G10" s="143"/>
      <c r="H10" s="122"/>
      <c r="I10" s="123" t="s">
        <v>273</v>
      </c>
      <c r="J10" s="944"/>
      <c r="K10" s="945"/>
    </row>
    <row r="11" spans="1:11" ht="18" customHeight="1">
      <c r="A11" s="110" t="s">
        <v>274</v>
      </c>
      <c r="B11" s="124"/>
      <c r="C11" s="125"/>
      <c r="D11" s="952"/>
      <c r="E11" s="953"/>
      <c r="G11" s="144" t="s">
        <v>274</v>
      </c>
      <c r="H11" s="124"/>
      <c r="I11" s="125"/>
      <c r="J11" s="952"/>
      <c r="K11" s="953"/>
    </row>
    <row r="12" spans="1:11" ht="18" customHeight="1" thickBot="1">
      <c r="A12" s="111" t="s">
        <v>268</v>
      </c>
      <c r="B12" s="126">
        <f>SUM(B13:B16)</f>
        <v>0</v>
      </c>
      <c r="C12" s="127" t="s">
        <v>269</v>
      </c>
      <c r="D12" s="946">
        <f>SUM(D13:E29)</f>
        <v>0</v>
      </c>
      <c r="E12" s="947"/>
      <c r="G12" s="145" t="s">
        <v>268</v>
      </c>
      <c r="H12" s="126">
        <f>SUM(H13:H16)</f>
        <v>0</v>
      </c>
      <c r="I12" s="127" t="s">
        <v>269</v>
      </c>
      <c r="J12" s="946">
        <f>SUM(J13:K29)</f>
        <v>0</v>
      </c>
      <c r="K12" s="947"/>
    </row>
    <row r="13" spans="1:11" ht="18" customHeight="1" thickBot="1">
      <c r="A13" s="112" t="s">
        <v>259</v>
      </c>
      <c r="B13" s="161"/>
      <c r="C13" s="123" t="s">
        <v>275</v>
      </c>
      <c r="D13" s="948"/>
      <c r="E13" s="949"/>
      <c r="G13" s="112" t="s">
        <v>965</v>
      </c>
      <c r="H13" s="159"/>
      <c r="I13" s="123" t="s">
        <v>275</v>
      </c>
      <c r="J13" s="950"/>
      <c r="K13" s="951"/>
    </row>
    <row r="14" spans="1:11" ht="18" customHeight="1" thickBot="1">
      <c r="A14" s="112" t="s">
        <v>260</v>
      </c>
      <c r="B14" s="161"/>
      <c r="C14" s="123" t="s">
        <v>276</v>
      </c>
      <c r="D14" s="948"/>
      <c r="E14" s="949"/>
      <c r="G14" s="112" t="s">
        <v>966</v>
      </c>
      <c r="H14" s="159"/>
      <c r="I14" s="123" t="s">
        <v>276</v>
      </c>
      <c r="J14" s="950"/>
      <c r="K14" s="951"/>
    </row>
    <row r="15" spans="1:11" ht="18" customHeight="1">
      <c r="A15" s="112"/>
      <c r="B15" s="161"/>
      <c r="C15" s="123" t="s">
        <v>277</v>
      </c>
      <c r="D15" s="948"/>
      <c r="E15" s="949"/>
      <c r="G15" s="146"/>
      <c r="H15" s="122"/>
      <c r="I15" s="123" t="s">
        <v>277</v>
      </c>
      <c r="J15" s="950"/>
      <c r="K15" s="951"/>
    </row>
    <row r="16" spans="1:11" ht="18" customHeight="1">
      <c r="A16" s="112"/>
      <c r="B16" s="161"/>
      <c r="C16" s="123" t="s">
        <v>278</v>
      </c>
      <c r="D16" s="948"/>
      <c r="E16" s="949"/>
      <c r="G16" s="146"/>
      <c r="H16" s="122"/>
      <c r="I16" s="123" t="s">
        <v>278</v>
      </c>
      <c r="J16" s="950"/>
      <c r="K16" s="951"/>
    </row>
    <row r="17" spans="1:11" ht="18" customHeight="1">
      <c r="A17" s="113"/>
      <c r="B17" s="162"/>
      <c r="C17" s="123" t="s">
        <v>279</v>
      </c>
      <c r="D17" s="948"/>
      <c r="E17" s="949"/>
      <c r="G17" s="147"/>
      <c r="H17" s="122"/>
      <c r="I17" s="123" t="s">
        <v>279</v>
      </c>
      <c r="J17" s="950"/>
      <c r="K17" s="951"/>
    </row>
    <row r="18" spans="1:11" ht="18" customHeight="1">
      <c r="A18" s="113"/>
      <c r="B18" s="162"/>
      <c r="C18" s="123" t="s">
        <v>280</v>
      </c>
      <c r="D18" s="948"/>
      <c r="E18" s="949"/>
      <c r="G18" s="147"/>
      <c r="H18" s="122"/>
      <c r="I18" s="123" t="s">
        <v>280</v>
      </c>
      <c r="J18" s="950"/>
      <c r="K18" s="951"/>
    </row>
    <row r="19" spans="1:11" ht="18" customHeight="1">
      <c r="A19" s="113"/>
      <c r="B19" s="162"/>
      <c r="C19" s="123" t="s">
        <v>281</v>
      </c>
      <c r="D19" s="948"/>
      <c r="E19" s="949"/>
      <c r="G19" s="147"/>
      <c r="H19" s="122"/>
      <c r="I19" s="123" t="s">
        <v>281</v>
      </c>
      <c r="J19" s="950"/>
      <c r="K19" s="951"/>
    </row>
    <row r="20" spans="1:11" ht="18" customHeight="1">
      <c r="A20" s="109"/>
      <c r="B20" s="162"/>
      <c r="C20" s="123" t="s">
        <v>282</v>
      </c>
      <c r="D20" s="948"/>
      <c r="E20" s="949"/>
      <c r="G20" s="143"/>
      <c r="H20" s="122"/>
      <c r="I20" s="123" t="s">
        <v>282</v>
      </c>
      <c r="J20" s="950"/>
      <c r="K20" s="951"/>
    </row>
    <row r="21" spans="1:11" ht="18" customHeight="1">
      <c r="A21" s="109"/>
      <c r="B21" s="162"/>
      <c r="C21" s="123" t="s">
        <v>283</v>
      </c>
      <c r="D21" s="948"/>
      <c r="E21" s="949"/>
      <c r="G21" s="143"/>
      <c r="H21" s="122"/>
      <c r="I21" s="123" t="s">
        <v>283</v>
      </c>
      <c r="J21" s="950"/>
      <c r="K21" s="951"/>
    </row>
    <row r="22" spans="1:11" ht="18" customHeight="1">
      <c r="A22" s="113"/>
      <c r="B22" s="162"/>
      <c r="C22" s="123" t="s">
        <v>284</v>
      </c>
      <c r="D22" s="948"/>
      <c r="E22" s="949"/>
      <c r="G22" s="147"/>
      <c r="H22" s="122"/>
      <c r="I22" s="123" t="s">
        <v>284</v>
      </c>
      <c r="J22" s="950"/>
      <c r="K22" s="951"/>
    </row>
    <row r="23" spans="1:11" ht="18" customHeight="1">
      <c r="A23" s="109"/>
      <c r="B23" s="162"/>
      <c r="C23" s="123" t="s">
        <v>285</v>
      </c>
      <c r="D23" s="948"/>
      <c r="E23" s="949"/>
      <c r="G23" s="143"/>
      <c r="H23" s="122"/>
      <c r="I23" s="123" t="s">
        <v>285</v>
      </c>
      <c r="J23" s="950"/>
      <c r="K23" s="951"/>
    </row>
    <row r="24" spans="1:11" ht="18" customHeight="1">
      <c r="A24" s="109"/>
      <c r="B24" s="162"/>
      <c r="C24" s="123" t="s">
        <v>286</v>
      </c>
      <c r="D24" s="948"/>
      <c r="E24" s="949"/>
      <c r="G24" s="143"/>
      <c r="H24" s="122"/>
      <c r="I24" s="123" t="s">
        <v>286</v>
      </c>
      <c r="J24" s="950"/>
      <c r="K24" s="951"/>
    </row>
    <row r="25" spans="1:11" ht="18" customHeight="1">
      <c r="A25" s="109"/>
      <c r="B25" s="162"/>
      <c r="C25" s="123" t="s">
        <v>287</v>
      </c>
      <c r="D25" s="948"/>
      <c r="E25" s="949"/>
      <c r="G25" s="143"/>
      <c r="H25" s="122"/>
      <c r="I25" s="123" t="s">
        <v>287</v>
      </c>
      <c r="J25" s="950"/>
      <c r="K25" s="951"/>
    </row>
    <row r="26" spans="1:11" ht="18" customHeight="1">
      <c r="A26" s="109"/>
      <c r="B26" s="162"/>
      <c r="C26" s="123" t="s">
        <v>288</v>
      </c>
      <c r="D26" s="948"/>
      <c r="E26" s="949"/>
      <c r="G26" s="143"/>
      <c r="H26" s="122"/>
      <c r="I26" s="123" t="s">
        <v>288</v>
      </c>
      <c r="J26" s="950"/>
      <c r="K26" s="951"/>
    </row>
    <row r="27" spans="1:11" ht="18" customHeight="1">
      <c r="A27" s="113"/>
      <c r="B27" s="162"/>
      <c r="C27" s="123" t="s">
        <v>289</v>
      </c>
      <c r="D27" s="948"/>
      <c r="E27" s="949"/>
      <c r="G27" s="147"/>
      <c r="H27" s="122"/>
      <c r="I27" s="123" t="s">
        <v>289</v>
      </c>
      <c r="J27" s="950"/>
      <c r="K27" s="951"/>
    </row>
    <row r="28" spans="1:11" ht="18" customHeight="1">
      <c r="A28" s="113"/>
      <c r="B28" s="162"/>
      <c r="C28" s="123" t="s">
        <v>290</v>
      </c>
      <c r="D28" s="948"/>
      <c r="E28" s="949"/>
      <c r="G28" s="147"/>
      <c r="H28" s="122"/>
      <c r="I28" s="123" t="s">
        <v>290</v>
      </c>
      <c r="J28" s="950"/>
      <c r="K28" s="951"/>
    </row>
    <row r="29" spans="1:11" ht="18" customHeight="1">
      <c r="A29" s="109"/>
      <c r="B29" s="162"/>
      <c r="C29" s="123" t="s">
        <v>291</v>
      </c>
      <c r="D29" s="948"/>
      <c r="E29" s="949"/>
      <c r="G29" s="143"/>
      <c r="H29" s="122"/>
      <c r="I29" s="123" t="s">
        <v>291</v>
      </c>
      <c r="J29" s="950"/>
      <c r="K29" s="951"/>
    </row>
    <row r="30" spans="1:11" ht="18" customHeight="1">
      <c r="A30" s="113"/>
      <c r="B30" s="162"/>
      <c r="C30" s="128"/>
      <c r="D30" s="954"/>
      <c r="E30" s="955"/>
      <c r="G30" s="147"/>
      <c r="H30" s="122"/>
      <c r="I30" s="128"/>
      <c r="J30" s="956"/>
      <c r="K30" s="957"/>
    </row>
    <row r="31" spans="1:11" ht="18" customHeight="1">
      <c r="A31" s="114"/>
      <c r="B31" s="163"/>
      <c r="C31" s="121" t="s">
        <v>292</v>
      </c>
      <c r="D31" s="939">
        <f>SUM(D32:E41)</f>
        <v>0</v>
      </c>
      <c r="E31" s="940"/>
      <c r="G31" s="148"/>
      <c r="H31" s="129"/>
      <c r="I31" s="121" t="s">
        <v>292</v>
      </c>
      <c r="J31" s="939">
        <f>SUM(J32:K41)</f>
        <v>0</v>
      </c>
      <c r="K31" s="940"/>
    </row>
    <row r="32" spans="1:11" ht="18" customHeight="1">
      <c r="A32" s="115"/>
      <c r="B32" s="163"/>
      <c r="C32" s="123" t="s">
        <v>300</v>
      </c>
      <c r="D32" s="948"/>
      <c r="E32" s="949"/>
      <c r="G32" s="149"/>
      <c r="H32" s="129"/>
      <c r="I32" s="123" t="s">
        <v>300</v>
      </c>
      <c r="J32" s="950"/>
      <c r="K32" s="951"/>
    </row>
    <row r="33" spans="1:11" ht="18" customHeight="1">
      <c r="A33" s="115"/>
      <c r="B33" s="163"/>
      <c r="C33" s="123" t="s">
        <v>301</v>
      </c>
      <c r="D33" s="948"/>
      <c r="E33" s="949"/>
      <c r="G33" s="149"/>
      <c r="H33" s="129"/>
      <c r="I33" s="123" t="s">
        <v>301</v>
      </c>
      <c r="J33" s="950"/>
      <c r="K33" s="951"/>
    </row>
    <row r="34" spans="1:11" ht="18" customHeight="1">
      <c r="A34" s="114"/>
      <c r="B34" s="163"/>
      <c r="C34" s="123" t="s">
        <v>302</v>
      </c>
      <c r="D34" s="948"/>
      <c r="E34" s="949"/>
      <c r="G34" s="148"/>
      <c r="H34" s="129"/>
      <c r="I34" s="123" t="s">
        <v>302</v>
      </c>
      <c r="J34" s="950"/>
      <c r="K34" s="951"/>
    </row>
    <row r="35" spans="1:11" ht="18" customHeight="1">
      <c r="A35" s="115"/>
      <c r="B35" s="163"/>
      <c r="C35" s="123" t="s">
        <v>303</v>
      </c>
      <c r="D35" s="948"/>
      <c r="E35" s="949"/>
      <c r="G35" s="149"/>
      <c r="H35" s="129"/>
      <c r="I35" s="123" t="s">
        <v>303</v>
      </c>
      <c r="J35" s="950"/>
      <c r="K35" s="951"/>
    </row>
    <row r="36" spans="1:11" ht="18" customHeight="1">
      <c r="A36" s="115"/>
      <c r="B36" s="163"/>
      <c r="C36" s="123" t="s">
        <v>304</v>
      </c>
      <c r="D36" s="948"/>
      <c r="E36" s="949"/>
      <c r="G36" s="149"/>
      <c r="H36" s="129"/>
      <c r="I36" s="123" t="s">
        <v>304</v>
      </c>
      <c r="J36" s="950"/>
      <c r="K36" s="951"/>
    </row>
    <row r="37" spans="1:11" ht="18" customHeight="1">
      <c r="A37" s="115"/>
      <c r="B37" s="163"/>
      <c r="C37" s="123" t="s">
        <v>280</v>
      </c>
      <c r="D37" s="948"/>
      <c r="E37" s="949"/>
      <c r="G37" s="149"/>
      <c r="H37" s="129"/>
      <c r="I37" s="123" t="s">
        <v>280</v>
      </c>
      <c r="J37" s="950"/>
      <c r="K37" s="951"/>
    </row>
    <row r="38" spans="1:11" ht="18" customHeight="1">
      <c r="A38" s="115"/>
      <c r="B38" s="163"/>
      <c r="C38" s="123" t="s">
        <v>305</v>
      </c>
      <c r="D38" s="948"/>
      <c r="E38" s="949"/>
      <c r="G38" s="149"/>
      <c r="H38" s="129"/>
      <c r="I38" s="123" t="s">
        <v>305</v>
      </c>
      <c r="J38" s="950"/>
      <c r="K38" s="951"/>
    </row>
    <row r="39" spans="1:11" ht="18" customHeight="1">
      <c r="A39" s="114"/>
      <c r="B39" s="163"/>
      <c r="C39" s="123" t="s">
        <v>306</v>
      </c>
      <c r="D39" s="948"/>
      <c r="E39" s="949"/>
      <c r="G39" s="148"/>
      <c r="H39" s="129"/>
      <c r="I39" s="123" t="s">
        <v>306</v>
      </c>
      <c r="J39" s="950"/>
      <c r="K39" s="951"/>
    </row>
    <row r="40" spans="1:11" ht="18" customHeight="1">
      <c r="A40" s="115"/>
      <c r="B40" s="163"/>
      <c r="C40" s="123" t="s">
        <v>307</v>
      </c>
      <c r="D40" s="948"/>
      <c r="E40" s="949"/>
      <c r="G40" s="149"/>
      <c r="H40" s="129"/>
      <c r="I40" s="123" t="s">
        <v>307</v>
      </c>
      <c r="J40" s="950"/>
      <c r="K40" s="951"/>
    </row>
    <row r="41" spans="1:11" ht="18" customHeight="1">
      <c r="A41" s="115"/>
      <c r="B41" s="163"/>
      <c r="C41" s="123" t="s">
        <v>308</v>
      </c>
      <c r="D41" s="948"/>
      <c r="E41" s="949"/>
      <c r="G41" s="149"/>
      <c r="H41" s="129"/>
      <c r="I41" s="123" t="s">
        <v>308</v>
      </c>
      <c r="J41" s="950"/>
      <c r="K41" s="951"/>
    </row>
    <row r="42" spans="1:11" ht="18" customHeight="1">
      <c r="A42" s="115"/>
      <c r="B42" s="163"/>
      <c r="C42" s="125"/>
      <c r="D42" s="958"/>
      <c r="E42" s="959"/>
      <c r="G42" s="149"/>
      <c r="H42" s="129"/>
      <c r="I42" s="125"/>
      <c r="J42" s="960"/>
      <c r="K42" s="961"/>
    </row>
    <row r="43" spans="1:11" ht="18" customHeight="1">
      <c r="A43" s="115"/>
      <c r="B43" s="163"/>
      <c r="C43" s="127" t="s">
        <v>294</v>
      </c>
      <c r="D43" s="946">
        <f>SUM(D44:E46)</f>
        <v>0</v>
      </c>
      <c r="E43" s="947">
        <f>SUM(E44:E46)</f>
        <v>0</v>
      </c>
      <c r="G43" s="149"/>
      <c r="H43" s="129"/>
      <c r="I43" s="127" t="s">
        <v>294</v>
      </c>
      <c r="J43" s="946">
        <f>SUM(J44:K46)</f>
        <v>0</v>
      </c>
      <c r="K43" s="947">
        <f>SUM(K44:K46)</f>
        <v>0</v>
      </c>
    </row>
    <row r="44" spans="1:11" ht="18" customHeight="1">
      <c r="A44" s="115"/>
      <c r="B44" s="163"/>
      <c r="C44" s="123" t="s">
        <v>297</v>
      </c>
      <c r="D44" s="948"/>
      <c r="E44" s="949"/>
      <c r="G44" s="149"/>
      <c r="H44" s="129"/>
      <c r="I44" s="123" t="s">
        <v>297</v>
      </c>
      <c r="J44" s="950"/>
      <c r="K44" s="951"/>
    </row>
    <row r="45" spans="1:11" ht="18" customHeight="1">
      <c r="A45" s="115"/>
      <c r="B45" s="163"/>
      <c r="C45" s="123" t="s">
        <v>298</v>
      </c>
      <c r="D45" s="948"/>
      <c r="E45" s="949"/>
      <c r="G45" s="149"/>
      <c r="H45" s="129"/>
      <c r="I45" s="123" t="s">
        <v>298</v>
      </c>
      <c r="J45" s="950"/>
      <c r="K45" s="951"/>
    </row>
    <row r="46" spans="1:11" ht="18" customHeight="1">
      <c r="A46" s="115"/>
      <c r="B46" s="163"/>
      <c r="C46" s="123" t="s">
        <v>299</v>
      </c>
      <c r="D46" s="948"/>
      <c r="E46" s="949"/>
      <c r="G46" s="149"/>
      <c r="H46" s="129"/>
      <c r="I46" s="123" t="s">
        <v>299</v>
      </c>
      <c r="J46" s="950"/>
      <c r="K46" s="951"/>
    </row>
    <row r="47" spans="1:11" ht="18" customHeight="1">
      <c r="A47" s="115"/>
      <c r="B47" s="163"/>
      <c r="C47" s="128"/>
      <c r="D47" s="954"/>
      <c r="E47" s="955"/>
      <c r="G47" s="149"/>
      <c r="H47" s="129"/>
      <c r="I47" s="128"/>
      <c r="J47" s="956"/>
      <c r="K47" s="957"/>
    </row>
    <row r="48" spans="1:11" ht="18" customHeight="1">
      <c r="A48" s="115"/>
      <c r="B48" s="163"/>
      <c r="C48" s="121" t="s">
        <v>293</v>
      </c>
      <c r="D48" s="939">
        <f>SUM(D49:E50)</f>
        <v>0</v>
      </c>
      <c r="E48" s="940">
        <f>SUM(E49:E51)</f>
        <v>0</v>
      </c>
      <c r="G48" s="149"/>
      <c r="H48" s="129"/>
      <c r="I48" s="121" t="s">
        <v>293</v>
      </c>
      <c r="J48" s="939">
        <f>SUM(J49:K50)</f>
        <v>0</v>
      </c>
      <c r="K48" s="940">
        <f>SUM(K49:K51)</f>
        <v>0</v>
      </c>
    </row>
    <row r="49" spans="1:11" ht="18" customHeight="1">
      <c r="A49" s="115"/>
      <c r="B49" s="163"/>
      <c r="C49" s="123" t="s">
        <v>295</v>
      </c>
      <c r="D49" s="948"/>
      <c r="E49" s="949"/>
      <c r="G49" s="149"/>
      <c r="H49" s="129"/>
      <c r="I49" s="123" t="s">
        <v>295</v>
      </c>
      <c r="J49" s="950"/>
      <c r="K49" s="951"/>
    </row>
    <row r="50" spans="1:11" ht="18" customHeight="1">
      <c r="A50" s="115"/>
      <c r="B50" s="163"/>
      <c r="C50" s="123" t="s">
        <v>296</v>
      </c>
      <c r="D50" s="948"/>
      <c r="E50" s="949"/>
      <c r="G50" s="149"/>
      <c r="H50" s="129"/>
      <c r="I50" s="123" t="s">
        <v>296</v>
      </c>
      <c r="J50" s="950"/>
      <c r="K50" s="951"/>
    </row>
    <row r="51" spans="1:11" ht="18" customHeight="1">
      <c r="A51" s="115"/>
      <c r="B51" s="163"/>
      <c r="C51" s="125"/>
      <c r="D51" s="958"/>
      <c r="E51" s="959"/>
      <c r="G51" s="149"/>
      <c r="H51" s="129"/>
      <c r="I51" s="125"/>
      <c r="J51" s="960"/>
      <c r="K51" s="961"/>
    </row>
    <row r="52" spans="1:11" ht="18" customHeight="1">
      <c r="A52" s="116"/>
      <c r="B52" s="164"/>
      <c r="C52" s="121" t="s">
        <v>309</v>
      </c>
      <c r="D52" s="966">
        <f>B54-D48-D43-D31-D12-D6</f>
        <v>0</v>
      </c>
      <c r="E52" s="967"/>
      <c r="G52" s="150"/>
      <c r="H52" s="130"/>
      <c r="I52" s="121" t="s">
        <v>309</v>
      </c>
      <c r="J52" s="966">
        <f>H54-J48-J43-J31-J12-J6</f>
        <v>0</v>
      </c>
      <c r="K52" s="967"/>
    </row>
    <row r="53" spans="1:11" ht="18" customHeight="1" thickBot="1">
      <c r="A53" s="116"/>
      <c r="B53" s="164"/>
      <c r="C53" s="131"/>
      <c r="D53" s="954"/>
      <c r="E53" s="955"/>
      <c r="G53" s="150"/>
      <c r="H53" s="130"/>
      <c r="I53" s="131"/>
      <c r="J53" s="956"/>
      <c r="K53" s="957"/>
    </row>
    <row r="54" spans="1:11" ht="18" customHeight="1" thickTop="1" thickBot="1">
      <c r="A54" s="117" t="s">
        <v>261</v>
      </c>
      <c r="B54" s="132">
        <f>B6+B12</f>
        <v>0</v>
      </c>
      <c r="C54" s="133" t="s">
        <v>261</v>
      </c>
      <c r="D54" s="962">
        <f>D6+D12+D31+D43+D48+D52</f>
        <v>0</v>
      </c>
      <c r="E54" s="963" t="e">
        <f>SUM(D6,D12,D31,E43,E48,#REF!)</f>
        <v>#REF!</v>
      </c>
      <c r="G54" s="151" t="s">
        <v>261</v>
      </c>
      <c r="H54" s="132">
        <f>H6+H12</f>
        <v>0</v>
      </c>
      <c r="I54" s="133" t="s">
        <v>261</v>
      </c>
      <c r="J54" s="962">
        <f>J6+J12+J31+J43+J48+J52</f>
        <v>0</v>
      </c>
      <c r="K54" s="963" t="e">
        <f>SUM(J6,J12,J31,K43,K48,#REF!)</f>
        <v>#REF!</v>
      </c>
    </row>
    <row r="55" spans="1:11" ht="18" customHeight="1" thickBot="1">
      <c r="A55" s="118"/>
      <c r="B55" s="118"/>
      <c r="C55" s="118"/>
      <c r="D55" s="118"/>
      <c r="E55" s="118"/>
      <c r="G55" s="152"/>
      <c r="H55" s="152"/>
      <c r="I55" s="152"/>
      <c r="J55" s="152"/>
      <c r="K55" s="152"/>
    </row>
    <row r="56" spans="1:11" ht="18" customHeight="1" thickBot="1">
      <c r="A56" s="119" t="s">
        <v>262</v>
      </c>
      <c r="B56" s="134">
        <v>0</v>
      </c>
      <c r="C56" s="135" t="s">
        <v>263</v>
      </c>
      <c r="D56" s="964">
        <f>D52</f>
        <v>0</v>
      </c>
      <c r="E56" s="965"/>
      <c r="G56" s="153" t="s">
        <v>262</v>
      </c>
      <c r="H56" s="134">
        <v>0</v>
      </c>
      <c r="I56" s="135" t="s">
        <v>263</v>
      </c>
      <c r="J56" s="964">
        <f>J52</f>
        <v>0</v>
      </c>
      <c r="K56" s="965"/>
    </row>
    <row r="57" spans="1:11" ht="18" customHeight="1" thickBot="1">
      <c r="A57" s="59"/>
      <c r="B57" s="120"/>
      <c r="C57" s="59"/>
      <c r="D57" s="59"/>
      <c r="E57" s="59"/>
      <c r="G57" s="138"/>
      <c r="H57" s="154"/>
      <c r="I57" s="138"/>
      <c r="J57" s="138"/>
      <c r="K57" s="138"/>
    </row>
    <row r="58" spans="1:11" ht="18" customHeight="1" thickBot="1">
      <c r="A58" s="59"/>
      <c r="B58" s="34"/>
      <c r="C58" s="119" t="s">
        <v>264</v>
      </c>
      <c r="D58" s="964">
        <f>SUM(B56,D56)</f>
        <v>0</v>
      </c>
      <c r="E58" s="965"/>
      <c r="G58" s="138"/>
      <c r="H58" s="155"/>
      <c r="I58" s="153" t="s">
        <v>264</v>
      </c>
      <c r="J58" s="964">
        <f>SUM(H56,J56)</f>
        <v>0</v>
      </c>
      <c r="K58" s="965"/>
    </row>
  </sheetData>
  <sheetProtection selectLockedCells="1"/>
  <mergeCells count="111">
    <mergeCell ref="D54:E54"/>
    <mergeCell ref="J54:K54"/>
    <mergeCell ref="D56:E56"/>
    <mergeCell ref="J56:K56"/>
    <mergeCell ref="D58:E58"/>
    <mergeCell ref="J58:K58"/>
    <mergeCell ref="D51:E51"/>
    <mergeCell ref="J51:K51"/>
    <mergeCell ref="D52:E52"/>
    <mergeCell ref="J52:K52"/>
    <mergeCell ref="D53:E53"/>
    <mergeCell ref="J53:K53"/>
    <mergeCell ref="D48:E48"/>
    <mergeCell ref="J48:K48"/>
    <mergeCell ref="D49:E49"/>
    <mergeCell ref="J49:K49"/>
    <mergeCell ref="D50:E50"/>
    <mergeCell ref="J50:K50"/>
    <mergeCell ref="D45:E45"/>
    <mergeCell ref="J45:K45"/>
    <mergeCell ref="D46:E46"/>
    <mergeCell ref="J46:K46"/>
    <mergeCell ref="D47:E47"/>
    <mergeCell ref="J47:K47"/>
    <mergeCell ref="D42:E42"/>
    <mergeCell ref="J42:K42"/>
    <mergeCell ref="D43:E43"/>
    <mergeCell ref="J43:K43"/>
    <mergeCell ref="D44:E44"/>
    <mergeCell ref="J44:K44"/>
    <mergeCell ref="D39:E39"/>
    <mergeCell ref="J39:K39"/>
    <mergeCell ref="D40:E40"/>
    <mergeCell ref="J40:K40"/>
    <mergeCell ref="D41:E41"/>
    <mergeCell ref="J41:K41"/>
    <mergeCell ref="D36:E36"/>
    <mergeCell ref="J36:K36"/>
    <mergeCell ref="D37:E37"/>
    <mergeCell ref="J37:K37"/>
    <mergeCell ref="D38:E38"/>
    <mergeCell ref="J38:K38"/>
    <mergeCell ref="D33:E33"/>
    <mergeCell ref="J33:K33"/>
    <mergeCell ref="D34:E34"/>
    <mergeCell ref="J34:K34"/>
    <mergeCell ref="D35:E35"/>
    <mergeCell ref="J35:K35"/>
    <mergeCell ref="D30:E30"/>
    <mergeCell ref="J30:K30"/>
    <mergeCell ref="D31:E31"/>
    <mergeCell ref="J31:K31"/>
    <mergeCell ref="D32:E32"/>
    <mergeCell ref="J32:K32"/>
    <mergeCell ref="D27:E27"/>
    <mergeCell ref="J27:K27"/>
    <mergeCell ref="D28:E28"/>
    <mergeCell ref="J28:K28"/>
    <mergeCell ref="D29:E29"/>
    <mergeCell ref="J29:K29"/>
    <mergeCell ref="D24:E24"/>
    <mergeCell ref="J24:K24"/>
    <mergeCell ref="D25:E25"/>
    <mergeCell ref="J25:K25"/>
    <mergeCell ref="D26:E26"/>
    <mergeCell ref="J26:K26"/>
    <mergeCell ref="D21:E21"/>
    <mergeCell ref="J21:K21"/>
    <mergeCell ref="D22:E22"/>
    <mergeCell ref="J22:K22"/>
    <mergeCell ref="D23:E23"/>
    <mergeCell ref="J23:K23"/>
    <mergeCell ref="D18:E18"/>
    <mergeCell ref="J18:K18"/>
    <mergeCell ref="D19:E19"/>
    <mergeCell ref="J19:K19"/>
    <mergeCell ref="D20:E20"/>
    <mergeCell ref="J20:K20"/>
    <mergeCell ref="D15:E15"/>
    <mergeCell ref="J15:K15"/>
    <mergeCell ref="D16:E16"/>
    <mergeCell ref="J16:K16"/>
    <mergeCell ref="D17:E17"/>
    <mergeCell ref="J17:K17"/>
    <mergeCell ref="D12:E12"/>
    <mergeCell ref="J12:K12"/>
    <mergeCell ref="D13:E13"/>
    <mergeCell ref="J13:K13"/>
    <mergeCell ref="D14:E14"/>
    <mergeCell ref="J14:K14"/>
    <mergeCell ref="D9:E9"/>
    <mergeCell ref="J9:K9"/>
    <mergeCell ref="D10:E10"/>
    <mergeCell ref="J10:K10"/>
    <mergeCell ref="D11:E11"/>
    <mergeCell ref="J11:K11"/>
    <mergeCell ref="A2:E2"/>
    <mergeCell ref="G2:K2"/>
    <mergeCell ref="A4:B4"/>
    <mergeCell ref="C4:E4"/>
    <mergeCell ref="G4:H4"/>
    <mergeCell ref="I4:K4"/>
    <mergeCell ref="D5:E5"/>
    <mergeCell ref="J5:K5"/>
    <mergeCell ref="D6:E6"/>
    <mergeCell ref="F6:F8"/>
    <mergeCell ref="J6:K6"/>
    <mergeCell ref="D7:E7"/>
    <mergeCell ref="J7:K7"/>
    <mergeCell ref="D8:E8"/>
    <mergeCell ref="J8:K8"/>
  </mergeCells>
  <phoneticPr fontId="2"/>
  <pageMargins left="0.7" right="0.7" top="0.75" bottom="0.75" header="0.3" footer="0.3"/>
  <pageSetup paperSize="9" scale="78"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zoomScale="70" zoomScaleNormal="100" zoomScaleSheetLayoutView="70" workbookViewId="0">
      <selection activeCell="A2" sqref="A2:E2"/>
    </sheetView>
  </sheetViews>
  <sheetFormatPr defaultRowHeight="13.5"/>
  <cols>
    <col min="1" max="1" width="31.625" customWidth="1"/>
    <col min="2" max="2" width="24.625" customWidth="1"/>
    <col min="3" max="3" width="31.625" customWidth="1"/>
    <col min="4" max="5" width="12.625" customWidth="1"/>
    <col min="6" max="6" width="7.25" customWidth="1"/>
    <col min="7" max="7" width="31.625" customWidth="1"/>
    <col min="8" max="8" width="24.625" customWidth="1"/>
    <col min="9" max="9" width="31.625" customWidth="1"/>
    <col min="10" max="11" width="12.625" customWidth="1"/>
  </cols>
  <sheetData>
    <row r="1" spans="1:11">
      <c r="E1" s="57" t="s">
        <v>266</v>
      </c>
      <c r="G1" s="136"/>
      <c r="H1" s="136"/>
      <c r="I1" s="136"/>
      <c r="J1" s="136"/>
      <c r="K1" s="137" t="s">
        <v>266</v>
      </c>
    </row>
    <row r="2" spans="1:11" ht="17.25">
      <c r="A2" s="923" t="str">
        <f>"令和"&amp;様式1_小規模保育事業設置計画書!Y2+1&amp;"年度　収支予算書"</f>
        <v>令和9年度　収支予算書</v>
      </c>
      <c r="B2" s="923"/>
      <c r="C2" s="923"/>
      <c r="D2" s="923"/>
      <c r="E2" s="923"/>
      <c r="G2" s="924" t="s">
        <v>1013</v>
      </c>
      <c r="H2" s="924"/>
      <c r="I2" s="924"/>
      <c r="J2" s="924"/>
      <c r="K2" s="924"/>
    </row>
    <row r="3" spans="1:11" ht="14.25" thickBot="1">
      <c r="C3" s="59"/>
      <c r="D3" s="59"/>
      <c r="E3" s="86" t="s">
        <v>253</v>
      </c>
      <c r="G3" s="136"/>
      <c r="H3" s="136"/>
      <c r="I3" s="138"/>
      <c r="J3" s="138"/>
      <c r="K3" s="139" t="s">
        <v>253</v>
      </c>
    </row>
    <row r="4" spans="1:11" ht="18" customHeight="1" thickBot="1">
      <c r="A4" s="925" t="s">
        <v>254</v>
      </c>
      <c r="B4" s="926"/>
      <c r="C4" s="927" t="s">
        <v>255</v>
      </c>
      <c r="D4" s="928"/>
      <c r="E4" s="929"/>
      <c r="G4" s="930" t="s">
        <v>254</v>
      </c>
      <c r="H4" s="931"/>
      <c r="I4" s="932" t="s">
        <v>255</v>
      </c>
      <c r="J4" s="933"/>
      <c r="K4" s="934"/>
    </row>
    <row r="5" spans="1:11" ht="18" customHeight="1" thickTop="1" thickBot="1">
      <c r="A5" s="105" t="s">
        <v>256</v>
      </c>
      <c r="B5" s="106" t="s">
        <v>257</v>
      </c>
      <c r="C5" s="107" t="s">
        <v>256</v>
      </c>
      <c r="D5" s="935" t="s">
        <v>257</v>
      </c>
      <c r="E5" s="936"/>
      <c r="G5" s="140" t="s">
        <v>256</v>
      </c>
      <c r="H5" s="141" t="s">
        <v>257</v>
      </c>
      <c r="I5" s="142" t="s">
        <v>256</v>
      </c>
      <c r="J5" s="937" t="s">
        <v>257</v>
      </c>
      <c r="K5" s="938"/>
    </row>
    <row r="6" spans="1:11" ht="18" customHeight="1" thickBot="1">
      <c r="A6" s="108" t="s">
        <v>258</v>
      </c>
      <c r="B6" s="160"/>
      <c r="C6" s="121" t="s">
        <v>267</v>
      </c>
      <c r="D6" s="939">
        <f>SUM(D7:E10)</f>
        <v>0</v>
      </c>
      <c r="E6" s="940"/>
      <c r="F6" s="941"/>
      <c r="G6" s="156" t="s">
        <v>258</v>
      </c>
      <c r="H6" s="159"/>
      <c r="I6" s="157" t="s">
        <v>267</v>
      </c>
      <c r="J6" s="939">
        <f>SUM(J7:K10)</f>
        <v>0</v>
      </c>
      <c r="K6" s="940"/>
    </row>
    <row r="7" spans="1:11" ht="18" customHeight="1">
      <c r="A7" s="109"/>
      <c r="B7" s="122"/>
      <c r="C7" s="123" t="s">
        <v>270</v>
      </c>
      <c r="D7" s="942"/>
      <c r="E7" s="943"/>
      <c r="F7" s="941"/>
      <c r="G7" s="143"/>
      <c r="H7" s="158"/>
      <c r="I7" s="123" t="s">
        <v>270</v>
      </c>
      <c r="J7" s="944"/>
      <c r="K7" s="945"/>
    </row>
    <row r="8" spans="1:11" ht="18" customHeight="1">
      <c r="A8" s="109"/>
      <c r="B8" s="122"/>
      <c r="C8" s="123" t="s">
        <v>271</v>
      </c>
      <c r="D8" s="942"/>
      <c r="E8" s="943"/>
      <c r="F8" s="941"/>
      <c r="G8" s="143"/>
      <c r="H8" s="122"/>
      <c r="I8" s="123" t="s">
        <v>271</v>
      </c>
      <c r="J8" s="944"/>
      <c r="K8" s="945"/>
    </row>
    <row r="9" spans="1:11" ht="18" customHeight="1">
      <c r="A9" s="109"/>
      <c r="B9" s="122"/>
      <c r="C9" s="123" t="s">
        <v>272</v>
      </c>
      <c r="D9" s="942"/>
      <c r="E9" s="943"/>
      <c r="G9" s="143"/>
      <c r="H9" s="122"/>
      <c r="I9" s="123" t="s">
        <v>272</v>
      </c>
      <c r="J9" s="944"/>
      <c r="K9" s="945"/>
    </row>
    <row r="10" spans="1:11" ht="18" customHeight="1">
      <c r="A10" s="109"/>
      <c r="B10" s="122"/>
      <c r="C10" s="123" t="s">
        <v>273</v>
      </c>
      <c r="D10" s="942"/>
      <c r="E10" s="943"/>
      <c r="G10" s="143"/>
      <c r="H10" s="122"/>
      <c r="I10" s="123" t="s">
        <v>273</v>
      </c>
      <c r="J10" s="944"/>
      <c r="K10" s="945"/>
    </row>
    <row r="11" spans="1:11" ht="18" customHeight="1">
      <c r="A11" s="110" t="s">
        <v>274</v>
      </c>
      <c r="B11" s="124"/>
      <c r="C11" s="125"/>
      <c r="D11" s="952"/>
      <c r="E11" s="953"/>
      <c r="G11" s="144" t="s">
        <v>274</v>
      </c>
      <c r="H11" s="124"/>
      <c r="I11" s="125"/>
      <c r="J11" s="952"/>
      <c r="K11" s="953"/>
    </row>
    <row r="12" spans="1:11" ht="18" customHeight="1" thickBot="1">
      <c r="A12" s="111" t="s">
        <v>268</v>
      </c>
      <c r="B12" s="126">
        <f>SUM(B13:B16)</f>
        <v>0</v>
      </c>
      <c r="C12" s="127" t="s">
        <v>269</v>
      </c>
      <c r="D12" s="946">
        <f>SUM(D13:E29)</f>
        <v>0</v>
      </c>
      <c r="E12" s="947"/>
      <c r="G12" s="145" t="s">
        <v>268</v>
      </c>
      <c r="H12" s="126">
        <f>SUM(H13:H16)</f>
        <v>0</v>
      </c>
      <c r="I12" s="127" t="s">
        <v>269</v>
      </c>
      <c r="J12" s="946">
        <f>SUM(J13:K29)</f>
        <v>0</v>
      </c>
      <c r="K12" s="947"/>
    </row>
    <row r="13" spans="1:11" ht="18" customHeight="1" thickBot="1">
      <c r="A13" s="112" t="s">
        <v>259</v>
      </c>
      <c r="B13" s="161"/>
      <c r="C13" s="123" t="s">
        <v>275</v>
      </c>
      <c r="D13" s="948"/>
      <c r="E13" s="949"/>
      <c r="G13" s="112" t="s">
        <v>965</v>
      </c>
      <c r="H13" s="159"/>
      <c r="I13" s="123" t="s">
        <v>275</v>
      </c>
      <c r="J13" s="950"/>
      <c r="K13" s="951"/>
    </row>
    <row r="14" spans="1:11" ht="18" customHeight="1" thickBot="1">
      <c r="A14" s="112" t="s">
        <v>260</v>
      </c>
      <c r="B14" s="161"/>
      <c r="C14" s="123" t="s">
        <v>276</v>
      </c>
      <c r="D14" s="948"/>
      <c r="E14" s="949"/>
      <c r="G14" s="112" t="s">
        <v>966</v>
      </c>
      <c r="H14" s="159"/>
      <c r="I14" s="123" t="s">
        <v>276</v>
      </c>
      <c r="J14" s="950"/>
      <c r="K14" s="951"/>
    </row>
    <row r="15" spans="1:11" ht="18" customHeight="1">
      <c r="A15" s="112"/>
      <c r="B15" s="161"/>
      <c r="C15" s="123" t="s">
        <v>277</v>
      </c>
      <c r="D15" s="948"/>
      <c r="E15" s="949"/>
      <c r="G15" s="146"/>
      <c r="H15" s="122"/>
      <c r="I15" s="123" t="s">
        <v>277</v>
      </c>
      <c r="J15" s="950"/>
      <c r="K15" s="951"/>
    </row>
    <row r="16" spans="1:11" ht="18" customHeight="1">
      <c r="A16" s="112"/>
      <c r="B16" s="161"/>
      <c r="C16" s="123" t="s">
        <v>278</v>
      </c>
      <c r="D16" s="948"/>
      <c r="E16" s="949"/>
      <c r="G16" s="146"/>
      <c r="H16" s="122"/>
      <c r="I16" s="123" t="s">
        <v>278</v>
      </c>
      <c r="J16" s="950"/>
      <c r="K16" s="951"/>
    </row>
    <row r="17" spans="1:11" ht="18" customHeight="1">
      <c r="A17" s="113"/>
      <c r="B17" s="162"/>
      <c r="C17" s="123" t="s">
        <v>279</v>
      </c>
      <c r="D17" s="948"/>
      <c r="E17" s="949"/>
      <c r="G17" s="147"/>
      <c r="H17" s="122"/>
      <c r="I17" s="123" t="s">
        <v>279</v>
      </c>
      <c r="J17" s="950"/>
      <c r="K17" s="951"/>
    </row>
    <row r="18" spans="1:11" ht="18" customHeight="1">
      <c r="A18" s="113"/>
      <c r="B18" s="162"/>
      <c r="C18" s="123" t="s">
        <v>280</v>
      </c>
      <c r="D18" s="948"/>
      <c r="E18" s="949"/>
      <c r="G18" s="147"/>
      <c r="H18" s="122"/>
      <c r="I18" s="123" t="s">
        <v>280</v>
      </c>
      <c r="J18" s="950"/>
      <c r="K18" s="951"/>
    </row>
    <row r="19" spans="1:11" ht="18" customHeight="1">
      <c r="A19" s="113"/>
      <c r="B19" s="162"/>
      <c r="C19" s="123" t="s">
        <v>281</v>
      </c>
      <c r="D19" s="948"/>
      <c r="E19" s="949"/>
      <c r="G19" s="147"/>
      <c r="H19" s="122"/>
      <c r="I19" s="123" t="s">
        <v>281</v>
      </c>
      <c r="J19" s="950"/>
      <c r="K19" s="951"/>
    </row>
    <row r="20" spans="1:11" ht="18" customHeight="1">
      <c r="A20" s="109"/>
      <c r="B20" s="162"/>
      <c r="C20" s="123" t="s">
        <v>282</v>
      </c>
      <c r="D20" s="948"/>
      <c r="E20" s="949"/>
      <c r="G20" s="143"/>
      <c r="H20" s="122"/>
      <c r="I20" s="123" t="s">
        <v>282</v>
      </c>
      <c r="J20" s="950"/>
      <c r="K20" s="951"/>
    </row>
    <row r="21" spans="1:11" ht="18" customHeight="1">
      <c r="A21" s="109"/>
      <c r="B21" s="162"/>
      <c r="C21" s="123" t="s">
        <v>283</v>
      </c>
      <c r="D21" s="948"/>
      <c r="E21" s="949"/>
      <c r="G21" s="143"/>
      <c r="H21" s="122"/>
      <c r="I21" s="123" t="s">
        <v>283</v>
      </c>
      <c r="J21" s="950"/>
      <c r="K21" s="951"/>
    </row>
    <row r="22" spans="1:11" ht="18" customHeight="1">
      <c r="A22" s="113"/>
      <c r="B22" s="162"/>
      <c r="C22" s="123" t="s">
        <v>284</v>
      </c>
      <c r="D22" s="948"/>
      <c r="E22" s="949"/>
      <c r="G22" s="147"/>
      <c r="H22" s="122"/>
      <c r="I22" s="123" t="s">
        <v>284</v>
      </c>
      <c r="J22" s="950"/>
      <c r="K22" s="951"/>
    </row>
    <row r="23" spans="1:11" ht="18" customHeight="1">
      <c r="A23" s="109"/>
      <c r="B23" s="162"/>
      <c r="C23" s="123" t="s">
        <v>285</v>
      </c>
      <c r="D23" s="948"/>
      <c r="E23" s="949"/>
      <c r="G23" s="143"/>
      <c r="H23" s="122"/>
      <c r="I23" s="123" t="s">
        <v>285</v>
      </c>
      <c r="J23" s="950"/>
      <c r="K23" s="951"/>
    </row>
    <row r="24" spans="1:11" ht="18" customHeight="1">
      <c r="A24" s="109"/>
      <c r="B24" s="162"/>
      <c r="C24" s="123" t="s">
        <v>286</v>
      </c>
      <c r="D24" s="948"/>
      <c r="E24" s="949"/>
      <c r="G24" s="143"/>
      <c r="H24" s="122"/>
      <c r="I24" s="123" t="s">
        <v>286</v>
      </c>
      <c r="J24" s="950"/>
      <c r="K24" s="951"/>
    </row>
    <row r="25" spans="1:11" ht="18" customHeight="1">
      <c r="A25" s="109"/>
      <c r="B25" s="162"/>
      <c r="C25" s="123" t="s">
        <v>287</v>
      </c>
      <c r="D25" s="948"/>
      <c r="E25" s="949"/>
      <c r="G25" s="143"/>
      <c r="H25" s="122"/>
      <c r="I25" s="123" t="s">
        <v>287</v>
      </c>
      <c r="J25" s="950"/>
      <c r="K25" s="951"/>
    </row>
    <row r="26" spans="1:11" ht="18" customHeight="1">
      <c r="A26" s="109"/>
      <c r="B26" s="162"/>
      <c r="C26" s="123" t="s">
        <v>288</v>
      </c>
      <c r="D26" s="948"/>
      <c r="E26" s="949"/>
      <c r="G26" s="143"/>
      <c r="H26" s="122"/>
      <c r="I26" s="123" t="s">
        <v>288</v>
      </c>
      <c r="J26" s="950"/>
      <c r="K26" s="951"/>
    </row>
    <row r="27" spans="1:11" ht="18" customHeight="1">
      <c r="A27" s="113"/>
      <c r="B27" s="162"/>
      <c r="C27" s="123" t="s">
        <v>289</v>
      </c>
      <c r="D27" s="948"/>
      <c r="E27" s="949"/>
      <c r="G27" s="147"/>
      <c r="H27" s="122"/>
      <c r="I27" s="123" t="s">
        <v>289</v>
      </c>
      <c r="J27" s="950"/>
      <c r="K27" s="951"/>
    </row>
    <row r="28" spans="1:11" ht="18" customHeight="1">
      <c r="A28" s="113"/>
      <c r="B28" s="162"/>
      <c r="C28" s="123" t="s">
        <v>290</v>
      </c>
      <c r="D28" s="948"/>
      <c r="E28" s="949"/>
      <c r="G28" s="147"/>
      <c r="H28" s="122"/>
      <c r="I28" s="123" t="s">
        <v>290</v>
      </c>
      <c r="J28" s="950"/>
      <c r="K28" s="951"/>
    </row>
    <row r="29" spans="1:11" ht="18" customHeight="1">
      <c r="A29" s="109"/>
      <c r="B29" s="162"/>
      <c r="C29" s="123" t="s">
        <v>291</v>
      </c>
      <c r="D29" s="948"/>
      <c r="E29" s="949"/>
      <c r="G29" s="143"/>
      <c r="H29" s="122"/>
      <c r="I29" s="123" t="s">
        <v>291</v>
      </c>
      <c r="J29" s="950"/>
      <c r="K29" s="951"/>
    </row>
    <row r="30" spans="1:11" ht="18" customHeight="1">
      <c r="A30" s="113"/>
      <c r="B30" s="162"/>
      <c r="C30" s="128"/>
      <c r="D30" s="954"/>
      <c r="E30" s="955"/>
      <c r="G30" s="147"/>
      <c r="H30" s="122"/>
      <c r="I30" s="128"/>
      <c r="J30" s="956"/>
      <c r="K30" s="957"/>
    </row>
    <row r="31" spans="1:11" ht="18" customHeight="1">
      <c r="A31" s="114"/>
      <c r="B31" s="163"/>
      <c r="C31" s="121" t="s">
        <v>292</v>
      </c>
      <c r="D31" s="939">
        <f>SUM(D32:E41)</f>
        <v>0</v>
      </c>
      <c r="E31" s="940"/>
      <c r="G31" s="148"/>
      <c r="H31" s="129"/>
      <c r="I31" s="121" t="s">
        <v>292</v>
      </c>
      <c r="J31" s="939">
        <f>SUM(J32:K41)</f>
        <v>0</v>
      </c>
      <c r="K31" s="940"/>
    </row>
    <row r="32" spans="1:11" ht="18" customHeight="1">
      <c r="A32" s="115"/>
      <c r="B32" s="163"/>
      <c r="C32" s="123" t="s">
        <v>300</v>
      </c>
      <c r="D32" s="948"/>
      <c r="E32" s="949"/>
      <c r="G32" s="149"/>
      <c r="H32" s="129"/>
      <c r="I32" s="123" t="s">
        <v>300</v>
      </c>
      <c r="J32" s="950"/>
      <c r="K32" s="951"/>
    </row>
    <row r="33" spans="1:11" ht="18" customHeight="1">
      <c r="A33" s="115"/>
      <c r="B33" s="163"/>
      <c r="C33" s="123" t="s">
        <v>301</v>
      </c>
      <c r="D33" s="948"/>
      <c r="E33" s="949"/>
      <c r="G33" s="149"/>
      <c r="H33" s="129"/>
      <c r="I33" s="123" t="s">
        <v>301</v>
      </c>
      <c r="J33" s="950"/>
      <c r="K33" s="951"/>
    </row>
    <row r="34" spans="1:11" ht="18" customHeight="1">
      <c r="A34" s="114"/>
      <c r="B34" s="163"/>
      <c r="C34" s="123" t="s">
        <v>302</v>
      </c>
      <c r="D34" s="948"/>
      <c r="E34" s="949"/>
      <c r="G34" s="148"/>
      <c r="H34" s="129"/>
      <c r="I34" s="123" t="s">
        <v>302</v>
      </c>
      <c r="J34" s="950"/>
      <c r="K34" s="951"/>
    </row>
    <row r="35" spans="1:11" ht="18" customHeight="1">
      <c r="A35" s="115"/>
      <c r="B35" s="163"/>
      <c r="C35" s="123" t="s">
        <v>303</v>
      </c>
      <c r="D35" s="948"/>
      <c r="E35" s="949"/>
      <c r="G35" s="149"/>
      <c r="H35" s="129"/>
      <c r="I35" s="123" t="s">
        <v>303</v>
      </c>
      <c r="J35" s="950"/>
      <c r="K35" s="951"/>
    </row>
    <row r="36" spans="1:11" ht="18" customHeight="1">
      <c r="A36" s="115"/>
      <c r="B36" s="163"/>
      <c r="C36" s="123" t="s">
        <v>304</v>
      </c>
      <c r="D36" s="948"/>
      <c r="E36" s="949"/>
      <c r="G36" s="149"/>
      <c r="H36" s="129"/>
      <c r="I36" s="123" t="s">
        <v>304</v>
      </c>
      <c r="J36" s="950"/>
      <c r="K36" s="951"/>
    </row>
    <row r="37" spans="1:11" ht="18" customHeight="1">
      <c r="A37" s="115"/>
      <c r="B37" s="163"/>
      <c r="C37" s="123" t="s">
        <v>280</v>
      </c>
      <c r="D37" s="948"/>
      <c r="E37" s="949"/>
      <c r="G37" s="149"/>
      <c r="H37" s="129"/>
      <c r="I37" s="123" t="s">
        <v>280</v>
      </c>
      <c r="J37" s="950"/>
      <c r="K37" s="951"/>
    </row>
    <row r="38" spans="1:11" ht="18" customHeight="1">
      <c r="A38" s="115"/>
      <c r="B38" s="163"/>
      <c r="C38" s="123" t="s">
        <v>305</v>
      </c>
      <c r="D38" s="948"/>
      <c r="E38" s="949"/>
      <c r="G38" s="149"/>
      <c r="H38" s="129"/>
      <c r="I38" s="123" t="s">
        <v>305</v>
      </c>
      <c r="J38" s="950"/>
      <c r="K38" s="951"/>
    </row>
    <row r="39" spans="1:11" ht="18" customHeight="1">
      <c r="A39" s="114"/>
      <c r="B39" s="163"/>
      <c r="C39" s="123" t="s">
        <v>306</v>
      </c>
      <c r="D39" s="948"/>
      <c r="E39" s="949"/>
      <c r="G39" s="148"/>
      <c r="H39" s="129"/>
      <c r="I39" s="123" t="s">
        <v>306</v>
      </c>
      <c r="J39" s="950"/>
      <c r="K39" s="951"/>
    </row>
    <row r="40" spans="1:11" ht="18" customHeight="1">
      <c r="A40" s="115"/>
      <c r="B40" s="163"/>
      <c r="C40" s="123" t="s">
        <v>307</v>
      </c>
      <c r="D40" s="948"/>
      <c r="E40" s="949"/>
      <c r="G40" s="149"/>
      <c r="H40" s="129"/>
      <c r="I40" s="123" t="s">
        <v>307</v>
      </c>
      <c r="J40" s="950"/>
      <c r="K40" s="951"/>
    </row>
    <row r="41" spans="1:11" ht="18" customHeight="1">
      <c r="A41" s="115"/>
      <c r="B41" s="163"/>
      <c r="C41" s="123" t="s">
        <v>308</v>
      </c>
      <c r="D41" s="948"/>
      <c r="E41" s="949"/>
      <c r="G41" s="149"/>
      <c r="H41" s="129"/>
      <c r="I41" s="123" t="s">
        <v>308</v>
      </c>
      <c r="J41" s="950"/>
      <c r="K41" s="951"/>
    </row>
    <row r="42" spans="1:11" ht="18" customHeight="1">
      <c r="A42" s="115"/>
      <c r="B42" s="163"/>
      <c r="C42" s="125"/>
      <c r="D42" s="958"/>
      <c r="E42" s="959"/>
      <c r="G42" s="149"/>
      <c r="H42" s="129"/>
      <c r="I42" s="125"/>
      <c r="J42" s="960"/>
      <c r="K42" s="961"/>
    </row>
    <row r="43" spans="1:11" ht="18" customHeight="1">
      <c r="A43" s="115"/>
      <c r="B43" s="163"/>
      <c r="C43" s="127" t="s">
        <v>294</v>
      </c>
      <c r="D43" s="946">
        <f>SUM(D44:E46)</f>
        <v>0</v>
      </c>
      <c r="E43" s="947">
        <f>SUM(E44:E46)</f>
        <v>0</v>
      </c>
      <c r="G43" s="149"/>
      <c r="H43" s="129"/>
      <c r="I43" s="127" t="s">
        <v>294</v>
      </c>
      <c r="J43" s="946">
        <f>SUM(J44:K46)</f>
        <v>0</v>
      </c>
      <c r="K43" s="947">
        <f>SUM(K44:K46)</f>
        <v>0</v>
      </c>
    </row>
    <row r="44" spans="1:11" ht="18" customHeight="1">
      <c r="A44" s="115"/>
      <c r="B44" s="163"/>
      <c r="C44" s="123" t="s">
        <v>297</v>
      </c>
      <c r="D44" s="948"/>
      <c r="E44" s="949"/>
      <c r="G44" s="149"/>
      <c r="H44" s="129"/>
      <c r="I44" s="123" t="s">
        <v>297</v>
      </c>
      <c r="J44" s="950"/>
      <c r="K44" s="951"/>
    </row>
    <row r="45" spans="1:11" ht="18" customHeight="1">
      <c r="A45" s="115"/>
      <c r="B45" s="163"/>
      <c r="C45" s="123" t="s">
        <v>298</v>
      </c>
      <c r="D45" s="948"/>
      <c r="E45" s="949"/>
      <c r="G45" s="149"/>
      <c r="H45" s="129"/>
      <c r="I45" s="123" t="s">
        <v>298</v>
      </c>
      <c r="J45" s="950"/>
      <c r="K45" s="951"/>
    </row>
    <row r="46" spans="1:11" ht="18" customHeight="1">
      <c r="A46" s="115"/>
      <c r="B46" s="163"/>
      <c r="C46" s="123" t="s">
        <v>299</v>
      </c>
      <c r="D46" s="948"/>
      <c r="E46" s="949"/>
      <c r="G46" s="149"/>
      <c r="H46" s="129"/>
      <c r="I46" s="123" t="s">
        <v>299</v>
      </c>
      <c r="J46" s="950"/>
      <c r="K46" s="951"/>
    </row>
    <row r="47" spans="1:11" ht="18" customHeight="1">
      <c r="A47" s="115"/>
      <c r="B47" s="163"/>
      <c r="C47" s="128"/>
      <c r="D47" s="954"/>
      <c r="E47" s="955"/>
      <c r="G47" s="149"/>
      <c r="H47" s="129"/>
      <c r="I47" s="128"/>
      <c r="J47" s="956"/>
      <c r="K47" s="957"/>
    </row>
    <row r="48" spans="1:11" ht="18" customHeight="1">
      <c r="A48" s="115"/>
      <c r="B48" s="163"/>
      <c r="C48" s="121" t="s">
        <v>293</v>
      </c>
      <c r="D48" s="939">
        <f>SUM(D49:E50)</f>
        <v>0</v>
      </c>
      <c r="E48" s="940">
        <f>SUM(E49:E51)</f>
        <v>0</v>
      </c>
      <c r="G48" s="149"/>
      <c r="H48" s="129"/>
      <c r="I48" s="121" t="s">
        <v>293</v>
      </c>
      <c r="J48" s="939">
        <f>SUM(J49:K50)</f>
        <v>0</v>
      </c>
      <c r="K48" s="940">
        <f>SUM(K49:K51)</f>
        <v>0</v>
      </c>
    </row>
    <row r="49" spans="1:11" ht="18" customHeight="1">
      <c r="A49" s="115"/>
      <c r="B49" s="163"/>
      <c r="C49" s="123" t="s">
        <v>295</v>
      </c>
      <c r="D49" s="948"/>
      <c r="E49" s="949"/>
      <c r="G49" s="149"/>
      <c r="H49" s="129"/>
      <c r="I49" s="123" t="s">
        <v>295</v>
      </c>
      <c r="J49" s="950"/>
      <c r="K49" s="951"/>
    </row>
    <row r="50" spans="1:11" ht="18" customHeight="1">
      <c r="A50" s="115"/>
      <c r="B50" s="163"/>
      <c r="C50" s="123" t="s">
        <v>296</v>
      </c>
      <c r="D50" s="948"/>
      <c r="E50" s="949"/>
      <c r="G50" s="149"/>
      <c r="H50" s="129"/>
      <c r="I50" s="123" t="s">
        <v>296</v>
      </c>
      <c r="J50" s="950"/>
      <c r="K50" s="951"/>
    </row>
    <row r="51" spans="1:11" ht="18" customHeight="1">
      <c r="A51" s="115"/>
      <c r="B51" s="163"/>
      <c r="C51" s="125"/>
      <c r="D51" s="958"/>
      <c r="E51" s="959"/>
      <c r="G51" s="149"/>
      <c r="H51" s="129"/>
      <c r="I51" s="125"/>
      <c r="J51" s="960"/>
      <c r="K51" s="961"/>
    </row>
    <row r="52" spans="1:11" ht="18" customHeight="1">
      <c r="A52" s="116"/>
      <c r="B52" s="164"/>
      <c r="C52" s="121" t="s">
        <v>309</v>
      </c>
      <c r="D52" s="966">
        <f>B54-D48-D43-D31-D12-D6</f>
        <v>0</v>
      </c>
      <c r="E52" s="967"/>
      <c r="G52" s="150"/>
      <c r="H52" s="130"/>
      <c r="I52" s="121" t="s">
        <v>309</v>
      </c>
      <c r="J52" s="966">
        <f>H54-J48-J43-J31-J12-J6</f>
        <v>0</v>
      </c>
      <c r="K52" s="967"/>
    </row>
    <row r="53" spans="1:11" ht="18" customHeight="1" thickBot="1">
      <c r="A53" s="116"/>
      <c r="B53" s="164"/>
      <c r="C53" s="131"/>
      <c r="D53" s="954"/>
      <c r="E53" s="955"/>
      <c r="G53" s="150"/>
      <c r="H53" s="130"/>
      <c r="I53" s="131"/>
      <c r="J53" s="956"/>
      <c r="K53" s="957"/>
    </row>
    <row r="54" spans="1:11" ht="18" customHeight="1" thickTop="1" thickBot="1">
      <c r="A54" s="117" t="s">
        <v>261</v>
      </c>
      <c r="B54" s="132">
        <f>B6+B12</f>
        <v>0</v>
      </c>
      <c r="C54" s="133" t="s">
        <v>261</v>
      </c>
      <c r="D54" s="962">
        <f>D6+D12+D31+D43+D48+D52</f>
        <v>0</v>
      </c>
      <c r="E54" s="963" t="e">
        <f>SUM(D6,D12,D31,E43,E48,#REF!)</f>
        <v>#REF!</v>
      </c>
      <c r="G54" s="151" t="s">
        <v>261</v>
      </c>
      <c r="H54" s="132">
        <f>H6+H12</f>
        <v>0</v>
      </c>
      <c r="I54" s="133" t="s">
        <v>261</v>
      </c>
      <c r="J54" s="962">
        <f>J6+J12+J31+J43+J48+J52</f>
        <v>0</v>
      </c>
      <c r="K54" s="963" t="e">
        <f>SUM(J6,J12,J31,K43,K48,#REF!)</f>
        <v>#REF!</v>
      </c>
    </row>
    <row r="55" spans="1:11" ht="18" customHeight="1" thickBot="1">
      <c r="A55" s="118"/>
      <c r="B55" s="118"/>
      <c r="C55" s="118"/>
      <c r="D55" s="118"/>
      <c r="E55" s="118"/>
      <c r="G55" s="152"/>
      <c r="H55" s="152"/>
      <c r="I55" s="152"/>
      <c r="J55" s="152"/>
      <c r="K55" s="152"/>
    </row>
    <row r="56" spans="1:11" ht="18" customHeight="1" thickBot="1">
      <c r="A56" s="119" t="s">
        <v>262</v>
      </c>
      <c r="B56" s="134">
        <f>様式7_収支予算書_１年目!D58</f>
        <v>0</v>
      </c>
      <c r="C56" s="135" t="s">
        <v>263</v>
      </c>
      <c r="D56" s="964">
        <f>D52</f>
        <v>0</v>
      </c>
      <c r="E56" s="965"/>
      <c r="G56" s="153" t="s">
        <v>262</v>
      </c>
      <c r="H56" s="134">
        <v>0</v>
      </c>
      <c r="I56" s="135" t="s">
        <v>263</v>
      </c>
      <c r="J56" s="964">
        <f>J52</f>
        <v>0</v>
      </c>
      <c r="K56" s="965"/>
    </row>
    <row r="57" spans="1:11" ht="18" customHeight="1" thickBot="1">
      <c r="A57" s="59"/>
      <c r="B57" s="120"/>
      <c r="C57" s="59"/>
      <c r="D57" s="59"/>
      <c r="E57" s="59"/>
      <c r="G57" s="138"/>
      <c r="H57" s="154"/>
      <c r="I57" s="138"/>
      <c r="J57" s="138"/>
      <c r="K57" s="138"/>
    </row>
    <row r="58" spans="1:11" ht="18" customHeight="1" thickBot="1">
      <c r="A58" s="59"/>
      <c r="B58" s="34"/>
      <c r="C58" s="119" t="s">
        <v>264</v>
      </c>
      <c r="D58" s="964">
        <f>SUM(B56,D56)</f>
        <v>0</v>
      </c>
      <c r="E58" s="965"/>
      <c r="G58" s="138"/>
      <c r="H58" s="155"/>
      <c r="I58" s="153" t="s">
        <v>264</v>
      </c>
      <c r="J58" s="964">
        <f>SUM(H56,J56)</f>
        <v>0</v>
      </c>
      <c r="K58" s="965"/>
    </row>
  </sheetData>
  <sheetProtection selectLockedCells="1"/>
  <mergeCells count="111">
    <mergeCell ref="A2:E2"/>
    <mergeCell ref="G2:K2"/>
    <mergeCell ref="A4:B4"/>
    <mergeCell ref="C4:E4"/>
    <mergeCell ref="G4:H4"/>
    <mergeCell ref="I4:K4"/>
    <mergeCell ref="D5:E5"/>
    <mergeCell ref="J5:K5"/>
    <mergeCell ref="D6:E6"/>
    <mergeCell ref="F6:F8"/>
    <mergeCell ref="J6:K6"/>
    <mergeCell ref="D7:E7"/>
    <mergeCell ref="J7:K7"/>
    <mergeCell ref="D8:E8"/>
    <mergeCell ref="J8:K8"/>
    <mergeCell ref="D12:E12"/>
    <mergeCell ref="J12:K12"/>
    <mergeCell ref="D13:E13"/>
    <mergeCell ref="J13:K13"/>
    <mergeCell ref="D14:E14"/>
    <mergeCell ref="J14:K14"/>
    <mergeCell ref="D9:E9"/>
    <mergeCell ref="J9:K9"/>
    <mergeCell ref="D10:E10"/>
    <mergeCell ref="J10:K10"/>
    <mergeCell ref="D11:E11"/>
    <mergeCell ref="J11:K11"/>
    <mergeCell ref="D18:E18"/>
    <mergeCell ref="J18:K18"/>
    <mergeCell ref="D19:E19"/>
    <mergeCell ref="J19:K19"/>
    <mergeCell ref="D20:E20"/>
    <mergeCell ref="J20:K20"/>
    <mergeCell ref="D15:E15"/>
    <mergeCell ref="J15:K15"/>
    <mergeCell ref="D16:E16"/>
    <mergeCell ref="J16:K16"/>
    <mergeCell ref="D17:E17"/>
    <mergeCell ref="J17:K17"/>
    <mergeCell ref="D24:E24"/>
    <mergeCell ref="J24:K24"/>
    <mergeCell ref="D25:E25"/>
    <mergeCell ref="J25:K25"/>
    <mergeCell ref="D26:E26"/>
    <mergeCell ref="J26:K26"/>
    <mergeCell ref="D21:E21"/>
    <mergeCell ref="J21:K21"/>
    <mergeCell ref="D22:E22"/>
    <mergeCell ref="J22:K22"/>
    <mergeCell ref="D23:E23"/>
    <mergeCell ref="J23:K23"/>
    <mergeCell ref="D30:E30"/>
    <mergeCell ref="J30:K30"/>
    <mergeCell ref="D31:E31"/>
    <mergeCell ref="J31:K31"/>
    <mergeCell ref="D32:E32"/>
    <mergeCell ref="J32:K32"/>
    <mergeCell ref="D27:E27"/>
    <mergeCell ref="J27:K27"/>
    <mergeCell ref="D28:E28"/>
    <mergeCell ref="J28:K28"/>
    <mergeCell ref="D29:E29"/>
    <mergeCell ref="J29:K29"/>
    <mergeCell ref="D36:E36"/>
    <mergeCell ref="J36:K36"/>
    <mergeCell ref="D37:E37"/>
    <mergeCell ref="J37:K37"/>
    <mergeCell ref="D38:E38"/>
    <mergeCell ref="J38:K38"/>
    <mergeCell ref="D33:E33"/>
    <mergeCell ref="J33:K33"/>
    <mergeCell ref="D34:E34"/>
    <mergeCell ref="J34:K34"/>
    <mergeCell ref="D35:E35"/>
    <mergeCell ref="J35:K35"/>
    <mergeCell ref="D42:E42"/>
    <mergeCell ref="J42:K42"/>
    <mergeCell ref="D43:E43"/>
    <mergeCell ref="J43:K43"/>
    <mergeCell ref="D44:E44"/>
    <mergeCell ref="J44:K44"/>
    <mergeCell ref="D39:E39"/>
    <mergeCell ref="J39:K39"/>
    <mergeCell ref="D40:E40"/>
    <mergeCell ref="J40:K40"/>
    <mergeCell ref="D41:E41"/>
    <mergeCell ref="J41:K41"/>
    <mergeCell ref="D48:E48"/>
    <mergeCell ref="J48:K48"/>
    <mergeCell ref="D49:E49"/>
    <mergeCell ref="J49:K49"/>
    <mergeCell ref="D50:E50"/>
    <mergeCell ref="J50:K50"/>
    <mergeCell ref="D45:E45"/>
    <mergeCell ref="J45:K45"/>
    <mergeCell ref="D46:E46"/>
    <mergeCell ref="J46:K46"/>
    <mergeCell ref="D47:E47"/>
    <mergeCell ref="J47:K47"/>
    <mergeCell ref="D54:E54"/>
    <mergeCell ref="J54:K54"/>
    <mergeCell ref="D56:E56"/>
    <mergeCell ref="J56:K56"/>
    <mergeCell ref="D58:E58"/>
    <mergeCell ref="J58:K58"/>
    <mergeCell ref="D51:E51"/>
    <mergeCell ref="J51:K51"/>
    <mergeCell ref="D52:E52"/>
    <mergeCell ref="J52:K52"/>
    <mergeCell ref="D53:E53"/>
    <mergeCell ref="J53:K53"/>
  </mergeCells>
  <phoneticPr fontId="2"/>
  <pageMargins left="0.7" right="0.7" top="0.75" bottom="0.75" header="0.3" footer="0.3"/>
  <pageSetup paperSize="9" scale="78"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zoomScale="70" zoomScaleNormal="100" zoomScaleSheetLayoutView="70" workbookViewId="0">
      <selection activeCell="A2" sqref="A2:E2"/>
    </sheetView>
  </sheetViews>
  <sheetFormatPr defaultRowHeight="13.5"/>
  <cols>
    <col min="1" max="1" width="31.625" customWidth="1"/>
    <col min="2" max="2" width="24.625" customWidth="1"/>
    <col min="3" max="3" width="31.625" customWidth="1"/>
    <col min="4" max="5" width="12.625" customWidth="1"/>
    <col min="6" max="6" width="7.25" customWidth="1"/>
    <col min="7" max="7" width="31.625" customWidth="1"/>
    <col min="8" max="8" width="24.625" customWidth="1"/>
    <col min="9" max="9" width="31.625" customWidth="1"/>
    <col min="10" max="11" width="12.625" customWidth="1"/>
  </cols>
  <sheetData>
    <row r="1" spans="1:11">
      <c r="E1" s="57" t="s">
        <v>266</v>
      </c>
      <c r="G1" s="136"/>
      <c r="H1" s="136"/>
      <c r="I1" s="136"/>
      <c r="J1" s="136"/>
      <c r="K1" s="137" t="s">
        <v>266</v>
      </c>
    </row>
    <row r="2" spans="1:11" ht="17.25">
      <c r="A2" s="923" t="str">
        <f>"令和"&amp;様式1_小規模保育事業設置計画書!Y2+2&amp;"年度　収支予算書"</f>
        <v>令和10年度　収支予算書</v>
      </c>
      <c r="B2" s="923"/>
      <c r="C2" s="923"/>
      <c r="D2" s="923"/>
      <c r="E2" s="923"/>
      <c r="G2" s="924" t="s">
        <v>1013</v>
      </c>
      <c r="H2" s="924"/>
      <c r="I2" s="924"/>
      <c r="J2" s="924"/>
      <c r="K2" s="924"/>
    </row>
    <row r="3" spans="1:11" ht="14.25" thickBot="1">
      <c r="C3" s="59"/>
      <c r="D3" s="59"/>
      <c r="E3" s="86" t="s">
        <v>253</v>
      </c>
      <c r="G3" s="136"/>
      <c r="H3" s="136"/>
      <c r="I3" s="138"/>
      <c r="J3" s="138"/>
      <c r="K3" s="139" t="s">
        <v>253</v>
      </c>
    </row>
    <row r="4" spans="1:11" ht="18" customHeight="1" thickBot="1">
      <c r="A4" s="925" t="s">
        <v>254</v>
      </c>
      <c r="B4" s="926"/>
      <c r="C4" s="927" t="s">
        <v>255</v>
      </c>
      <c r="D4" s="928"/>
      <c r="E4" s="929"/>
      <c r="G4" s="930" t="s">
        <v>254</v>
      </c>
      <c r="H4" s="931"/>
      <c r="I4" s="932" t="s">
        <v>255</v>
      </c>
      <c r="J4" s="933"/>
      <c r="K4" s="934"/>
    </row>
    <row r="5" spans="1:11" ht="18" customHeight="1" thickTop="1" thickBot="1">
      <c r="A5" s="105" t="s">
        <v>256</v>
      </c>
      <c r="B5" s="106" t="s">
        <v>257</v>
      </c>
      <c r="C5" s="107" t="s">
        <v>256</v>
      </c>
      <c r="D5" s="935" t="s">
        <v>257</v>
      </c>
      <c r="E5" s="936"/>
      <c r="G5" s="140" t="s">
        <v>256</v>
      </c>
      <c r="H5" s="141" t="s">
        <v>257</v>
      </c>
      <c r="I5" s="142" t="s">
        <v>256</v>
      </c>
      <c r="J5" s="937" t="s">
        <v>257</v>
      </c>
      <c r="K5" s="938"/>
    </row>
    <row r="6" spans="1:11" ht="18" customHeight="1" thickBot="1">
      <c r="A6" s="108" t="s">
        <v>258</v>
      </c>
      <c r="B6" s="160"/>
      <c r="C6" s="121" t="s">
        <v>267</v>
      </c>
      <c r="D6" s="939">
        <f>SUM(D7:E10)</f>
        <v>0</v>
      </c>
      <c r="E6" s="940"/>
      <c r="F6" s="941"/>
      <c r="G6" s="156" t="s">
        <v>258</v>
      </c>
      <c r="H6" s="159"/>
      <c r="I6" s="157" t="s">
        <v>267</v>
      </c>
      <c r="J6" s="939">
        <f>SUM(J7:K10)</f>
        <v>0</v>
      </c>
      <c r="K6" s="940"/>
    </row>
    <row r="7" spans="1:11" ht="18" customHeight="1">
      <c r="A7" s="109"/>
      <c r="B7" s="122"/>
      <c r="C7" s="123" t="s">
        <v>270</v>
      </c>
      <c r="D7" s="942"/>
      <c r="E7" s="943"/>
      <c r="F7" s="941"/>
      <c r="G7" s="143"/>
      <c r="H7" s="158"/>
      <c r="I7" s="123" t="s">
        <v>270</v>
      </c>
      <c r="J7" s="944"/>
      <c r="K7" s="945"/>
    </row>
    <row r="8" spans="1:11" ht="18" customHeight="1">
      <c r="A8" s="109"/>
      <c r="B8" s="122"/>
      <c r="C8" s="123" t="s">
        <v>271</v>
      </c>
      <c r="D8" s="942"/>
      <c r="E8" s="943"/>
      <c r="F8" s="941"/>
      <c r="G8" s="143"/>
      <c r="H8" s="122"/>
      <c r="I8" s="123" t="s">
        <v>271</v>
      </c>
      <c r="J8" s="944"/>
      <c r="K8" s="945"/>
    </row>
    <row r="9" spans="1:11" ht="18" customHeight="1">
      <c r="A9" s="109"/>
      <c r="B9" s="122"/>
      <c r="C9" s="123" t="s">
        <v>272</v>
      </c>
      <c r="D9" s="942"/>
      <c r="E9" s="943"/>
      <c r="G9" s="143"/>
      <c r="H9" s="122"/>
      <c r="I9" s="123" t="s">
        <v>272</v>
      </c>
      <c r="J9" s="944"/>
      <c r="K9" s="945"/>
    </row>
    <row r="10" spans="1:11" ht="18" customHeight="1">
      <c r="A10" s="109"/>
      <c r="B10" s="122"/>
      <c r="C10" s="123" t="s">
        <v>273</v>
      </c>
      <c r="D10" s="942"/>
      <c r="E10" s="943"/>
      <c r="G10" s="143"/>
      <c r="H10" s="122"/>
      <c r="I10" s="123" t="s">
        <v>273</v>
      </c>
      <c r="J10" s="944"/>
      <c r="K10" s="945"/>
    </row>
    <row r="11" spans="1:11" ht="18" customHeight="1">
      <c r="A11" s="110" t="s">
        <v>274</v>
      </c>
      <c r="B11" s="124"/>
      <c r="C11" s="125"/>
      <c r="D11" s="952"/>
      <c r="E11" s="953"/>
      <c r="G11" s="144" t="s">
        <v>274</v>
      </c>
      <c r="H11" s="124"/>
      <c r="I11" s="125"/>
      <c r="J11" s="952"/>
      <c r="K11" s="953"/>
    </row>
    <row r="12" spans="1:11" ht="18" customHeight="1" thickBot="1">
      <c r="A12" s="111" t="s">
        <v>268</v>
      </c>
      <c r="B12" s="126">
        <f>SUM(B13:B16)</f>
        <v>0</v>
      </c>
      <c r="C12" s="127" t="s">
        <v>269</v>
      </c>
      <c r="D12" s="946">
        <f>SUM(D13:E29)</f>
        <v>0</v>
      </c>
      <c r="E12" s="947"/>
      <c r="G12" s="145" t="s">
        <v>268</v>
      </c>
      <c r="H12" s="126">
        <f>SUM(H13:H16)</f>
        <v>0</v>
      </c>
      <c r="I12" s="127" t="s">
        <v>269</v>
      </c>
      <c r="J12" s="946">
        <f>SUM(J13:K29)</f>
        <v>0</v>
      </c>
      <c r="K12" s="947"/>
    </row>
    <row r="13" spans="1:11" ht="18" customHeight="1" thickBot="1">
      <c r="A13" s="112" t="s">
        <v>259</v>
      </c>
      <c r="B13" s="161"/>
      <c r="C13" s="123" t="s">
        <v>275</v>
      </c>
      <c r="D13" s="948"/>
      <c r="E13" s="949"/>
      <c r="G13" s="112" t="s">
        <v>965</v>
      </c>
      <c r="H13" s="159"/>
      <c r="I13" s="123" t="s">
        <v>275</v>
      </c>
      <c r="J13" s="950"/>
      <c r="K13" s="951"/>
    </row>
    <row r="14" spans="1:11" ht="18" customHeight="1" thickBot="1">
      <c r="A14" s="112" t="s">
        <v>260</v>
      </c>
      <c r="B14" s="161"/>
      <c r="C14" s="123" t="s">
        <v>276</v>
      </c>
      <c r="D14" s="948"/>
      <c r="E14" s="949"/>
      <c r="G14" s="112" t="s">
        <v>966</v>
      </c>
      <c r="H14" s="159"/>
      <c r="I14" s="123" t="s">
        <v>276</v>
      </c>
      <c r="J14" s="950"/>
      <c r="K14" s="951"/>
    </row>
    <row r="15" spans="1:11" ht="18" customHeight="1">
      <c r="A15" s="112"/>
      <c r="B15" s="161"/>
      <c r="C15" s="123" t="s">
        <v>277</v>
      </c>
      <c r="D15" s="948"/>
      <c r="E15" s="949"/>
      <c r="G15" s="146"/>
      <c r="H15" s="122"/>
      <c r="I15" s="123" t="s">
        <v>277</v>
      </c>
      <c r="J15" s="950"/>
      <c r="K15" s="951"/>
    </row>
    <row r="16" spans="1:11" ht="18" customHeight="1">
      <c r="A16" s="112"/>
      <c r="B16" s="161"/>
      <c r="C16" s="123" t="s">
        <v>278</v>
      </c>
      <c r="D16" s="948"/>
      <c r="E16" s="949"/>
      <c r="G16" s="146"/>
      <c r="H16" s="122"/>
      <c r="I16" s="123" t="s">
        <v>278</v>
      </c>
      <c r="J16" s="950"/>
      <c r="K16" s="951"/>
    </row>
    <row r="17" spans="1:11" ht="18" customHeight="1">
      <c r="A17" s="113"/>
      <c r="B17" s="162"/>
      <c r="C17" s="123" t="s">
        <v>279</v>
      </c>
      <c r="D17" s="948"/>
      <c r="E17" s="949"/>
      <c r="G17" s="147"/>
      <c r="H17" s="122"/>
      <c r="I17" s="123" t="s">
        <v>279</v>
      </c>
      <c r="J17" s="950"/>
      <c r="K17" s="951"/>
    </row>
    <row r="18" spans="1:11" ht="18" customHeight="1">
      <c r="A18" s="113"/>
      <c r="B18" s="162"/>
      <c r="C18" s="123" t="s">
        <v>280</v>
      </c>
      <c r="D18" s="948"/>
      <c r="E18" s="949"/>
      <c r="G18" s="147"/>
      <c r="H18" s="122"/>
      <c r="I18" s="123" t="s">
        <v>280</v>
      </c>
      <c r="J18" s="950"/>
      <c r="K18" s="951"/>
    </row>
    <row r="19" spans="1:11" ht="18" customHeight="1">
      <c r="A19" s="113"/>
      <c r="B19" s="162"/>
      <c r="C19" s="123" t="s">
        <v>281</v>
      </c>
      <c r="D19" s="948"/>
      <c r="E19" s="949"/>
      <c r="G19" s="147"/>
      <c r="H19" s="122"/>
      <c r="I19" s="123" t="s">
        <v>281</v>
      </c>
      <c r="J19" s="950"/>
      <c r="K19" s="951"/>
    </row>
    <row r="20" spans="1:11" ht="18" customHeight="1">
      <c r="A20" s="109"/>
      <c r="B20" s="162"/>
      <c r="C20" s="123" t="s">
        <v>282</v>
      </c>
      <c r="D20" s="948"/>
      <c r="E20" s="949"/>
      <c r="G20" s="143"/>
      <c r="H20" s="122"/>
      <c r="I20" s="123" t="s">
        <v>282</v>
      </c>
      <c r="J20" s="950"/>
      <c r="K20" s="951"/>
    </row>
    <row r="21" spans="1:11" ht="18" customHeight="1">
      <c r="A21" s="109"/>
      <c r="B21" s="162"/>
      <c r="C21" s="123" t="s">
        <v>283</v>
      </c>
      <c r="D21" s="948"/>
      <c r="E21" s="949"/>
      <c r="G21" s="143"/>
      <c r="H21" s="122"/>
      <c r="I21" s="123" t="s">
        <v>283</v>
      </c>
      <c r="J21" s="950"/>
      <c r="K21" s="951"/>
    </row>
    <row r="22" spans="1:11" ht="18" customHeight="1">
      <c r="A22" s="113"/>
      <c r="B22" s="162"/>
      <c r="C22" s="123" t="s">
        <v>284</v>
      </c>
      <c r="D22" s="948"/>
      <c r="E22" s="949"/>
      <c r="G22" s="147"/>
      <c r="H22" s="122"/>
      <c r="I22" s="123" t="s">
        <v>284</v>
      </c>
      <c r="J22" s="950"/>
      <c r="K22" s="951"/>
    </row>
    <row r="23" spans="1:11" ht="18" customHeight="1">
      <c r="A23" s="109"/>
      <c r="B23" s="162"/>
      <c r="C23" s="123" t="s">
        <v>285</v>
      </c>
      <c r="D23" s="948"/>
      <c r="E23" s="949"/>
      <c r="G23" s="143"/>
      <c r="H23" s="122"/>
      <c r="I23" s="123" t="s">
        <v>285</v>
      </c>
      <c r="J23" s="950"/>
      <c r="K23" s="951"/>
    </row>
    <row r="24" spans="1:11" ht="18" customHeight="1">
      <c r="A24" s="109"/>
      <c r="B24" s="162"/>
      <c r="C24" s="123" t="s">
        <v>286</v>
      </c>
      <c r="D24" s="948"/>
      <c r="E24" s="949"/>
      <c r="G24" s="143"/>
      <c r="H24" s="122"/>
      <c r="I24" s="123" t="s">
        <v>286</v>
      </c>
      <c r="J24" s="950"/>
      <c r="K24" s="951"/>
    </row>
    <row r="25" spans="1:11" ht="18" customHeight="1">
      <c r="A25" s="109"/>
      <c r="B25" s="162"/>
      <c r="C25" s="123" t="s">
        <v>287</v>
      </c>
      <c r="D25" s="948"/>
      <c r="E25" s="949"/>
      <c r="G25" s="143"/>
      <c r="H25" s="122"/>
      <c r="I25" s="123" t="s">
        <v>287</v>
      </c>
      <c r="J25" s="950"/>
      <c r="K25" s="951"/>
    </row>
    <row r="26" spans="1:11" ht="18" customHeight="1">
      <c r="A26" s="109"/>
      <c r="B26" s="162"/>
      <c r="C26" s="123" t="s">
        <v>288</v>
      </c>
      <c r="D26" s="948"/>
      <c r="E26" s="949"/>
      <c r="G26" s="143"/>
      <c r="H26" s="122"/>
      <c r="I26" s="123" t="s">
        <v>288</v>
      </c>
      <c r="J26" s="950"/>
      <c r="K26" s="951"/>
    </row>
    <row r="27" spans="1:11" ht="18" customHeight="1">
      <c r="A27" s="113"/>
      <c r="B27" s="162"/>
      <c r="C27" s="123" t="s">
        <v>289</v>
      </c>
      <c r="D27" s="948"/>
      <c r="E27" s="949"/>
      <c r="G27" s="147"/>
      <c r="H27" s="122"/>
      <c r="I27" s="123" t="s">
        <v>289</v>
      </c>
      <c r="J27" s="950"/>
      <c r="K27" s="951"/>
    </row>
    <row r="28" spans="1:11" ht="18" customHeight="1">
      <c r="A28" s="113"/>
      <c r="B28" s="162"/>
      <c r="C28" s="123" t="s">
        <v>290</v>
      </c>
      <c r="D28" s="948"/>
      <c r="E28" s="949"/>
      <c r="G28" s="147"/>
      <c r="H28" s="122"/>
      <c r="I28" s="123" t="s">
        <v>290</v>
      </c>
      <c r="J28" s="950"/>
      <c r="K28" s="951"/>
    </row>
    <row r="29" spans="1:11" ht="18" customHeight="1">
      <c r="A29" s="109"/>
      <c r="B29" s="162"/>
      <c r="C29" s="123" t="s">
        <v>291</v>
      </c>
      <c r="D29" s="948"/>
      <c r="E29" s="949"/>
      <c r="G29" s="143"/>
      <c r="H29" s="122"/>
      <c r="I29" s="123" t="s">
        <v>291</v>
      </c>
      <c r="J29" s="950"/>
      <c r="K29" s="951"/>
    </row>
    <row r="30" spans="1:11" ht="18" customHeight="1">
      <c r="A30" s="113"/>
      <c r="B30" s="162"/>
      <c r="C30" s="128"/>
      <c r="D30" s="954"/>
      <c r="E30" s="955"/>
      <c r="G30" s="147"/>
      <c r="H30" s="122"/>
      <c r="I30" s="128"/>
      <c r="J30" s="956"/>
      <c r="K30" s="957"/>
    </row>
    <row r="31" spans="1:11" ht="18" customHeight="1">
      <c r="A31" s="114"/>
      <c r="B31" s="163"/>
      <c r="C31" s="121" t="s">
        <v>292</v>
      </c>
      <c r="D31" s="939">
        <f>SUM(D32:E41)</f>
        <v>0</v>
      </c>
      <c r="E31" s="940"/>
      <c r="G31" s="148"/>
      <c r="H31" s="129"/>
      <c r="I31" s="121" t="s">
        <v>292</v>
      </c>
      <c r="J31" s="939">
        <f>SUM(J32:K41)</f>
        <v>0</v>
      </c>
      <c r="K31" s="940"/>
    </row>
    <row r="32" spans="1:11" ht="18" customHeight="1">
      <c r="A32" s="115"/>
      <c r="B32" s="163"/>
      <c r="C32" s="123" t="s">
        <v>300</v>
      </c>
      <c r="D32" s="948"/>
      <c r="E32" s="949"/>
      <c r="G32" s="149"/>
      <c r="H32" s="129"/>
      <c r="I32" s="123" t="s">
        <v>300</v>
      </c>
      <c r="J32" s="950"/>
      <c r="K32" s="951"/>
    </row>
    <row r="33" spans="1:11" ht="18" customHeight="1">
      <c r="A33" s="115"/>
      <c r="B33" s="163"/>
      <c r="C33" s="123" t="s">
        <v>301</v>
      </c>
      <c r="D33" s="948"/>
      <c r="E33" s="949"/>
      <c r="G33" s="149"/>
      <c r="H33" s="129"/>
      <c r="I33" s="123" t="s">
        <v>301</v>
      </c>
      <c r="J33" s="950"/>
      <c r="K33" s="951"/>
    </row>
    <row r="34" spans="1:11" ht="18" customHeight="1">
      <c r="A34" s="114"/>
      <c r="B34" s="163"/>
      <c r="C34" s="123" t="s">
        <v>302</v>
      </c>
      <c r="D34" s="948"/>
      <c r="E34" s="949"/>
      <c r="G34" s="148"/>
      <c r="H34" s="129"/>
      <c r="I34" s="123" t="s">
        <v>302</v>
      </c>
      <c r="J34" s="950"/>
      <c r="K34" s="951"/>
    </row>
    <row r="35" spans="1:11" ht="18" customHeight="1">
      <c r="A35" s="115"/>
      <c r="B35" s="163"/>
      <c r="C35" s="123" t="s">
        <v>303</v>
      </c>
      <c r="D35" s="948"/>
      <c r="E35" s="949"/>
      <c r="G35" s="149"/>
      <c r="H35" s="129"/>
      <c r="I35" s="123" t="s">
        <v>303</v>
      </c>
      <c r="J35" s="950"/>
      <c r="K35" s="951"/>
    </row>
    <row r="36" spans="1:11" ht="18" customHeight="1">
      <c r="A36" s="115"/>
      <c r="B36" s="163"/>
      <c r="C36" s="123" t="s">
        <v>304</v>
      </c>
      <c r="D36" s="948"/>
      <c r="E36" s="949"/>
      <c r="G36" s="149"/>
      <c r="H36" s="129"/>
      <c r="I36" s="123" t="s">
        <v>304</v>
      </c>
      <c r="J36" s="950"/>
      <c r="K36" s="951"/>
    </row>
    <row r="37" spans="1:11" ht="18" customHeight="1">
      <c r="A37" s="115"/>
      <c r="B37" s="163"/>
      <c r="C37" s="123" t="s">
        <v>280</v>
      </c>
      <c r="D37" s="948"/>
      <c r="E37" s="949"/>
      <c r="G37" s="149"/>
      <c r="H37" s="129"/>
      <c r="I37" s="123" t="s">
        <v>280</v>
      </c>
      <c r="J37" s="950"/>
      <c r="K37" s="951"/>
    </row>
    <row r="38" spans="1:11" ht="18" customHeight="1">
      <c r="A38" s="115"/>
      <c r="B38" s="163"/>
      <c r="C38" s="123" t="s">
        <v>305</v>
      </c>
      <c r="D38" s="948"/>
      <c r="E38" s="949"/>
      <c r="G38" s="149"/>
      <c r="H38" s="129"/>
      <c r="I38" s="123" t="s">
        <v>305</v>
      </c>
      <c r="J38" s="950"/>
      <c r="K38" s="951"/>
    </row>
    <row r="39" spans="1:11" ht="18" customHeight="1">
      <c r="A39" s="114"/>
      <c r="B39" s="163"/>
      <c r="C39" s="123" t="s">
        <v>306</v>
      </c>
      <c r="D39" s="948"/>
      <c r="E39" s="949"/>
      <c r="G39" s="148"/>
      <c r="H39" s="129"/>
      <c r="I39" s="123" t="s">
        <v>306</v>
      </c>
      <c r="J39" s="950"/>
      <c r="K39" s="951"/>
    </row>
    <row r="40" spans="1:11" ht="18" customHeight="1">
      <c r="A40" s="115"/>
      <c r="B40" s="163"/>
      <c r="C40" s="123" t="s">
        <v>307</v>
      </c>
      <c r="D40" s="948"/>
      <c r="E40" s="949"/>
      <c r="G40" s="149"/>
      <c r="H40" s="129"/>
      <c r="I40" s="123" t="s">
        <v>307</v>
      </c>
      <c r="J40" s="950"/>
      <c r="K40" s="951"/>
    </row>
    <row r="41" spans="1:11" ht="18" customHeight="1">
      <c r="A41" s="115"/>
      <c r="B41" s="163"/>
      <c r="C41" s="123" t="s">
        <v>308</v>
      </c>
      <c r="D41" s="948"/>
      <c r="E41" s="949"/>
      <c r="G41" s="149"/>
      <c r="H41" s="129"/>
      <c r="I41" s="123" t="s">
        <v>308</v>
      </c>
      <c r="J41" s="950"/>
      <c r="K41" s="951"/>
    </row>
    <row r="42" spans="1:11" ht="18" customHeight="1">
      <c r="A42" s="115"/>
      <c r="B42" s="163"/>
      <c r="C42" s="125"/>
      <c r="D42" s="958"/>
      <c r="E42" s="959"/>
      <c r="G42" s="149"/>
      <c r="H42" s="129"/>
      <c r="I42" s="125"/>
      <c r="J42" s="960"/>
      <c r="K42" s="961"/>
    </row>
    <row r="43" spans="1:11" ht="18" customHeight="1">
      <c r="A43" s="115"/>
      <c r="B43" s="163"/>
      <c r="C43" s="127" t="s">
        <v>294</v>
      </c>
      <c r="D43" s="946">
        <f>SUM(D44:E46)</f>
        <v>0</v>
      </c>
      <c r="E43" s="947">
        <f>SUM(E44:E46)</f>
        <v>0</v>
      </c>
      <c r="G43" s="149"/>
      <c r="H43" s="129"/>
      <c r="I43" s="127" t="s">
        <v>294</v>
      </c>
      <c r="J43" s="946">
        <f>SUM(J44:K46)</f>
        <v>0</v>
      </c>
      <c r="K43" s="947">
        <f>SUM(K44:K46)</f>
        <v>0</v>
      </c>
    </row>
    <row r="44" spans="1:11" ht="18" customHeight="1">
      <c r="A44" s="115"/>
      <c r="B44" s="163"/>
      <c r="C44" s="123" t="s">
        <v>297</v>
      </c>
      <c r="D44" s="948"/>
      <c r="E44" s="949"/>
      <c r="G44" s="149"/>
      <c r="H44" s="129"/>
      <c r="I44" s="123" t="s">
        <v>297</v>
      </c>
      <c r="J44" s="950"/>
      <c r="K44" s="951"/>
    </row>
    <row r="45" spans="1:11" ht="18" customHeight="1">
      <c r="A45" s="115"/>
      <c r="B45" s="163"/>
      <c r="C45" s="123" t="s">
        <v>298</v>
      </c>
      <c r="D45" s="948"/>
      <c r="E45" s="949"/>
      <c r="G45" s="149"/>
      <c r="H45" s="129"/>
      <c r="I45" s="123" t="s">
        <v>298</v>
      </c>
      <c r="J45" s="950"/>
      <c r="K45" s="951"/>
    </row>
    <row r="46" spans="1:11" ht="18" customHeight="1">
      <c r="A46" s="115"/>
      <c r="B46" s="163"/>
      <c r="C46" s="123" t="s">
        <v>299</v>
      </c>
      <c r="D46" s="948"/>
      <c r="E46" s="949"/>
      <c r="G46" s="149"/>
      <c r="H46" s="129"/>
      <c r="I46" s="123" t="s">
        <v>299</v>
      </c>
      <c r="J46" s="950"/>
      <c r="K46" s="951"/>
    </row>
    <row r="47" spans="1:11" ht="18" customHeight="1">
      <c r="A47" s="115"/>
      <c r="B47" s="163"/>
      <c r="C47" s="128"/>
      <c r="D47" s="954"/>
      <c r="E47" s="955"/>
      <c r="G47" s="149"/>
      <c r="H47" s="129"/>
      <c r="I47" s="128"/>
      <c r="J47" s="956"/>
      <c r="K47" s="957"/>
    </row>
    <row r="48" spans="1:11" ht="18" customHeight="1">
      <c r="A48" s="115"/>
      <c r="B48" s="163"/>
      <c r="C48" s="121" t="s">
        <v>293</v>
      </c>
      <c r="D48" s="939">
        <f>SUM(D49:E50)</f>
        <v>0</v>
      </c>
      <c r="E48" s="940">
        <f>SUM(E49:E51)</f>
        <v>0</v>
      </c>
      <c r="G48" s="149"/>
      <c r="H48" s="129"/>
      <c r="I48" s="121" t="s">
        <v>293</v>
      </c>
      <c r="J48" s="939">
        <f>SUM(J49:K50)</f>
        <v>0</v>
      </c>
      <c r="K48" s="940">
        <f>SUM(K49:K51)</f>
        <v>0</v>
      </c>
    </row>
    <row r="49" spans="1:11" ht="18" customHeight="1">
      <c r="A49" s="115"/>
      <c r="B49" s="163"/>
      <c r="C49" s="123" t="s">
        <v>295</v>
      </c>
      <c r="D49" s="948"/>
      <c r="E49" s="949"/>
      <c r="G49" s="149"/>
      <c r="H49" s="129"/>
      <c r="I49" s="123" t="s">
        <v>295</v>
      </c>
      <c r="J49" s="950"/>
      <c r="K49" s="951"/>
    </row>
    <row r="50" spans="1:11" ht="18" customHeight="1">
      <c r="A50" s="115"/>
      <c r="B50" s="163"/>
      <c r="C50" s="123" t="s">
        <v>296</v>
      </c>
      <c r="D50" s="948"/>
      <c r="E50" s="949"/>
      <c r="G50" s="149"/>
      <c r="H50" s="129"/>
      <c r="I50" s="123" t="s">
        <v>296</v>
      </c>
      <c r="J50" s="950"/>
      <c r="K50" s="951"/>
    </row>
    <row r="51" spans="1:11" ht="18" customHeight="1">
      <c r="A51" s="115"/>
      <c r="B51" s="163"/>
      <c r="C51" s="125"/>
      <c r="D51" s="958"/>
      <c r="E51" s="959"/>
      <c r="G51" s="149"/>
      <c r="H51" s="129"/>
      <c r="I51" s="125"/>
      <c r="J51" s="960"/>
      <c r="K51" s="961"/>
    </row>
    <row r="52" spans="1:11" ht="18" customHeight="1">
      <c r="A52" s="116"/>
      <c r="B52" s="164"/>
      <c r="C52" s="121" t="s">
        <v>309</v>
      </c>
      <c r="D52" s="966">
        <f>B54-D48-D43-D31-D12-D6</f>
        <v>0</v>
      </c>
      <c r="E52" s="967"/>
      <c r="G52" s="150"/>
      <c r="H52" s="130"/>
      <c r="I52" s="121" t="s">
        <v>309</v>
      </c>
      <c r="J52" s="966">
        <f>H54-J48-J43-J31-J12-J6</f>
        <v>0</v>
      </c>
      <c r="K52" s="967"/>
    </row>
    <row r="53" spans="1:11" ht="18" customHeight="1" thickBot="1">
      <c r="A53" s="116"/>
      <c r="B53" s="164"/>
      <c r="C53" s="131"/>
      <c r="D53" s="954"/>
      <c r="E53" s="955"/>
      <c r="G53" s="150"/>
      <c r="H53" s="130"/>
      <c r="I53" s="131"/>
      <c r="J53" s="956"/>
      <c r="K53" s="957"/>
    </row>
    <row r="54" spans="1:11" ht="18" customHeight="1" thickTop="1" thickBot="1">
      <c r="A54" s="117" t="s">
        <v>261</v>
      </c>
      <c r="B54" s="132">
        <f>B6+B12</f>
        <v>0</v>
      </c>
      <c r="C54" s="133" t="s">
        <v>261</v>
      </c>
      <c r="D54" s="962">
        <f>D6+D12+D31+D43+D48+D52</f>
        <v>0</v>
      </c>
      <c r="E54" s="963" t="e">
        <f>SUM(D6,D12,D31,E43,E48,#REF!)</f>
        <v>#REF!</v>
      </c>
      <c r="G54" s="151" t="s">
        <v>261</v>
      </c>
      <c r="H54" s="132">
        <f>H6+H12</f>
        <v>0</v>
      </c>
      <c r="I54" s="133" t="s">
        <v>261</v>
      </c>
      <c r="J54" s="962">
        <f>J6+J12+J31+J43+J48+J52</f>
        <v>0</v>
      </c>
      <c r="K54" s="963" t="e">
        <f>SUM(J6,J12,J31,K43,K48,#REF!)</f>
        <v>#REF!</v>
      </c>
    </row>
    <row r="55" spans="1:11" ht="18" customHeight="1" thickBot="1">
      <c r="A55" s="118"/>
      <c r="B55" s="118"/>
      <c r="C55" s="118"/>
      <c r="D55" s="118"/>
      <c r="E55" s="118"/>
      <c r="G55" s="152"/>
      <c r="H55" s="152"/>
      <c r="I55" s="152"/>
      <c r="J55" s="152"/>
      <c r="K55" s="152"/>
    </row>
    <row r="56" spans="1:11" ht="18" customHeight="1" thickBot="1">
      <c r="A56" s="119" t="s">
        <v>262</v>
      </c>
      <c r="B56" s="134">
        <f>様式7_収支予算書_２年目!D58</f>
        <v>0</v>
      </c>
      <c r="C56" s="135" t="s">
        <v>263</v>
      </c>
      <c r="D56" s="964">
        <f>D52</f>
        <v>0</v>
      </c>
      <c r="E56" s="965"/>
      <c r="G56" s="153" t="s">
        <v>262</v>
      </c>
      <c r="H56" s="134">
        <v>0</v>
      </c>
      <c r="I56" s="135" t="s">
        <v>263</v>
      </c>
      <c r="J56" s="964">
        <f>J52</f>
        <v>0</v>
      </c>
      <c r="K56" s="965"/>
    </row>
    <row r="57" spans="1:11" ht="18" customHeight="1" thickBot="1">
      <c r="A57" s="59"/>
      <c r="B57" s="120"/>
      <c r="C57" s="59"/>
      <c r="D57" s="59"/>
      <c r="E57" s="59"/>
      <c r="G57" s="138"/>
      <c r="H57" s="154"/>
      <c r="I57" s="138"/>
      <c r="J57" s="138"/>
      <c r="K57" s="138"/>
    </row>
    <row r="58" spans="1:11" ht="18" customHeight="1" thickBot="1">
      <c r="A58" s="59"/>
      <c r="B58" s="34"/>
      <c r="C58" s="119" t="s">
        <v>264</v>
      </c>
      <c r="D58" s="964">
        <f>SUM(B56,D56)</f>
        <v>0</v>
      </c>
      <c r="E58" s="965"/>
      <c r="G58" s="138"/>
      <c r="H58" s="155"/>
      <c r="I58" s="153" t="s">
        <v>264</v>
      </c>
      <c r="J58" s="964">
        <f>SUM(H56,J56)</f>
        <v>0</v>
      </c>
      <c r="K58" s="965"/>
    </row>
  </sheetData>
  <sheetProtection selectLockedCells="1"/>
  <mergeCells count="111">
    <mergeCell ref="A2:E2"/>
    <mergeCell ref="G2:K2"/>
    <mergeCell ref="A4:B4"/>
    <mergeCell ref="C4:E4"/>
    <mergeCell ref="G4:H4"/>
    <mergeCell ref="I4:K4"/>
    <mergeCell ref="D5:E5"/>
    <mergeCell ref="J5:K5"/>
    <mergeCell ref="D6:E6"/>
    <mergeCell ref="F6:F8"/>
    <mergeCell ref="J6:K6"/>
    <mergeCell ref="D7:E7"/>
    <mergeCell ref="J7:K7"/>
    <mergeCell ref="D8:E8"/>
    <mergeCell ref="J8:K8"/>
    <mergeCell ref="D12:E12"/>
    <mergeCell ref="J12:K12"/>
    <mergeCell ref="D13:E13"/>
    <mergeCell ref="J13:K13"/>
    <mergeCell ref="D14:E14"/>
    <mergeCell ref="J14:K14"/>
    <mergeCell ref="D9:E9"/>
    <mergeCell ref="J9:K9"/>
    <mergeCell ref="D10:E10"/>
    <mergeCell ref="J10:K10"/>
    <mergeCell ref="D11:E11"/>
    <mergeCell ref="J11:K11"/>
    <mergeCell ref="D18:E18"/>
    <mergeCell ref="J18:K18"/>
    <mergeCell ref="D19:E19"/>
    <mergeCell ref="J19:K19"/>
    <mergeCell ref="D20:E20"/>
    <mergeCell ref="J20:K20"/>
    <mergeCell ref="D15:E15"/>
    <mergeCell ref="J15:K15"/>
    <mergeCell ref="D16:E16"/>
    <mergeCell ref="J16:K16"/>
    <mergeCell ref="D17:E17"/>
    <mergeCell ref="J17:K17"/>
    <mergeCell ref="D24:E24"/>
    <mergeCell ref="J24:K24"/>
    <mergeCell ref="D25:E25"/>
    <mergeCell ref="J25:K25"/>
    <mergeCell ref="D26:E26"/>
    <mergeCell ref="J26:K26"/>
    <mergeCell ref="D21:E21"/>
    <mergeCell ref="J21:K21"/>
    <mergeCell ref="D22:E22"/>
    <mergeCell ref="J22:K22"/>
    <mergeCell ref="D23:E23"/>
    <mergeCell ref="J23:K23"/>
    <mergeCell ref="D30:E30"/>
    <mergeCell ref="J30:K30"/>
    <mergeCell ref="D31:E31"/>
    <mergeCell ref="J31:K31"/>
    <mergeCell ref="D32:E32"/>
    <mergeCell ref="J32:K32"/>
    <mergeCell ref="D27:E27"/>
    <mergeCell ref="J27:K27"/>
    <mergeCell ref="D28:E28"/>
    <mergeCell ref="J28:K28"/>
    <mergeCell ref="D29:E29"/>
    <mergeCell ref="J29:K29"/>
    <mergeCell ref="D36:E36"/>
    <mergeCell ref="J36:K36"/>
    <mergeCell ref="D37:E37"/>
    <mergeCell ref="J37:K37"/>
    <mergeCell ref="D38:E38"/>
    <mergeCell ref="J38:K38"/>
    <mergeCell ref="D33:E33"/>
    <mergeCell ref="J33:K33"/>
    <mergeCell ref="D34:E34"/>
    <mergeCell ref="J34:K34"/>
    <mergeCell ref="D35:E35"/>
    <mergeCell ref="J35:K35"/>
    <mergeCell ref="D42:E42"/>
    <mergeCell ref="J42:K42"/>
    <mergeCell ref="D43:E43"/>
    <mergeCell ref="J43:K43"/>
    <mergeCell ref="D44:E44"/>
    <mergeCell ref="J44:K44"/>
    <mergeCell ref="D39:E39"/>
    <mergeCell ref="J39:K39"/>
    <mergeCell ref="D40:E40"/>
    <mergeCell ref="J40:K40"/>
    <mergeCell ref="D41:E41"/>
    <mergeCell ref="J41:K41"/>
    <mergeCell ref="D48:E48"/>
    <mergeCell ref="J48:K48"/>
    <mergeCell ref="D49:E49"/>
    <mergeCell ref="J49:K49"/>
    <mergeCell ref="D50:E50"/>
    <mergeCell ref="J50:K50"/>
    <mergeCell ref="D45:E45"/>
    <mergeCell ref="J45:K45"/>
    <mergeCell ref="D46:E46"/>
    <mergeCell ref="J46:K46"/>
    <mergeCell ref="D47:E47"/>
    <mergeCell ref="J47:K47"/>
    <mergeCell ref="D54:E54"/>
    <mergeCell ref="J54:K54"/>
    <mergeCell ref="D56:E56"/>
    <mergeCell ref="J56:K56"/>
    <mergeCell ref="D58:E58"/>
    <mergeCell ref="J58:K58"/>
    <mergeCell ref="D51:E51"/>
    <mergeCell ref="J51:K51"/>
    <mergeCell ref="D52:E52"/>
    <mergeCell ref="J52:K52"/>
    <mergeCell ref="D53:E53"/>
    <mergeCell ref="J53:K53"/>
  </mergeCells>
  <phoneticPr fontId="2"/>
  <pageMargins left="0.7" right="0.7" top="0.75" bottom="0.75" header="0.3" footer="0.3"/>
  <pageSetup paperSize="9" scale="78"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32"/>
  <sheetViews>
    <sheetView view="pageBreakPreview" zoomScaleNormal="100" zoomScaleSheetLayoutView="100" workbookViewId="0">
      <selection sqref="A1:AP1"/>
    </sheetView>
  </sheetViews>
  <sheetFormatPr defaultRowHeight="13.5"/>
  <cols>
    <col min="1" max="1" width="3.5" bestFit="1" customWidth="1"/>
    <col min="2" max="2" width="12.5" style="242" customWidth="1"/>
    <col min="3" max="3" width="7.125" style="165" customWidth="1"/>
    <col min="4" max="37" width="2.875" customWidth="1"/>
    <col min="38" max="42" width="4.5" customWidth="1"/>
  </cols>
  <sheetData>
    <row r="1" spans="1:42">
      <c r="A1" s="969" t="s">
        <v>759</v>
      </c>
      <c r="B1" s="969"/>
      <c r="C1" s="969"/>
      <c r="D1" s="969"/>
      <c r="E1" s="969"/>
      <c r="F1" s="969"/>
      <c r="G1" s="969"/>
      <c r="H1" s="969"/>
      <c r="I1" s="969"/>
      <c r="J1" s="969"/>
      <c r="K1" s="969"/>
      <c r="L1" s="969"/>
      <c r="M1" s="969"/>
      <c r="N1" s="969"/>
      <c r="O1" s="969"/>
      <c r="P1" s="969"/>
      <c r="Q1" s="969"/>
      <c r="R1" s="969"/>
      <c r="S1" s="969"/>
      <c r="T1" s="969"/>
      <c r="U1" s="969"/>
      <c r="V1" s="969"/>
      <c r="W1" s="969"/>
      <c r="X1" s="969"/>
      <c r="Y1" s="969"/>
      <c r="Z1" s="969"/>
      <c r="AA1" s="969"/>
      <c r="AB1" s="969"/>
      <c r="AC1" s="969"/>
      <c r="AD1" s="969"/>
      <c r="AE1" s="969"/>
      <c r="AF1" s="969"/>
      <c r="AG1" s="969"/>
      <c r="AH1" s="969"/>
      <c r="AI1" s="969"/>
      <c r="AJ1" s="969"/>
      <c r="AK1" s="969"/>
      <c r="AL1" s="969"/>
      <c r="AM1" s="969"/>
      <c r="AN1" s="969"/>
      <c r="AO1" s="969"/>
      <c r="AP1" s="969"/>
    </row>
    <row r="2" spans="1:42" ht="6.6" customHeight="1"/>
    <row r="3" spans="1:42">
      <c r="A3" s="970" t="s">
        <v>80</v>
      </c>
      <c r="B3" s="971"/>
      <c r="C3" s="972"/>
      <c r="D3" s="973">
        <v>6</v>
      </c>
      <c r="E3" s="968"/>
      <c r="F3" s="968">
        <v>7</v>
      </c>
      <c r="G3" s="968"/>
      <c r="H3" s="968">
        <v>8</v>
      </c>
      <c r="I3" s="968"/>
      <c r="J3" s="968">
        <v>9</v>
      </c>
      <c r="K3" s="968"/>
      <c r="L3" s="968">
        <v>10</v>
      </c>
      <c r="M3" s="968"/>
      <c r="N3" s="968">
        <v>11</v>
      </c>
      <c r="O3" s="968"/>
      <c r="P3" s="968">
        <v>12</v>
      </c>
      <c r="Q3" s="968"/>
      <c r="R3" s="968">
        <v>13</v>
      </c>
      <c r="S3" s="968"/>
      <c r="T3" s="968">
        <v>14</v>
      </c>
      <c r="U3" s="968"/>
      <c r="V3" s="968">
        <v>15</v>
      </c>
      <c r="W3" s="968"/>
      <c r="X3" s="968">
        <v>16</v>
      </c>
      <c r="Y3" s="968"/>
      <c r="Z3" s="968">
        <v>17</v>
      </c>
      <c r="AA3" s="968"/>
      <c r="AB3" s="968">
        <v>18</v>
      </c>
      <c r="AC3" s="968"/>
      <c r="AD3" s="968">
        <v>19</v>
      </c>
      <c r="AE3" s="968"/>
      <c r="AF3" s="968">
        <v>20</v>
      </c>
      <c r="AG3" s="968"/>
      <c r="AH3" s="968">
        <v>21</v>
      </c>
      <c r="AI3" s="968"/>
      <c r="AJ3" s="968">
        <v>22</v>
      </c>
      <c r="AK3" s="975"/>
      <c r="AL3" s="976" t="s">
        <v>1014</v>
      </c>
      <c r="AM3" s="977"/>
      <c r="AN3" s="977"/>
      <c r="AO3" s="977"/>
      <c r="AP3" s="978"/>
    </row>
    <row r="4" spans="1:42" ht="14.25" thickBot="1">
      <c r="A4" s="982" t="s">
        <v>760</v>
      </c>
      <c r="B4" s="983"/>
      <c r="C4" s="984"/>
      <c r="D4" s="166"/>
      <c r="E4" s="166"/>
      <c r="F4" s="167"/>
      <c r="G4" s="168"/>
      <c r="H4" s="169"/>
      <c r="I4" s="166"/>
      <c r="J4" s="170"/>
      <c r="K4" s="168"/>
      <c r="L4" s="167"/>
      <c r="M4" s="168"/>
      <c r="N4" s="169"/>
      <c r="O4" s="166"/>
      <c r="P4" s="170"/>
      <c r="Q4" s="168"/>
      <c r="R4" s="167"/>
      <c r="S4" s="168"/>
      <c r="T4" s="169"/>
      <c r="U4" s="166"/>
      <c r="V4" s="170"/>
      <c r="W4" s="168"/>
      <c r="X4" s="167"/>
      <c r="Y4" s="168"/>
      <c r="Z4" s="169"/>
      <c r="AA4" s="166"/>
      <c r="AB4" s="170"/>
      <c r="AC4" s="168"/>
      <c r="AD4" s="167"/>
      <c r="AE4" s="168"/>
      <c r="AF4" s="169"/>
      <c r="AG4" s="166"/>
      <c r="AH4" s="170"/>
      <c r="AI4" s="168"/>
      <c r="AJ4" s="167"/>
      <c r="AK4" s="171"/>
      <c r="AL4" s="979"/>
      <c r="AM4" s="980"/>
      <c r="AN4" s="980"/>
      <c r="AO4" s="980"/>
      <c r="AP4" s="981"/>
    </row>
    <row r="5" spans="1:42" ht="27" customHeight="1" thickTop="1">
      <c r="A5" s="985" t="s">
        <v>761</v>
      </c>
      <c r="B5" s="985"/>
      <c r="C5" s="985"/>
      <c r="D5" s="172"/>
      <c r="E5" s="172"/>
      <c r="F5" s="173"/>
      <c r="G5" s="174"/>
      <c r="H5" s="175"/>
      <c r="I5" s="172"/>
      <c r="J5" s="176"/>
      <c r="K5" s="174"/>
      <c r="L5" s="173"/>
      <c r="M5" s="174"/>
      <c r="N5" s="175"/>
      <c r="O5" s="172"/>
      <c r="P5" s="176"/>
      <c r="Q5" s="174"/>
      <c r="R5" s="173"/>
      <c r="S5" s="174"/>
      <c r="T5" s="175"/>
      <c r="U5" s="172"/>
      <c r="V5" s="176"/>
      <c r="W5" s="174"/>
      <c r="X5" s="173"/>
      <c r="Y5" s="174"/>
      <c r="Z5" s="175"/>
      <c r="AA5" s="172"/>
      <c r="AB5" s="176"/>
      <c r="AC5" s="174"/>
      <c r="AD5" s="173"/>
      <c r="AE5" s="174"/>
      <c r="AF5" s="175"/>
      <c r="AG5" s="172"/>
      <c r="AH5" s="176"/>
      <c r="AI5" s="174"/>
      <c r="AJ5" s="173"/>
      <c r="AK5" s="177"/>
      <c r="AL5" s="986" t="s">
        <v>762</v>
      </c>
      <c r="AM5" s="987"/>
      <c r="AN5" s="987"/>
      <c r="AO5" s="987"/>
      <c r="AP5" s="988"/>
    </row>
    <row r="6" spans="1:42" ht="18" customHeight="1">
      <c r="A6" s="992" t="s">
        <v>763</v>
      </c>
      <c r="B6" s="993"/>
      <c r="C6" s="994"/>
      <c r="D6" s="243">
        <f>D7+D8+D9</f>
        <v>0</v>
      </c>
      <c r="E6" s="243">
        <f t="shared" ref="E6:AK6" si="0">E7+E8+E9</f>
        <v>0</v>
      </c>
      <c r="F6" s="244">
        <f t="shared" si="0"/>
        <v>0</v>
      </c>
      <c r="G6" s="245">
        <f t="shared" si="0"/>
        <v>0</v>
      </c>
      <c r="H6" s="246">
        <f t="shared" si="0"/>
        <v>0</v>
      </c>
      <c r="I6" s="243">
        <f t="shared" si="0"/>
        <v>0</v>
      </c>
      <c r="J6" s="247">
        <f t="shared" si="0"/>
        <v>0</v>
      </c>
      <c r="K6" s="245">
        <f t="shared" si="0"/>
        <v>0</v>
      </c>
      <c r="L6" s="244">
        <f t="shared" si="0"/>
        <v>0</v>
      </c>
      <c r="M6" s="245">
        <f t="shared" si="0"/>
        <v>0</v>
      </c>
      <c r="N6" s="246">
        <f t="shared" si="0"/>
        <v>0</v>
      </c>
      <c r="O6" s="243">
        <f t="shared" si="0"/>
        <v>0</v>
      </c>
      <c r="P6" s="247">
        <f t="shared" si="0"/>
        <v>0</v>
      </c>
      <c r="Q6" s="245">
        <f t="shared" si="0"/>
        <v>0</v>
      </c>
      <c r="R6" s="244">
        <f t="shared" si="0"/>
        <v>0</v>
      </c>
      <c r="S6" s="245">
        <f t="shared" si="0"/>
        <v>0</v>
      </c>
      <c r="T6" s="246">
        <f t="shared" si="0"/>
        <v>0</v>
      </c>
      <c r="U6" s="243">
        <f t="shared" si="0"/>
        <v>0</v>
      </c>
      <c r="V6" s="247">
        <f t="shared" si="0"/>
        <v>0</v>
      </c>
      <c r="W6" s="245">
        <f t="shared" si="0"/>
        <v>0</v>
      </c>
      <c r="X6" s="244">
        <f t="shared" si="0"/>
        <v>0</v>
      </c>
      <c r="Y6" s="245">
        <f t="shared" si="0"/>
        <v>0</v>
      </c>
      <c r="Z6" s="246">
        <f t="shared" si="0"/>
        <v>0</v>
      </c>
      <c r="AA6" s="243">
        <f t="shared" si="0"/>
        <v>0</v>
      </c>
      <c r="AB6" s="247">
        <f t="shared" si="0"/>
        <v>0</v>
      </c>
      <c r="AC6" s="245">
        <f t="shared" si="0"/>
        <v>0</v>
      </c>
      <c r="AD6" s="244">
        <f t="shared" si="0"/>
        <v>0</v>
      </c>
      <c r="AE6" s="245">
        <f t="shared" si="0"/>
        <v>0</v>
      </c>
      <c r="AF6" s="246">
        <f t="shared" si="0"/>
        <v>0</v>
      </c>
      <c r="AG6" s="243">
        <f t="shared" si="0"/>
        <v>0</v>
      </c>
      <c r="AH6" s="247">
        <f t="shared" si="0"/>
        <v>0</v>
      </c>
      <c r="AI6" s="245">
        <f t="shared" si="0"/>
        <v>0</v>
      </c>
      <c r="AJ6" s="244">
        <f t="shared" si="0"/>
        <v>0</v>
      </c>
      <c r="AK6" s="248">
        <f t="shared" si="0"/>
        <v>0</v>
      </c>
      <c r="AL6" s="989"/>
      <c r="AM6" s="990"/>
      <c r="AN6" s="990"/>
      <c r="AO6" s="990"/>
      <c r="AP6" s="991"/>
    </row>
    <row r="7" spans="1:42" ht="14.45" customHeight="1">
      <c r="A7" s="182"/>
      <c r="B7" s="974" t="s">
        <v>764</v>
      </c>
      <c r="C7" s="974"/>
      <c r="D7" s="249"/>
      <c r="E7" s="249"/>
      <c r="F7" s="250"/>
      <c r="G7" s="251"/>
      <c r="H7" s="252"/>
      <c r="I7" s="249"/>
      <c r="J7" s="253"/>
      <c r="K7" s="251"/>
      <c r="L7" s="250"/>
      <c r="M7" s="251"/>
      <c r="N7" s="252"/>
      <c r="O7" s="249"/>
      <c r="P7" s="253"/>
      <c r="Q7" s="251"/>
      <c r="R7" s="250"/>
      <c r="S7" s="251"/>
      <c r="T7" s="252"/>
      <c r="U7" s="249"/>
      <c r="V7" s="253"/>
      <c r="W7" s="251"/>
      <c r="X7" s="250"/>
      <c r="Y7" s="251"/>
      <c r="Z7" s="252"/>
      <c r="AA7" s="249"/>
      <c r="AB7" s="253"/>
      <c r="AC7" s="251"/>
      <c r="AD7" s="250"/>
      <c r="AE7" s="251"/>
      <c r="AF7" s="252"/>
      <c r="AG7" s="249"/>
      <c r="AH7" s="253"/>
      <c r="AI7" s="251"/>
      <c r="AJ7" s="250"/>
      <c r="AK7" s="254"/>
      <c r="AL7" s="989"/>
      <c r="AM7" s="990"/>
      <c r="AN7" s="990"/>
      <c r="AO7" s="990"/>
      <c r="AP7" s="991"/>
    </row>
    <row r="8" spans="1:42" ht="14.45" customHeight="1">
      <c r="A8" s="182"/>
      <c r="B8" s="974" t="s">
        <v>765</v>
      </c>
      <c r="C8" s="974"/>
      <c r="D8" s="249"/>
      <c r="E8" s="249"/>
      <c r="F8" s="250"/>
      <c r="G8" s="251"/>
      <c r="H8" s="252"/>
      <c r="I8" s="249"/>
      <c r="J8" s="253"/>
      <c r="K8" s="251"/>
      <c r="L8" s="250"/>
      <c r="M8" s="251"/>
      <c r="N8" s="252"/>
      <c r="O8" s="249"/>
      <c r="P8" s="253"/>
      <c r="Q8" s="251"/>
      <c r="R8" s="250"/>
      <c r="S8" s="251"/>
      <c r="T8" s="252"/>
      <c r="U8" s="249"/>
      <c r="V8" s="253"/>
      <c r="W8" s="251"/>
      <c r="X8" s="250"/>
      <c r="Y8" s="251"/>
      <c r="Z8" s="252"/>
      <c r="AA8" s="249"/>
      <c r="AB8" s="253"/>
      <c r="AC8" s="251"/>
      <c r="AD8" s="250"/>
      <c r="AE8" s="251"/>
      <c r="AF8" s="252"/>
      <c r="AG8" s="249"/>
      <c r="AH8" s="253"/>
      <c r="AI8" s="251"/>
      <c r="AJ8" s="250"/>
      <c r="AK8" s="254"/>
      <c r="AL8" s="989"/>
      <c r="AM8" s="990"/>
      <c r="AN8" s="990"/>
      <c r="AO8" s="990"/>
      <c r="AP8" s="991"/>
    </row>
    <row r="9" spans="1:42" ht="14.45" customHeight="1">
      <c r="A9" s="183"/>
      <c r="B9" s="974" t="s">
        <v>766</v>
      </c>
      <c r="C9" s="974"/>
      <c r="D9" s="249"/>
      <c r="E9" s="249"/>
      <c r="F9" s="250"/>
      <c r="G9" s="251"/>
      <c r="H9" s="252"/>
      <c r="I9" s="249"/>
      <c r="J9" s="253"/>
      <c r="K9" s="251"/>
      <c r="L9" s="250"/>
      <c r="M9" s="251"/>
      <c r="N9" s="252"/>
      <c r="O9" s="249"/>
      <c r="P9" s="253"/>
      <c r="Q9" s="251"/>
      <c r="R9" s="250"/>
      <c r="S9" s="251"/>
      <c r="T9" s="252"/>
      <c r="U9" s="249"/>
      <c r="V9" s="253"/>
      <c r="W9" s="251"/>
      <c r="X9" s="250"/>
      <c r="Y9" s="251"/>
      <c r="Z9" s="252"/>
      <c r="AA9" s="249"/>
      <c r="AB9" s="253"/>
      <c r="AC9" s="251"/>
      <c r="AD9" s="250"/>
      <c r="AE9" s="251"/>
      <c r="AF9" s="252"/>
      <c r="AG9" s="249"/>
      <c r="AH9" s="253"/>
      <c r="AI9" s="251"/>
      <c r="AJ9" s="250"/>
      <c r="AK9" s="254"/>
      <c r="AL9" s="989"/>
      <c r="AM9" s="990"/>
      <c r="AN9" s="990"/>
      <c r="AO9" s="990"/>
      <c r="AP9" s="991"/>
    </row>
    <row r="10" spans="1:42" ht="14.45" customHeight="1">
      <c r="A10" s="995" t="s">
        <v>1015</v>
      </c>
      <c r="B10" s="996"/>
      <c r="C10" s="997"/>
      <c r="D10" s="255">
        <f>IF(D6=0,0,MAX(ROUND(D11+D12+1,0),2))</f>
        <v>0</v>
      </c>
      <c r="E10" s="255">
        <f>IF(E6=0,0,MAX(ROUND(E11+E12+1,0),2))</f>
        <v>0</v>
      </c>
      <c r="F10" s="256">
        <f t="shared" ref="F10:AK10" si="1">IF(F6=0,0,MAX(ROUND(F11+F12+1,0),2))</f>
        <v>0</v>
      </c>
      <c r="G10" s="257">
        <f t="shared" si="1"/>
        <v>0</v>
      </c>
      <c r="H10" s="258">
        <f t="shared" si="1"/>
        <v>0</v>
      </c>
      <c r="I10" s="255">
        <f t="shared" si="1"/>
        <v>0</v>
      </c>
      <c r="J10" s="259">
        <f t="shared" si="1"/>
        <v>0</v>
      </c>
      <c r="K10" s="257">
        <f t="shared" si="1"/>
        <v>0</v>
      </c>
      <c r="L10" s="256">
        <f t="shared" si="1"/>
        <v>0</v>
      </c>
      <c r="M10" s="257">
        <f t="shared" si="1"/>
        <v>0</v>
      </c>
      <c r="N10" s="258">
        <f t="shared" si="1"/>
        <v>0</v>
      </c>
      <c r="O10" s="255">
        <f t="shared" si="1"/>
        <v>0</v>
      </c>
      <c r="P10" s="259">
        <f t="shared" si="1"/>
        <v>0</v>
      </c>
      <c r="Q10" s="257">
        <f t="shared" si="1"/>
        <v>0</v>
      </c>
      <c r="R10" s="256">
        <f t="shared" si="1"/>
        <v>0</v>
      </c>
      <c r="S10" s="257">
        <f t="shared" si="1"/>
        <v>0</v>
      </c>
      <c r="T10" s="258">
        <f t="shared" si="1"/>
        <v>0</v>
      </c>
      <c r="U10" s="255">
        <f t="shared" si="1"/>
        <v>0</v>
      </c>
      <c r="V10" s="259">
        <f t="shared" si="1"/>
        <v>0</v>
      </c>
      <c r="W10" s="257">
        <f t="shared" si="1"/>
        <v>0</v>
      </c>
      <c r="X10" s="256">
        <f t="shared" si="1"/>
        <v>0</v>
      </c>
      <c r="Y10" s="257">
        <f t="shared" si="1"/>
        <v>0</v>
      </c>
      <c r="Z10" s="258">
        <f t="shared" si="1"/>
        <v>0</v>
      </c>
      <c r="AA10" s="255">
        <f t="shared" si="1"/>
        <v>0</v>
      </c>
      <c r="AB10" s="259">
        <f t="shared" si="1"/>
        <v>0</v>
      </c>
      <c r="AC10" s="257">
        <f t="shared" si="1"/>
        <v>0</v>
      </c>
      <c r="AD10" s="256">
        <f t="shared" si="1"/>
        <v>0</v>
      </c>
      <c r="AE10" s="257">
        <f t="shared" si="1"/>
        <v>0</v>
      </c>
      <c r="AF10" s="258">
        <f t="shared" si="1"/>
        <v>0</v>
      </c>
      <c r="AG10" s="255">
        <f t="shared" si="1"/>
        <v>0</v>
      </c>
      <c r="AH10" s="259">
        <f t="shared" si="1"/>
        <v>0</v>
      </c>
      <c r="AI10" s="257">
        <f t="shared" si="1"/>
        <v>0</v>
      </c>
      <c r="AJ10" s="256">
        <f t="shared" si="1"/>
        <v>0</v>
      </c>
      <c r="AK10" s="260">
        <f t="shared" si="1"/>
        <v>0</v>
      </c>
      <c r="AL10" s="989"/>
      <c r="AM10" s="990"/>
      <c r="AN10" s="990"/>
      <c r="AO10" s="990"/>
      <c r="AP10" s="991"/>
    </row>
    <row r="11" spans="1:42" ht="14.45" hidden="1" customHeight="1">
      <c r="A11" s="998" t="s">
        <v>764</v>
      </c>
      <c r="B11" s="998"/>
      <c r="C11" s="998"/>
      <c r="D11" s="261">
        <f>ROUNDDOWN(D7/3,1)</f>
        <v>0</v>
      </c>
      <c r="E11" s="261">
        <f>ROUNDDOWN(E7/3,1)</f>
        <v>0</v>
      </c>
      <c r="F11" s="262">
        <f t="shared" ref="F11:AK11" si="2">ROUNDDOWN(F7/3,1)</f>
        <v>0</v>
      </c>
      <c r="G11" s="263">
        <f t="shared" si="2"/>
        <v>0</v>
      </c>
      <c r="H11" s="264">
        <f t="shared" si="2"/>
        <v>0</v>
      </c>
      <c r="I11" s="261">
        <f t="shared" si="2"/>
        <v>0</v>
      </c>
      <c r="J11" s="265">
        <f t="shared" si="2"/>
        <v>0</v>
      </c>
      <c r="K11" s="263">
        <f t="shared" si="2"/>
        <v>0</v>
      </c>
      <c r="L11" s="262">
        <f t="shared" si="2"/>
        <v>0</v>
      </c>
      <c r="M11" s="263">
        <f t="shared" si="2"/>
        <v>0</v>
      </c>
      <c r="N11" s="264">
        <f t="shared" si="2"/>
        <v>0</v>
      </c>
      <c r="O11" s="261">
        <f t="shared" si="2"/>
        <v>0</v>
      </c>
      <c r="P11" s="265">
        <f t="shared" si="2"/>
        <v>0</v>
      </c>
      <c r="Q11" s="263">
        <f t="shared" si="2"/>
        <v>0</v>
      </c>
      <c r="R11" s="262">
        <f t="shared" si="2"/>
        <v>0</v>
      </c>
      <c r="S11" s="263">
        <f t="shared" si="2"/>
        <v>0</v>
      </c>
      <c r="T11" s="264">
        <f t="shared" si="2"/>
        <v>0</v>
      </c>
      <c r="U11" s="261">
        <f t="shared" si="2"/>
        <v>0</v>
      </c>
      <c r="V11" s="265">
        <f t="shared" si="2"/>
        <v>0</v>
      </c>
      <c r="W11" s="263">
        <f t="shared" si="2"/>
        <v>0</v>
      </c>
      <c r="X11" s="262">
        <f t="shared" si="2"/>
        <v>0</v>
      </c>
      <c r="Y11" s="263">
        <f t="shared" si="2"/>
        <v>0</v>
      </c>
      <c r="Z11" s="264">
        <f t="shared" si="2"/>
        <v>0</v>
      </c>
      <c r="AA11" s="261">
        <f t="shared" si="2"/>
        <v>0</v>
      </c>
      <c r="AB11" s="265">
        <f t="shared" si="2"/>
        <v>0</v>
      </c>
      <c r="AC11" s="263">
        <f t="shared" si="2"/>
        <v>0</v>
      </c>
      <c r="AD11" s="262">
        <f t="shared" si="2"/>
        <v>0</v>
      </c>
      <c r="AE11" s="263">
        <f t="shared" si="2"/>
        <v>0</v>
      </c>
      <c r="AF11" s="264">
        <f t="shared" si="2"/>
        <v>0</v>
      </c>
      <c r="AG11" s="261">
        <f t="shared" si="2"/>
        <v>0</v>
      </c>
      <c r="AH11" s="265">
        <f t="shared" si="2"/>
        <v>0</v>
      </c>
      <c r="AI11" s="263">
        <f t="shared" si="2"/>
        <v>0</v>
      </c>
      <c r="AJ11" s="262">
        <f t="shared" si="2"/>
        <v>0</v>
      </c>
      <c r="AK11" s="266">
        <f t="shared" si="2"/>
        <v>0</v>
      </c>
      <c r="AL11" s="989"/>
      <c r="AM11" s="990"/>
      <c r="AN11" s="990"/>
      <c r="AO11" s="990"/>
      <c r="AP11" s="991"/>
    </row>
    <row r="12" spans="1:42" ht="14.45" hidden="1" customHeight="1">
      <c r="A12" s="998" t="s">
        <v>1016</v>
      </c>
      <c r="B12" s="998"/>
      <c r="C12" s="998"/>
      <c r="D12" s="261">
        <f>ROUNDDOWN((D8+D9)/6,1)</f>
        <v>0</v>
      </c>
      <c r="E12" s="261">
        <f t="shared" ref="E12:AK12" si="3">ROUNDDOWN((E8+E9)/6,1)</f>
        <v>0</v>
      </c>
      <c r="F12" s="262">
        <f t="shared" si="3"/>
        <v>0</v>
      </c>
      <c r="G12" s="263">
        <f t="shared" si="3"/>
        <v>0</v>
      </c>
      <c r="H12" s="264">
        <f t="shared" si="3"/>
        <v>0</v>
      </c>
      <c r="I12" s="261">
        <f t="shared" si="3"/>
        <v>0</v>
      </c>
      <c r="J12" s="265">
        <f t="shared" si="3"/>
        <v>0</v>
      </c>
      <c r="K12" s="263">
        <f t="shared" si="3"/>
        <v>0</v>
      </c>
      <c r="L12" s="262">
        <f t="shared" si="3"/>
        <v>0</v>
      </c>
      <c r="M12" s="263">
        <f t="shared" si="3"/>
        <v>0</v>
      </c>
      <c r="N12" s="264">
        <f t="shared" si="3"/>
        <v>0</v>
      </c>
      <c r="O12" s="261">
        <f t="shared" si="3"/>
        <v>0</v>
      </c>
      <c r="P12" s="265">
        <f t="shared" si="3"/>
        <v>0</v>
      </c>
      <c r="Q12" s="263">
        <f t="shared" si="3"/>
        <v>0</v>
      </c>
      <c r="R12" s="262">
        <f t="shared" si="3"/>
        <v>0</v>
      </c>
      <c r="S12" s="263">
        <f t="shared" si="3"/>
        <v>0</v>
      </c>
      <c r="T12" s="264">
        <f t="shared" si="3"/>
        <v>0</v>
      </c>
      <c r="U12" s="261">
        <f t="shared" si="3"/>
        <v>0</v>
      </c>
      <c r="V12" s="265">
        <f t="shared" si="3"/>
        <v>0</v>
      </c>
      <c r="W12" s="263">
        <f t="shared" si="3"/>
        <v>0</v>
      </c>
      <c r="X12" s="262">
        <f t="shared" si="3"/>
        <v>0</v>
      </c>
      <c r="Y12" s="263">
        <f t="shared" si="3"/>
        <v>0</v>
      </c>
      <c r="Z12" s="264">
        <f t="shared" si="3"/>
        <v>0</v>
      </c>
      <c r="AA12" s="261">
        <f t="shared" si="3"/>
        <v>0</v>
      </c>
      <c r="AB12" s="265">
        <f t="shared" si="3"/>
        <v>0</v>
      </c>
      <c r="AC12" s="263">
        <f t="shared" si="3"/>
        <v>0</v>
      </c>
      <c r="AD12" s="262">
        <f t="shared" si="3"/>
        <v>0</v>
      </c>
      <c r="AE12" s="263">
        <f t="shared" si="3"/>
        <v>0</v>
      </c>
      <c r="AF12" s="264">
        <f t="shared" si="3"/>
        <v>0</v>
      </c>
      <c r="AG12" s="261">
        <f t="shared" si="3"/>
        <v>0</v>
      </c>
      <c r="AH12" s="265">
        <f t="shared" si="3"/>
        <v>0</v>
      </c>
      <c r="AI12" s="263">
        <f t="shared" si="3"/>
        <v>0</v>
      </c>
      <c r="AJ12" s="262">
        <f t="shared" si="3"/>
        <v>0</v>
      </c>
      <c r="AK12" s="266">
        <f t="shared" si="3"/>
        <v>0</v>
      </c>
      <c r="AL12" s="989"/>
      <c r="AM12" s="990"/>
      <c r="AN12" s="990"/>
      <c r="AO12" s="990"/>
      <c r="AP12" s="991"/>
    </row>
    <row r="13" spans="1:42" ht="18" customHeight="1">
      <c r="A13" s="992" t="s">
        <v>1017</v>
      </c>
      <c r="B13" s="993"/>
      <c r="C13" s="994"/>
      <c r="D13" s="267">
        <f>D14+D15</f>
        <v>0</v>
      </c>
      <c r="E13" s="267">
        <f t="shared" ref="E13:AK13" si="4">E14+E15</f>
        <v>0</v>
      </c>
      <c r="F13" s="268">
        <f t="shared" si="4"/>
        <v>0</v>
      </c>
      <c r="G13" s="269">
        <f t="shared" si="4"/>
        <v>0</v>
      </c>
      <c r="H13" s="270">
        <f t="shared" si="4"/>
        <v>0</v>
      </c>
      <c r="I13" s="267">
        <f t="shared" si="4"/>
        <v>0</v>
      </c>
      <c r="J13" s="271">
        <f t="shared" si="4"/>
        <v>0</v>
      </c>
      <c r="K13" s="269">
        <f t="shared" si="4"/>
        <v>0</v>
      </c>
      <c r="L13" s="268">
        <f t="shared" si="4"/>
        <v>0</v>
      </c>
      <c r="M13" s="269">
        <f t="shared" si="4"/>
        <v>0</v>
      </c>
      <c r="N13" s="270">
        <f t="shared" si="4"/>
        <v>0</v>
      </c>
      <c r="O13" s="267">
        <f t="shared" si="4"/>
        <v>0</v>
      </c>
      <c r="P13" s="271">
        <f t="shared" si="4"/>
        <v>0</v>
      </c>
      <c r="Q13" s="269">
        <f t="shared" si="4"/>
        <v>0</v>
      </c>
      <c r="R13" s="268">
        <f t="shared" si="4"/>
        <v>0</v>
      </c>
      <c r="S13" s="269">
        <f t="shared" si="4"/>
        <v>0</v>
      </c>
      <c r="T13" s="270">
        <f t="shared" si="4"/>
        <v>0</v>
      </c>
      <c r="U13" s="267">
        <f t="shared" si="4"/>
        <v>0</v>
      </c>
      <c r="V13" s="271">
        <f t="shared" si="4"/>
        <v>0</v>
      </c>
      <c r="W13" s="269">
        <f t="shared" si="4"/>
        <v>0</v>
      </c>
      <c r="X13" s="268">
        <f t="shared" si="4"/>
        <v>0</v>
      </c>
      <c r="Y13" s="269">
        <f t="shared" si="4"/>
        <v>0</v>
      </c>
      <c r="Z13" s="270">
        <f t="shared" si="4"/>
        <v>0</v>
      </c>
      <c r="AA13" s="267">
        <f t="shared" si="4"/>
        <v>0</v>
      </c>
      <c r="AB13" s="271">
        <f t="shared" si="4"/>
        <v>0</v>
      </c>
      <c r="AC13" s="269">
        <f t="shared" si="4"/>
        <v>0</v>
      </c>
      <c r="AD13" s="268">
        <f t="shared" si="4"/>
        <v>0</v>
      </c>
      <c r="AE13" s="269">
        <f t="shared" si="4"/>
        <v>0</v>
      </c>
      <c r="AF13" s="270">
        <f t="shared" si="4"/>
        <v>0</v>
      </c>
      <c r="AG13" s="267">
        <f t="shared" si="4"/>
        <v>0</v>
      </c>
      <c r="AH13" s="271">
        <f t="shared" si="4"/>
        <v>0</v>
      </c>
      <c r="AI13" s="269">
        <f t="shared" si="4"/>
        <v>0</v>
      </c>
      <c r="AJ13" s="268">
        <f t="shared" si="4"/>
        <v>0</v>
      </c>
      <c r="AK13" s="272">
        <f t="shared" si="4"/>
        <v>0</v>
      </c>
      <c r="AL13" s="989"/>
      <c r="AM13" s="990"/>
      <c r="AN13" s="990"/>
      <c r="AO13" s="990"/>
      <c r="AP13" s="991"/>
    </row>
    <row r="14" spans="1:42" ht="14.45" customHeight="1">
      <c r="A14" s="184"/>
      <c r="B14" s="974" t="s">
        <v>767</v>
      </c>
      <c r="C14" s="974"/>
      <c r="D14" s="249"/>
      <c r="E14" s="249"/>
      <c r="F14" s="250"/>
      <c r="G14" s="251"/>
      <c r="H14" s="252"/>
      <c r="I14" s="249"/>
      <c r="J14" s="253"/>
      <c r="K14" s="251"/>
      <c r="L14" s="250"/>
      <c r="M14" s="251"/>
      <c r="N14" s="252"/>
      <c r="O14" s="249"/>
      <c r="P14" s="253"/>
      <c r="Q14" s="251"/>
      <c r="R14" s="250"/>
      <c r="S14" s="251"/>
      <c r="T14" s="252"/>
      <c r="U14" s="249"/>
      <c r="V14" s="253"/>
      <c r="W14" s="251"/>
      <c r="X14" s="250"/>
      <c r="Y14" s="251"/>
      <c r="Z14" s="252"/>
      <c r="AA14" s="249"/>
      <c r="AB14" s="253"/>
      <c r="AC14" s="251"/>
      <c r="AD14" s="250"/>
      <c r="AE14" s="251"/>
      <c r="AF14" s="252"/>
      <c r="AG14" s="249"/>
      <c r="AH14" s="253"/>
      <c r="AI14" s="251"/>
      <c r="AJ14" s="250"/>
      <c r="AK14" s="254"/>
      <c r="AL14" s="989"/>
      <c r="AM14" s="990"/>
      <c r="AN14" s="990"/>
      <c r="AO14" s="990"/>
      <c r="AP14" s="991"/>
    </row>
    <row r="15" spans="1:42" ht="14.45" customHeight="1">
      <c r="A15" s="185"/>
      <c r="B15" s="999" t="s">
        <v>768</v>
      </c>
      <c r="C15" s="1000"/>
      <c r="D15" s="249"/>
      <c r="E15" s="249"/>
      <c r="F15" s="250"/>
      <c r="G15" s="251"/>
      <c r="H15" s="252"/>
      <c r="I15" s="249"/>
      <c r="J15" s="253"/>
      <c r="K15" s="251"/>
      <c r="L15" s="250"/>
      <c r="M15" s="251"/>
      <c r="N15" s="252"/>
      <c r="O15" s="249"/>
      <c r="P15" s="253"/>
      <c r="Q15" s="251"/>
      <c r="R15" s="250"/>
      <c r="S15" s="251"/>
      <c r="T15" s="252"/>
      <c r="U15" s="249"/>
      <c r="V15" s="253"/>
      <c r="W15" s="251"/>
      <c r="X15" s="250"/>
      <c r="Y15" s="251"/>
      <c r="Z15" s="252"/>
      <c r="AA15" s="249"/>
      <c r="AB15" s="253"/>
      <c r="AC15" s="251"/>
      <c r="AD15" s="250"/>
      <c r="AE15" s="251"/>
      <c r="AF15" s="252"/>
      <c r="AG15" s="249"/>
      <c r="AH15" s="253"/>
      <c r="AI15" s="251"/>
      <c r="AJ15" s="250"/>
      <c r="AK15" s="254"/>
      <c r="AL15" s="989"/>
      <c r="AM15" s="990"/>
      <c r="AN15" s="990"/>
      <c r="AO15" s="990"/>
      <c r="AP15" s="991"/>
    </row>
    <row r="16" spans="1:42" ht="18" customHeight="1">
      <c r="A16" s="974" t="s">
        <v>769</v>
      </c>
      <c r="B16" s="974"/>
      <c r="C16" s="974"/>
      <c r="D16" s="273" t="s">
        <v>787</v>
      </c>
      <c r="E16" s="273" t="s">
        <v>787</v>
      </c>
      <c r="F16" s="274" t="s">
        <v>787</v>
      </c>
      <c r="G16" s="275" t="s">
        <v>787</v>
      </c>
      <c r="H16" s="276" t="s">
        <v>787</v>
      </c>
      <c r="I16" s="273" t="s">
        <v>787</v>
      </c>
      <c r="J16" s="277" t="s">
        <v>787</v>
      </c>
      <c r="K16" s="275" t="s">
        <v>787</v>
      </c>
      <c r="L16" s="274" t="s">
        <v>787</v>
      </c>
      <c r="M16" s="275" t="s">
        <v>787</v>
      </c>
      <c r="N16" s="276" t="s">
        <v>787</v>
      </c>
      <c r="O16" s="273" t="s">
        <v>787</v>
      </c>
      <c r="P16" s="277" t="s">
        <v>787</v>
      </c>
      <c r="Q16" s="275" t="s">
        <v>787</v>
      </c>
      <c r="R16" s="274" t="s">
        <v>787</v>
      </c>
      <c r="S16" s="275" t="s">
        <v>787</v>
      </c>
      <c r="T16" s="276" t="s">
        <v>787</v>
      </c>
      <c r="U16" s="273" t="s">
        <v>787</v>
      </c>
      <c r="V16" s="277" t="s">
        <v>787</v>
      </c>
      <c r="W16" s="275" t="s">
        <v>787</v>
      </c>
      <c r="X16" s="274" t="s">
        <v>787</v>
      </c>
      <c r="Y16" s="275" t="s">
        <v>787</v>
      </c>
      <c r="Z16" s="276" t="s">
        <v>787</v>
      </c>
      <c r="AA16" s="273" t="s">
        <v>787</v>
      </c>
      <c r="AB16" s="277" t="s">
        <v>787</v>
      </c>
      <c r="AC16" s="275" t="s">
        <v>787</v>
      </c>
      <c r="AD16" s="274" t="s">
        <v>787</v>
      </c>
      <c r="AE16" s="275" t="s">
        <v>787</v>
      </c>
      <c r="AF16" s="276" t="s">
        <v>787</v>
      </c>
      <c r="AG16" s="273" t="s">
        <v>787</v>
      </c>
      <c r="AH16" s="277" t="s">
        <v>787</v>
      </c>
      <c r="AI16" s="275" t="s">
        <v>787</v>
      </c>
      <c r="AJ16" s="274" t="s">
        <v>787</v>
      </c>
      <c r="AK16" s="278" t="s">
        <v>787</v>
      </c>
      <c r="AL16" s="1001" t="s">
        <v>770</v>
      </c>
      <c r="AM16" s="1001"/>
      <c r="AN16" s="1001"/>
      <c r="AO16" s="1002" t="s">
        <v>771</v>
      </c>
      <c r="AP16" s="1002" t="s">
        <v>772</v>
      </c>
    </row>
    <row r="17" spans="1:42" ht="24.6" customHeight="1">
      <c r="A17" s="186" t="s">
        <v>788</v>
      </c>
      <c r="B17" s="240" t="s">
        <v>773</v>
      </c>
      <c r="C17" s="240" t="s">
        <v>774</v>
      </c>
      <c r="D17" s="999" t="s">
        <v>775</v>
      </c>
      <c r="E17" s="1003"/>
      <c r="F17" s="1003"/>
      <c r="G17" s="1003"/>
      <c r="H17" s="1003"/>
      <c r="I17" s="1003"/>
      <c r="J17" s="1003"/>
      <c r="K17" s="1003"/>
      <c r="L17" s="1003"/>
      <c r="M17" s="1003"/>
      <c r="N17" s="1003"/>
      <c r="O17" s="1003"/>
      <c r="P17" s="1003"/>
      <c r="Q17" s="1003"/>
      <c r="R17" s="1003"/>
      <c r="S17" s="1003"/>
      <c r="T17" s="1003"/>
      <c r="U17" s="1003"/>
      <c r="V17" s="1003"/>
      <c r="W17" s="1003"/>
      <c r="X17" s="1003"/>
      <c r="Y17" s="1003"/>
      <c r="Z17" s="1003"/>
      <c r="AA17" s="1003"/>
      <c r="AB17" s="1003"/>
      <c r="AC17" s="1003"/>
      <c r="AD17" s="1003"/>
      <c r="AE17" s="1003"/>
      <c r="AF17" s="1003"/>
      <c r="AG17" s="1003"/>
      <c r="AH17" s="1003"/>
      <c r="AI17" s="1003"/>
      <c r="AJ17" s="1003"/>
      <c r="AK17" s="1000"/>
      <c r="AL17" s="241" t="s">
        <v>776</v>
      </c>
      <c r="AM17" s="241" t="s">
        <v>777</v>
      </c>
      <c r="AN17" s="241" t="s">
        <v>778</v>
      </c>
      <c r="AO17" s="1002"/>
      <c r="AP17" s="1002"/>
    </row>
    <row r="18" spans="1:42" ht="25.15" customHeight="1">
      <c r="A18" s="186">
        <v>1</v>
      </c>
      <c r="B18" s="187" t="s">
        <v>779</v>
      </c>
      <c r="C18" s="187"/>
      <c r="D18" s="178"/>
      <c r="E18" s="178"/>
      <c r="F18" s="179"/>
      <c r="G18" s="180"/>
      <c r="H18" s="215"/>
      <c r="I18" s="178"/>
      <c r="J18" s="181"/>
      <c r="K18" s="180"/>
      <c r="L18" s="179"/>
      <c r="M18" s="180"/>
      <c r="N18" s="215"/>
      <c r="O18" s="178"/>
      <c r="P18" s="181"/>
      <c r="Q18" s="180"/>
      <c r="R18" s="179"/>
      <c r="S18" s="180"/>
      <c r="T18" s="215"/>
      <c r="U18" s="178"/>
      <c r="V18" s="181"/>
      <c r="W18" s="180"/>
      <c r="X18" s="179"/>
      <c r="Y18" s="180"/>
      <c r="Z18" s="215"/>
      <c r="AA18" s="178"/>
      <c r="AB18" s="181"/>
      <c r="AC18" s="180"/>
      <c r="AD18" s="179"/>
      <c r="AE18" s="180"/>
      <c r="AF18" s="215"/>
      <c r="AG18" s="178"/>
      <c r="AH18" s="181"/>
      <c r="AI18" s="180"/>
      <c r="AJ18" s="179"/>
      <c r="AK18" s="241"/>
      <c r="AL18" s="241" t="s">
        <v>780</v>
      </c>
      <c r="AM18" s="241" t="s">
        <v>780</v>
      </c>
      <c r="AN18" s="241" t="s">
        <v>780</v>
      </c>
      <c r="AO18" s="241" t="s">
        <v>780</v>
      </c>
      <c r="AP18" s="241" t="s">
        <v>780</v>
      </c>
    </row>
    <row r="19" spans="1:42" ht="25.15" customHeight="1">
      <c r="A19" s="186">
        <v>2</v>
      </c>
      <c r="B19" s="187" t="s">
        <v>779</v>
      </c>
      <c r="C19" s="187"/>
      <c r="D19" s="178"/>
      <c r="E19" s="178"/>
      <c r="F19" s="179"/>
      <c r="G19" s="180"/>
      <c r="H19" s="215"/>
      <c r="I19" s="178"/>
      <c r="J19" s="181"/>
      <c r="K19" s="180"/>
      <c r="L19" s="179"/>
      <c r="M19" s="180"/>
      <c r="N19" s="215"/>
      <c r="O19" s="178"/>
      <c r="P19" s="181"/>
      <c r="Q19" s="180"/>
      <c r="R19" s="179"/>
      <c r="S19" s="180"/>
      <c r="T19" s="215"/>
      <c r="U19" s="178"/>
      <c r="V19" s="181"/>
      <c r="W19" s="180"/>
      <c r="X19" s="179"/>
      <c r="Y19" s="180"/>
      <c r="Z19" s="215"/>
      <c r="AA19" s="178"/>
      <c r="AB19" s="181"/>
      <c r="AC19" s="180"/>
      <c r="AD19" s="179"/>
      <c r="AE19" s="180"/>
      <c r="AF19" s="215"/>
      <c r="AG19" s="178"/>
      <c r="AH19" s="181"/>
      <c r="AI19" s="180"/>
      <c r="AJ19" s="179"/>
      <c r="AK19" s="241"/>
      <c r="AL19" s="241" t="s">
        <v>780</v>
      </c>
      <c r="AM19" s="241" t="s">
        <v>780</v>
      </c>
      <c r="AN19" s="241" t="s">
        <v>780</v>
      </c>
      <c r="AO19" s="241" t="s">
        <v>780</v>
      </c>
      <c r="AP19" s="241" t="s">
        <v>780</v>
      </c>
    </row>
    <row r="20" spans="1:42" ht="25.15" customHeight="1">
      <c r="A20" s="186">
        <v>3</v>
      </c>
      <c r="B20" s="187" t="s">
        <v>779</v>
      </c>
      <c r="C20" s="187"/>
      <c r="D20" s="178"/>
      <c r="E20" s="178"/>
      <c r="F20" s="179"/>
      <c r="G20" s="180"/>
      <c r="H20" s="215"/>
      <c r="I20" s="178"/>
      <c r="J20" s="181"/>
      <c r="K20" s="180"/>
      <c r="L20" s="179"/>
      <c r="M20" s="180"/>
      <c r="N20" s="215"/>
      <c r="O20" s="178"/>
      <c r="P20" s="181"/>
      <c r="Q20" s="180"/>
      <c r="R20" s="179"/>
      <c r="S20" s="180"/>
      <c r="T20" s="215"/>
      <c r="U20" s="178"/>
      <c r="V20" s="181"/>
      <c r="W20" s="180"/>
      <c r="X20" s="179"/>
      <c r="Y20" s="180"/>
      <c r="Z20" s="215"/>
      <c r="AA20" s="178"/>
      <c r="AB20" s="181"/>
      <c r="AC20" s="180"/>
      <c r="AD20" s="179"/>
      <c r="AE20" s="180"/>
      <c r="AF20" s="215"/>
      <c r="AG20" s="178"/>
      <c r="AH20" s="181"/>
      <c r="AI20" s="180"/>
      <c r="AJ20" s="179"/>
      <c r="AK20" s="241"/>
      <c r="AL20" s="241" t="s">
        <v>780</v>
      </c>
      <c r="AM20" s="241" t="s">
        <v>780</v>
      </c>
      <c r="AN20" s="241" t="s">
        <v>780</v>
      </c>
      <c r="AO20" s="241" t="s">
        <v>780</v>
      </c>
      <c r="AP20" s="241" t="s">
        <v>780</v>
      </c>
    </row>
    <row r="21" spans="1:42" ht="25.15" customHeight="1">
      <c r="A21" s="186">
        <v>4</v>
      </c>
      <c r="B21" s="187" t="s">
        <v>779</v>
      </c>
      <c r="C21" s="187"/>
      <c r="D21" s="178"/>
      <c r="E21" s="178"/>
      <c r="F21" s="179"/>
      <c r="G21" s="180"/>
      <c r="H21" s="215"/>
      <c r="I21" s="178"/>
      <c r="J21" s="181"/>
      <c r="K21" s="180"/>
      <c r="L21" s="179"/>
      <c r="M21" s="180"/>
      <c r="N21" s="215"/>
      <c r="O21" s="178"/>
      <c r="P21" s="181"/>
      <c r="Q21" s="180"/>
      <c r="R21" s="179"/>
      <c r="S21" s="180"/>
      <c r="T21" s="215"/>
      <c r="U21" s="178"/>
      <c r="V21" s="181"/>
      <c r="W21" s="180"/>
      <c r="X21" s="179"/>
      <c r="Y21" s="180"/>
      <c r="Z21" s="215"/>
      <c r="AA21" s="178"/>
      <c r="AB21" s="181"/>
      <c r="AC21" s="180"/>
      <c r="AD21" s="179"/>
      <c r="AE21" s="180"/>
      <c r="AF21" s="215"/>
      <c r="AG21" s="178"/>
      <c r="AH21" s="181"/>
      <c r="AI21" s="180"/>
      <c r="AJ21" s="179"/>
      <c r="AK21" s="241"/>
      <c r="AL21" s="241" t="s">
        <v>780</v>
      </c>
      <c r="AM21" s="241" t="s">
        <v>780</v>
      </c>
      <c r="AN21" s="241" t="s">
        <v>780</v>
      </c>
      <c r="AO21" s="241" t="s">
        <v>780</v>
      </c>
      <c r="AP21" s="241" t="s">
        <v>780</v>
      </c>
    </row>
    <row r="22" spans="1:42" ht="25.15" customHeight="1">
      <c r="A22" s="186">
        <v>5</v>
      </c>
      <c r="B22" s="187" t="s">
        <v>779</v>
      </c>
      <c r="C22" s="187"/>
      <c r="D22" s="178"/>
      <c r="E22" s="178"/>
      <c r="F22" s="179"/>
      <c r="G22" s="180"/>
      <c r="H22" s="215"/>
      <c r="I22" s="178"/>
      <c r="J22" s="181"/>
      <c r="K22" s="180"/>
      <c r="L22" s="179"/>
      <c r="M22" s="180"/>
      <c r="N22" s="215"/>
      <c r="O22" s="178"/>
      <c r="P22" s="181"/>
      <c r="Q22" s="180"/>
      <c r="R22" s="179"/>
      <c r="S22" s="180"/>
      <c r="T22" s="215"/>
      <c r="U22" s="178"/>
      <c r="V22" s="181"/>
      <c r="W22" s="180"/>
      <c r="X22" s="179"/>
      <c r="Y22" s="180"/>
      <c r="Z22" s="215"/>
      <c r="AA22" s="178"/>
      <c r="AB22" s="181"/>
      <c r="AC22" s="180"/>
      <c r="AD22" s="179"/>
      <c r="AE22" s="180"/>
      <c r="AF22" s="215"/>
      <c r="AG22" s="178"/>
      <c r="AH22" s="181"/>
      <c r="AI22" s="180"/>
      <c r="AJ22" s="179"/>
      <c r="AK22" s="241"/>
      <c r="AL22" s="241" t="s">
        <v>780</v>
      </c>
      <c r="AM22" s="241" t="s">
        <v>780</v>
      </c>
      <c r="AN22" s="241" t="s">
        <v>780</v>
      </c>
      <c r="AO22" s="241" t="s">
        <v>780</v>
      </c>
      <c r="AP22" s="241" t="s">
        <v>780</v>
      </c>
    </row>
    <row r="23" spans="1:42" ht="25.15" customHeight="1">
      <c r="A23" s="186">
        <v>6</v>
      </c>
      <c r="B23" s="187" t="s">
        <v>779</v>
      </c>
      <c r="C23" s="187"/>
      <c r="D23" s="178"/>
      <c r="E23" s="178"/>
      <c r="F23" s="179"/>
      <c r="G23" s="180"/>
      <c r="H23" s="215"/>
      <c r="I23" s="178"/>
      <c r="J23" s="181"/>
      <c r="K23" s="180"/>
      <c r="L23" s="179"/>
      <c r="M23" s="180"/>
      <c r="N23" s="215"/>
      <c r="O23" s="178"/>
      <c r="P23" s="181"/>
      <c r="Q23" s="180"/>
      <c r="R23" s="179"/>
      <c r="S23" s="180"/>
      <c r="T23" s="215"/>
      <c r="U23" s="178"/>
      <c r="V23" s="181"/>
      <c r="W23" s="180"/>
      <c r="X23" s="179"/>
      <c r="Y23" s="180"/>
      <c r="Z23" s="215"/>
      <c r="AA23" s="178"/>
      <c r="AB23" s="181"/>
      <c r="AC23" s="180"/>
      <c r="AD23" s="179"/>
      <c r="AE23" s="180"/>
      <c r="AF23" s="215"/>
      <c r="AG23" s="178"/>
      <c r="AH23" s="181"/>
      <c r="AI23" s="180"/>
      <c r="AJ23" s="179"/>
      <c r="AK23" s="241"/>
      <c r="AL23" s="241" t="s">
        <v>780</v>
      </c>
      <c r="AM23" s="241" t="s">
        <v>780</v>
      </c>
      <c r="AN23" s="241" t="s">
        <v>780</v>
      </c>
      <c r="AO23" s="241" t="s">
        <v>780</v>
      </c>
      <c r="AP23" s="241" t="s">
        <v>780</v>
      </c>
    </row>
    <row r="24" spans="1:42" ht="25.15" customHeight="1">
      <c r="A24" s="186">
        <v>7</v>
      </c>
      <c r="B24" s="187" t="s">
        <v>779</v>
      </c>
      <c r="C24" s="187"/>
      <c r="D24" s="178"/>
      <c r="E24" s="178"/>
      <c r="F24" s="179"/>
      <c r="G24" s="180"/>
      <c r="H24" s="215"/>
      <c r="I24" s="178"/>
      <c r="J24" s="181"/>
      <c r="K24" s="180"/>
      <c r="L24" s="179"/>
      <c r="M24" s="180"/>
      <c r="N24" s="215"/>
      <c r="O24" s="178"/>
      <c r="P24" s="181"/>
      <c r="Q24" s="180"/>
      <c r="R24" s="179"/>
      <c r="S24" s="180"/>
      <c r="T24" s="215"/>
      <c r="U24" s="178"/>
      <c r="V24" s="181"/>
      <c r="W24" s="180"/>
      <c r="X24" s="179"/>
      <c r="Y24" s="180"/>
      <c r="Z24" s="215"/>
      <c r="AA24" s="178"/>
      <c r="AB24" s="181"/>
      <c r="AC24" s="180"/>
      <c r="AD24" s="179"/>
      <c r="AE24" s="180"/>
      <c r="AF24" s="215"/>
      <c r="AG24" s="178"/>
      <c r="AH24" s="181"/>
      <c r="AI24" s="180"/>
      <c r="AJ24" s="179"/>
      <c r="AK24" s="241"/>
      <c r="AL24" s="241" t="s">
        <v>780</v>
      </c>
      <c r="AM24" s="241" t="s">
        <v>780</v>
      </c>
      <c r="AN24" s="241" t="s">
        <v>780</v>
      </c>
      <c r="AO24" s="241" t="s">
        <v>780</v>
      </c>
      <c r="AP24" s="241" t="s">
        <v>780</v>
      </c>
    </row>
    <row r="25" spans="1:42" ht="25.15" customHeight="1">
      <c r="A25" s="186">
        <v>8</v>
      </c>
      <c r="B25" s="187" t="s">
        <v>779</v>
      </c>
      <c r="C25" s="187"/>
      <c r="D25" s="178"/>
      <c r="E25" s="178"/>
      <c r="F25" s="179"/>
      <c r="G25" s="180"/>
      <c r="H25" s="215"/>
      <c r="I25" s="178"/>
      <c r="J25" s="181"/>
      <c r="K25" s="180"/>
      <c r="L25" s="179"/>
      <c r="M25" s="180"/>
      <c r="N25" s="215"/>
      <c r="O25" s="178"/>
      <c r="P25" s="181"/>
      <c r="Q25" s="180"/>
      <c r="R25" s="179"/>
      <c r="S25" s="180"/>
      <c r="T25" s="215"/>
      <c r="U25" s="178"/>
      <c r="V25" s="181"/>
      <c r="W25" s="180"/>
      <c r="X25" s="179"/>
      <c r="Y25" s="180"/>
      <c r="Z25" s="215"/>
      <c r="AA25" s="178"/>
      <c r="AB25" s="181"/>
      <c r="AC25" s="180"/>
      <c r="AD25" s="179"/>
      <c r="AE25" s="180"/>
      <c r="AF25" s="215"/>
      <c r="AG25" s="178"/>
      <c r="AH25" s="181"/>
      <c r="AI25" s="180"/>
      <c r="AJ25" s="179"/>
      <c r="AK25" s="241"/>
      <c r="AL25" s="241" t="s">
        <v>780</v>
      </c>
      <c r="AM25" s="241" t="s">
        <v>780</v>
      </c>
      <c r="AN25" s="241" t="s">
        <v>780</v>
      </c>
      <c r="AO25" s="241" t="s">
        <v>780</v>
      </c>
      <c r="AP25" s="241" t="s">
        <v>780</v>
      </c>
    </row>
    <row r="26" spans="1:42" ht="25.15" customHeight="1">
      <c r="A26" s="186">
        <v>9</v>
      </c>
      <c r="B26" s="187" t="s">
        <v>779</v>
      </c>
      <c r="C26" s="187"/>
      <c r="D26" s="178"/>
      <c r="E26" s="178"/>
      <c r="F26" s="179"/>
      <c r="G26" s="180"/>
      <c r="H26" s="215"/>
      <c r="I26" s="178"/>
      <c r="J26" s="181"/>
      <c r="K26" s="180"/>
      <c r="L26" s="179"/>
      <c r="M26" s="180"/>
      <c r="N26" s="215"/>
      <c r="O26" s="178"/>
      <c r="P26" s="181"/>
      <c r="Q26" s="180"/>
      <c r="R26" s="179"/>
      <c r="S26" s="180"/>
      <c r="T26" s="215"/>
      <c r="U26" s="178"/>
      <c r="V26" s="181"/>
      <c r="W26" s="180"/>
      <c r="X26" s="179"/>
      <c r="Y26" s="180"/>
      <c r="Z26" s="215"/>
      <c r="AA26" s="178"/>
      <c r="AB26" s="181"/>
      <c r="AC26" s="180"/>
      <c r="AD26" s="179"/>
      <c r="AE26" s="180"/>
      <c r="AF26" s="215"/>
      <c r="AG26" s="178"/>
      <c r="AH26" s="181"/>
      <c r="AI26" s="180"/>
      <c r="AJ26" s="179"/>
      <c r="AK26" s="241"/>
      <c r="AL26" s="241" t="s">
        <v>780</v>
      </c>
      <c r="AM26" s="241" t="s">
        <v>780</v>
      </c>
      <c r="AN26" s="241" t="s">
        <v>780</v>
      </c>
      <c r="AO26" s="241" t="s">
        <v>780</v>
      </c>
      <c r="AP26" s="241" t="s">
        <v>780</v>
      </c>
    </row>
    <row r="27" spans="1:42" ht="25.15" customHeight="1">
      <c r="A27" s="186">
        <v>10</v>
      </c>
      <c r="B27" s="187" t="s">
        <v>779</v>
      </c>
      <c r="C27" s="187"/>
      <c r="D27" s="178"/>
      <c r="E27" s="178"/>
      <c r="F27" s="179"/>
      <c r="G27" s="180"/>
      <c r="H27" s="215"/>
      <c r="I27" s="178"/>
      <c r="J27" s="181"/>
      <c r="K27" s="180"/>
      <c r="L27" s="179"/>
      <c r="M27" s="180"/>
      <c r="N27" s="215"/>
      <c r="O27" s="178"/>
      <c r="P27" s="181"/>
      <c r="Q27" s="180"/>
      <c r="R27" s="179"/>
      <c r="S27" s="180"/>
      <c r="T27" s="215"/>
      <c r="U27" s="178"/>
      <c r="V27" s="181"/>
      <c r="W27" s="180"/>
      <c r="X27" s="179"/>
      <c r="Y27" s="180"/>
      <c r="Z27" s="215"/>
      <c r="AA27" s="178"/>
      <c r="AB27" s="181"/>
      <c r="AC27" s="180"/>
      <c r="AD27" s="179"/>
      <c r="AE27" s="180"/>
      <c r="AF27" s="215"/>
      <c r="AG27" s="178"/>
      <c r="AH27" s="181"/>
      <c r="AI27" s="180"/>
      <c r="AJ27" s="179"/>
      <c r="AK27" s="241"/>
      <c r="AL27" s="241" t="s">
        <v>780</v>
      </c>
      <c r="AM27" s="241" t="s">
        <v>780</v>
      </c>
      <c r="AN27" s="241" t="s">
        <v>780</v>
      </c>
      <c r="AO27" s="241" t="s">
        <v>780</v>
      </c>
      <c r="AP27" s="241" t="s">
        <v>780</v>
      </c>
    </row>
    <row r="28" spans="1:42" ht="25.15" customHeight="1">
      <c r="A28" s="186">
        <v>11</v>
      </c>
      <c r="B28" s="187" t="s">
        <v>779</v>
      </c>
      <c r="C28" s="187"/>
      <c r="D28" s="178"/>
      <c r="E28" s="178"/>
      <c r="F28" s="179"/>
      <c r="G28" s="180"/>
      <c r="H28" s="215"/>
      <c r="I28" s="178"/>
      <c r="J28" s="181"/>
      <c r="K28" s="180"/>
      <c r="L28" s="179"/>
      <c r="M28" s="180"/>
      <c r="N28" s="215"/>
      <c r="O28" s="178"/>
      <c r="P28" s="181"/>
      <c r="Q28" s="180"/>
      <c r="R28" s="179"/>
      <c r="S28" s="180"/>
      <c r="T28" s="215"/>
      <c r="U28" s="178"/>
      <c r="V28" s="181"/>
      <c r="W28" s="180"/>
      <c r="X28" s="179"/>
      <c r="Y28" s="180"/>
      <c r="Z28" s="215"/>
      <c r="AA28" s="178"/>
      <c r="AB28" s="181"/>
      <c r="AC28" s="180"/>
      <c r="AD28" s="179"/>
      <c r="AE28" s="180"/>
      <c r="AF28" s="215"/>
      <c r="AG28" s="178"/>
      <c r="AH28" s="181"/>
      <c r="AI28" s="180"/>
      <c r="AJ28" s="179"/>
      <c r="AK28" s="241"/>
      <c r="AL28" s="241" t="s">
        <v>780</v>
      </c>
      <c r="AM28" s="241" t="s">
        <v>780</v>
      </c>
      <c r="AN28" s="241" t="s">
        <v>780</v>
      </c>
      <c r="AO28" s="241" t="s">
        <v>780</v>
      </c>
      <c r="AP28" s="241" t="s">
        <v>780</v>
      </c>
    </row>
    <row r="29" spans="1:42" ht="13.15" customHeight="1">
      <c r="A29" s="188" t="s">
        <v>781</v>
      </c>
      <c r="B29" s="189"/>
      <c r="C29" s="189"/>
      <c r="D29" s="190"/>
      <c r="E29" s="190"/>
      <c r="F29" s="190"/>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90"/>
      <c r="AL29" s="190"/>
      <c r="AM29" s="190"/>
      <c r="AN29" s="190"/>
      <c r="AO29" s="190"/>
      <c r="AP29" s="190"/>
    </row>
    <row r="30" spans="1:42" ht="13.15" customHeight="1">
      <c r="A30" s="188" t="s">
        <v>782</v>
      </c>
      <c r="B30" s="189"/>
      <c r="C30" s="189"/>
      <c r="D30" s="190"/>
      <c r="E30" s="190"/>
      <c r="F30" s="190"/>
      <c r="G30" s="190"/>
      <c r="H30" s="190"/>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190"/>
      <c r="AL30" s="190"/>
      <c r="AM30" s="190"/>
      <c r="AN30" s="190"/>
      <c r="AO30" s="190"/>
      <c r="AP30" s="190"/>
    </row>
    <row r="31" spans="1:42" ht="13.15" customHeight="1">
      <c r="A31" t="s">
        <v>783</v>
      </c>
      <c r="B31" s="189"/>
      <c r="C31" s="189"/>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190"/>
      <c r="AL31" s="190"/>
      <c r="AM31" s="190"/>
      <c r="AN31" s="190"/>
      <c r="AO31" s="190"/>
      <c r="AP31" s="190"/>
    </row>
    <row r="32" spans="1:42" ht="13.15" customHeight="1">
      <c r="A32" t="s">
        <v>784</v>
      </c>
      <c r="B32" s="189"/>
      <c r="C32" s="189"/>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90"/>
      <c r="AL32" s="190"/>
      <c r="AM32" s="190"/>
      <c r="AN32" s="190"/>
      <c r="AO32" s="190"/>
      <c r="AP32" s="190"/>
    </row>
  </sheetData>
  <mergeCells count="38">
    <mergeCell ref="B15:C15"/>
    <mergeCell ref="A16:C16"/>
    <mergeCell ref="AL16:AN16"/>
    <mergeCell ref="AO16:AO17"/>
    <mergeCell ref="AP16:AP17"/>
    <mergeCell ref="D17:AK17"/>
    <mergeCell ref="B9:C9"/>
    <mergeCell ref="A10:C10"/>
    <mergeCell ref="A11:C11"/>
    <mergeCell ref="A12:C12"/>
    <mergeCell ref="A13:C13"/>
    <mergeCell ref="B14:C14"/>
    <mergeCell ref="AF3:AG3"/>
    <mergeCell ref="AH3:AI3"/>
    <mergeCell ref="AJ3:AK3"/>
    <mergeCell ref="AL3:AP4"/>
    <mergeCell ref="A4:C4"/>
    <mergeCell ref="A5:C5"/>
    <mergeCell ref="AL5:AP15"/>
    <mergeCell ref="A6:C6"/>
    <mergeCell ref="B7:C7"/>
    <mergeCell ref="B8:C8"/>
    <mergeCell ref="T3:U3"/>
    <mergeCell ref="V3:W3"/>
    <mergeCell ref="X3:Y3"/>
    <mergeCell ref="Z3:AA3"/>
    <mergeCell ref="AB3:AC3"/>
    <mergeCell ref="AD3:AE3"/>
    <mergeCell ref="A1:AP1"/>
    <mergeCell ref="A3:C3"/>
    <mergeCell ref="D3:E3"/>
    <mergeCell ref="F3:G3"/>
    <mergeCell ref="H3:I3"/>
    <mergeCell ref="J3:K3"/>
    <mergeCell ref="L3:M3"/>
    <mergeCell ref="N3:O3"/>
    <mergeCell ref="P3:Q3"/>
    <mergeCell ref="R3:S3"/>
  </mergeCells>
  <phoneticPr fontId="2"/>
  <conditionalFormatting sqref="D10:AK10">
    <cfRule type="expression" dxfId="2" priority="1">
      <formula>D6&lt;1</formula>
    </cfRule>
  </conditionalFormatting>
  <pageMargins left="0.31496062992125984" right="0.31496062992125984" top="0.55118110236220474" bottom="0.35433070866141736" header="0.31496062992125984" footer="0.31496062992125984"/>
  <pageSetup paperSize="9" orientation="landscape" r:id="rId1"/>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32"/>
  <sheetViews>
    <sheetView view="pageBreakPreview" zoomScaleNormal="100" zoomScaleSheetLayoutView="100" workbookViewId="0">
      <selection sqref="A1:AP1"/>
    </sheetView>
  </sheetViews>
  <sheetFormatPr defaultRowHeight="13.5"/>
  <cols>
    <col min="1" max="1" width="3.5" bestFit="1" customWidth="1"/>
    <col min="2" max="2" width="12.5" style="308" customWidth="1"/>
    <col min="3" max="3" width="7.125" style="165" customWidth="1"/>
    <col min="4" max="37" width="2.875" customWidth="1"/>
    <col min="38" max="42" width="4.5" customWidth="1"/>
  </cols>
  <sheetData>
    <row r="1" spans="1:42">
      <c r="A1" s="969" t="s">
        <v>1190</v>
      </c>
      <c r="B1" s="969"/>
      <c r="C1" s="969"/>
      <c r="D1" s="969"/>
      <c r="E1" s="969"/>
      <c r="F1" s="969"/>
      <c r="G1" s="969"/>
      <c r="H1" s="969"/>
      <c r="I1" s="969"/>
      <c r="J1" s="969"/>
      <c r="K1" s="969"/>
      <c r="L1" s="969"/>
      <c r="M1" s="969"/>
      <c r="N1" s="969"/>
      <c r="O1" s="969"/>
      <c r="P1" s="969"/>
      <c r="Q1" s="969"/>
      <c r="R1" s="969"/>
      <c r="S1" s="969"/>
      <c r="T1" s="969"/>
      <c r="U1" s="969"/>
      <c r="V1" s="969"/>
      <c r="W1" s="969"/>
      <c r="X1" s="969"/>
      <c r="Y1" s="969"/>
      <c r="Z1" s="969"/>
      <c r="AA1" s="969"/>
      <c r="AB1" s="969"/>
      <c r="AC1" s="969"/>
      <c r="AD1" s="969"/>
      <c r="AE1" s="969"/>
      <c r="AF1" s="969"/>
      <c r="AG1" s="969"/>
      <c r="AH1" s="969"/>
      <c r="AI1" s="969"/>
      <c r="AJ1" s="969"/>
      <c r="AK1" s="969"/>
      <c r="AL1" s="969"/>
      <c r="AM1" s="969"/>
      <c r="AN1" s="969"/>
      <c r="AO1" s="969"/>
      <c r="AP1" s="969"/>
    </row>
    <row r="2" spans="1:42" ht="6.6" customHeight="1"/>
    <row r="3" spans="1:42">
      <c r="A3" s="970" t="s">
        <v>80</v>
      </c>
      <c r="B3" s="971"/>
      <c r="C3" s="972"/>
      <c r="D3" s="973">
        <v>6</v>
      </c>
      <c r="E3" s="968"/>
      <c r="F3" s="968">
        <v>7</v>
      </c>
      <c r="G3" s="968"/>
      <c r="H3" s="968">
        <v>8</v>
      </c>
      <c r="I3" s="968"/>
      <c r="J3" s="968">
        <v>9</v>
      </c>
      <c r="K3" s="968"/>
      <c r="L3" s="968">
        <v>10</v>
      </c>
      <c r="M3" s="968"/>
      <c r="N3" s="968">
        <v>11</v>
      </c>
      <c r="O3" s="968"/>
      <c r="P3" s="968">
        <v>12</v>
      </c>
      <c r="Q3" s="968"/>
      <c r="R3" s="968">
        <v>13</v>
      </c>
      <c r="S3" s="968"/>
      <c r="T3" s="968">
        <v>14</v>
      </c>
      <c r="U3" s="968"/>
      <c r="V3" s="968">
        <v>15</v>
      </c>
      <c r="W3" s="968"/>
      <c r="X3" s="968">
        <v>16</v>
      </c>
      <c r="Y3" s="968"/>
      <c r="Z3" s="968">
        <v>17</v>
      </c>
      <c r="AA3" s="968"/>
      <c r="AB3" s="968">
        <v>18</v>
      </c>
      <c r="AC3" s="968"/>
      <c r="AD3" s="968">
        <v>19</v>
      </c>
      <c r="AE3" s="968"/>
      <c r="AF3" s="968">
        <v>20</v>
      </c>
      <c r="AG3" s="968"/>
      <c r="AH3" s="968">
        <v>21</v>
      </c>
      <c r="AI3" s="968"/>
      <c r="AJ3" s="968">
        <v>22</v>
      </c>
      <c r="AK3" s="975"/>
      <c r="AL3" s="976" t="s">
        <v>1014</v>
      </c>
      <c r="AM3" s="977"/>
      <c r="AN3" s="977"/>
      <c r="AO3" s="977"/>
      <c r="AP3" s="978"/>
    </row>
    <row r="4" spans="1:42" ht="14.25" thickBot="1">
      <c r="A4" s="982" t="s">
        <v>760</v>
      </c>
      <c r="B4" s="983"/>
      <c r="C4" s="984"/>
      <c r="D4" s="166"/>
      <c r="E4" s="166"/>
      <c r="F4" s="167"/>
      <c r="G4" s="168"/>
      <c r="H4" s="169"/>
      <c r="I4" s="166"/>
      <c r="J4" s="170"/>
      <c r="K4" s="168"/>
      <c r="L4" s="167"/>
      <c r="M4" s="168"/>
      <c r="N4" s="169"/>
      <c r="O4" s="166"/>
      <c r="P4" s="170"/>
      <c r="Q4" s="168"/>
      <c r="R4" s="167"/>
      <c r="S4" s="168"/>
      <c r="T4" s="169"/>
      <c r="U4" s="166"/>
      <c r="V4" s="170"/>
      <c r="W4" s="168"/>
      <c r="X4" s="167"/>
      <c r="Y4" s="168"/>
      <c r="Z4" s="169"/>
      <c r="AA4" s="166"/>
      <c r="AB4" s="170"/>
      <c r="AC4" s="168"/>
      <c r="AD4" s="167"/>
      <c r="AE4" s="168"/>
      <c r="AF4" s="169"/>
      <c r="AG4" s="166"/>
      <c r="AH4" s="170"/>
      <c r="AI4" s="168"/>
      <c r="AJ4" s="167"/>
      <c r="AK4" s="171"/>
      <c r="AL4" s="979"/>
      <c r="AM4" s="980"/>
      <c r="AN4" s="980"/>
      <c r="AO4" s="980"/>
      <c r="AP4" s="981"/>
    </row>
    <row r="5" spans="1:42" ht="27" customHeight="1" thickTop="1">
      <c r="A5" s="985" t="s">
        <v>761</v>
      </c>
      <c r="B5" s="985"/>
      <c r="C5" s="985"/>
      <c r="D5" s="172"/>
      <c r="E5" s="172"/>
      <c r="F5" s="173"/>
      <c r="G5" s="174"/>
      <c r="H5" s="175"/>
      <c r="I5" s="172"/>
      <c r="J5" s="176"/>
      <c r="K5" s="174"/>
      <c r="L5" s="173"/>
      <c r="M5" s="174"/>
      <c r="N5" s="175"/>
      <c r="O5" s="172"/>
      <c r="P5" s="176"/>
      <c r="Q5" s="174"/>
      <c r="R5" s="173"/>
      <c r="S5" s="174"/>
      <c r="T5" s="175"/>
      <c r="U5" s="172"/>
      <c r="V5" s="176"/>
      <c r="W5" s="174"/>
      <c r="X5" s="173"/>
      <c r="Y5" s="174"/>
      <c r="Z5" s="175"/>
      <c r="AA5" s="172"/>
      <c r="AB5" s="176"/>
      <c r="AC5" s="174"/>
      <c r="AD5" s="173"/>
      <c r="AE5" s="174"/>
      <c r="AF5" s="175"/>
      <c r="AG5" s="172"/>
      <c r="AH5" s="176"/>
      <c r="AI5" s="174"/>
      <c r="AJ5" s="173"/>
      <c r="AK5" s="177"/>
      <c r="AL5" s="986" t="s">
        <v>1189</v>
      </c>
      <c r="AM5" s="987"/>
      <c r="AN5" s="987"/>
      <c r="AO5" s="987"/>
      <c r="AP5" s="988"/>
    </row>
    <row r="6" spans="1:42" ht="18" customHeight="1">
      <c r="A6" s="992" t="s">
        <v>763</v>
      </c>
      <c r="B6" s="993"/>
      <c r="C6" s="994"/>
      <c r="D6" s="243">
        <f>D7+D8+D9</f>
        <v>0</v>
      </c>
      <c r="E6" s="243">
        <f t="shared" ref="E6:AK6" si="0">E7+E8+E9</f>
        <v>0</v>
      </c>
      <c r="F6" s="244">
        <f t="shared" si="0"/>
        <v>0</v>
      </c>
      <c r="G6" s="245">
        <f t="shared" si="0"/>
        <v>0</v>
      </c>
      <c r="H6" s="246">
        <f t="shared" si="0"/>
        <v>0</v>
      </c>
      <c r="I6" s="243">
        <f t="shared" si="0"/>
        <v>0</v>
      </c>
      <c r="J6" s="247">
        <f t="shared" si="0"/>
        <v>0</v>
      </c>
      <c r="K6" s="245">
        <f t="shared" si="0"/>
        <v>0</v>
      </c>
      <c r="L6" s="244">
        <f t="shared" si="0"/>
        <v>0</v>
      </c>
      <c r="M6" s="245">
        <f t="shared" si="0"/>
        <v>0</v>
      </c>
      <c r="N6" s="246">
        <f t="shared" si="0"/>
        <v>0</v>
      </c>
      <c r="O6" s="243">
        <f t="shared" si="0"/>
        <v>0</v>
      </c>
      <c r="P6" s="247">
        <f t="shared" si="0"/>
        <v>0</v>
      </c>
      <c r="Q6" s="245">
        <f t="shared" si="0"/>
        <v>0</v>
      </c>
      <c r="R6" s="244">
        <f t="shared" si="0"/>
        <v>0</v>
      </c>
      <c r="S6" s="245">
        <f t="shared" si="0"/>
        <v>0</v>
      </c>
      <c r="T6" s="246">
        <f t="shared" si="0"/>
        <v>0</v>
      </c>
      <c r="U6" s="243">
        <f t="shared" si="0"/>
        <v>0</v>
      </c>
      <c r="V6" s="247">
        <f t="shared" si="0"/>
        <v>0</v>
      </c>
      <c r="W6" s="245">
        <f t="shared" si="0"/>
        <v>0</v>
      </c>
      <c r="X6" s="244">
        <f t="shared" si="0"/>
        <v>0</v>
      </c>
      <c r="Y6" s="245">
        <f t="shared" si="0"/>
        <v>0</v>
      </c>
      <c r="Z6" s="246">
        <f t="shared" si="0"/>
        <v>0</v>
      </c>
      <c r="AA6" s="243">
        <f t="shared" si="0"/>
        <v>0</v>
      </c>
      <c r="AB6" s="247">
        <f t="shared" si="0"/>
        <v>0</v>
      </c>
      <c r="AC6" s="245">
        <f t="shared" si="0"/>
        <v>0</v>
      </c>
      <c r="AD6" s="244">
        <f t="shared" si="0"/>
        <v>0</v>
      </c>
      <c r="AE6" s="245">
        <f t="shared" si="0"/>
        <v>0</v>
      </c>
      <c r="AF6" s="246">
        <f t="shared" si="0"/>
        <v>0</v>
      </c>
      <c r="AG6" s="243">
        <f t="shared" si="0"/>
        <v>0</v>
      </c>
      <c r="AH6" s="247">
        <f t="shared" si="0"/>
        <v>0</v>
      </c>
      <c r="AI6" s="245">
        <f t="shared" si="0"/>
        <v>0</v>
      </c>
      <c r="AJ6" s="244">
        <f t="shared" si="0"/>
        <v>0</v>
      </c>
      <c r="AK6" s="248">
        <f t="shared" si="0"/>
        <v>0</v>
      </c>
      <c r="AL6" s="989"/>
      <c r="AM6" s="990"/>
      <c r="AN6" s="990"/>
      <c r="AO6" s="990"/>
      <c r="AP6" s="991"/>
    </row>
    <row r="7" spans="1:42" ht="14.45" customHeight="1">
      <c r="A7" s="182"/>
      <c r="B7" s="974" t="s">
        <v>764</v>
      </c>
      <c r="C7" s="974"/>
      <c r="D7" s="249"/>
      <c r="E7" s="249"/>
      <c r="F7" s="250"/>
      <c r="G7" s="251"/>
      <c r="H7" s="252"/>
      <c r="I7" s="249"/>
      <c r="J7" s="253"/>
      <c r="K7" s="251"/>
      <c r="L7" s="250"/>
      <c r="M7" s="251"/>
      <c r="N7" s="252"/>
      <c r="O7" s="249"/>
      <c r="P7" s="253"/>
      <c r="Q7" s="251"/>
      <c r="R7" s="250"/>
      <c r="S7" s="251"/>
      <c r="T7" s="252"/>
      <c r="U7" s="249"/>
      <c r="V7" s="253"/>
      <c r="W7" s="251"/>
      <c r="X7" s="250"/>
      <c r="Y7" s="251"/>
      <c r="Z7" s="252"/>
      <c r="AA7" s="249"/>
      <c r="AB7" s="253"/>
      <c r="AC7" s="251"/>
      <c r="AD7" s="250"/>
      <c r="AE7" s="251"/>
      <c r="AF7" s="252"/>
      <c r="AG7" s="249"/>
      <c r="AH7" s="253"/>
      <c r="AI7" s="251"/>
      <c r="AJ7" s="250"/>
      <c r="AK7" s="254"/>
      <c r="AL7" s="989"/>
      <c r="AM7" s="990"/>
      <c r="AN7" s="990"/>
      <c r="AO7" s="990"/>
      <c r="AP7" s="991"/>
    </row>
    <row r="8" spans="1:42" ht="14.45" customHeight="1">
      <c r="A8" s="182"/>
      <c r="B8" s="974" t="s">
        <v>765</v>
      </c>
      <c r="C8" s="974"/>
      <c r="D8" s="249"/>
      <c r="E8" s="249"/>
      <c r="F8" s="250"/>
      <c r="G8" s="251"/>
      <c r="H8" s="252"/>
      <c r="I8" s="249"/>
      <c r="J8" s="253"/>
      <c r="K8" s="251"/>
      <c r="L8" s="250"/>
      <c r="M8" s="251"/>
      <c r="N8" s="252"/>
      <c r="O8" s="249"/>
      <c r="P8" s="253"/>
      <c r="Q8" s="251"/>
      <c r="R8" s="250"/>
      <c r="S8" s="251"/>
      <c r="T8" s="252"/>
      <c r="U8" s="249"/>
      <c r="V8" s="253"/>
      <c r="W8" s="251"/>
      <c r="X8" s="250"/>
      <c r="Y8" s="251"/>
      <c r="Z8" s="252"/>
      <c r="AA8" s="249"/>
      <c r="AB8" s="253"/>
      <c r="AC8" s="251"/>
      <c r="AD8" s="250"/>
      <c r="AE8" s="251"/>
      <c r="AF8" s="252"/>
      <c r="AG8" s="249"/>
      <c r="AH8" s="253"/>
      <c r="AI8" s="251"/>
      <c r="AJ8" s="250"/>
      <c r="AK8" s="254"/>
      <c r="AL8" s="989"/>
      <c r="AM8" s="990"/>
      <c r="AN8" s="990"/>
      <c r="AO8" s="990"/>
      <c r="AP8" s="991"/>
    </row>
    <row r="9" spans="1:42" ht="14.45" customHeight="1">
      <c r="A9" s="183"/>
      <c r="B9" s="974" t="s">
        <v>766</v>
      </c>
      <c r="C9" s="974"/>
      <c r="D9" s="249"/>
      <c r="E9" s="249"/>
      <c r="F9" s="250"/>
      <c r="G9" s="251"/>
      <c r="H9" s="252"/>
      <c r="I9" s="249"/>
      <c r="J9" s="253"/>
      <c r="K9" s="251"/>
      <c r="L9" s="250"/>
      <c r="M9" s="251"/>
      <c r="N9" s="252"/>
      <c r="O9" s="249"/>
      <c r="P9" s="253"/>
      <c r="Q9" s="251"/>
      <c r="R9" s="250"/>
      <c r="S9" s="251"/>
      <c r="T9" s="252"/>
      <c r="U9" s="249"/>
      <c r="V9" s="253"/>
      <c r="W9" s="251"/>
      <c r="X9" s="250"/>
      <c r="Y9" s="251"/>
      <c r="Z9" s="252"/>
      <c r="AA9" s="249"/>
      <c r="AB9" s="253"/>
      <c r="AC9" s="251"/>
      <c r="AD9" s="250"/>
      <c r="AE9" s="251"/>
      <c r="AF9" s="252"/>
      <c r="AG9" s="249"/>
      <c r="AH9" s="253"/>
      <c r="AI9" s="251"/>
      <c r="AJ9" s="250"/>
      <c r="AK9" s="254"/>
      <c r="AL9" s="989"/>
      <c r="AM9" s="990"/>
      <c r="AN9" s="990"/>
      <c r="AO9" s="990"/>
      <c r="AP9" s="991"/>
    </row>
    <row r="10" spans="1:42" ht="14.45" customHeight="1">
      <c r="A10" s="995" t="s">
        <v>1015</v>
      </c>
      <c r="B10" s="996"/>
      <c r="C10" s="997"/>
      <c r="D10" s="255">
        <f>IF(D6=0,0,MAX(ROUND(D11+D12+1,0),2))</f>
        <v>0</v>
      </c>
      <c r="E10" s="255">
        <f>IF(E6=0,0,MAX(ROUND(E11+E12+1,0),2))</f>
        <v>0</v>
      </c>
      <c r="F10" s="256">
        <f t="shared" ref="F10:AK10" si="1">IF(F6=0,0,MAX(ROUND(F11+F12+1,0),2))</f>
        <v>0</v>
      </c>
      <c r="G10" s="257">
        <f t="shared" si="1"/>
        <v>0</v>
      </c>
      <c r="H10" s="258">
        <f t="shared" si="1"/>
        <v>0</v>
      </c>
      <c r="I10" s="255">
        <f t="shared" si="1"/>
        <v>0</v>
      </c>
      <c r="J10" s="259">
        <f t="shared" si="1"/>
        <v>0</v>
      </c>
      <c r="K10" s="257">
        <f t="shared" si="1"/>
        <v>0</v>
      </c>
      <c r="L10" s="256">
        <f t="shared" si="1"/>
        <v>0</v>
      </c>
      <c r="M10" s="257">
        <f t="shared" si="1"/>
        <v>0</v>
      </c>
      <c r="N10" s="258">
        <f t="shared" si="1"/>
        <v>0</v>
      </c>
      <c r="O10" s="255">
        <f t="shared" si="1"/>
        <v>0</v>
      </c>
      <c r="P10" s="259">
        <f t="shared" si="1"/>
        <v>0</v>
      </c>
      <c r="Q10" s="257">
        <f t="shared" si="1"/>
        <v>0</v>
      </c>
      <c r="R10" s="256">
        <f t="shared" si="1"/>
        <v>0</v>
      </c>
      <c r="S10" s="257">
        <f t="shared" si="1"/>
        <v>0</v>
      </c>
      <c r="T10" s="258">
        <f t="shared" si="1"/>
        <v>0</v>
      </c>
      <c r="U10" s="255">
        <f t="shared" si="1"/>
        <v>0</v>
      </c>
      <c r="V10" s="259">
        <f t="shared" si="1"/>
        <v>0</v>
      </c>
      <c r="W10" s="257">
        <f t="shared" si="1"/>
        <v>0</v>
      </c>
      <c r="X10" s="256">
        <f t="shared" si="1"/>
        <v>0</v>
      </c>
      <c r="Y10" s="257">
        <f t="shared" si="1"/>
        <v>0</v>
      </c>
      <c r="Z10" s="258">
        <f t="shared" si="1"/>
        <v>0</v>
      </c>
      <c r="AA10" s="255">
        <f t="shared" si="1"/>
        <v>0</v>
      </c>
      <c r="AB10" s="259">
        <f t="shared" si="1"/>
        <v>0</v>
      </c>
      <c r="AC10" s="257">
        <f t="shared" si="1"/>
        <v>0</v>
      </c>
      <c r="AD10" s="256">
        <f t="shared" si="1"/>
        <v>0</v>
      </c>
      <c r="AE10" s="257">
        <f t="shared" si="1"/>
        <v>0</v>
      </c>
      <c r="AF10" s="258">
        <f t="shared" si="1"/>
        <v>0</v>
      </c>
      <c r="AG10" s="255">
        <f t="shared" si="1"/>
        <v>0</v>
      </c>
      <c r="AH10" s="259">
        <f t="shared" si="1"/>
        <v>0</v>
      </c>
      <c r="AI10" s="257">
        <f t="shared" si="1"/>
        <v>0</v>
      </c>
      <c r="AJ10" s="256">
        <f t="shared" si="1"/>
        <v>0</v>
      </c>
      <c r="AK10" s="260">
        <f t="shared" si="1"/>
        <v>0</v>
      </c>
      <c r="AL10" s="989"/>
      <c r="AM10" s="990"/>
      <c r="AN10" s="990"/>
      <c r="AO10" s="990"/>
      <c r="AP10" s="991"/>
    </row>
    <row r="11" spans="1:42" ht="14.45" hidden="1" customHeight="1">
      <c r="A11" s="998" t="s">
        <v>764</v>
      </c>
      <c r="B11" s="998"/>
      <c r="C11" s="998"/>
      <c r="D11" s="261">
        <f>ROUNDDOWN(D7/3,1)</f>
        <v>0</v>
      </c>
      <c r="E11" s="261">
        <f>ROUNDDOWN(E7/3,1)</f>
        <v>0</v>
      </c>
      <c r="F11" s="262">
        <f t="shared" ref="F11:AK11" si="2">ROUNDDOWN(F7/3,1)</f>
        <v>0</v>
      </c>
      <c r="G11" s="263">
        <f t="shared" si="2"/>
        <v>0</v>
      </c>
      <c r="H11" s="264">
        <f t="shared" si="2"/>
        <v>0</v>
      </c>
      <c r="I11" s="261">
        <f t="shared" si="2"/>
        <v>0</v>
      </c>
      <c r="J11" s="265">
        <f t="shared" si="2"/>
        <v>0</v>
      </c>
      <c r="K11" s="263">
        <f t="shared" si="2"/>
        <v>0</v>
      </c>
      <c r="L11" s="262">
        <f t="shared" si="2"/>
        <v>0</v>
      </c>
      <c r="M11" s="263">
        <f t="shared" si="2"/>
        <v>0</v>
      </c>
      <c r="N11" s="264">
        <f t="shared" si="2"/>
        <v>0</v>
      </c>
      <c r="O11" s="261">
        <f t="shared" si="2"/>
        <v>0</v>
      </c>
      <c r="P11" s="265">
        <f t="shared" si="2"/>
        <v>0</v>
      </c>
      <c r="Q11" s="263">
        <f t="shared" si="2"/>
        <v>0</v>
      </c>
      <c r="R11" s="262">
        <f t="shared" si="2"/>
        <v>0</v>
      </c>
      <c r="S11" s="263">
        <f t="shared" si="2"/>
        <v>0</v>
      </c>
      <c r="T11" s="264">
        <f t="shared" si="2"/>
        <v>0</v>
      </c>
      <c r="U11" s="261">
        <f t="shared" si="2"/>
        <v>0</v>
      </c>
      <c r="V11" s="265">
        <f t="shared" si="2"/>
        <v>0</v>
      </c>
      <c r="W11" s="263">
        <f t="shared" si="2"/>
        <v>0</v>
      </c>
      <c r="X11" s="262">
        <f t="shared" si="2"/>
        <v>0</v>
      </c>
      <c r="Y11" s="263">
        <f t="shared" si="2"/>
        <v>0</v>
      </c>
      <c r="Z11" s="264">
        <f t="shared" si="2"/>
        <v>0</v>
      </c>
      <c r="AA11" s="261">
        <f t="shared" si="2"/>
        <v>0</v>
      </c>
      <c r="AB11" s="265">
        <f t="shared" si="2"/>
        <v>0</v>
      </c>
      <c r="AC11" s="263">
        <f t="shared" si="2"/>
        <v>0</v>
      </c>
      <c r="AD11" s="262">
        <f t="shared" si="2"/>
        <v>0</v>
      </c>
      <c r="AE11" s="263">
        <f t="shared" si="2"/>
        <v>0</v>
      </c>
      <c r="AF11" s="264">
        <f t="shared" si="2"/>
        <v>0</v>
      </c>
      <c r="AG11" s="261">
        <f t="shared" si="2"/>
        <v>0</v>
      </c>
      <c r="AH11" s="265">
        <f t="shared" si="2"/>
        <v>0</v>
      </c>
      <c r="AI11" s="263">
        <f t="shared" si="2"/>
        <v>0</v>
      </c>
      <c r="AJ11" s="262">
        <f t="shared" si="2"/>
        <v>0</v>
      </c>
      <c r="AK11" s="266">
        <f t="shared" si="2"/>
        <v>0</v>
      </c>
      <c r="AL11" s="989"/>
      <c r="AM11" s="990"/>
      <c r="AN11" s="990"/>
      <c r="AO11" s="990"/>
      <c r="AP11" s="991"/>
    </row>
    <row r="12" spans="1:42" ht="14.45" hidden="1" customHeight="1">
      <c r="A12" s="998" t="s">
        <v>1016</v>
      </c>
      <c r="B12" s="998"/>
      <c r="C12" s="998"/>
      <c r="D12" s="261">
        <f>ROUNDDOWN((D8+D9)/6,1)</f>
        <v>0</v>
      </c>
      <c r="E12" s="261">
        <f t="shared" ref="E12:AK12" si="3">ROUNDDOWN((E8+E9)/6,1)</f>
        <v>0</v>
      </c>
      <c r="F12" s="262">
        <f t="shared" si="3"/>
        <v>0</v>
      </c>
      <c r="G12" s="263">
        <f t="shared" si="3"/>
        <v>0</v>
      </c>
      <c r="H12" s="264">
        <f t="shared" si="3"/>
        <v>0</v>
      </c>
      <c r="I12" s="261">
        <f t="shared" si="3"/>
        <v>0</v>
      </c>
      <c r="J12" s="265">
        <f t="shared" si="3"/>
        <v>0</v>
      </c>
      <c r="K12" s="263">
        <f t="shared" si="3"/>
        <v>0</v>
      </c>
      <c r="L12" s="262">
        <f t="shared" si="3"/>
        <v>0</v>
      </c>
      <c r="M12" s="263">
        <f t="shared" si="3"/>
        <v>0</v>
      </c>
      <c r="N12" s="264">
        <f t="shared" si="3"/>
        <v>0</v>
      </c>
      <c r="O12" s="261">
        <f t="shared" si="3"/>
        <v>0</v>
      </c>
      <c r="P12" s="265">
        <f t="shared" si="3"/>
        <v>0</v>
      </c>
      <c r="Q12" s="263">
        <f t="shared" si="3"/>
        <v>0</v>
      </c>
      <c r="R12" s="262">
        <f t="shared" si="3"/>
        <v>0</v>
      </c>
      <c r="S12" s="263">
        <f t="shared" si="3"/>
        <v>0</v>
      </c>
      <c r="T12" s="264">
        <f t="shared" si="3"/>
        <v>0</v>
      </c>
      <c r="U12" s="261">
        <f t="shared" si="3"/>
        <v>0</v>
      </c>
      <c r="V12" s="265">
        <f t="shared" si="3"/>
        <v>0</v>
      </c>
      <c r="W12" s="263">
        <f t="shared" si="3"/>
        <v>0</v>
      </c>
      <c r="X12" s="262">
        <f t="shared" si="3"/>
        <v>0</v>
      </c>
      <c r="Y12" s="263">
        <f t="shared" si="3"/>
        <v>0</v>
      </c>
      <c r="Z12" s="264">
        <f t="shared" si="3"/>
        <v>0</v>
      </c>
      <c r="AA12" s="261">
        <f t="shared" si="3"/>
        <v>0</v>
      </c>
      <c r="AB12" s="265">
        <f t="shared" si="3"/>
        <v>0</v>
      </c>
      <c r="AC12" s="263">
        <f t="shared" si="3"/>
        <v>0</v>
      </c>
      <c r="AD12" s="262">
        <f t="shared" si="3"/>
        <v>0</v>
      </c>
      <c r="AE12" s="263">
        <f t="shared" si="3"/>
        <v>0</v>
      </c>
      <c r="AF12" s="264">
        <f t="shared" si="3"/>
        <v>0</v>
      </c>
      <c r="AG12" s="261">
        <f t="shared" si="3"/>
        <v>0</v>
      </c>
      <c r="AH12" s="265">
        <f t="shared" si="3"/>
        <v>0</v>
      </c>
      <c r="AI12" s="263">
        <f t="shared" si="3"/>
        <v>0</v>
      </c>
      <c r="AJ12" s="262">
        <f t="shared" si="3"/>
        <v>0</v>
      </c>
      <c r="AK12" s="266">
        <f t="shared" si="3"/>
        <v>0</v>
      </c>
      <c r="AL12" s="989"/>
      <c r="AM12" s="990"/>
      <c r="AN12" s="990"/>
      <c r="AO12" s="990"/>
      <c r="AP12" s="991"/>
    </row>
    <row r="13" spans="1:42" ht="18" customHeight="1">
      <c r="A13" s="992" t="s">
        <v>1017</v>
      </c>
      <c r="B13" s="993"/>
      <c r="C13" s="994"/>
      <c r="D13" s="267">
        <f>D14+D15</f>
        <v>0</v>
      </c>
      <c r="E13" s="267">
        <f t="shared" ref="E13:AK13" si="4">E14+E15</f>
        <v>0</v>
      </c>
      <c r="F13" s="268">
        <f t="shared" si="4"/>
        <v>0</v>
      </c>
      <c r="G13" s="269">
        <f t="shared" si="4"/>
        <v>0</v>
      </c>
      <c r="H13" s="270">
        <f t="shared" si="4"/>
        <v>0</v>
      </c>
      <c r="I13" s="267">
        <f t="shared" si="4"/>
        <v>0</v>
      </c>
      <c r="J13" s="271">
        <f t="shared" si="4"/>
        <v>0</v>
      </c>
      <c r="K13" s="269">
        <f t="shared" si="4"/>
        <v>0</v>
      </c>
      <c r="L13" s="268">
        <f t="shared" si="4"/>
        <v>0</v>
      </c>
      <c r="M13" s="269">
        <f t="shared" si="4"/>
        <v>0</v>
      </c>
      <c r="N13" s="270">
        <f t="shared" si="4"/>
        <v>0</v>
      </c>
      <c r="O13" s="267">
        <f t="shared" si="4"/>
        <v>0</v>
      </c>
      <c r="P13" s="271">
        <f t="shared" si="4"/>
        <v>0</v>
      </c>
      <c r="Q13" s="269">
        <f t="shared" si="4"/>
        <v>0</v>
      </c>
      <c r="R13" s="268">
        <f t="shared" si="4"/>
        <v>0</v>
      </c>
      <c r="S13" s="269">
        <f t="shared" si="4"/>
        <v>0</v>
      </c>
      <c r="T13" s="270">
        <f t="shared" si="4"/>
        <v>0</v>
      </c>
      <c r="U13" s="267">
        <f t="shared" si="4"/>
        <v>0</v>
      </c>
      <c r="V13" s="271">
        <f t="shared" si="4"/>
        <v>0</v>
      </c>
      <c r="W13" s="269">
        <f t="shared" si="4"/>
        <v>0</v>
      </c>
      <c r="X13" s="268">
        <f t="shared" si="4"/>
        <v>0</v>
      </c>
      <c r="Y13" s="269">
        <f t="shared" si="4"/>
        <v>0</v>
      </c>
      <c r="Z13" s="270">
        <f t="shared" si="4"/>
        <v>0</v>
      </c>
      <c r="AA13" s="267">
        <f t="shared" si="4"/>
        <v>0</v>
      </c>
      <c r="AB13" s="271">
        <f t="shared" si="4"/>
        <v>0</v>
      </c>
      <c r="AC13" s="269">
        <f t="shared" si="4"/>
        <v>0</v>
      </c>
      <c r="AD13" s="268">
        <f t="shared" si="4"/>
        <v>0</v>
      </c>
      <c r="AE13" s="269">
        <f t="shared" si="4"/>
        <v>0</v>
      </c>
      <c r="AF13" s="270">
        <f t="shared" si="4"/>
        <v>0</v>
      </c>
      <c r="AG13" s="267">
        <f t="shared" si="4"/>
        <v>0</v>
      </c>
      <c r="AH13" s="271">
        <f t="shared" si="4"/>
        <v>0</v>
      </c>
      <c r="AI13" s="269">
        <f t="shared" si="4"/>
        <v>0</v>
      </c>
      <c r="AJ13" s="268">
        <f t="shared" si="4"/>
        <v>0</v>
      </c>
      <c r="AK13" s="272">
        <f t="shared" si="4"/>
        <v>0</v>
      </c>
      <c r="AL13" s="989"/>
      <c r="AM13" s="990"/>
      <c r="AN13" s="990"/>
      <c r="AO13" s="990"/>
      <c r="AP13" s="991"/>
    </row>
    <row r="14" spans="1:42" ht="14.45" customHeight="1">
      <c r="A14" s="184"/>
      <c r="B14" s="974" t="s">
        <v>767</v>
      </c>
      <c r="C14" s="974"/>
      <c r="D14" s="249"/>
      <c r="E14" s="249"/>
      <c r="F14" s="250"/>
      <c r="G14" s="251"/>
      <c r="H14" s="252"/>
      <c r="I14" s="249"/>
      <c r="J14" s="253"/>
      <c r="K14" s="251"/>
      <c r="L14" s="250"/>
      <c r="M14" s="251"/>
      <c r="N14" s="252"/>
      <c r="O14" s="249"/>
      <c r="P14" s="253"/>
      <c r="Q14" s="251"/>
      <c r="R14" s="250"/>
      <c r="S14" s="251"/>
      <c r="T14" s="252"/>
      <c r="U14" s="249"/>
      <c r="V14" s="253"/>
      <c r="W14" s="251"/>
      <c r="X14" s="250"/>
      <c r="Y14" s="251"/>
      <c r="Z14" s="252"/>
      <c r="AA14" s="249"/>
      <c r="AB14" s="253"/>
      <c r="AC14" s="251"/>
      <c r="AD14" s="250"/>
      <c r="AE14" s="251"/>
      <c r="AF14" s="252"/>
      <c r="AG14" s="249"/>
      <c r="AH14" s="253"/>
      <c r="AI14" s="251"/>
      <c r="AJ14" s="250"/>
      <c r="AK14" s="254"/>
      <c r="AL14" s="989"/>
      <c r="AM14" s="990"/>
      <c r="AN14" s="990"/>
      <c r="AO14" s="990"/>
      <c r="AP14" s="991"/>
    </row>
    <row r="15" spans="1:42" ht="14.45" customHeight="1">
      <c r="A15" s="185"/>
      <c r="B15" s="999" t="s">
        <v>768</v>
      </c>
      <c r="C15" s="1000"/>
      <c r="D15" s="249"/>
      <c r="E15" s="249"/>
      <c r="F15" s="250"/>
      <c r="G15" s="251"/>
      <c r="H15" s="252"/>
      <c r="I15" s="249"/>
      <c r="J15" s="253"/>
      <c r="K15" s="251"/>
      <c r="L15" s="250"/>
      <c r="M15" s="251"/>
      <c r="N15" s="252"/>
      <c r="O15" s="249"/>
      <c r="P15" s="253"/>
      <c r="Q15" s="251"/>
      <c r="R15" s="250"/>
      <c r="S15" s="251"/>
      <c r="T15" s="252"/>
      <c r="U15" s="249"/>
      <c r="V15" s="253"/>
      <c r="W15" s="251"/>
      <c r="X15" s="250"/>
      <c r="Y15" s="251"/>
      <c r="Z15" s="252"/>
      <c r="AA15" s="249"/>
      <c r="AB15" s="253"/>
      <c r="AC15" s="251"/>
      <c r="AD15" s="250"/>
      <c r="AE15" s="251"/>
      <c r="AF15" s="252"/>
      <c r="AG15" s="249"/>
      <c r="AH15" s="253"/>
      <c r="AI15" s="251"/>
      <c r="AJ15" s="250"/>
      <c r="AK15" s="254"/>
      <c r="AL15" s="989"/>
      <c r="AM15" s="990"/>
      <c r="AN15" s="990"/>
      <c r="AO15" s="990"/>
      <c r="AP15" s="991"/>
    </row>
    <row r="16" spans="1:42" ht="18" customHeight="1">
      <c r="A16" s="974" t="s">
        <v>769</v>
      </c>
      <c r="B16" s="974"/>
      <c r="C16" s="974"/>
      <c r="D16" s="273" t="s">
        <v>787</v>
      </c>
      <c r="E16" s="273" t="s">
        <v>787</v>
      </c>
      <c r="F16" s="274" t="s">
        <v>787</v>
      </c>
      <c r="G16" s="275" t="s">
        <v>787</v>
      </c>
      <c r="H16" s="276" t="s">
        <v>787</v>
      </c>
      <c r="I16" s="273" t="s">
        <v>787</v>
      </c>
      <c r="J16" s="277" t="s">
        <v>787</v>
      </c>
      <c r="K16" s="275" t="s">
        <v>787</v>
      </c>
      <c r="L16" s="274" t="s">
        <v>787</v>
      </c>
      <c r="M16" s="275" t="s">
        <v>787</v>
      </c>
      <c r="N16" s="276" t="s">
        <v>787</v>
      </c>
      <c r="O16" s="273" t="s">
        <v>787</v>
      </c>
      <c r="P16" s="277" t="s">
        <v>787</v>
      </c>
      <c r="Q16" s="275" t="s">
        <v>787</v>
      </c>
      <c r="R16" s="274" t="s">
        <v>787</v>
      </c>
      <c r="S16" s="275" t="s">
        <v>787</v>
      </c>
      <c r="T16" s="276" t="s">
        <v>787</v>
      </c>
      <c r="U16" s="273" t="s">
        <v>787</v>
      </c>
      <c r="V16" s="277" t="s">
        <v>787</v>
      </c>
      <c r="W16" s="275" t="s">
        <v>787</v>
      </c>
      <c r="X16" s="274" t="s">
        <v>787</v>
      </c>
      <c r="Y16" s="275" t="s">
        <v>787</v>
      </c>
      <c r="Z16" s="276" t="s">
        <v>787</v>
      </c>
      <c r="AA16" s="273" t="s">
        <v>787</v>
      </c>
      <c r="AB16" s="277" t="s">
        <v>787</v>
      </c>
      <c r="AC16" s="275" t="s">
        <v>787</v>
      </c>
      <c r="AD16" s="274" t="s">
        <v>787</v>
      </c>
      <c r="AE16" s="275" t="s">
        <v>787</v>
      </c>
      <c r="AF16" s="276" t="s">
        <v>787</v>
      </c>
      <c r="AG16" s="273" t="s">
        <v>787</v>
      </c>
      <c r="AH16" s="277" t="s">
        <v>787</v>
      </c>
      <c r="AI16" s="275" t="s">
        <v>787</v>
      </c>
      <c r="AJ16" s="274" t="s">
        <v>787</v>
      </c>
      <c r="AK16" s="278" t="s">
        <v>787</v>
      </c>
      <c r="AL16" s="1001" t="s">
        <v>770</v>
      </c>
      <c r="AM16" s="1001"/>
      <c r="AN16" s="1001"/>
      <c r="AO16" s="1002" t="s">
        <v>771</v>
      </c>
      <c r="AP16" s="1002" t="s">
        <v>772</v>
      </c>
    </row>
    <row r="17" spans="1:42" ht="24.6" customHeight="1">
      <c r="A17" s="186" t="s">
        <v>788</v>
      </c>
      <c r="B17" s="309" t="s">
        <v>773</v>
      </c>
      <c r="C17" s="309" t="s">
        <v>774</v>
      </c>
      <c r="D17" s="999" t="s">
        <v>775</v>
      </c>
      <c r="E17" s="1003"/>
      <c r="F17" s="1003"/>
      <c r="G17" s="1003"/>
      <c r="H17" s="1003"/>
      <c r="I17" s="1003"/>
      <c r="J17" s="1003"/>
      <c r="K17" s="1003"/>
      <c r="L17" s="1003"/>
      <c r="M17" s="1003"/>
      <c r="N17" s="1003"/>
      <c r="O17" s="1003"/>
      <c r="P17" s="1003"/>
      <c r="Q17" s="1003"/>
      <c r="R17" s="1003"/>
      <c r="S17" s="1003"/>
      <c r="T17" s="1003"/>
      <c r="U17" s="1003"/>
      <c r="V17" s="1003"/>
      <c r="W17" s="1003"/>
      <c r="X17" s="1003"/>
      <c r="Y17" s="1003"/>
      <c r="Z17" s="1003"/>
      <c r="AA17" s="1003"/>
      <c r="AB17" s="1003"/>
      <c r="AC17" s="1003"/>
      <c r="AD17" s="1003"/>
      <c r="AE17" s="1003"/>
      <c r="AF17" s="1003"/>
      <c r="AG17" s="1003"/>
      <c r="AH17" s="1003"/>
      <c r="AI17" s="1003"/>
      <c r="AJ17" s="1003"/>
      <c r="AK17" s="1000"/>
      <c r="AL17" s="307" t="s">
        <v>776</v>
      </c>
      <c r="AM17" s="307" t="s">
        <v>777</v>
      </c>
      <c r="AN17" s="307" t="s">
        <v>778</v>
      </c>
      <c r="AO17" s="1002"/>
      <c r="AP17" s="1002"/>
    </row>
    <row r="18" spans="1:42" ht="25.15" customHeight="1">
      <c r="A18" s="186">
        <v>1</v>
      </c>
      <c r="B18" s="187" t="s">
        <v>779</v>
      </c>
      <c r="C18" s="187"/>
      <c r="D18" s="178"/>
      <c r="E18" s="178"/>
      <c r="F18" s="179"/>
      <c r="G18" s="180"/>
      <c r="H18" s="215"/>
      <c r="I18" s="178"/>
      <c r="J18" s="181"/>
      <c r="K18" s="180"/>
      <c r="L18" s="179"/>
      <c r="M18" s="180"/>
      <c r="N18" s="215"/>
      <c r="O18" s="178"/>
      <c r="P18" s="181"/>
      <c r="Q18" s="180"/>
      <c r="R18" s="179"/>
      <c r="S18" s="180"/>
      <c r="T18" s="215"/>
      <c r="U18" s="178"/>
      <c r="V18" s="181"/>
      <c r="W18" s="180"/>
      <c r="X18" s="179"/>
      <c r="Y18" s="180"/>
      <c r="Z18" s="215"/>
      <c r="AA18" s="178"/>
      <c r="AB18" s="181"/>
      <c r="AC18" s="180"/>
      <c r="AD18" s="179"/>
      <c r="AE18" s="180"/>
      <c r="AF18" s="215"/>
      <c r="AG18" s="178"/>
      <c r="AH18" s="181"/>
      <c r="AI18" s="180"/>
      <c r="AJ18" s="179"/>
      <c r="AK18" s="307"/>
      <c r="AL18" s="307" t="s">
        <v>780</v>
      </c>
      <c r="AM18" s="307" t="s">
        <v>780</v>
      </c>
      <c r="AN18" s="307" t="s">
        <v>780</v>
      </c>
      <c r="AO18" s="307" t="s">
        <v>780</v>
      </c>
      <c r="AP18" s="307" t="s">
        <v>780</v>
      </c>
    </row>
    <row r="19" spans="1:42" ht="25.15" customHeight="1">
      <c r="A19" s="186">
        <v>2</v>
      </c>
      <c r="B19" s="187" t="s">
        <v>779</v>
      </c>
      <c r="C19" s="187"/>
      <c r="D19" s="178"/>
      <c r="E19" s="178"/>
      <c r="F19" s="179"/>
      <c r="G19" s="180"/>
      <c r="H19" s="215"/>
      <c r="I19" s="178"/>
      <c r="J19" s="181"/>
      <c r="K19" s="180"/>
      <c r="L19" s="179"/>
      <c r="M19" s="180"/>
      <c r="N19" s="215"/>
      <c r="O19" s="178"/>
      <c r="P19" s="181"/>
      <c r="Q19" s="180"/>
      <c r="R19" s="179"/>
      <c r="S19" s="180"/>
      <c r="T19" s="215"/>
      <c r="U19" s="178"/>
      <c r="V19" s="181"/>
      <c r="W19" s="180"/>
      <c r="X19" s="179"/>
      <c r="Y19" s="180"/>
      <c r="Z19" s="215"/>
      <c r="AA19" s="178"/>
      <c r="AB19" s="181"/>
      <c r="AC19" s="180"/>
      <c r="AD19" s="179"/>
      <c r="AE19" s="180"/>
      <c r="AF19" s="215"/>
      <c r="AG19" s="178"/>
      <c r="AH19" s="181"/>
      <c r="AI19" s="180"/>
      <c r="AJ19" s="179"/>
      <c r="AK19" s="307"/>
      <c r="AL19" s="307" t="s">
        <v>780</v>
      </c>
      <c r="AM19" s="307" t="s">
        <v>780</v>
      </c>
      <c r="AN19" s="307" t="s">
        <v>780</v>
      </c>
      <c r="AO19" s="307" t="s">
        <v>780</v>
      </c>
      <c r="AP19" s="307" t="s">
        <v>780</v>
      </c>
    </row>
    <row r="20" spans="1:42" ht="25.15" customHeight="1">
      <c r="A20" s="186">
        <v>3</v>
      </c>
      <c r="B20" s="187" t="s">
        <v>779</v>
      </c>
      <c r="C20" s="187"/>
      <c r="D20" s="178"/>
      <c r="E20" s="178"/>
      <c r="F20" s="179"/>
      <c r="G20" s="180"/>
      <c r="H20" s="215"/>
      <c r="I20" s="178"/>
      <c r="J20" s="181"/>
      <c r="K20" s="180"/>
      <c r="L20" s="179"/>
      <c r="M20" s="180"/>
      <c r="N20" s="215"/>
      <c r="O20" s="178"/>
      <c r="P20" s="181"/>
      <c r="Q20" s="180"/>
      <c r="R20" s="179"/>
      <c r="S20" s="180"/>
      <c r="T20" s="215"/>
      <c r="U20" s="178"/>
      <c r="V20" s="181"/>
      <c r="W20" s="180"/>
      <c r="X20" s="179"/>
      <c r="Y20" s="180"/>
      <c r="Z20" s="215"/>
      <c r="AA20" s="178"/>
      <c r="AB20" s="181"/>
      <c r="AC20" s="180"/>
      <c r="AD20" s="179"/>
      <c r="AE20" s="180"/>
      <c r="AF20" s="215"/>
      <c r="AG20" s="178"/>
      <c r="AH20" s="181"/>
      <c r="AI20" s="180"/>
      <c r="AJ20" s="179"/>
      <c r="AK20" s="307"/>
      <c r="AL20" s="307" t="s">
        <v>780</v>
      </c>
      <c r="AM20" s="307" t="s">
        <v>780</v>
      </c>
      <c r="AN20" s="307" t="s">
        <v>780</v>
      </c>
      <c r="AO20" s="307" t="s">
        <v>780</v>
      </c>
      <c r="AP20" s="307" t="s">
        <v>780</v>
      </c>
    </row>
    <row r="21" spans="1:42" ht="25.15" customHeight="1">
      <c r="A21" s="186">
        <v>4</v>
      </c>
      <c r="B21" s="187" t="s">
        <v>779</v>
      </c>
      <c r="C21" s="187"/>
      <c r="D21" s="178"/>
      <c r="E21" s="178"/>
      <c r="F21" s="179"/>
      <c r="G21" s="180"/>
      <c r="H21" s="215"/>
      <c r="I21" s="178"/>
      <c r="J21" s="181"/>
      <c r="K21" s="180"/>
      <c r="L21" s="179"/>
      <c r="M21" s="180"/>
      <c r="N21" s="215"/>
      <c r="O21" s="178"/>
      <c r="P21" s="181"/>
      <c r="Q21" s="180"/>
      <c r="R21" s="179"/>
      <c r="S21" s="180"/>
      <c r="T21" s="215"/>
      <c r="U21" s="178"/>
      <c r="V21" s="181"/>
      <c r="W21" s="180"/>
      <c r="X21" s="179"/>
      <c r="Y21" s="180"/>
      <c r="Z21" s="215"/>
      <c r="AA21" s="178"/>
      <c r="AB21" s="181"/>
      <c r="AC21" s="180"/>
      <c r="AD21" s="179"/>
      <c r="AE21" s="180"/>
      <c r="AF21" s="215"/>
      <c r="AG21" s="178"/>
      <c r="AH21" s="181"/>
      <c r="AI21" s="180"/>
      <c r="AJ21" s="179"/>
      <c r="AK21" s="307"/>
      <c r="AL21" s="307" t="s">
        <v>780</v>
      </c>
      <c r="AM21" s="307" t="s">
        <v>780</v>
      </c>
      <c r="AN21" s="307" t="s">
        <v>780</v>
      </c>
      <c r="AO21" s="307" t="s">
        <v>780</v>
      </c>
      <c r="AP21" s="307" t="s">
        <v>780</v>
      </c>
    </row>
    <row r="22" spans="1:42" ht="25.15" customHeight="1">
      <c r="A22" s="186">
        <v>5</v>
      </c>
      <c r="B22" s="187" t="s">
        <v>779</v>
      </c>
      <c r="C22" s="187"/>
      <c r="D22" s="178"/>
      <c r="E22" s="178"/>
      <c r="F22" s="179"/>
      <c r="G22" s="180"/>
      <c r="H22" s="215"/>
      <c r="I22" s="178"/>
      <c r="J22" s="181"/>
      <c r="K22" s="180"/>
      <c r="L22" s="179"/>
      <c r="M22" s="180"/>
      <c r="N22" s="215"/>
      <c r="O22" s="178"/>
      <c r="P22" s="181"/>
      <c r="Q22" s="180"/>
      <c r="R22" s="179"/>
      <c r="S22" s="180"/>
      <c r="T22" s="215"/>
      <c r="U22" s="178"/>
      <c r="V22" s="181"/>
      <c r="W22" s="180"/>
      <c r="X22" s="179"/>
      <c r="Y22" s="180"/>
      <c r="Z22" s="215"/>
      <c r="AA22" s="178"/>
      <c r="AB22" s="181"/>
      <c r="AC22" s="180"/>
      <c r="AD22" s="179"/>
      <c r="AE22" s="180"/>
      <c r="AF22" s="215"/>
      <c r="AG22" s="178"/>
      <c r="AH22" s="181"/>
      <c r="AI22" s="180"/>
      <c r="AJ22" s="179"/>
      <c r="AK22" s="307"/>
      <c r="AL22" s="307" t="s">
        <v>780</v>
      </c>
      <c r="AM22" s="307" t="s">
        <v>780</v>
      </c>
      <c r="AN22" s="307" t="s">
        <v>780</v>
      </c>
      <c r="AO22" s="307" t="s">
        <v>780</v>
      </c>
      <c r="AP22" s="307" t="s">
        <v>780</v>
      </c>
    </row>
    <row r="23" spans="1:42" ht="25.15" customHeight="1">
      <c r="A23" s="186">
        <v>6</v>
      </c>
      <c r="B23" s="187" t="s">
        <v>779</v>
      </c>
      <c r="C23" s="187"/>
      <c r="D23" s="178"/>
      <c r="E23" s="178"/>
      <c r="F23" s="179"/>
      <c r="G23" s="180"/>
      <c r="H23" s="215"/>
      <c r="I23" s="178"/>
      <c r="J23" s="181"/>
      <c r="K23" s="180"/>
      <c r="L23" s="179"/>
      <c r="M23" s="180"/>
      <c r="N23" s="215"/>
      <c r="O23" s="178"/>
      <c r="P23" s="181"/>
      <c r="Q23" s="180"/>
      <c r="R23" s="179"/>
      <c r="S23" s="180"/>
      <c r="T23" s="215"/>
      <c r="U23" s="178"/>
      <c r="V23" s="181"/>
      <c r="W23" s="180"/>
      <c r="X23" s="179"/>
      <c r="Y23" s="180"/>
      <c r="Z23" s="215"/>
      <c r="AA23" s="178"/>
      <c r="AB23" s="181"/>
      <c r="AC23" s="180"/>
      <c r="AD23" s="179"/>
      <c r="AE23" s="180"/>
      <c r="AF23" s="215"/>
      <c r="AG23" s="178"/>
      <c r="AH23" s="181"/>
      <c r="AI23" s="180"/>
      <c r="AJ23" s="179"/>
      <c r="AK23" s="307"/>
      <c r="AL23" s="307" t="s">
        <v>780</v>
      </c>
      <c r="AM23" s="307" t="s">
        <v>780</v>
      </c>
      <c r="AN23" s="307" t="s">
        <v>780</v>
      </c>
      <c r="AO23" s="307" t="s">
        <v>780</v>
      </c>
      <c r="AP23" s="307" t="s">
        <v>780</v>
      </c>
    </row>
    <row r="24" spans="1:42" ht="25.15" customHeight="1">
      <c r="A24" s="186">
        <v>7</v>
      </c>
      <c r="B24" s="187" t="s">
        <v>779</v>
      </c>
      <c r="C24" s="187"/>
      <c r="D24" s="178"/>
      <c r="E24" s="178"/>
      <c r="F24" s="179"/>
      <c r="G24" s="180"/>
      <c r="H24" s="215"/>
      <c r="I24" s="178"/>
      <c r="J24" s="181"/>
      <c r="K24" s="180"/>
      <c r="L24" s="179"/>
      <c r="M24" s="180"/>
      <c r="N24" s="215"/>
      <c r="O24" s="178"/>
      <c r="P24" s="181"/>
      <c r="Q24" s="180"/>
      <c r="R24" s="179"/>
      <c r="S24" s="180"/>
      <c r="T24" s="215"/>
      <c r="U24" s="178"/>
      <c r="V24" s="181"/>
      <c r="W24" s="180"/>
      <c r="X24" s="179"/>
      <c r="Y24" s="180"/>
      <c r="Z24" s="215"/>
      <c r="AA24" s="178"/>
      <c r="AB24" s="181"/>
      <c r="AC24" s="180"/>
      <c r="AD24" s="179"/>
      <c r="AE24" s="180"/>
      <c r="AF24" s="215"/>
      <c r="AG24" s="178"/>
      <c r="AH24" s="181"/>
      <c r="AI24" s="180"/>
      <c r="AJ24" s="179"/>
      <c r="AK24" s="307"/>
      <c r="AL24" s="307" t="s">
        <v>780</v>
      </c>
      <c r="AM24" s="307" t="s">
        <v>780</v>
      </c>
      <c r="AN24" s="307" t="s">
        <v>780</v>
      </c>
      <c r="AO24" s="307" t="s">
        <v>780</v>
      </c>
      <c r="AP24" s="307" t="s">
        <v>780</v>
      </c>
    </row>
    <row r="25" spans="1:42" ht="25.15" customHeight="1">
      <c r="A25" s="186">
        <v>8</v>
      </c>
      <c r="B25" s="187" t="s">
        <v>779</v>
      </c>
      <c r="C25" s="187"/>
      <c r="D25" s="178"/>
      <c r="E25" s="178"/>
      <c r="F25" s="179"/>
      <c r="G25" s="180"/>
      <c r="H25" s="215"/>
      <c r="I25" s="178"/>
      <c r="J25" s="181"/>
      <c r="K25" s="180"/>
      <c r="L25" s="179"/>
      <c r="M25" s="180"/>
      <c r="N25" s="215"/>
      <c r="O25" s="178"/>
      <c r="P25" s="181"/>
      <c r="Q25" s="180"/>
      <c r="R25" s="179"/>
      <c r="S25" s="180"/>
      <c r="T25" s="215"/>
      <c r="U25" s="178"/>
      <c r="V25" s="181"/>
      <c r="W25" s="180"/>
      <c r="X25" s="179"/>
      <c r="Y25" s="180"/>
      <c r="Z25" s="215"/>
      <c r="AA25" s="178"/>
      <c r="AB25" s="181"/>
      <c r="AC25" s="180"/>
      <c r="AD25" s="179"/>
      <c r="AE25" s="180"/>
      <c r="AF25" s="215"/>
      <c r="AG25" s="178"/>
      <c r="AH25" s="181"/>
      <c r="AI25" s="180"/>
      <c r="AJ25" s="179"/>
      <c r="AK25" s="307"/>
      <c r="AL25" s="307" t="s">
        <v>780</v>
      </c>
      <c r="AM25" s="307" t="s">
        <v>780</v>
      </c>
      <c r="AN25" s="307" t="s">
        <v>780</v>
      </c>
      <c r="AO25" s="307" t="s">
        <v>780</v>
      </c>
      <c r="AP25" s="307" t="s">
        <v>780</v>
      </c>
    </row>
    <row r="26" spans="1:42" ht="25.15" customHeight="1">
      <c r="A26" s="186">
        <v>9</v>
      </c>
      <c r="B26" s="187" t="s">
        <v>779</v>
      </c>
      <c r="C26" s="187"/>
      <c r="D26" s="178"/>
      <c r="E26" s="178"/>
      <c r="F26" s="179"/>
      <c r="G26" s="180"/>
      <c r="H26" s="215"/>
      <c r="I26" s="178"/>
      <c r="J26" s="181"/>
      <c r="K26" s="180"/>
      <c r="L26" s="179"/>
      <c r="M26" s="180"/>
      <c r="N26" s="215"/>
      <c r="O26" s="178"/>
      <c r="P26" s="181"/>
      <c r="Q26" s="180"/>
      <c r="R26" s="179"/>
      <c r="S26" s="180"/>
      <c r="T26" s="215"/>
      <c r="U26" s="178"/>
      <c r="V26" s="181"/>
      <c r="W26" s="180"/>
      <c r="X26" s="179"/>
      <c r="Y26" s="180"/>
      <c r="Z26" s="215"/>
      <c r="AA26" s="178"/>
      <c r="AB26" s="181"/>
      <c r="AC26" s="180"/>
      <c r="AD26" s="179"/>
      <c r="AE26" s="180"/>
      <c r="AF26" s="215"/>
      <c r="AG26" s="178"/>
      <c r="AH26" s="181"/>
      <c r="AI26" s="180"/>
      <c r="AJ26" s="179"/>
      <c r="AK26" s="307"/>
      <c r="AL26" s="307" t="s">
        <v>780</v>
      </c>
      <c r="AM26" s="307" t="s">
        <v>780</v>
      </c>
      <c r="AN26" s="307" t="s">
        <v>780</v>
      </c>
      <c r="AO26" s="307" t="s">
        <v>780</v>
      </c>
      <c r="AP26" s="307" t="s">
        <v>780</v>
      </c>
    </row>
    <row r="27" spans="1:42" ht="25.15" customHeight="1">
      <c r="A27" s="186">
        <v>10</v>
      </c>
      <c r="B27" s="187" t="s">
        <v>779</v>
      </c>
      <c r="C27" s="187"/>
      <c r="D27" s="178"/>
      <c r="E27" s="178"/>
      <c r="F27" s="179"/>
      <c r="G27" s="180"/>
      <c r="H27" s="215"/>
      <c r="I27" s="178"/>
      <c r="J27" s="181"/>
      <c r="K27" s="180"/>
      <c r="L27" s="179"/>
      <c r="M27" s="180"/>
      <c r="N27" s="215"/>
      <c r="O27" s="178"/>
      <c r="P27" s="181"/>
      <c r="Q27" s="180"/>
      <c r="R27" s="179"/>
      <c r="S27" s="180"/>
      <c r="T27" s="215"/>
      <c r="U27" s="178"/>
      <c r="V27" s="181"/>
      <c r="W27" s="180"/>
      <c r="X27" s="179"/>
      <c r="Y27" s="180"/>
      <c r="Z27" s="215"/>
      <c r="AA27" s="178"/>
      <c r="AB27" s="181"/>
      <c r="AC27" s="180"/>
      <c r="AD27" s="179"/>
      <c r="AE27" s="180"/>
      <c r="AF27" s="215"/>
      <c r="AG27" s="178"/>
      <c r="AH27" s="181"/>
      <c r="AI27" s="180"/>
      <c r="AJ27" s="179"/>
      <c r="AK27" s="307"/>
      <c r="AL27" s="307" t="s">
        <v>780</v>
      </c>
      <c r="AM27" s="307" t="s">
        <v>780</v>
      </c>
      <c r="AN27" s="307" t="s">
        <v>780</v>
      </c>
      <c r="AO27" s="307" t="s">
        <v>780</v>
      </c>
      <c r="AP27" s="307" t="s">
        <v>780</v>
      </c>
    </row>
    <row r="28" spans="1:42" ht="25.15" customHeight="1">
      <c r="A28" s="186">
        <v>11</v>
      </c>
      <c r="B28" s="187" t="s">
        <v>779</v>
      </c>
      <c r="C28" s="187"/>
      <c r="D28" s="178"/>
      <c r="E28" s="178"/>
      <c r="F28" s="179"/>
      <c r="G28" s="180"/>
      <c r="H28" s="215"/>
      <c r="I28" s="178"/>
      <c r="J28" s="181"/>
      <c r="K28" s="180"/>
      <c r="L28" s="179"/>
      <c r="M28" s="180"/>
      <c r="N28" s="215"/>
      <c r="O28" s="178"/>
      <c r="P28" s="181"/>
      <c r="Q28" s="180"/>
      <c r="R28" s="179"/>
      <c r="S28" s="180"/>
      <c r="T28" s="215"/>
      <c r="U28" s="178"/>
      <c r="V28" s="181"/>
      <c r="W28" s="180"/>
      <c r="X28" s="179"/>
      <c r="Y28" s="180"/>
      <c r="Z28" s="215"/>
      <c r="AA28" s="178"/>
      <c r="AB28" s="181"/>
      <c r="AC28" s="180"/>
      <c r="AD28" s="179"/>
      <c r="AE28" s="180"/>
      <c r="AF28" s="215"/>
      <c r="AG28" s="178"/>
      <c r="AH28" s="181"/>
      <c r="AI28" s="180"/>
      <c r="AJ28" s="179"/>
      <c r="AK28" s="307"/>
      <c r="AL28" s="307" t="s">
        <v>780</v>
      </c>
      <c r="AM28" s="307" t="s">
        <v>780</v>
      </c>
      <c r="AN28" s="307" t="s">
        <v>780</v>
      </c>
      <c r="AO28" s="307" t="s">
        <v>780</v>
      </c>
      <c r="AP28" s="307" t="s">
        <v>780</v>
      </c>
    </row>
    <row r="29" spans="1:42" ht="13.15" customHeight="1">
      <c r="A29" s="188" t="s">
        <v>781</v>
      </c>
      <c r="B29" s="189"/>
      <c r="C29" s="189"/>
      <c r="D29" s="190"/>
      <c r="E29" s="190"/>
      <c r="F29" s="190"/>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90"/>
      <c r="AL29" s="190"/>
      <c r="AM29" s="190"/>
      <c r="AN29" s="190"/>
      <c r="AO29" s="190"/>
      <c r="AP29" s="190"/>
    </row>
    <row r="30" spans="1:42" ht="13.15" customHeight="1">
      <c r="A30" s="188" t="s">
        <v>782</v>
      </c>
      <c r="B30" s="189"/>
      <c r="C30" s="189"/>
      <c r="D30" s="190"/>
      <c r="E30" s="190"/>
      <c r="F30" s="190"/>
      <c r="G30" s="190"/>
      <c r="H30" s="190"/>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190"/>
      <c r="AL30" s="190"/>
      <c r="AM30" s="190"/>
      <c r="AN30" s="190"/>
      <c r="AO30" s="190"/>
      <c r="AP30" s="190"/>
    </row>
    <row r="31" spans="1:42" ht="13.15" customHeight="1">
      <c r="A31" t="s">
        <v>783</v>
      </c>
      <c r="B31" s="189"/>
      <c r="C31" s="189"/>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190"/>
      <c r="AL31" s="190"/>
      <c r="AM31" s="190"/>
      <c r="AN31" s="190"/>
      <c r="AO31" s="190"/>
      <c r="AP31" s="190"/>
    </row>
    <row r="32" spans="1:42" ht="13.15" customHeight="1">
      <c r="A32" t="s">
        <v>784</v>
      </c>
      <c r="B32" s="189"/>
      <c r="C32" s="189"/>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90"/>
      <c r="AL32" s="190"/>
      <c r="AM32" s="190"/>
      <c r="AN32" s="190"/>
      <c r="AO32" s="190"/>
      <c r="AP32" s="190"/>
    </row>
  </sheetData>
  <mergeCells count="38">
    <mergeCell ref="AD3:AE3"/>
    <mergeCell ref="A1:AP1"/>
    <mergeCell ref="A3:C3"/>
    <mergeCell ref="D3:E3"/>
    <mergeCell ref="F3:G3"/>
    <mergeCell ref="H3:I3"/>
    <mergeCell ref="J3:K3"/>
    <mergeCell ref="L3:M3"/>
    <mergeCell ref="N3:O3"/>
    <mergeCell ref="P3:Q3"/>
    <mergeCell ref="R3:S3"/>
    <mergeCell ref="B14:C14"/>
    <mergeCell ref="AF3:AG3"/>
    <mergeCell ref="AH3:AI3"/>
    <mergeCell ref="AJ3:AK3"/>
    <mergeCell ref="AL3:AP4"/>
    <mergeCell ref="A4:C4"/>
    <mergeCell ref="A5:C5"/>
    <mergeCell ref="AL5:AP15"/>
    <mergeCell ref="A6:C6"/>
    <mergeCell ref="B7:C7"/>
    <mergeCell ref="B8:C8"/>
    <mergeCell ref="T3:U3"/>
    <mergeCell ref="V3:W3"/>
    <mergeCell ref="X3:Y3"/>
    <mergeCell ref="Z3:AA3"/>
    <mergeCell ref="AB3:AC3"/>
    <mergeCell ref="B9:C9"/>
    <mergeCell ref="A10:C10"/>
    <mergeCell ref="A11:C11"/>
    <mergeCell ref="A12:C12"/>
    <mergeCell ref="A13:C13"/>
    <mergeCell ref="B15:C15"/>
    <mergeCell ref="A16:C16"/>
    <mergeCell ref="AL16:AN16"/>
    <mergeCell ref="AO16:AO17"/>
    <mergeCell ref="AP16:AP17"/>
    <mergeCell ref="D17:AK17"/>
  </mergeCells>
  <phoneticPr fontId="2"/>
  <conditionalFormatting sqref="D10:AK10">
    <cfRule type="expression" dxfId="1" priority="1">
      <formula>D6&lt;1</formula>
    </cfRule>
  </conditionalFormatting>
  <pageMargins left="0.31496062992125984" right="0.31496062992125984" top="0.55118110236220474" bottom="0.35433070866141736" header="0.31496062992125984" footer="0.31496062992125984"/>
  <pageSetup paperSize="9" orientation="landscape" r:id="rId1"/>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32"/>
  <sheetViews>
    <sheetView view="pageBreakPreview" zoomScaleNormal="100" zoomScaleSheetLayoutView="100" workbookViewId="0">
      <selection sqref="A1:AP1"/>
    </sheetView>
  </sheetViews>
  <sheetFormatPr defaultRowHeight="13.5"/>
  <cols>
    <col min="1" max="1" width="3.5" bestFit="1" customWidth="1"/>
    <col min="2" max="2" width="12.5" style="308" customWidth="1"/>
    <col min="3" max="3" width="7.125" style="165" customWidth="1"/>
    <col min="4" max="37" width="2.875" customWidth="1"/>
    <col min="38" max="42" width="4.5" customWidth="1"/>
  </cols>
  <sheetData>
    <row r="1" spans="1:42">
      <c r="A1" s="969" t="s">
        <v>1192</v>
      </c>
      <c r="B1" s="969"/>
      <c r="C1" s="969"/>
      <c r="D1" s="969"/>
      <c r="E1" s="969"/>
      <c r="F1" s="969"/>
      <c r="G1" s="969"/>
      <c r="H1" s="969"/>
      <c r="I1" s="969"/>
      <c r="J1" s="969"/>
      <c r="K1" s="969"/>
      <c r="L1" s="969"/>
      <c r="M1" s="969"/>
      <c r="N1" s="969"/>
      <c r="O1" s="969"/>
      <c r="P1" s="969"/>
      <c r="Q1" s="969"/>
      <c r="R1" s="969"/>
      <c r="S1" s="969"/>
      <c r="T1" s="969"/>
      <c r="U1" s="969"/>
      <c r="V1" s="969"/>
      <c r="W1" s="969"/>
      <c r="X1" s="969"/>
      <c r="Y1" s="969"/>
      <c r="Z1" s="969"/>
      <c r="AA1" s="969"/>
      <c r="AB1" s="969"/>
      <c r="AC1" s="969"/>
      <c r="AD1" s="969"/>
      <c r="AE1" s="969"/>
      <c r="AF1" s="969"/>
      <c r="AG1" s="969"/>
      <c r="AH1" s="969"/>
      <c r="AI1" s="969"/>
      <c r="AJ1" s="969"/>
      <c r="AK1" s="969"/>
      <c r="AL1" s="969"/>
      <c r="AM1" s="969"/>
      <c r="AN1" s="969"/>
      <c r="AO1" s="969"/>
      <c r="AP1" s="969"/>
    </row>
    <row r="2" spans="1:42" ht="6.6" customHeight="1"/>
    <row r="3" spans="1:42">
      <c r="A3" s="970" t="s">
        <v>80</v>
      </c>
      <c r="B3" s="971"/>
      <c r="C3" s="972"/>
      <c r="D3" s="973">
        <v>6</v>
      </c>
      <c r="E3" s="968"/>
      <c r="F3" s="968">
        <v>7</v>
      </c>
      <c r="G3" s="968"/>
      <c r="H3" s="968">
        <v>8</v>
      </c>
      <c r="I3" s="968"/>
      <c r="J3" s="968">
        <v>9</v>
      </c>
      <c r="K3" s="968"/>
      <c r="L3" s="968">
        <v>10</v>
      </c>
      <c r="M3" s="968"/>
      <c r="N3" s="968">
        <v>11</v>
      </c>
      <c r="O3" s="968"/>
      <c r="P3" s="968">
        <v>12</v>
      </c>
      <c r="Q3" s="968"/>
      <c r="R3" s="968">
        <v>13</v>
      </c>
      <c r="S3" s="968"/>
      <c r="T3" s="968">
        <v>14</v>
      </c>
      <c r="U3" s="968"/>
      <c r="V3" s="968">
        <v>15</v>
      </c>
      <c r="W3" s="968"/>
      <c r="X3" s="968">
        <v>16</v>
      </c>
      <c r="Y3" s="968"/>
      <c r="Z3" s="968">
        <v>17</v>
      </c>
      <c r="AA3" s="968"/>
      <c r="AB3" s="968">
        <v>18</v>
      </c>
      <c r="AC3" s="968"/>
      <c r="AD3" s="968">
        <v>19</v>
      </c>
      <c r="AE3" s="968"/>
      <c r="AF3" s="968">
        <v>20</v>
      </c>
      <c r="AG3" s="968"/>
      <c r="AH3" s="968">
        <v>21</v>
      </c>
      <c r="AI3" s="968"/>
      <c r="AJ3" s="968">
        <v>22</v>
      </c>
      <c r="AK3" s="975"/>
      <c r="AL3" s="976" t="s">
        <v>1014</v>
      </c>
      <c r="AM3" s="977"/>
      <c r="AN3" s="977"/>
      <c r="AO3" s="977"/>
      <c r="AP3" s="978"/>
    </row>
    <row r="4" spans="1:42" ht="14.25" thickBot="1">
      <c r="A4" s="982" t="s">
        <v>760</v>
      </c>
      <c r="B4" s="983"/>
      <c r="C4" s="984"/>
      <c r="D4" s="166"/>
      <c r="E4" s="166"/>
      <c r="F4" s="167"/>
      <c r="G4" s="168"/>
      <c r="H4" s="169"/>
      <c r="I4" s="166"/>
      <c r="J4" s="170"/>
      <c r="K4" s="168"/>
      <c r="L4" s="167"/>
      <c r="M4" s="168"/>
      <c r="N4" s="169"/>
      <c r="O4" s="166"/>
      <c r="P4" s="170"/>
      <c r="Q4" s="168"/>
      <c r="R4" s="167"/>
      <c r="S4" s="168"/>
      <c r="T4" s="169"/>
      <c r="U4" s="166"/>
      <c r="V4" s="170"/>
      <c r="W4" s="168"/>
      <c r="X4" s="167"/>
      <c r="Y4" s="168"/>
      <c r="Z4" s="169"/>
      <c r="AA4" s="166"/>
      <c r="AB4" s="170"/>
      <c r="AC4" s="168"/>
      <c r="AD4" s="167"/>
      <c r="AE4" s="168"/>
      <c r="AF4" s="169"/>
      <c r="AG4" s="166"/>
      <c r="AH4" s="170"/>
      <c r="AI4" s="168"/>
      <c r="AJ4" s="167"/>
      <c r="AK4" s="171"/>
      <c r="AL4" s="979"/>
      <c r="AM4" s="980"/>
      <c r="AN4" s="980"/>
      <c r="AO4" s="980"/>
      <c r="AP4" s="981"/>
    </row>
    <row r="5" spans="1:42" ht="27" customHeight="1" thickTop="1">
      <c r="A5" s="985" t="s">
        <v>761</v>
      </c>
      <c r="B5" s="985"/>
      <c r="C5" s="985"/>
      <c r="D5" s="172"/>
      <c r="E5" s="172"/>
      <c r="F5" s="173"/>
      <c r="G5" s="174"/>
      <c r="H5" s="175"/>
      <c r="I5" s="172"/>
      <c r="J5" s="176"/>
      <c r="K5" s="174"/>
      <c r="L5" s="173"/>
      <c r="M5" s="174"/>
      <c r="N5" s="175"/>
      <c r="O5" s="172"/>
      <c r="P5" s="176"/>
      <c r="Q5" s="174"/>
      <c r="R5" s="173"/>
      <c r="S5" s="174"/>
      <c r="T5" s="175"/>
      <c r="U5" s="172"/>
      <c r="V5" s="176"/>
      <c r="W5" s="174"/>
      <c r="X5" s="173"/>
      <c r="Y5" s="174"/>
      <c r="Z5" s="175"/>
      <c r="AA5" s="172"/>
      <c r="AB5" s="176"/>
      <c r="AC5" s="174"/>
      <c r="AD5" s="173"/>
      <c r="AE5" s="174"/>
      <c r="AF5" s="175"/>
      <c r="AG5" s="172"/>
      <c r="AH5" s="176"/>
      <c r="AI5" s="174"/>
      <c r="AJ5" s="173"/>
      <c r="AK5" s="177"/>
      <c r="AL5" s="986" t="s">
        <v>1191</v>
      </c>
      <c r="AM5" s="987"/>
      <c r="AN5" s="987"/>
      <c r="AO5" s="987"/>
      <c r="AP5" s="988"/>
    </row>
    <row r="6" spans="1:42" ht="18" customHeight="1">
      <c r="A6" s="992" t="s">
        <v>763</v>
      </c>
      <c r="B6" s="993"/>
      <c r="C6" s="994"/>
      <c r="D6" s="243">
        <f>D7+D8+D9</f>
        <v>0</v>
      </c>
      <c r="E6" s="243">
        <f t="shared" ref="E6:AK6" si="0">E7+E8+E9</f>
        <v>0</v>
      </c>
      <c r="F6" s="244">
        <f t="shared" si="0"/>
        <v>0</v>
      </c>
      <c r="G6" s="245">
        <f t="shared" si="0"/>
        <v>0</v>
      </c>
      <c r="H6" s="246">
        <f t="shared" si="0"/>
        <v>0</v>
      </c>
      <c r="I6" s="243">
        <f t="shared" si="0"/>
        <v>0</v>
      </c>
      <c r="J6" s="247">
        <f t="shared" si="0"/>
        <v>0</v>
      </c>
      <c r="K6" s="245">
        <f t="shared" si="0"/>
        <v>0</v>
      </c>
      <c r="L6" s="244">
        <f t="shared" si="0"/>
        <v>0</v>
      </c>
      <c r="M6" s="245">
        <f t="shared" si="0"/>
        <v>0</v>
      </c>
      <c r="N6" s="246">
        <f t="shared" si="0"/>
        <v>0</v>
      </c>
      <c r="O6" s="243">
        <f t="shared" si="0"/>
        <v>0</v>
      </c>
      <c r="P6" s="247">
        <f t="shared" si="0"/>
        <v>0</v>
      </c>
      <c r="Q6" s="245">
        <f t="shared" si="0"/>
        <v>0</v>
      </c>
      <c r="R6" s="244">
        <f t="shared" si="0"/>
        <v>0</v>
      </c>
      <c r="S6" s="245">
        <f t="shared" si="0"/>
        <v>0</v>
      </c>
      <c r="T6" s="246">
        <f t="shared" si="0"/>
        <v>0</v>
      </c>
      <c r="U6" s="243">
        <f t="shared" si="0"/>
        <v>0</v>
      </c>
      <c r="V6" s="247">
        <f t="shared" si="0"/>
        <v>0</v>
      </c>
      <c r="W6" s="245">
        <f t="shared" si="0"/>
        <v>0</v>
      </c>
      <c r="X6" s="244">
        <f t="shared" si="0"/>
        <v>0</v>
      </c>
      <c r="Y6" s="245">
        <f t="shared" si="0"/>
        <v>0</v>
      </c>
      <c r="Z6" s="246">
        <f t="shared" si="0"/>
        <v>0</v>
      </c>
      <c r="AA6" s="243">
        <f t="shared" si="0"/>
        <v>0</v>
      </c>
      <c r="AB6" s="247">
        <f t="shared" si="0"/>
        <v>0</v>
      </c>
      <c r="AC6" s="245">
        <f t="shared" si="0"/>
        <v>0</v>
      </c>
      <c r="AD6" s="244">
        <f t="shared" si="0"/>
        <v>0</v>
      </c>
      <c r="AE6" s="245">
        <f t="shared" si="0"/>
        <v>0</v>
      </c>
      <c r="AF6" s="246">
        <f t="shared" si="0"/>
        <v>0</v>
      </c>
      <c r="AG6" s="243">
        <f t="shared" si="0"/>
        <v>0</v>
      </c>
      <c r="AH6" s="247">
        <f t="shared" si="0"/>
        <v>0</v>
      </c>
      <c r="AI6" s="245">
        <f t="shared" si="0"/>
        <v>0</v>
      </c>
      <c r="AJ6" s="244">
        <f t="shared" si="0"/>
        <v>0</v>
      </c>
      <c r="AK6" s="248">
        <f t="shared" si="0"/>
        <v>0</v>
      </c>
      <c r="AL6" s="989"/>
      <c r="AM6" s="990"/>
      <c r="AN6" s="990"/>
      <c r="AO6" s="990"/>
      <c r="AP6" s="991"/>
    </row>
    <row r="7" spans="1:42" ht="14.45" customHeight="1">
      <c r="A7" s="182"/>
      <c r="B7" s="974" t="s">
        <v>764</v>
      </c>
      <c r="C7" s="974"/>
      <c r="D7" s="249"/>
      <c r="E7" s="249"/>
      <c r="F7" s="250"/>
      <c r="G7" s="251"/>
      <c r="H7" s="252"/>
      <c r="I7" s="249"/>
      <c r="J7" s="253"/>
      <c r="K7" s="251"/>
      <c r="L7" s="250"/>
      <c r="M7" s="251"/>
      <c r="N7" s="252"/>
      <c r="O7" s="249"/>
      <c r="P7" s="253"/>
      <c r="Q7" s="251"/>
      <c r="R7" s="250"/>
      <c r="S7" s="251"/>
      <c r="T7" s="252"/>
      <c r="U7" s="249"/>
      <c r="V7" s="253"/>
      <c r="W7" s="251"/>
      <c r="X7" s="250"/>
      <c r="Y7" s="251"/>
      <c r="Z7" s="252"/>
      <c r="AA7" s="249"/>
      <c r="AB7" s="253"/>
      <c r="AC7" s="251"/>
      <c r="AD7" s="250"/>
      <c r="AE7" s="251"/>
      <c r="AF7" s="252"/>
      <c r="AG7" s="249"/>
      <c r="AH7" s="253"/>
      <c r="AI7" s="251"/>
      <c r="AJ7" s="250"/>
      <c r="AK7" s="254"/>
      <c r="AL7" s="989"/>
      <c r="AM7" s="990"/>
      <c r="AN7" s="990"/>
      <c r="AO7" s="990"/>
      <c r="AP7" s="991"/>
    </row>
    <row r="8" spans="1:42" ht="14.45" customHeight="1">
      <c r="A8" s="182"/>
      <c r="B8" s="974" t="s">
        <v>765</v>
      </c>
      <c r="C8" s="974"/>
      <c r="D8" s="249"/>
      <c r="E8" s="249"/>
      <c r="F8" s="250"/>
      <c r="G8" s="251"/>
      <c r="H8" s="252"/>
      <c r="I8" s="249"/>
      <c r="J8" s="253"/>
      <c r="K8" s="251"/>
      <c r="L8" s="250"/>
      <c r="M8" s="251"/>
      <c r="N8" s="252"/>
      <c r="O8" s="249"/>
      <c r="P8" s="253"/>
      <c r="Q8" s="251"/>
      <c r="R8" s="250"/>
      <c r="S8" s="251"/>
      <c r="T8" s="252"/>
      <c r="U8" s="249"/>
      <c r="V8" s="253"/>
      <c r="W8" s="251"/>
      <c r="X8" s="250"/>
      <c r="Y8" s="251"/>
      <c r="Z8" s="252"/>
      <c r="AA8" s="249"/>
      <c r="AB8" s="253"/>
      <c r="AC8" s="251"/>
      <c r="AD8" s="250"/>
      <c r="AE8" s="251"/>
      <c r="AF8" s="252"/>
      <c r="AG8" s="249"/>
      <c r="AH8" s="253"/>
      <c r="AI8" s="251"/>
      <c r="AJ8" s="250"/>
      <c r="AK8" s="254"/>
      <c r="AL8" s="989"/>
      <c r="AM8" s="990"/>
      <c r="AN8" s="990"/>
      <c r="AO8" s="990"/>
      <c r="AP8" s="991"/>
    </row>
    <row r="9" spans="1:42" ht="14.45" customHeight="1">
      <c r="A9" s="183"/>
      <c r="B9" s="974" t="s">
        <v>766</v>
      </c>
      <c r="C9" s="974"/>
      <c r="D9" s="249"/>
      <c r="E9" s="249"/>
      <c r="F9" s="250"/>
      <c r="G9" s="251"/>
      <c r="H9" s="252"/>
      <c r="I9" s="249"/>
      <c r="J9" s="253"/>
      <c r="K9" s="251"/>
      <c r="L9" s="250"/>
      <c r="M9" s="251"/>
      <c r="N9" s="252"/>
      <c r="O9" s="249"/>
      <c r="P9" s="253"/>
      <c r="Q9" s="251"/>
      <c r="R9" s="250"/>
      <c r="S9" s="251"/>
      <c r="T9" s="252"/>
      <c r="U9" s="249"/>
      <c r="V9" s="253"/>
      <c r="W9" s="251"/>
      <c r="X9" s="250"/>
      <c r="Y9" s="251"/>
      <c r="Z9" s="252"/>
      <c r="AA9" s="249"/>
      <c r="AB9" s="253"/>
      <c r="AC9" s="251"/>
      <c r="AD9" s="250"/>
      <c r="AE9" s="251"/>
      <c r="AF9" s="252"/>
      <c r="AG9" s="249"/>
      <c r="AH9" s="253"/>
      <c r="AI9" s="251"/>
      <c r="AJ9" s="250"/>
      <c r="AK9" s="254"/>
      <c r="AL9" s="989"/>
      <c r="AM9" s="990"/>
      <c r="AN9" s="990"/>
      <c r="AO9" s="990"/>
      <c r="AP9" s="991"/>
    </row>
    <row r="10" spans="1:42" ht="14.45" customHeight="1">
      <c r="A10" s="995" t="s">
        <v>1015</v>
      </c>
      <c r="B10" s="996"/>
      <c r="C10" s="997"/>
      <c r="D10" s="255">
        <f>IF(D6=0,0,MAX(ROUND(D11+D12+1,0),2))</f>
        <v>0</v>
      </c>
      <c r="E10" s="255">
        <f>IF(E6=0,0,MAX(ROUND(E11+E12+1,0),2))</f>
        <v>0</v>
      </c>
      <c r="F10" s="256">
        <f t="shared" ref="F10:AK10" si="1">IF(F6=0,0,MAX(ROUND(F11+F12+1,0),2))</f>
        <v>0</v>
      </c>
      <c r="G10" s="257">
        <f t="shared" si="1"/>
        <v>0</v>
      </c>
      <c r="H10" s="258">
        <f t="shared" si="1"/>
        <v>0</v>
      </c>
      <c r="I10" s="255">
        <f t="shared" si="1"/>
        <v>0</v>
      </c>
      <c r="J10" s="259">
        <f t="shared" si="1"/>
        <v>0</v>
      </c>
      <c r="K10" s="257">
        <f t="shared" si="1"/>
        <v>0</v>
      </c>
      <c r="L10" s="256">
        <f t="shared" si="1"/>
        <v>0</v>
      </c>
      <c r="M10" s="257">
        <f t="shared" si="1"/>
        <v>0</v>
      </c>
      <c r="N10" s="258">
        <f t="shared" si="1"/>
        <v>0</v>
      </c>
      <c r="O10" s="255">
        <f t="shared" si="1"/>
        <v>0</v>
      </c>
      <c r="P10" s="259">
        <f t="shared" si="1"/>
        <v>0</v>
      </c>
      <c r="Q10" s="257">
        <f t="shared" si="1"/>
        <v>0</v>
      </c>
      <c r="R10" s="256">
        <f t="shared" si="1"/>
        <v>0</v>
      </c>
      <c r="S10" s="257">
        <f t="shared" si="1"/>
        <v>0</v>
      </c>
      <c r="T10" s="258">
        <f t="shared" si="1"/>
        <v>0</v>
      </c>
      <c r="U10" s="255">
        <f t="shared" si="1"/>
        <v>0</v>
      </c>
      <c r="V10" s="259">
        <f t="shared" si="1"/>
        <v>0</v>
      </c>
      <c r="W10" s="257">
        <f t="shared" si="1"/>
        <v>0</v>
      </c>
      <c r="X10" s="256">
        <f t="shared" si="1"/>
        <v>0</v>
      </c>
      <c r="Y10" s="257">
        <f t="shared" si="1"/>
        <v>0</v>
      </c>
      <c r="Z10" s="258">
        <f t="shared" si="1"/>
        <v>0</v>
      </c>
      <c r="AA10" s="255">
        <f t="shared" si="1"/>
        <v>0</v>
      </c>
      <c r="AB10" s="259">
        <f t="shared" si="1"/>
        <v>0</v>
      </c>
      <c r="AC10" s="257">
        <f t="shared" si="1"/>
        <v>0</v>
      </c>
      <c r="AD10" s="256">
        <f t="shared" si="1"/>
        <v>0</v>
      </c>
      <c r="AE10" s="257">
        <f t="shared" si="1"/>
        <v>0</v>
      </c>
      <c r="AF10" s="258">
        <f t="shared" si="1"/>
        <v>0</v>
      </c>
      <c r="AG10" s="255">
        <f t="shared" si="1"/>
        <v>0</v>
      </c>
      <c r="AH10" s="259">
        <f t="shared" si="1"/>
        <v>0</v>
      </c>
      <c r="AI10" s="257">
        <f t="shared" si="1"/>
        <v>0</v>
      </c>
      <c r="AJ10" s="256">
        <f t="shared" si="1"/>
        <v>0</v>
      </c>
      <c r="AK10" s="260">
        <f t="shared" si="1"/>
        <v>0</v>
      </c>
      <c r="AL10" s="989"/>
      <c r="AM10" s="990"/>
      <c r="AN10" s="990"/>
      <c r="AO10" s="990"/>
      <c r="AP10" s="991"/>
    </row>
    <row r="11" spans="1:42" ht="14.45" hidden="1" customHeight="1">
      <c r="A11" s="998" t="s">
        <v>764</v>
      </c>
      <c r="B11" s="998"/>
      <c r="C11" s="998"/>
      <c r="D11" s="261">
        <f>ROUNDDOWN(D7/3,1)</f>
        <v>0</v>
      </c>
      <c r="E11" s="261">
        <f>ROUNDDOWN(E7/3,1)</f>
        <v>0</v>
      </c>
      <c r="F11" s="262">
        <f t="shared" ref="F11:AK11" si="2">ROUNDDOWN(F7/3,1)</f>
        <v>0</v>
      </c>
      <c r="G11" s="263">
        <f t="shared" si="2"/>
        <v>0</v>
      </c>
      <c r="H11" s="264">
        <f t="shared" si="2"/>
        <v>0</v>
      </c>
      <c r="I11" s="261">
        <f t="shared" si="2"/>
        <v>0</v>
      </c>
      <c r="J11" s="265">
        <f t="shared" si="2"/>
        <v>0</v>
      </c>
      <c r="K11" s="263">
        <f t="shared" si="2"/>
        <v>0</v>
      </c>
      <c r="L11" s="262">
        <f t="shared" si="2"/>
        <v>0</v>
      </c>
      <c r="M11" s="263">
        <f t="shared" si="2"/>
        <v>0</v>
      </c>
      <c r="N11" s="264">
        <f t="shared" si="2"/>
        <v>0</v>
      </c>
      <c r="O11" s="261">
        <f t="shared" si="2"/>
        <v>0</v>
      </c>
      <c r="P11" s="265">
        <f t="shared" si="2"/>
        <v>0</v>
      </c>
      <c r="Q11" s="263">
        <f t="shared" si="2"/>
        <v>0</v>
      </c>
      <c r="R11" s="262">
        <f t="shared" si="2"/>
        <v>0</v>
      </c>
      <c r="S11" s="263">
        <f t="shared" si="2"/>
        <v>0</v>
      </c>
      <c r="T11" s="264">
        <f t="shared" si="2"/>
        <v>0</v>
      </c>
      <c r="U11" s="261">
        <f t="shared" si="2"/>
        <v>0</v>
      </c>
      <c r="V11" s="265">
        <f t="shared" si="2"/>
        <v>0</v>
      </c>
      <c r="W11" s="263">
        <f t="shared" si="2"/>
        <v>0</v>
      </c>
      <c r="X11" s="262">
        <f t="shared" si="2"/>
        <v>0</v>
      </c>
      <c r="Y11" s="263">
        <f t="shared" si="2"/>
        <v>0</v>
      </c>
      <c r="Z11" s="264">
        <f t="shared" si="2"/>
        <v>0</v>
      </c>
      <c r="AA11" s="261">
        <f t="shared" si="2"/>
        <v>0</v>
      </c>
      <c r="AB11" s="265">
        <f t="shared" si="2"/>
        <v>0</v>
      </c>
      <c r="AC11" s="263">
        <f t="shared" si="2"/>
        <v>0</v>
      </c>
      <c r="AD11" s="262">
        <f t="shared" si="2"/>
        <v>0</v>
      </c>
      <c r="AE11" s="263">
        <f t="shared" si="2"/>
        <v>0</v>
      </c>
      <c r="AF11" s="264">
        <f t="shared" si="2"/>
        <v>0</v>
      </c>
      <c r="AG11" s="261">
        <f t="shared" si="2"/>
        <v>0</v>
      </c>
      <c r="AH11" s="265">
        <f t="shared" si="2"/>
        <v>0</v>
      </c>
      <c r="AI11" s="263">
        <f t="shared" si="2"/>
        <v>0</v>
      </c>
      <c r="AJ11" s="262">
        <f t="shared" si="2"/>
        <v>0</v>
      </c>
      <c r="AK11" s="266">
        <f t="shared" si="2"/>
        <v>0</v>
      </c>
      <c r="AL11" s="989"/>
      <c r="AM11" s="990"/>
      <c r="AN11" s="990"/>
      <c r="AO11" s="990"/>
      <c r="AP11" s="991"/>
    </row>
    <row r="12" spans="1:42" ht="14.45" hidden="1" customHeight="1">
      <c r="A12" s="998" t="s">
        <v>1016</v>
      </c>
      <c r="B12" s="998"/>
      <c r="C12" s="998"/>
      <c r="D12" s="261">
        <f>ROUNDDOWN((D8+D9)/6,1)</f>
        <v>0</v>
      </c>
      <c r="E12" s="261">
        <f t="shared" ref="E12:AK12" si="3">ROUNDDOWN((E8+E9)/6,1)</f>
        <v>0</v>
      </c>
      <c r="F12" s="262">
        <f t="shared" si="3"/>
        <v>0</v>
      </c>
      <c r="G12" s="263">
        <f t="shared" si="3"/>
        <v>0</v>
      </c>
      <c r="H12" s="264">
        <f t="shared" si="3"/>
        <v>0</v>
      </c>
      <c r="I12" s="261">
        <f t="shared" si="3"/>
        <v>0</v>
      </c>
      <c r="J12" s="265">
        <f t="shared" si="3"/>
        <v>0</v>
      </c>
      <c r="K12" s="263">
        <f t="shared" si="3"/>
        <v>0</v>
      </c>
      <c r="L12" s="262">
        <f t="shared" si="3"/>
        <v>0</v>
      </c>
      <c r="M12" s="263">
        <f t="shared" si="3"/>
        <v>0</v>
      </c>
      <c r="N12" s="264">
        <f t="shared" si="3"/>
        <v>0</v>
      </c>
      <c r="O12" s="261">
        <f t="shared" si="3"/>
        <v>0</v>
      </c>
      <c r="P12" s="265">
        <f t="shared" si="3"/>
        <v>0</v>
      </c>
      <c r="Q12" s="263">
        <f t="shared" si="3"/>
        <v>0</v>
      </c>
      <c r="R12" s="262">
        <f t="shared" si="3"/>
        <v>0</v>
      </c>
      <c r="S12" s="263">
        <f t="shared" si="3"/>
        <v>0</v>
      </c>
      <c r="T12" s="264">
        <f t="shared" si="3"/>
        <v>0</v>
      </c>
      <c r="U12" s="261">
        <f t="shared" si="3"/>
        <v>0</v>
      </c>
      <c r="V12" s="265">
        <f t="shared" si="3"/>
        <v>0</v>
      </c>
      <c r="W12" s="263">
        <f t="shared" si="3"/>
        <v>0</v>
      </c>
      <c r="X12" s="262">
        <f t="shared" si="3"/>
        <v>0</v>
      </c>
      <c r="Y12" s="263">
        <f t="shared" si="3"/>
        <v>0</v>
      </c>
      <c r="Z12" s="264">
        <f t="shared" si="3"/>
        <v>0</v>
      </c>
      <c r="AA12" s="261">
        <f t="shared" si="3"/>
        <v>0</v>
      </c>
      <c r="AB12" s="265">
        <f t="shared" si="3"/>
        <v>0</v>
      </c>
      <c r="AC12" s="263">
        <f t="shared" si="3"/>
        <v>0</v>
      </c>
      <c r="AD12" s="262">
        <f t="shared" si="3"/>
        <v>0</v>
      </c>
      <c r="AE12" s="263">
        <f t="shared" si="3"/>
        <v>0</v>
      </c>
      <c r="AF12" s="264">
        <f t="shared" si="3"/>
        <v>0</v>
      </c>
      <c r="AG12" s="261">
        <f t="shared" si="3"/>
        <v>0</v>
      </c>
      <c r="AH12" s="265">
        <f t="shared" si="3"/>
        <v>0</v>
      </c>
      <c r="AI12" s="263">
        <f t="shared" si="3"/>
        <v>0</v>
      </c>
      <c r="AJ12" s="262">
        <f t="shared" si="3"/>
        <v>0</v>
      </c>
      <c r="AK12" s="266">
        <f t="shared" si="3"/>
        <v>0</v>
      </c>
      <c r="AL12" s="989"/>
      <c r="AM12" s="990"/>
      <c r="AN12" s="990"/>
      <c r="AO12" s="990"/>
      <c r="AP12" s="991"/>
    </row>
    <row r="13" spans="1:42" ht="18" customHeight="1">
      <c r="A13" s="992" t="s">
        <v>1017</v>
      </c>
      <c r="B13" s="993"/>
      <c r="C13" s="994"/>
      <c r="D13" s="267">
        <f>D14+D15</f>
        <v>0</v>
      </c>
      <c r="E13" s="267">
        <f t="shared" ref="E13:AK13" si="4">E14+E15</f>
        <v>0</v>
      </c>
      <c r="F13" s="268">
        <f t="shared" si="4"/>
        <v>0</v>
      </c>
      <c r="G13" s="269">
        <f t="shared" si="4"/>
        <v>0</v>
      </c>
      <c r="H13" s="270">
        <f t="shared" si="4"/>
        <v>0</v>
      </c>
      <c r="I13" s="267">
        <f t="shared" si="4"/>
        <v>0</v>
      </c>
      <c r="J13" s="271">
        <f t="shared" si="4"/>
        <v>0</v>
      </c>
      <c r="K13" s="269">
        <f t="shared" si="4"/>
        <v>0</v>
      </c>
      <c r="L13" s="268">
        <f t="shared" si="4"/>
        <v>0</v>
      </c>
      <c r="M13" s="269">
        <f t="shared" si="4"/>
        <v>0</v>
      </c>
      <c r="N13" s="270">
        <f t="shared" si="4"/>
        <v>0</v>
      </c>
      <c r="O13" s="267">
        <f t="shared" si="4"/>
        <v>0</v>
      </c>
      <c r="P13" s="271">
        <f t="shared" si="4"/>
        <v>0</v>
      </c>
      <c r="Q13" s="269">
        <f t="shared" si="4"/>
        <v>0</v>
      </c>
      <c r="R13" s="268">
        <f t="shared" si="4"/>
        <v>0</v>
      </c>
      <c r="S13" s="269">
        <f t="shared" si="4"/>
        <v>0</v>
      </c>
      <c r="T13" s="270">
        <f t="shared" si="4"/>
        <v>0</v>
      </c>
      <c r="U13" s="267">
        <f t="shared" si="4"/>
        <v>0</v>
      </c>
      <c r="V13" s="271">
        <f t="shared" si="4"/>
        <v>0</v>
      </c>
      <c r="W13" s="269">
        <f t="shared" si="4"/>
        <v>0</v>
      </c>
      <c r="X13" s="268">
        <f t="shared" si="4"/>
        <v>0</v>
      </c>
      <c r="Y13" s="269">
        <f t="shared" si="4"/>
        <v>0</v>
      </c>
      <c r="Z13" s="270">
        <f t="shared" si="4"/>
        <v>0</v>
      </c>
      <c r="AA13" s="267">
        <f t="shared" si="4"/>
        <v>0</v>
      </c>
      <c r="AB13" s="271">
        <f t="shared" si="4"/>
        <v>0</v>
      </c>
      <c r="AC13" s="269">
        <f t="shared" si="4"/>
        <v>0</v>
      </c>
      <c r="AD13" s="268">
        <f t="shared" si="4"/>
        <v>0</v>
      </c>
      <c r="AE13" s="269">
        <f t="shared" si="4"/>
        <v>0</v>
      </c>
      <c r="AF13" s="270">
        <f t="shared" si="4"/>
        <v>0</v>
      </c>
      <c r="AG13" s="267">
        <f t="shared" si="4"/>
        <v>0</v>
      </c>
      <c r="AH13" s="271">
        <f t="shared" si="4"/>
        <v>0</v>
      </c>
      <c r="AI13" s="269">
        <f t="shared" si="4"/>
        <v>0</v>
      </c>
      <c r="AJ13" s="268">
        <f t="shared" si="4"/>
        <v>0</v>
      </c>
      <c r="AK13" s="272">
        <f t="shared" si="4"/>
        <v>0</v>
      </c>
      <c r="AL13" s="989"/>
      <c r="AM13" s="990"/>
      <c r="AN13" s="990"/>
      <c r="AO13" s="990"/>
      <c r="AP13" s="991"/>
    </row>
    <row r="14" spans="1:42" ht="14.45" customHeight="1">
      <c r="A14" s="184"/>
      <c r="B14" s="974" t="s">
        <v>767</v>
      </c>
      <c r="C14" s="974"/>
      <c r="D14" s="249"/>
      <c r="E14" s="249"/>
      <c r="F14" s="250"/>
      <c r="G14" s="251"/>
      <c r="H14" s="252"/>
      <c r="I14" s="249"/>
      <c r="J14" s="253"/>
      <c r="K14" s="251"/>
      <c r="L14" s="250"/>
      <c r="M14" s="251"/>
      <c r="N14" s="252"/>
      <c r="O14" s="249"/>
      <c r="P14" s="253"/>
      <c r="Q14" s="251"/>
      <c r="R14" s="250"/>
      <c r="S14" s="251"/>
      <c r="T14" s="252"/>
      <c r="U14" s="249"/>
      <c r="V14" s="253"/>
      <c r="W14" s="251"/>
      <c r="X14" s="250"/>
      <c r="Y14" s="251"/>
      <c r="Z14" s="252"/>
      <c r="AA14" s="249"/>
      <c r="AB14" s="253"/>
      <c r="AC14" s="251"/>
      <c r="AD14" s="250"/>
      <c r="AE14" s="251"/>
      <c r="AF14" s="252"/>
      <c r="AG14" s="249"/>
      <c r="AH14" s="253"/>
      <c r="AI14" s="251"/>
      <c r="AJ14" s="250"/>
      <c r="AK14" s="254"/>
      <c r="AL14" s="989"/>
      <c r="AM14" s="990"/>
      <c r="AN14" s="990"/>
      <c r="AO14" s="990"/>
      <c r="AP14" s="991"/>
    </row>
    <row r="15" spans="1:42" ht="14.45" customHeight="1">
      <c r="A15" s="185"/>
      <c r="B15" s="999" t="s">
        <v>768</v>
      </c>
      <c r="C15" s="1000"/>
      <c r="D15" s="249"/>
      <c r="E15" s="249"/>
      <c r="F15" s="250"/>
      <c r="G15" s="251"/>
      <c r="H15" s="252"/>
      <c r="I15" s="249"/>
      <c r="J15" s="253"/>
      <c r="K15" s="251"/>
      <c r="L15" s="250"/>
      <c r="M15" s="251"/>
      <c r="N15" s="252"/>
      <c r="O15" s="249"/>
      <c r="P15" s="253"/>
      <c r="Q15" s="251"/>
      <c r="R15" s="250"/>
      <c r="S15" s="251"/>
      <c r="T15" s="252"/>
      <c r="U15" s="249"/>
      <c r="V15" s="253"/>
      <c r="W15" s="251"/>
      <c r="X15" s="250"/>
      <c r="Y15" s="251"/>
      <c r="Z15" s="252"/>
      <c r="AA15" s="249"/>
      <c r="AB15" s="253"/>
      <c r="AC15" s="251"/>
      <c r="AD15" s="250"/>
      <c r="AE15" s="251"/>
      <c r="AF15" s="252"/>
      <c r="AG15" s="249"/>
      <c r="AH15" s="253"/>
      <c r="AI15" s="251"/>
      <c r="AJ15" s="250"/>
      <c r="AK15" s="254"/>
      <c r="AL15" s="989"/>
      <c r="AM15" s="990"/>
      <c r="AN15" s="990"/>
      <c r="AO15" s="990"/>
      <c r="AP15" s="991"/>
    </row>
    <row r="16" spans="1:42" ht="18" customHeight="1">
      <c r="A16" s="974" t="s">
        <v>769</v>
      </c>
      <c r="B16" s="974"/>
      <c r="C16" s="974"/>
      <c r="D16" s="273" t="s">
        <v>787</v>
      </c>
      <c r="E16" s="273" t="s">
        <v>787</v>
      </c>
      <c r="F16" s="274" t="s">
        <v>787</v>
      </c>
      <c r="G16" s="275" t="s">
        <v>787</v>
      </c>
      <c r="H16" s="276" t="s">
        <v>787</v>
      </c>
      <c r="I16" s="273" t="s">
        <v>787</v>
      </c>
      <c r="J16" s="277" t="s">
        <v>787</v>
      </c>
      <c r="K16" s="275" t="s">
        <v>787</v>
      </c>
      <c r="L16" s="274" t="s">
        <v>787</v>
      </c>
      <c r="M16" s="275" t="s">
        <v>787</v>
      </c>
      <c r="N16" s="276" t="s">
        <v>787</v>
      </c>
      <c r="O16" s="273" t="s">
        <v>787</v>
      </c>
      <c r="P16" s="277" t="s">
        <v>787</v>
      </c>
      <c r="Q16" s="275" t="s">
        <v>787</v>
      </c>
      <c r="R16" s="274" t="s">
        <v>787</v>
      </c>
      <c r="S16" s="275" t="s">
        <v>787</v>
      </c>
      <c r="T16" s="276" t="s">
        <v>787</v>
      </c>
      <c r="U16" s="273" t="s">
        <v>787</v>
      </c>
      <c r="V16" s="277" t="s">
        <v>787</v>
      </c>
      <c r="W16" s="275" t="s">
        <v>787</v>
      </c>
      <c r="X16" s="274" t="s">
        <v>787</v>
      </c>
      <c r="Y16" s="275" t="s">
        <v>787</v>
      </c>
      <c r="Z16" s="276" t="s">
        <v>787</v>
      </c>
      <c r="AA16" s="273" t="s">
        <v>787</v>
      </c>
      <c r="AB16" s="277" t="s">
        <v>787</v>
      </c>
      <c r="AC16" s="275" t="s">
        <v>787</v>
      </c>
      <c r="AD16" s="274" t="s">
        <v>787</v>
      </c>
      <c r="AE16" s="275" t="s">
        <v>787</v>
      </c>
      <c r="AF16" s="276" t="s">
        <v>787</v>
      </c>
      <c r="AG16" s="273" t="s">
        <v>787</v>
      </c>
      <c r="AH16" s="277" t="s">
        <v>787</v>
      </c>
      <c r="AI16" s="275" t="s">
        <v>787</v>
      </c>
      <c r="AJ16" s="274" t="s">
        <v>787</v>
      </c>
      <c r="AK16" s="278" t="s">
        <v>787</v>
      </c>
      <c r="AL16" s="1001" t="s">
        <v>770</v>
      </c>
      <c r="AM16" s="1001"/>
      <c r="AN16" s="1001"/>
      <c r="AO16" s="1002" t="s">
        <v>771</v>
      </c>
      <c r="AP16" s="1002" t="s">
        <v>772</v>
      </c>
    </row>
    <row r="17" spans="1:42" ht="24.6" customHeight="1">
      <c r="A17" s="186" t="s">
        <v>788</v>
      </c>
      <c r="B17" s="309" t="s">
        <v>773</v>
      </c>
      <c r="C17" s="309" t="s">
        <v>774</v>
      </c>
      <c r="D17" s="999" t="s">
        <v>775</v>
      </c>
      <c r="E17" s="1003"/>
      <c r="F17" s="1003"/>
      <c r="G17" s="1003"/>
      <c r="H17" s="1003"/>
      <c r="I17" s="1003"/>
      <c r="J17" s="1003"/>
      <c r="K17" s="1003"/>
      <c r="L17" s="1003"/>
      <c r="M17" s="1003"/>
      <c r="N17" s="1003"/>
      <c r="O17" s="1003"/>
      <c r="P17" s="1003"/>
      <c r="Q17" s="1003"/>
      <c r="R17" s="1003"/>
      <c r="S17" s="1003"/>
      <c r="T17" s="1003"/>
      <c r="U17" s="1003"/>
      <c r="V17" s="1003"/>
      <c r="W17" s="1003"/>
      <c r="X17" s="1003"/>
      <c r="Y17" s="1003"/>
      <c r="Z17" s="1003"/>
      <c r="AA17" s="1003"/>
      <c r="AB17" s="1003"/>
      <c r="AC17" s="1003"/>
      <c r="AD17" s="1003"/>
      <c r="AE17" s="1003"/>
      <c r="AF17" s="1003"/>
      <c r="AG17" s="1003"/>
      <c r="AH17" s="1003"/>
      <c r="AI17" s="1003"/>
      <c r="AJ17" s="1003"/>
      <c r="AK17" s="1000"/>
      <c r="AL17" s="307" t="s">
        <v>776</v>
      </c>
      <c r="AM17" s="307" t="s">
        <v>777</v>
      </c>
      <c r="AN17" s="307" t="s">
        <v>778</v>
      </c>
      <c r="AO17" s="1002"/>
      <c r="AP17" s="1002"/>
    </row>
    <row r="18" spans="1:42" ht="25.15" customHeight="1">
      <c r="A18" s="186">
        <v>1</v>
      </c>
      <c r="B18" s="187" t="s">
        <v>779</v>
      </c>
      <c r="C18" s="187"/>
      <c r="D18" s="178"/>
      <c r="E18" s="178"/>
      <c r="F18" s="179"/>
      <c r="G18" s="180"/>
      <c r="H18" s="215"/>
      <c r="I18" s="178"/>
      <c r="J18" s="181"/>
      <c r="K18" s="180"/>
      <c r="L18" s="179"/>
      <c r="M18" s="180"/>
      <c r="N18" s="215"/>
      <c r="O18" s="178"/>
      <c r="P18" s="181"/>
      <c r="Q18" s="180"/>
      <c r="R18" s="179"/>
      <c r="S18" s="180"/>
      <c r="T18" s="215"/>
      <c r="U18" s="178"/>
      <c r="V18" s="181"/>
      <c r="W18" s="180"/>
      <c r="X18" s="179"/>
      <c r="Y18" s="180"/>
      <c r="Z18" s="215"/>
      <c r="AA18" s="178"/>
      <c r="AB18" s="181"/>
      <c r="AC18" s="180"/>
      <c r="AD18" s="179"/>
      <c r="AE18" s="180"/>
      <c r="AF18" s="215"/>
      <c r="AG18" s="178"/>
      <c r="AH18" s="181"/>
      <c r="AI18" s="180"/>
      <c r="AJ18" s="179"/>
      <c r="AK18" s="307"/>
      <c r="AL18" s="307" t="s">
        <v>780</v>
      </c>
      <c r="AM18" s="307" t="s">
        <v>780</v>
      </c>
      <c r="AN18" s="307" t="s">
        <v>780</v>
      </c>
      <c r="AO18" s="307" t="s">
        <v>780</v>
      </c>
      <c r="AP18" s="307" t="s">
        <v>780</v>
      </c>
    </row>
    <row r="19" spans="1:42" ht="25.15" customHeight="1">
      <c r="A19" s="186">
        <v>2</v>
      </c>
      <c r="B19" s="187" t="s">
        <v>779</v>
      </c>
      <c r="C19" s="187"/>
      <c r="D19" s="178"/>
      <c r="E19" s="178"/>
      <c r="F19" s="179"/>
      <c r="G19" s="180"/>
      <c r="H19" s="215"/>
      <c r="I19" s="178"/>
      <c r="J19" s="181"/>
      <c r="K19" s="180"/>
      <c r="L19" s="179"/>
      <c r="M19" s="180"/>
      <c r="N19" s="215"/>
      <c r="O19" s="178"/>
      <c r="P19" s="181"/>
      <c r="Q19" s="180"/>
      <c r="R19" s="179"/>
      <c r="S19" s="180"/>
      <c r="T19" s="215"/>
      <c r="U19" s="178"/>
      <c r="V19" s="181"/>
      <c r="W19" s="180"/>
      <c r="X19" s="179"/>
      <c r="Y19" s="180"/>
      <c r="Z19" s="215"/>
      <c r="AA19" s="178"/>
      <c r="AB19" s="181"/>
      <c r="AC19" s="180"/>
      <c r="AD19" s="179"/>
      <c r="AE19" s="180"/>
      <c r="AF19" s="215"/>
      <c r="AG19" s="178"/>
      <c r="AH19" s="181"/>
      <c r="AI19" s="180"/>
      <c r="AJ19" s="179"/>
      <c r="AK19" s="307"/>
      <c r="AL19" s="307" t="s">
        <v>780</v>
      </c>
      <c r="AM19" s="307" t="s">
        <v>780</v>
      </c>
      <c r="AN19" s="307" t="s">
        <v>780</v>
      </c>
      <c r="AO19" s="307" t="s">
        <v>780</v>
      </c>
      <c r="AP19" s="307" t="s">
        <v>780</v>
      </c>
    </row>
    <row r="20" spans="1:42" ht="25.15" customHeight="1">
      <c r="A20" s="186">
        <v>3</v>
      </c>
      <c r="B20" s="187" t="s">
        <v>779</v>
      </c>
      <c r="C20" s="187"/>
      <c r="D20" s="178"/>
      <c r="E20" s="178"/>
      <c r="F20" s="179"/>
      <c r="G20" s="180"/>
      <c r="H20" s="215"/>
      <c r="I20" s="178"/>
      <c r="J20" s="181"/>
      <c r="K20" s="180"/>
      <c r="L20" s="179"/>
      <c r="M20" s="180"/>
      <c r="N20" s="215"/>
      <c r="O20" s="178"/>
      <c r="P20" s="181"/>
      <c r="Q20" s="180"/>
      <c r="R20" s="179"/>
      <c r="S20" s="180"/>
      <c r="T20" s="215"/>
      <c r="U20" s="178"/>
      <c r="V20" s="181"/>
      <c r="W20" s="180"/>
      <c r="X20" s="179"/>
      <c r="Y20" s="180"/>
      <c r="Z20" s="215"/>
      <c r="AA20" s="178"/>
      <c r="AB20" s="181"/>
      <c r="AC20" s="180"/>
      <c r="AD20" s="179"/>
      <c r="AE20" s="180"/>
      <c r="AF20" s="215"/>
      <c r="AG20" s="178"/>
      <c r="AH20" s="181"/>
      <c r="AI20" s="180"/>
      <c r="AJ20" s="179"/>
      <c r="AK20" s="307"/>
      <c r="AL20" s="307" t="s">
        <v>780</v>
      </c>
      <c r="AM20" s="307" t="s">
        <v>780</v>
      </c>
      <c r="AN20" s="307" t="s">
        <v>780</v>
      </c>
      <c r="AO20" s="307" t="s">
        <v>780</v>
      </c>
      <c r="AP20" s="307" t="s">
        <v>780</v>
      </c>
    </row>
    <row r="21" spans="1:42" ht="25.15" customHeight="1">
      <c r="A21" s="186">
        <v>4</v>
      </c>
      <c r="B21" s="187" t="s">
        <v>779</v>
      </c>
      <c r="C21" s="187"/>
      <c r="D21" s="178"/>
      <c r="E21" s="178"/>
      <c r="F21" s="179"/>
      <c r="G21" s="180"/>
      <c r="H21" s="215"/>
      <c r="I21" s="178"/>
      <c r="J21" s="181"/>
      <c r="K21" s="180"/>
      <c r="L21" s="179"/>
      <c r="M21" s="180"/>
      <c r="N21" s="215"/>
      <c r="O21" s="178"/>
      <c r="P21" s="181"/>
      <c r="Q21" s="180"/>
      <c r="R21" s="179"/>
      <c r="S21" s="180"/>
      <c r="T21" s="215"/>
      <c r="U21" s="178"/>
      <c r="V21" s="181"/>
      <c r="W21" s="180"/>
      <c r="X21" s="179"/>
      <c r="Y21" s="180"/>
      <c r="Z21" s="215"/>
      <c r="AA21" s="178"/>
      <c r="AB21" s="181"/>
      <c r="AC21" s="180"/>
      <c r="AD21" s="179"/>
      <c r="AE21" s="180"/>
      <c r="AF21" s="215"/>
      <c r="AG21" s="178"/>
      <c r="AH21" s="181"/>
      <c r="AI21" s="180"/>
      <c r="AJ21" s="179"/>
      <c r="AK21" s="307"/>
      <c r="AL21" s="307" t="s">
        <v>780</v>
      </c>
      <c r="AM21" s="307" t="s">
        <v>780</v>
      </c>
      <c r="AN21" s="307" t="s">
        <v>780</v>
      </c>
      <c r="AO21" s="307" t="s">
        <v>780</v>
      </c>
      <c r="AP21" s="307" t="s">
        <v>780</v>
      </c>
    </row>
    <row r="22" spans="1:42" ht="25.15" customHeight="1">
      <c r="A22" s="186">
        <v>5</v>
      </c>
      <c r="B22" s="187" t="s">
        <v>779</v>
      </c>
      <c r="C22" s="187"/>
      <c r="D22" s="178"/>
      <c r="E22" s="178"/>
      <c r="F22" s="179"/>
      <c r="G22" s="180"/>
      <c r="H22" s="215"/>
      <c r="I22" s="178"/>
      <c r="J22" s="181"/>
      <c r="K22" s="180"/>
      <c r="L22" s="179"/>
      <c r="M22" s="180"/>
      <c r="N22" s="215"/>
      <c r="O22" s="178"/>
      <c r="P22" s="181"/>
      <c r="Q22" s="180"/>
      <c r="R22" s="179"/>
      <c r="S22" s="180"/>
      <c r="T22" s="215"/>
      <c r="U22" s="178"/>
      <c r="V22" s="181"/>
      <c r="W22" s="180"/>
      <c r="X22" s="179"/>
      <c r="Y22" s="180"/>
      <c r="Z22" s="215"/>
      <c r="AA22" s="178"/>
      <c r="AB22" s="181"/>
      <c r="AC22" s="180"/>
      <c r="AD22" s="179"/>
      <c r="AE22" s="180"/>
      <c r="AF22" s="215"/>
      <c r="AG22" s="178"/>
      <c r="AH22" s="181"/>
      <c r="AI22" s="180"/>
      <c r="AJ22" s="179"/>
      <c r="AK22" s="307"/>
      <c r="AL22" s="307" t="s">
        <v>780</v>
      </c>
      <c r="AM22" s="307" t="s">
        <v>780</v>
      </c>
      <c r="AN22" s="307" t="s">
        <v>780</v>
      </c>
      <c r="AO22" s="307" t="s">
        <v>780</v>
      </c>
      <c r="AP22" s="307" t="s">
        <v>780</v>
      </c>
    </row>
    <row r="23" spans="1:42" ht="25.15" customHeight="1">
      <c r="A23" s="186">
        <v>6</v>
      </c>
      <c r="B23" s="187" t="s">
        <v>779</v>
      </c>
      <c r="C23" s="187"/>
      <c r="D23" s="178"/>
      <c r="E23" s="178"/>
      <c r="F23" s="179"/>
      <c r="G23" s="180"/>
      <c r="H23" s="215"/>
      <c r="I23" s="178"/>
      <c r="J23" s="181"/>
      <c r="K23" s="180"/>
      <c r="L23" s="179"/>
      <c r="M23" s="180"/>
      <c r="N23" s="215"/>
      <c r="O23" s="178"/>
      <c r="P23" s="181"/>
      <c r="Q23" s="180"/>
      <c r="R23" s="179"/>
      <c r="S23" s="180"/>
      <c r="T23" s="215"/>
      <c r="U23" s="178"/>
      <c r="V23" s="181"/>
      <c r="W23" s="180"/>
      <c r="X23" s="179"/>
      <c r="Y23" s="180"/>
      <c r="Z23" s="215"/>
      <c r="AA23" s="178"/>
      <c r="AB23" s="181"/>
      <c r="AC23" s="180"/>
      <c r="AD23" s="179"/>
      <c r="AE23" s="180"/>
      <c r="AF23" s="215"/>
      <c r="AG23" s="178"/>
      <c r="AH23" s="181"/>
      <c r="AI23" s="180"/>
      <c r="AJ23" s="179"/>
      <c r="AK23" s="307"/>
      <c r="AL23" s="307" t="s">
        <v>780</v>
      </c>
      <c r="AM23" s="307" t="s">
        <v>780</v>
      </c>
      <c r="AN23" s="307" t="s">
        <v>780</v>
      </c>
      <c r="AO23" s="307" t="s">
        <v>780</v>
      </c>
      <c r="AP23" s="307" t="s">
        <v>780</v>
      </c>
    </row>
    <row r="24" spans="1:42" ht="25.15" customHeight="1">
      <c r="A24" s="186">
        <v>7</v>
      </c>
      <c r="B24" s="187" t="s">
        <v>779</v>
      </c>
      <c r="C24" s="187"/>
      <c r="D24" s="178"/>
      <c r="E24" s="178"/>
      <c r="F24" s="179"/>
      <c r="G24" s="180"/>
      <c r="H24" s="215"/>
      <c r="I24" s="178"/>
      <c r="J24" s="181"/>
      <c r="K24" s="180"/>
      <c r="L24" s="179"/>
      <c r="M24" s="180"/>
      <c r="N24" s="215"/>
      <c r="O24" s="178"/>
      <c r="P24" s="181"/>
      <c r="Q24" s="180"/>
      <c r="R24" s="179"/>
      <c r="S24" s="180"/>
      <c r="T24" s="215"/>
      <c r="U24" s="178"/>
      <c r="V24" s="181"/>
      <c r="W24" s="180"/>
      <c r="X24" s="179"/>
      <c r="Y24" s="180"/>
      <c r="Z24" s="215"/>
      <c r="AA24" s="178"/>
      <c r="AB24" s="181"/>
      <c r="AC24" s="180"/>
      <c r="AD24" s="179"/>
      <c r="AE24" s="180"/>
      <c r="AF24" s="215"/>
      <c r="AG24" s="178"/>
      <c r="AH24" s="181"/>
      <c r="AI24" s="180"/>
      <c r="AJ24" s="179"/>
      <c r="AK24" s="307"/>
      <c r="AL24" s="307" t="s">
        <v>780</v>
      </c>
      <c r="AM24" s="307" t="s">
        <v>780</v>
      </c>
      <c r="AN24" s="307" t="s">
        <v>780</v>
      </c>
      <c r="AO24" s="307" t="s">
        <v>780</v>
      </c>
      <c r="AP24" s="307" t="s">
        <v>780</v>
      </c>
    </row>
    <row r="25" spans="1:42" ht="25.15" customHeight="1">
      <c r="A25" s="186">
        <v>8</v>
      </c>
      <c r="B25" s="187" t="s">
        <v>779</v>
      </c>
      <c r="C25" s="187"/>
      <c r="D25" s="178"/>
      <c r="E25" s="178"/>
      <c r="F25" s="179"/>
      <c r="G25" s="180"/>
      <c r="H25" s="215"/>
      <c r="I25" s="178"/>
      <c r="J25" s="181"/>
      <c r="K25" s="180"/>
      <c r="L25" s="179"/>
      <c r="M25" s="180"/>
      <c r="N25" s="215"/>
      <c r="O25" s="178"/>
      <c r="P25" s="181"/>
      <c r="Q25" s="180"/>
      <c r="R25" s="179"/>
      <c r="S25" s="180"/>
      <c r="T25" s="215"/>
      <c r="U25" s="178"/>
      <c r="V25" s="181"/>
      <c r="W25" s="180"/>
      <c r="X25" s="179"/>
      <c r="Y25" s="180"/>
      <c r="Z25" s="215"/>
      <c r="AA25" s="178"/>
      <c r="AB25" s="181"/>
      <c r="AC25" s="180"/>
      <c r="AD25" s="179"/>
      <c r="AE25" s="180"/>
      <c r="AF25" s="215"/>
      <c r="AG25" s="178"/>
      <c r="AH25" s="181"/>
      <c r="AI25" s="180"/>
      <c r="AJ25" s="179"/>
      <c r="AK25" s="307"/>
      <c r="AL25" s="307" t="s">
        <v>780</v>
      </c>
      <c r="AM25" s="307" t="s">
        <v>780</v>
      </c>
      <c r="AN25" s="307" t="s">
        <v>780</v>
      </c>
      <c r="AO25" s="307" t="s">
        <v>780</v>
      </c>
      <c r="AP25" s="307" t="s">
        <v>780</v>
      </c>
    </row>
    <row r="26" spans="1:42" ht="25.15" customHeight="1">
      <c r="A26" s="186">
        <v>9</v>
      </c>
      <c r="B26" s="187" t="s">
        <v>779</v>
      </c>
      <c r="C26" s="187"/>
      <c r="D26" s="178"/>
      <c r="E26" s="178"/>
      <c r="F26" s="179"/>
      <c r="G26" s="180"/>
      <c r="H26" s="215"/>
      <c r="I26" s="178"/>
      <c r="J26" s="181"/>
      <c r="K26" s="180"/>
      <c r="L26" s="179"/>
      <c r="M26" s="180"/>
      <c r="N26" s="215"/>
      <c r="O26" s="178"/>
      <c r="P26" s="181"/>
      <c r="Q26" s="180"/>
      <c r="R26" s="179"/>
      <c r="S26" s="180"/>
      <c r="T26" s="215"/>
      <c r="U26" s="178"/>
      <c r="V26" s="181"/>
      <c r="W26" s="180"/>
      <c r="X26" s="179"/>
      <c r="Y26" s="180"/>
      <c r="Z26" s="215"/>
      <c r="AA26" s="178"/>
      <c r="AB26" s="181"/>
      <c r="AC26" s="180"/>
      <c r="AD26" s="179"/>
      <c r="AE26" s="180"/>
      <c r="AF26" s="215"/>
      <c r="AG26" s="178"/>
      <c r="AH26" s="181"/>
      <c r="AI26" s="180"/>
      <c r="AJ26" s="179"/>
      <c r="AK26" s="307"/>
      <c r="AL26" s="307" t="s">
        <v>780</v>
      </c>
      <c r="AM26" s="307" t="s">
        <v>780</v>
      </c>
      <c r="AN26" s="307" t="s">
        <v>780</v>
      </c>
      <c r="AO26" s="307" t="s">
        <v>780</v>
      </c>
      <c r="AP26" s="307" t="s">
        <v>780</v>
      </c>
    </row>
    <row r="27" spans="1:42" ht="25.15" customHeight="1">
      <c r="A27" s="186">
        <v>10</v>
      </c>
      <c r="B27" s="187" t="s">
        <v>779</v>
      </c>
      <c r="C27" s="187"/>
      <c r="D27" s="178"/>
      <c r="E27" s="178"/>
      <c r="F27" s="179"/>
      <c r="G27" s="180"/>
      <c r="H27" s="215"/>
      <c r="I27" s="178"/>
      <c r="J27" s="181"/>
      <c r="K27" s="180"/>
      <c r="L27" s="179"/>
      <c r="M27" s="180"/>
      <c r="N27" s="215"/>
      <c r="O27" s="178"/>
      <c r="P27" s="181"/>
      <c r="Q27" s="180"/>
      <c r="R27" s="179"/>
      <c r="S27" s="180"/>
      <c r="T27" s="215"/>
      <c r="U27" s="178"/>
      <c r="V27" s="181"/>
      <c r="W27" s="180"/>
      <c r="X27" s="179"/>
      <c r="Y27" s="180"/>
      <c r="Z27" s="215"/>
      <c r="AA27" s="178"/>
      <c r="AB27" s="181"/>
      <c r="AC27" s="180"/>
      <c r="AD27" s="179"/>
      <c r="AE27" s="180"/>
      <c r="AF27" s="215"/>
      <c r="AG27" s="178"/>
      <c r="AH27" s="181"/>
      <c r="AI27" s="180"/>
      <c r="AJ27" s="179"/>
      <c r="AK27" s="307"/>
      <c r="AL27" s="307" t="s">
        <v>780</v>
      </c>
      <c r="AM27" s="307" t="s">
        <v>780</v>
      </c>
      <c r="AN27" s="307" t="s">
        <v>780</v>
      </c>
      <c r="AO27" s="307" t="s">
        <v>780</v>
      </c>
      <c r="AP27" s="307" t="s">
        <v>780</v>
      </c>
    </row>
    <row r="28" spans="1:42" ht="25.15" customHeight="1">
      <c r="A28" s="186">
        <v>11</v>
      </c>
      <c r="B28" s="187" t="s">
        <v>779</v>
      </c>
      <c r="C28" s="187"/>
      <c r="D28" s="178"/>
      <c r="E28" s="178"/>
      <c r="F28" s="179"/>
      <c r="G28" s="180"/>
      <c r="H28" s="215"/>
      <c r="I28" s="178"/>
      <c r="J28" s="181"/>
      <c r="K28" s="180"/>
      <c r="L28" s="179"/>
      <c r="M28" s="180"/>
      <c r="N28" s="215"/>
      <c r="O28" s="178"/>
      <c r="P28" s="181"/>
      <c r="Q28" s="180"/>
      <c r="R28" s="179"/>
      <c r="S28" s="180"/>
      <c r="T28" s="215"/>
      <c r="U28" s="178"/>
      <c r="V28" s="181"/>
      <c r="W28" s="180"/>
      <c r="X28" s="179"/>
      <c r="Y28" s="180"/>
      <c r="Z28" s="215"/>
      <c r="AA28" s="178"/>
      <c r="AB28" s="181"/>
      <c r="AC28" s="180"/>
      <c r="AD28" s="179"/>
      <c r="AE28" s="180"/>
      <c r="AF28" s="215"/>
      <c r="AG28" s="178"/>
      <c r="AH28" s="181"/>
      <c r="AI28" s="180"/>
      <c r="AJ28" s="179"/>
      <c r="AK28" s="307"/>
      <c r="AL28" s="307" t="s">
        <v>780</v>
      </c>
      <c r="AM28" s="307" t="s">
        <v>780</v>
      </c>
      <c r="AN28" s="307" t="s">
        <v>780</v>
      </c>
      <c r="AO28" s="307" t="s">
        <v>780</v>
      </c>
      <c r="AP28" s="307" t="s">
        <v>780</v>
      </c>
    </row>
    <row r="29" spans="1:42" ht="13.15" customHeight="1">
      <c r="A29" s="188" t="s">
        <v>781</v>
      </c>
      <c r="B29" s="189"/>
      <c r="C29" s="189"/>
      <c r="D29" s="190"/>
      <c r="E29" s="190"/>
      <c r="F29" s="190"/>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90"/>
      <c r="AL29" s="190"/>
      <c r="AM29" s="190"/>
      <c r="AN29" s="190"/>
      <c r="AO29" s="190"/>
      <c r="AP29" s="190"/>
    </row>
    <row r="30" spans="1:42" ht="13.15" customHeight="1">
      <c r="A30" s="188" t="s">
        <v>782</v>
      </c>
      <c r="B30" s="189"/>
      <c r="C30" s="189"/>
      <c r="D30" s="190"/>
      <c r="E30" s="190"/>
      <c r="F30" s="190"/>
      <c r="G30" s="190"/>
      <c r="H30" s="190"/>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190"/>
      <c r="AL30" s="190"/>
      <c r="AM30" s="190"/>
      <c r="AN30" s="190"/>
      <c r="AO30" s="190"/>
      <c r="AP30" s="190"/>
    </row>
    <row r="31" spans="1:42" ht="13.15" customHeight="1">
      <c r="A31" t="s">
        <v>783</v>
      </c>
      <c r="B31" s="189"/>
      <c r="C31" s="189"/>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190"/>
      <c r="AL31" s="190"/>
      <c r="AM31" s="190"/>
      <c r="AN31" s="190"/>
      <c r="AO31" s="190"/>
      <c r="AP31" s="190"/>
    </row>
    <row r="32" spans="1:42" ht="13.15" customHeight="1">
      <c r="A32" t="s">
        <v>784</v>
      </c>
      <c r="B32" s="189"/>
      <c r="C32" s="189"/>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90"/>
      <c r="AL32" s="190"/>
      <c r="AM32" s="190"/>
      <c r="AN32" s="190"/>
      <c r="AO32" s="190"/>
      <c r="AP32" s="190"/>
    </row>
  </sheetData>
  <mergeCells count="38">
    <mergeCell ref="AD3:AE3"/>
    <mergeCell ref="A1:AP1"/>
    <mergeCell ref="A3:C3"/>
    <mergeCell ref="D3:E3"/>
    <mergeCell ref="F3:G3"/>
    <mergeCell ref="H3:I3"/>
    <mergeCell ref="J3:K3"/>
    <mergeCell ref="L3:M3"/>
    <mergeCell ref="N3:O3"/>
    <mergeCell ref="P3:Q3"/>
    <mergeCell ref="R3:S3"/>
    <mergeCell ref="B14:C14"/>
    <mergeCell ref="AF3:AG3"/>
    <mergeCell ref="AH3:AI3"/>
    <mergeCell ref="AJ3:AK3"/>
    <mergeCell ref="AL3:AP4"/>
    <mergeCell ref="A4:C4"/>
    <mergeCell ref="A5:C5"/>
    <mergeCell ref="AL5:AP15"/>
    <mergeCell ref="A6:C6"/>
    <mergeCell ref="B7:C7"/>
    <mergeCell ref="B8:C8"/>
    <mergeCell ref="T3:U3"/>
    <mergeCell ref="V3:W3"/>
    <mergeCell ref="X3:Y3"/>
    <mergeCell ref="Z3:AA3"/>
    <mergeCell ref="AB3:AC3"/>
    <mergeCell ref="B9:C9"/>
    <mergeCell ref="A10:C10"/>
    <mergeCell ref="A11:C11"/>
    <mergeCell ref="A12:C12"/>
    <mergeCell ref="A13:C13"/>
    <mergeCell ref="B15:C15"/>
    <mergeCell ref="A16:C16"/>
    <mergeCell ref="AL16:AN16"/>
    <mergeCell ref="AO16:AO17"/>
    <mergeCell ref="AP16:AP17"/>
    <mergeCell ref="D17:AK17"/>
  </mergeCells>
  <phoneticPr fontId="2"/>
  <conditionalFormatting sqref="D10:AK10">
    <cfRule type="expression" dxfId="0" priority="1">
      <formula>D6&lt;1</formula>
    </cfRule>
  </conditionalFormatting>
  <pageMargins left="0.31496062992125984" right="0.31496062992125984" top="0.55118110236220474" bottom="0.35433070866141736" header="0.31496062992125984" footer="0.31496062992125984"/>
  <pageSetup paperSize="9" orientation="landscape" r:id="rId1"/>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1"/>
  <sheetViews>
    <sheetView view="pageBreakPreview" zoomScaleNormal="100" zoomScaleSheetLayoutView="100" workbookViewId="0">
      <selection activeCell="G24" sqref="G24"/>
    </sheetView>
  </sheetViews>
  <sheetFormatPr defaultRowHeight="13.5"/>
  <cols>
    <col min="1" max="1" width="3.5" bestFit="1" customWidth="1"/>
    <col min="2" max="2" width="12.5" style="242" customWidth="1"/>
    <col min="3" max="3" width="7.125" style="165" customWidth="1"/>
    <col min="4" max="37" width="2.875" customWidth="1"/>
    <col min="38" max="42" width="4.5" customWidth="1"/>
  </cols>
  <sheetData>
    <row r="1" spans="1:42" ht="8.4499999999999993" customHeight="1">
      <c r="A1" s="969" t="s">
        <v>759</v>
      </c>
      <c r="B1" s="969"/>
      <c r="C1" s="969"/>
      <c r="D1" s="969"/>
      <c r="E1" s="969"/>
      <c r="F1" s="969"/>
      <c r="G1" s="969"/>
      <c r="H1" s="969"/>
      <c r="I1" s="969"/>
      <c r="J1" s="969"/>
      <c r="K1" s="969"/>
      <c r="L1" s="969"/>
      <c r="M1" s="969"/>
      <c r="N1" s="969"/>
      <c r="O1" s="969"/>
      <c r="P1" s="969"/>
      <c r="Q1" s="969"/>
      <c r="R1" s="969"/>
      <c r="S1" s="969"/>
      <c r="T1" s="969"/>
      <c r="U1" s="969"/>
      <c r="V1" s="969"/>
      <c r="W1" s="969"/>
      <c r="X1" s="969"/>
      <c r="Y1" s="969"/>
      <c r="Z1" s="969"/>
      <c r="AA1" s="969"/>
      <c r="AB1" s="969"/>
      <c r="AC1" s="969"/>
      <c r="AD1" s="969"/>
      <c r="AE1" s="969"/>
      <c r="AF1" s="969"/>
      <c r="AG1" s="969"/>
      <c r="AH1" s="969"/>
      <c r="AI1" s="969"/>
      <c r="AJ1" s="969"/>
      <c r="AK1" s="969"/>
      <c r="AL1" s="969"/>
      <c r="AM1" s="969"/>
      <c r="AN1" s="969"/>
      <c r="AO1" s="969"/>
      <c r="AP1" s="969"/>
    </row>
    <row r="2" spans="1:42" ht="9.6" customHeight="1">
      <c r="A2" s="969"/>
      <c r="B2" s="969"/>
      <c r="C2" s="969"/>
      <c r="D2" s="969"/>
      <c r="E2" s="969"/>
      <c r="F2" s="969"/>
      <c r="G2" s="969"/>
      <c r="H2" s="969"/>
      <c r="I2" s="969"/>
      <c r="J2" s="969"/>
      <c r="K2" s="969"/>
      <c r="L2" s="969"/>
      <c r="M2" s="969"/>
      <c r="N2" s="969"/>
      <c r="O2" s="969"/>
      <c r="P2" s="969"/>
      <c r="Q2" s="969"/>
      <c r="R2" s="969"/>
      <c r="S2" s="969"/>
      <c r="T2" s="969"/>
      <c r="U2" s="969"/>
      <c r="V2" s="969"/>
      <c r="W2" s="969"/>
      <c r="X2" s="969"/>
      <c r="Y2" s="969"/>
      <c r="Z2" s="969"/>
      <c r="AA2" s="969"/>
      <c r="AB2" s="969"/>
      <c r="AC2" s="969"/>
      <c r="AD2" s="969"/>
      <c r="AE2" s="969"/>
      <c r="AF2" s="969"/>
      <c r="AG2" s="969"/>
      <c r="AH2" s="969"/>
      <c r="AI2" s="969"/>
      <c r="AJ2" s="969"/>
      <c r="AK2" s="969"/>
      <c r="AL2" s="969"/>
      <c r="AM2" s="969"/>
      <c r="AN2" s="969"/>
      <c r="AO2" s="969"/>
      <c r="AP2" s="969"/>
    </row>
    <row r="3" spans="1:42" ht="2.4500000000000002" customHeight="1"/>
    <row r="4" spans="1:42" ht="10.15" customHeight="1">
      <c r="A4" s="970" t="s">
        <v>80</v>
      </c>
      <c r="B4" s="971"/>
      <c r="C4" s="972"/>
      <c r="D4" s="973">
        <v>6</v>
      </c>
      <c r="E4" s="968"/>
      <c r="F4" s="968">
        <v>7</v>
      </c>
      <c r="G4" s="968"/>
      <c r="H4" s="968">
        <v>8</v>
      </c>
      <c r="I4" s="968"/>
      <c r="J4" s="968">
        <v>9</v>
      </c>
      <c r="K4" s="968"/>
      <c r="L4" s="968">
        <v>10</v>
      </c>
      <c r="M4" s="968"/>
      <c r="N4" s="968">
        <v>11</v>
      </c>
      <c r="O4" s="968"/>
      <c r="P4" s="968">
        <v>12</v>
      </c>
      <c r="Q4" s="968"/>
      <c r="R4" s="968">
        <v>13</v>
      </c>
      <c r="S4" s="968"/>
      <c r="T4" s="968">
        <v>14</v>
      </c>
      <c r="U4" s="968"/>
      <c r="V4" s="968">
        <v>15</v>
      </c>
      <c r="W4" s="968"/>
      <c r="X4" s="968">
        <v>16</v>
      </c>
      <c r="Y4" s="968"/>
      <c r="Z4" s="968">
        <v>17</v>
      </c>
      <c r="AA4" s="968"/>
      <c r="AB4" s="968">
        <v>18</v>
      </c>
      <c r="AC4" s="968"/>
      <c r="AD4" s="968">
        <v>19</v>
      </c>
      <c r="AE4" s="968"/>
      <c r="AF4" s="968">
        <v>20</v>
      </c>
      <c r="AG4" s="968"/>
      <c r="AH4" s="968">
        <v>21</v>
      </c>
      <c r="AI4" s="968"/>
      <c r="AJ4" s="968">
        <v>22</v>
      </c>
      <c r="AK4" s="975"/>
      <c r="AL4" s="976" t="s">
        <v>789</v>
      </c>
      <c r="AM4" s="977"/>
      <c r="AN4" s="977"/>
      <c r="AO4" s="977"/>
      <c r="AP4" s="978"/>
    </row>
    <row r="5" spans="1:42" ht="10.15" customHeight="1" thickBot="1">
      <c r="A5" s="982" t="s">
        <v>760</v>
      </c>
      <c r="B5" s="983"/>
      <c r="C5" s="984"/>
      <c r="D5" s="166"/>
      <c r="E5" s="166"/>
      <c r="F5" s="167"/>
      <c r="G5" s="168"/>
      <c r="H5" s="169"/>
      <c r="I5" s="166"/>
      <c r="J5" s="170"/>
      <c r="K5" s="168"/>
      <c r="L5" s="167"/>
      <c r="M5" s="168"/>
      <c r="N5" s="169"/>
      <c r="O5" s="166"/>
      <c r="P5" s="170"/>
      <c r="Q5" s="168"/>
      <c r="R5" s="167"/>
      <c r="S5" s="168"/>
      <c r="T5" s="169"/>
      <c r="U5" s="166"/>
      <c r="V5" s="170"/>
      <c r="W5" s="168"/>
      <c r="X5" s="167"/>
      <c r="Y5" s="168"/>
      <c r="Z5" s="169"/>
      <c r="AA5" s="166"/>
      <c r="AB5" s="170"/>
      <c r="AC5" s="168"/>
      <c r="AD5" s="167"/>
      <c r="AE5" s="168"/>
      <c r="AF5" s="169"/>
      <c r="AG5" s="166"/>
      <c r="AH5" s="170"/>
      <c r="AI5" s="168"/>
      <c r="AJ5" s="167"/>
      <c r="AK5" s="171"/>
      <c r="AL5" s="979"/>
      <c r="AM5" s="980"/>
      <c r="AN5" s="980"/>
      <c r="AO5" s="980"/>
      <c r="AP5" s="981"/>
    </row>
    <row r="6" spans="1:42" ht="27" customHeight="1" thickTop="1">
      <c r="A6" s="985" t="s">
        <v>761</v>
      </c>
      <c r="B6" s="985"/>
      <c r="C6" s="985"/>
      <c r="D6" s="172"/>
      <c r="E6" s="172"/>
      <c r="F6" s="173"/>
      <c r="G6" s="174"/>
      <c r="H6" s="175"/>
      <c r="I6" s="172"/>
      <c r="J6" s="176"/>
      <c r="K6" s="174"/>
      <c r="L6" s="173"/>
      <c r="M6" s="174"/>
      <c r="N6" s="175"/>
      <c r="O6" s="172"/>
      <c r="P6" s="176"/>
      <c r="Q6" s="174"/>
      <c r="R6" s="173"/>
      <c r="S6" s="174"/>
      <c r="T6" s="175"/>
      <c r="U6" s="172"/>
      <c r="V6" s="176"/>
      <c r="W6" s="174"/>
      <c r="X6" s="173"/>
      <c r="Y6" s="174"/>
      <c r="Z6" s="175"/>
      <c r="AA6" s="172"/>
      <c r="AB6" s="176"/>
      <c r="AC6" s="174"/>
      <c r="AD6" s="173"/>
      <c r="AE6" s="174"/>
      <c r="AF6" s="175"/>
      <c r="AG6" s="172"/>
      <c r="AH6" s="176"/>
      <c r="AI6" s="174"/>
      <c r="AJ6" s="173"/>
      <c r="AK6" s="177"/>
      <c r="AL6" s="986" t="s">
        <v>790</v>
      </c>
      <c r="AM6" s="987"/>
      <c r="AN6" s="987"/>
      <c r="AO6" s="987"/>
      <c r="AP6" s="988"/>
    </row>
    <row r="7" spans="1:42" ht="18" customHeight="1">
      <c r="A7" s="992" t="s">
        <v>763</v>
      </c>
      <c r="B7" s="993"/>
      <c r="C7" s="994"/>
      <c r="D7" s="178"/>
      <c r="E7" s="178"/>
      <c r="F7" s="179"/>
      <c r="G7" s="180">
        <v>5</v>
      </c>
      <c r="H7" s="215">
        <v>5</v>
      </c>
      <c r="I7" s="178">
        <v>18</v>
      </c>
      <c r="J7" s="181">
        <v>18</v>
      </c>
      <c r="K7" s="180">
        <v>19</v>
      </c>
      <c r="L7" s="179">
        <v>19</v>
      </c>
      <c r="M7" s="180">
        <v>19</v>
      </c>
      <c r="N7" s="215">
        <v>19</v>
      </c>
      <c r="O7" s="178">
        <v>19</v>
      </c>
      <c r="P7" s="181">
        <v>19</v>
      </c>
      <c r="Q7" s="180">
        <v>19</v>
      </c>
      <c r="R7" s="179">
        <v>19</v>
      </c>
      <c r="S7" s="180">
        <v>19</v>
      </c>
      <c r="T7" s="215">
        <v>19</v>
      </c>
      <c r="U7" s="178">
        <v>19</v>
      </c>
      <c r="V7" s="181">
        <v>19</v>
      </c>
      <c r="W7" s="180">
        <v>19</v>
      </c>
      <c r="X7" s="179">
        <v>19</v>
      </c>
      <c r="Y7" s="180">
        <v>19</v>
      </c>
      <c r="Z7" s="215">
        <v>16</v>
      </c>
      <c r="AA7" s="178">
        <v>16</v>
      </c>
      <c r="AB7" s="181">
        <v>16</v>
      </c>
      <c r="AC7" s="180">
        <v>2</v>
      </c>
      <c r="AD7" s="179">
        <v>2</v>
      </c>
      <c r="AE7" s="180"/>
      <c r="AF7" s="215"/>
      <c r="AG7" s="178"/>
      <c r="AH7" s="181"/>
      <c r="AI7" s="180"/>
      <c r="AJ7" s="179"/>
      <c r="AK7" s="241"/>
      <c r="AL7" s="989"/>
      <c r="AM7" s="990"/>
      <c r="AN7" s="990"/>
      <c r="AO7" s="990"/>
      <c r="AP7" s="991"/>
    </row>
    <row r="8" spans="1:42" ht="14.45" customHeight="1">
      <c r="A8" s="182"/>
      <c r="B8" s="974" t="s">
        <v>764</v>
      </c>
      <c r="C8" s="974"/>
      <c r="D8" s="178"/>
      <c r="E8" s="178"/>
      <c r="F8" s="179"/>
      <c r="G8" s="180">
        <v>1</v>
      </c>
      <c r="H8" s="215">
        <v>1</v>
      </c>
      <c r="I8" s="178">
        <v>6</v>
      </c>
      <c r="J8" s="181">
        <v>6</v>
      </c>
      <c r="K8" s="180">
        <v>6</v>
      </c>
      <c r="L8" s="179">
        <v>6</v>
      </c>
      <c r="M8" s="180">
        <v>6</v>
      </c>
      <c r="N8" s="215">
        <v>6</v>
      </c>
      <c r="O8" s="178">
        <v>6</v>
      </c>
      <c r="P8" s="181">
        <v>6</v>
      </c>
      <c r="Q8" s="180">
        <v>6</v>
      </c>
      <c r="R8" s="179">
        <v>6</v>
      </c>
      <c r="S8" s="180">
        <v>6</v>
      </c>
      <c r="T8" s="215">
        <v>6</v>
      </c>
      <c r="U8" s="178">
        <v>6</v>
      </c>
      <c r="V8" s="181">
        <v>6</v>
      </c>
      <c r="W8" s="180">
        <v>6</v>
      </c>
      <c r="X8" s="179">
        <v>6</v>
      </c>
      <c r="Y8" s="180">
        <v>6</v>
      </c>
      <c r="Z8" s="215">
        <v>5</v>
      </c>
      <c r="AA8" s="178">
        <v>5</v>
      </c>
      <c r="AB8" s="181">
        <v>5</v>
      </c>
      <c r="AC8" s="180">
        <v>0</v>
      </c>
      <c r="AD8" s="179">
        <v>0</v>
      </c>
      <c r="AE8" s="180"/>
      <c r="AF8" s="215"/>
      <c r="AG8" s="178"/>
      <c r="AH8" s="181"/>
      <c r="AI8" s="180"/>
      <c r="AJ8" s="179"/>
      <c r="AK8" s="241"/>
      <c r="AL8" s="989"/>
      <c r="AM8" s="990"/>
      <c r="AN8" s="990"/>
      <c r="AO8" s="990"/>
      <c r="AP8" s="991"/>
    </row>
    <row r="9" spans="1:42" ht="14.45" customHeight="1">
      <c r="A9" s="182"/>
      <c r="B9" s="974" t="s">
        <v>765</v>
      </c>
      <c r="C9" s="974"/>
      <c r="D9" s="178"/>
      <c r="E9" s="178"/>
      <c r="F9" s="179"/>
      <c r="G9" s="180">
        <v>2</v>
      </c>
      <c r="H9" s="215">
        <v>2</v>
      </c>
      <c r="I9" s="178">
        <v>6</v>
      </c>
      <c r="J9" s="181">
        <v>6</v>
      </c>
      <c r="K9" s="180">
        <v>6</v>
      </c>
      <c r="L9" s="179">
        <v>6</v>
      </c>
      <c r="M9" s="180">
        <v>6</v>
      </c>
      <c r="N9" s="215">
        <v>6</v>
      </c>
      <c r="O9" s="178">
        <v>6</v>
      </c>
      <c r="P9" s="181">
        <v>6</v>
      </c>
      <c r="Q9" s="180">
        <v>6</v>
      </c>
      <c r="R9" s="179">
        <v>6</v>
      </c>
      <c r="S9" s="180">
        <v>6</v>
      </c>
      <c r="T9" s="215">
        <v>6</v>
      </c>
      <c r="U9" s="178">
        <v>6</v>
      </c>
      <c r="V9" s="181">
        <v>6</v>
      </c>
      <c r="W9" s="180">
        <v>6</v>
      </c>
      <c r="X9" s="179">
        <v>6</v>
      </c>
      <c r="Y9" s="180">
        <v>6</v>
      </c>
      <c r="Z9" s="215">
        <v>5</v>
      </c>
      <c r="AA9" s="178">
        <v>5</v>
      </c>
      <c r="AB9" s="181">
        <v>5</v>
      </c>
      <c r="AC9" s="180">
        <v>1</v>
      </c>
      <c r="AD9" s="179">
        <v>1</v>
      </c>
      <c r="AE9" s="180"/>
      <c r="AF9" s="215"/>
      <c r="AG9" s="178"/>
      <c r="AH9" s="181"/>
      <c r="AI9" s="180"/>
      <c r="AJ9" s="179"/>
      <c r="AK9" s="241"/>
      <c r="AL9" s="989"/>
      <c r="AM9" s="990"/>
      <c r="AN9" s="990"/>
      <c r="AO9" s="990"/>
      <c r="AP9" s="991"/>
    </row>
    <row r="10" spans="1:42" ht="14.45" customHeight="1">
      <c r="A10" s="183"/>
      <c r="B10" s="974" t="s">
        <v>766</v>
      </c>
      <c r="C10" s="974"/>
      <c r="D10" s="178"/>
      <c r="E10" s="178"/>
      <c r="F10" s="179"/>
      <c r="G10" s="180">
        <v>2</v>
      </c>
      <c r="H10" s="215">
        <v>2</v>
      </c>
      <c r="I10" s="178">
        <v>6</v>
      </c>
      <c r="J10" s="181">
        <v>6</v>
      </c>
      <c r="K10" s="180">
        <v>7</v>
      </c>
      <c r="L10" s="179">
        <v>7</v>
      </c>
      <c r="M10" s="180">
        <v>7</v>
      </c>
      <c r="N10" s="215">
        <v>7</v>
      </c>
      <c r="O10" s="178">
        <v>7</v>
      </c>
      <c r="P10" s="181">
        <v>7</v>
      </c>
      <c r="Q10" s="180">
        <v>7</v>
      </c>
      <c r="R10" s="179">
        <v>7</v>
      </c>
      <c r="S10" s="180">
        <v>7</v>
      </c>
      <c r="T10" s="215">
        <v>7</v>
      </c>
      <c r="U10" s="178">
        <v>7</v>
      </c>
      <c r="V10" s="181">
        <v>7</v>
      </c>
      <c r="W10" s="180">
        <v>7</v>
      </c>
      <c r="X10" s="179">
        <v>7</v>
      </c>
      <c r="Y10" s="180">
        <v>7</v>
      </c>
      <c r="Z10" s="215">
        <v>6</v>
      </c>
      <c r="AA10" s="178">
        <v>6</v>
      </c>
      <c r="AB10" s="181">
        <v>6</v>
      </c>
      <c r="AC10" s="180">
        <v>1</v>
      </c>
      <c r="AD10" s="179">
        <v>1</v>
      </c>
      <c r="AE10" s="180"/>
      <c r="AF10" s="215"/>
      <c r="AG10" s="178"/>
      <c r="AH10" s="181"/>
      <c r="AI10" s="180"/>
      <c r="AJ10" s="179"/>
      <c r="AK10" s="241"/>
      <c r="AL10" s="989"/>
      <c r="AM10" s="990"/>
      <c r="AN10" s="990"/>
      <c r="AO10" s="990"/>
      <c r="AP10" s="991"/>
    </row>
    <row r="11" spans="1:42" ht="14.45" customHeight="1">
      <c r="A11" s="1004" t="s">
        <v>785</v>
      </c>
      <c r="B11" s="1005"/>
      <c r="C11" s="1006"/>
      <c r="D11" s="191"/>
      <c r="E11" s="191"/>
      <c r="F11" s="192"/>
      <c r="G11" s="193">
        <v>2</v>
      </c>
      <c r="H11" s="194">
        <v>2</v>
      </c>
      <c r="I11" s="191">
        <v>5</v>
      </c>
      <c r="J11" s="195">
        <v>5</v>
      </c>
      <c r="K11" s="193">
        <v>5</v>
      </c>
      <c r="L11" s="192">
        <v>5</v>
      </c>
      <c r="M11" s="193">
        <v>5</v>
      </c>
      <c r="N11" s="194">
        <v>5</v>
      </c>
      <c r="O11" s="196">
        <v>5</v>
      </c>
      <c r="P11" s="197">
        <v>5</v>
      </c>
      <c r="Q11" s="198">
        <v>5</v>
      </c>
      <c r="R11" s="199">
        <v>5</v>
      </c>
      <c r="S11" s="198">
        <v>5</v>
      </c>
      <c r="T11" s="200">
        <v>5</v>
      </c>
      <c r="U11" s="196">
        <v>5</v>
      </c>
      <c r="V11" s="197">
        <v>5</v>
      </c>
      <c r="W11" s="198">
        <v>5</v>
      </c>
      <c r="X11" s="199">
        <v>5</v>
      </c>
      <c r="Y11" s="198">
        <v>5</v>
      </c>
      <c r="Z11" s="200">
        <v>4</v>
      </c>
      <c r="AA11" s="196">
        <v>4</v>
      </c>
      <c r="AB11" s="197">
        <v>4</v>
      </c>
      <c r="AC11" s="198">
        <v>2</v>
      </c>
      <c r="AD11" s="199">
        <v>2</v>
      </c>
      <c r="AE11" s="193"/>
      <c r="AF11" s="194"/>
      <c r="AG11" s="191"/>
      <c r="AH11" s="195"/>
      <c r="AI11" s="193"/>
      <c r="AJ11" s="192"/>
      <c r="AK11" s="201"/>
      <c r="AL11" s="989"/>
      <c r="AM11" s="990"/>
      <c r="AN11" s="990"/>
      <c r="AO11" s="990"/>
      <c r="AP11" s="991"/>
    </row>
    <row r="12" spans="1:42" ht="18" customHeight="1">
      <c r="A12" s="992" t="s">
        <v>786</v>
      </c>
      <c r="B12" s="993"/>
      <c r="C12" s="994"/>
      <c r="D12" s="178"/>
      <c r="E12" s="178"/>
      <c r="F12" s="179"/>
      <c r="G12" s="180">
        <v>2</v>
      </c>
      <c r="H12" s="215">
        <v>2</v>
      </c>
      <c r="I12" s="178">
        <v>5</v>
      </c>
      <c r="J12" s="181">
        <v>6</v>
      </c>
      <c r="K12" s="180">
        <v>7</v>
      </c>
      <c r="L12" s="179">
        <v>7</v>
      </c>
      <c r="M12" s="180">
        <v>7</v>
      </c>
      <c r="N12" s="215">
        <v>7</v>
      </c>
      <c r="O12" s="178">
        <v>5</v>
      </c>
      <c r="P12" s="181">
        <v>5</v>
      </c>
      <c r="Q12" s="180">
        <v>6</v>
      </c>
      <c r="R12" s="179">
        <v>5</v>
      </c>
      <c r="S12" s="180">
        <v>5</v>
      </c>
      <c r="T12" s="215">
        <v>5</v>
      </c>
      <c r="U12" s="178">
        <v>6</v>
      </c>
      <c r="V12" s="181">
        <v>6</v>
      </c>
      <c r="W12" s="180">
        <v>6</v>
      </c>
      <c r="X12" s="179">
        <v>6</v>
      </c>
      <c r="Y12" s="180">
        <v>6</v>
      </c>
      <c r="Z12" s="215">
        <v>6</v>
      </c>
      <c r="AA12" s="178">
        <v>5</v>
      </c>
      <c r="AB12" s="181">
        <v>4</v>
      </c>
      <c r="AC12" s="180">
        <v>2</v>
      </c>
      <c r="AD12" s="179">
        <v>2</v>
      </c>
      <c r="AE12" s="180"/>
      <c r="AF12" s="215"/>
      <c r="AG12" s="178"/>
      <c r="AH12" s="181"/>
      <c r="AI12" s="180"/>
      <c r="AJ12" s="179"/>
      <c r="AK12" s="241"/>
      <c r="AL12" s="989"/>
      <c r="AM12" s="990"/>
      <c r="AN12" s="990"/>
      <c r="AO12" s="990"/>
      <c r="AP12" s="991"/>
    </row>
    <row r="13" spans="1:42" ht="14.45" customHeight="1">
      <c r="A13" s="184"/>
      <c r="B13" s="974" t="s">
        <v>767</v>
      </c>
      <c r="C13" s="974"/>
      <c r="D13" s="178"/>
      <c r="E13" s="178"/>
      <c r="F13" s="179"/>
      <c r="G13" s="180">
        <v>1</v>
      </c>
      <c r="H13" s="215">
        <v>1</v>
      </c>
      <c r="I13" s="178">
        <v>4</v>
      </c>
      <c r="J13" s="181">
        <v>5</v>
      </c>
      <c r="K13" s="180">
        <v>6</v>
      </c>
      <c r="L13" s="179">
        <v>6</v>
      </c>
      <c r="M13" s="180">
        <v>7</v>
      </c>
      <c r="N13" s="215">
        <v>7</v>
      </c>
      <c r="O13" s="178">
        <v>5</v>
      </c>
      <c r="P13" s="181">
        <v>5</v>
      </c>
      <c r="Q13" s="180">
        <v>6</v>
      </c>
      <c r="R13" s="179">
        <v>5</v>
      </c>
      <c r="S13" s="180">
        <v>5</v>
      </c>
      <c r="T13" s="215">
        <v>5</v>
      </c>
      <c r="U13" s="178">
        <v>6</v>
      </c>
      <c r="V13" s="181">
        <v>6</v>
      </c>
      <c r="W13" s="180">
        <v>5</v>
      </c>
      <c r="X13" s="179">
        <v>5</v>
      </c>
      <c r="Y13" s="180">
        <v>5</v>
      </c>
      <c r="Z13" s="215">
        <v>5</v>
      </c>
      <c r="AA13" s="178">
        <v>4</v>
      </c>
      <c r="AB13" s="181">
        <v>3</v>
      </c>
      <c r="AC13" s="180">
        <v>1</v>
      </c>
      <c r="AD13" s="179">
        <v>1</v>
      </c>
      <c r="AE13" s="180"/>
      <c r="AF13" s="215"/>
      <c r="AG13" s="178"/>
      <c r="AH13" s="181"/>
      <c r="AI13" s="180"/>
      <c r="AJ13" s="179"/>
      <c r="AK13" s="241"/>
      <c r="AL13" s="989"/>
      <c r="AM13" s="990"/>
      <c r="AN13" s="990"/>
      <c r="AO13" s="990"/>
      <c r="AP13" s="991"/>
    </row>
    <row r="14" spans="1:42" ht="14.45" customHeight="1">
      <c r="A14" s="185"/>
      <c r="B14" s="999" t="s">
        <v>768</v>
      </c>
      <c r="C14" s="1000"/>
      <c r="D14" s="178"/>
      <c r="E14" s="178"/>
      <c r="F14" s="179"/>
      <c r="G14" s="180">
        <v>1</v>
      </c>
      <c r="H14" s="215">
        <v>1</v>
      </c>
      <c r="I14" s="178">
        <v>1</v>
      </c>
      <c r="J14" s="181">
        <v>1</v>
      </c>
      <c r="K14" s="180">
        <v>1</v>
      </c>
      <c r="L14" s="179">
        <v>1</v>
      </c>
      <c r="M14" s="180">
        <v>0</v>
      </c>
      <c r="N14" s="215">
        <v>0</v>
      </c>
      <c r="O14" s="178">
        <v>0</v>
      </c>
      <c r="P14" s="181">
        <v>0</v>
      </c>
      <c r="Q14" s="180">
        <v>0</v>
      </c>
      <c r="R14" s="179">
        <v>0</v>
      </c>
      <c r="S14" s="180">
        <v>0</v>
      </c>
      <c r="T14" s="215">
        <v>0</v>
      </c>
      <c r="U14" s="178">
        <v>0</v>
      </c>
      <c r="V14" s="181">
        <v>0</v>
      </c>
      <c r="W14" s="180">
        <v>1</v>
      </c>
      <c r="X14" s="179">
        <v>1</v>
      </c>
      <c r="Y14" s="180">
        <v>1</v>
      </c>
      <c r="Z14" s="215">
        <v>1</v>
      </c>
      <c r="AA14" s="178">
        <v>1</v>
      </c>
      <c r="AB14" s="181">
        <v>1</v>
      </c>
      <c r="AC14" s="180">
        <v>1</v>
      </c>
      <c r="AD14" s="179">
        <v>1</v>
      </c>
      <c r="AE14" s="180"/>
      <c r="AF14" s="215"/>
      <c r="AG14" s="178"/>
      <c r="AH14" s="181"/>
      <c r="AI14" s="180"/>
      <c r="AJ14" s="179"/>
      <c r="AK14" s="241"/>
      <c r="AL14" s="989"/>
      <c r="AM14" s="990"/>
      <c r="AN14" s="990"/>
      <c r="AO14" s="990"/>
      <c r="AP14" s="991"/>
    </row>
    <row r="15" spans="1:42" ht="20.45" customHeight="1">
      <c r="A15" s="974" t="s">
        <v>769</v>
      </c>
      <c r="B15" s="974"/>
      <c r="C15" s="974"/>
      <c r="D15" s="178" t="s">
        <v>787</v>
      </c>
      <c r="E15" s="178" t="s">
        <v>787</v>
      </c>
      <c r="F15" s="179" t="s">
        <v>787</v>
      </c>
      <c r="G15" s="202">
        <f>G13/G12</f>
        <v>0.5</v>
      </c>
      <c r="H15" s="203">
        <f t="shared" ref="H15:AD15" si="0">H13/H12</f>
        <v>0.5</v>
      </c>
      <c r="I15" s="202">
        <f t="shared" si="0"/>
        <v>0.8</v>
      </c>
      <c r="J15" s="204">
        <f t="shared" si="0"/>
        <v>0.83333333333333337</v>
      </c>
      <c r="K15" s="205">
        <f t="shared" si="0"/>
        <v>0.8571428571428571</v>
      </c>
      <c r="L15" s="203">
        <f t="shared" si="0"/>
        <v>0.8571428571428571</v>
      </c>
      <c r="M15" s="206" t="s">
        <v>913</v>
      </c>
      <c r="N15" s="207" t="s">
        <v>913</v>
      </c>
      <c r="O15" s="206" t="s">
        <v>914</v>
      </c>
      <c r="P15" s="207" t="s">
        <v>914</v>
      </c>
      <c r="Q15" s="206" t="s">
        <v>915</v>
      </c>
      <c r="R15" s="208" t="s">
        <v>914</v>
      </c>
      <c r="S15" s="209" t="s">
        <v>914</v>
      </c>
      <c r="T15" s="207" t="s">
        <v>914</v>
      </c>
      <c r="U15" s="206" t="s">
        <v>915</v>
      </c>
      <c r="V15" s="208" t="s">
        <v>915</v>
      </c>
      <c r="W15" s="205">
        <f t="shared" si="0"/>
        <v>0.83333333333333337</v>
      </c>
      <c r="X15" s="203">
        <f t="shared" si="0"/>
        <v>0.83333333333333337</v>
      </c>
      <c r="Y15" s="202">
        <f t="shared" si="0"/>
        <v>0.83333333333333337</v>
      </c>
      <c r="Z15" s="204">
        <f t="shared" si="0"/>
        <v>0.83333333333333337</v>
      </c>
      <c r="AA15" s="205">
        <f t="shared" si="0"/>
        <v>0.8</v>
      </c>
      <c r="AB15" s="203">
        <f t="shared" si="0"/>
        <v>0.75</v>
      </c>
      <c r="AC15" s="202">
        <f t="shared" si="0"/>
        <v>0.5</v>
      </c>
      <c r="AD15" s="204">
        <f t="shared" si="0"/>
        <v>0.5</v>
      </c>
      <c r="AE15" s="180" t="s">
        <v>787</v>
      </c>
      <c r="AF15" s="215" t="s">
        <v>787</v>
      </c>
      <c r="AG15" s="178" t="s">
        <v>787</v>
      </c>
      <c r="AH15" s="181" t="s">
        <v>787</v>
      </c>
      <c r="AI15" s="180" t="s">
        <v>787</v>
      </c>
      <c r="AJ15" s="179" t="s">
        <v>787</v>
      </c>
      <c r="AK15" s="241" t="s">
        <v>787</v>
      </c>
      <c r="AL15" s="1001" t="s">
        <v>770</v>
      </c>
      <c r="AM15" s="1001"/>
      <c r="AN15" s="1001"/>
      <c r="AO15" s="1002" t="s">
        <v>771</v>
      </c>
      <c r="AP15" s="1002" t="s">
        <v>772</v>
      </c>
    </row>
    <row r="16" spans="1:42" ht="24.6" customHeight="1">
      <c r="A16" s="186" t="s">
        <v>788</v>
      </c>
      <c r="B16" s="240" t="s">
        <v>773</v>
      </c>
      <c r="C16" s="240" t="s">
        <v>774</v>
      </c>
      <c r="D16" s="999" t="s">
        <v>775</v>
      </c>
      <c r="E16" s="1003"/>
      <c r="F16" s="1003"/>
      <c r="G16" s="1003"/>
      <c r="H16" s="1003"/>
      <c r="I16" s="1003"/>
      <c r="J16" s="1003"/>
      <c r="K16" s="1003"/>
      <c r="L16" s="1003"/>
      <c r="M16" s="1003"/>
      <c r="N16" s="1003"/>
      <c r="O16" s="1003"/>
      <c r="P16" s="1003"/>
      <c r="Q16" s="1003"/>
      <c r="R16" s="1003"/>
      <c r="S16" s="1003"/>
      <c r="T16" s="1003"/>
      <c r="U16" s="1003"/>
      <c r="V16" s="1003"/>
      <c r="W16" s="1003"/>
      <c r="X16" s="1003"/>
      <c r="Y16" s="1003"/>
      <c r="Z16" s="1003"/>
      <c r="AA16" s="1003"/>
      <c r="AB16" s="1003"/>
      <c r="AC16" s="1003"/>
      <c r="AD16" s="1003"/>
      <c r="AE16" s="1003"/>
      <c r="AF16" s="1003"/>
      <c r="AG16" s="1003"/>
      <c r="AH16" s="1003"/>
      <c r="AI16" s="1003"/>
      <c r="AJ16" s="1003"/>
      <c r="AK16" s="1000"/>
      <c r="AL16" s="241" t="s">
        <v>776</v>
      </c>
      <c r="AM16" s="241" t="s">
        <v>777</v>
      </c>
      <c r="AN16" s="241" t="s">
        <v>778</v>
      </c>
      <c r="AO16" s="1002"/>
      <c r="AP16" s="1002"/>
    </row>
    <row r="17" spans="1:42" ht="25.15" customHeight="1">
      <c r="A17" s="186">
        <v>1</v>
      </c>
      <c r="B17" s="187" t="s">
        <v>791</v>
      </c>
      <c r="C17" s="210" t="s">
        <v>792</v>
      </c>
      <c r="D17" s="178"/>
      <c r="E17" s="178"/>
      <c r="F17" s="179"/>
      <c r="G17" s="180"/>
      <c r="H17" s="215"/>
      <c r="I17" s="178"/>
      <c r="J17" s="181"/>
      <c r="K17" s="180"/>
      <c r="L17" s="179"/>
      <c r="M17" s="180"/>
      <c r="N17" s="215"/>
      <c r="O17" s="178"/>
      <c r="P17" s="181"/>
      <c r="Q17" s="180"/>
      <c r="R17" s="179"/>
      <c r="S17" s="180"/>
      <c r="T17" s="215"/>
      <c r="U17" s="178"/>
      <c r="V17" s="181"/>
      <c r="W17" s="180"/>
      <c r="X17" s="179"/>
      <c r="Y17" s="180"/>
      <c r="Z17" s="215"/>
      <c r="AA17" s="178"/>
      <c r="AB17" s="181"/>
      <c r="AC17" s="180"/>
      <c r="AD17" s="179"/>
      <c r="AE17" s="180"/>
      <c r="AF17" s="215"/>
      <c r="AG17" s="178"/>
      <c r="AH17" s="181"/>
      <c r="AI17" s="180"/>
      <c r="AJ17" s="179"/>
      <c r="AK17" s="241"/>
      <c r="AL17" s="211">
        <v>0.33333333333333331</v>
      </c>
      <c r="AM17" s="211">
        <v>4.1666666666666664E-2</v>
      </c>
      <c r="AN17" s="211">
        <v>0.375</v>
      </c>
      <c r="AO17" s="211">
        <v>0.33333333333333331</v>
      </c>
      <c r="AP17" s="211">
        <v>0.70833333333333337</v>
      </c>
    </row>
    <row r="18" spans="1:42" ht="25.15" customHeight="1">
      <c r="A18" s="186">
        <v>2</v>
      </c>
      <c r="B18" s="187" t="s">
        <v>791</v>
      </c>
      <c r="C18" s="187" t="s">
        <v>793</v>
      </c>
      <c r="D18" s="178"/>
      <c r="E18" s="178"/>
      <c r="F18" s="179"/>
      <c r="G18" s="180"/>
      <c r="H18" s="215"/>
      <c r="I18" s="178"/>
      <c r="J18" s="181"/>
      <c r="K18" s="180"/>
      <c r="L18" s="179"/>
      <c r="M18" s="180"/>
      <c r="N18" s="215"/>
      <c r="O18" s="178"/>
      <c r="P18" s="181"/>
      <c r="Q18" s="180"/>
      <c r="R18" s="179"/>
      <c r="S18" s="180"/>
      <c r="T18" s="215"/>
      <c r="U18" s="178"/>
      <c r="V18" s="181"/>
      <c r="W18" s="180"/>
      <c r="X18" s="179"/>
      <c r="Y18" s="180"/>
      <c r="Z18" s="215"/>
      <c r="AA18" s="178"/>
      <c r="AB18" s="181"/>
      <c r="AC18" s="180"/>
      <c r="AD18" s="179"/>
      <c r="AE18" s="180"/>
      <c r="AF18" s="215"/>
      <c r="AG18" s="178"/>
      <c r="AH18" s="181"/>
      <c r="AI18" s="180"/>
      <c r="AJ18" s="179"/>
      <c r="AK18" s="241"/>
      <c r="AL18" s="211">
        <v>0.33333333333333331</v>
      </c>
      <c r="AM18" s="211">
        <v>4.1666666666666664E-2</v>
      </c>
      <c r="AN18" s="211">
        <v>0.375</v>
      </c>
      <c r="AO18" s="211">
        <v>0.375</v>
      </c>
      <c r="AP18" s="211">
        <v>0.75</v>
      </c>
    </row>
    <row r="19" spans="1:42" ht="25.15" customHeight="1">
      <c r="A19" s="186">
        <v>3</v>
      </c>
      <c r="B19" s="187" t="s">
        <v>791</v>
      </c>
      <c r="C19" s="187" t="s">
        <v>793</v>
      </c>
      <c r="D19" s="178"/>
      <c r="E19" s="178"/>
      <c r="F19" s="179"/>
      <c r="G19" s="180"/>
      <c r="H19" s="215"/>
      <c r="I19" s="178"/>
      <c r="J19" s="181"/>
      <c r="K19" s="180"/>
      <c r="L19" s="179"/>
      <c r="M19" s="180"/>
      <c r="N19" s="215"/>
      <c r="O19" s="178"/>
      <c r="P19" s="181"/>
      <c r="Q19" s="180"/>
      <c r="R19" s="179"/>
      <c r="S19" s="180"/>
      <c r="T19" s="215"/>
      <c r="U19" s="178"/>
      <c r="V19" s="181"/>
      <c r="W19" s="180"/>
      <c r="X19" s="179"/>
      <c r="Y19" s="180"/>
      <c r="Z19" s="215"/>
      <c r="AA19" s="178"/>
      <c r="AB19" s="181"/>
      <c r="AC19" s="180"/>
      <c r="AD19" s="179"/>
      <c r="AE19" s="180"/>
      <c r="AF19" s="215"/>
      <c r="AG19" s="178"/>
      <c r="AH19" s="181"/>
      <c r="AI19" s="180"/>
      <c r="AJ19" s="179"/>
      <c r="AK19" s="241"/>
      <c r="AL19" s="211">
        <v>0.33333333333333331</v>
      </c>
      <c r="AM19" s="211">
        <v>4.1666666666666664E-2</v>
      </c>
      <c r="AN19" s="211">
        <v>0.375</v>
      </c>
      <c r="AO19" s="211">
        <v>0.33333333333333331</v>
      </c>
      <c r="AP19" s="211">
        <v>0.70833333333333337</v>
      </c>
    </row>
    <row r="20" spans="1:42" ht="25.15" customHeight="1">
      <c r="A20" s="186">
        <v>4</v>
      </c>
      <c r="B20" s="187" t="s">
        <v>791</v>
      </c>
      <c r="C20" s="187" t="s">
        <v>793</v>
      </c>
      <c r="D20" s="178"/>
      <c r="E20" s="178"/>
      <c r="F20" s="179"/>
      <c r="G20" s="180"/>
      <c r="H20" s="215"/>
      <c r="I20" s="178"/>
      <c r="J20" s="181"/>
      <c r="K20" s="180"/>
      <c r="L20" s="179"/>
      <c r="M20" s="180"/>
      <c r="N20" s="215"/>
      <c r="O20" s="178"/>
      <c r="P20" s="181"/>
      <c r="Q20" s="180"/>
      <c r="R20" s="179"/>
      <c r="S20" s="180"/>
      <c r="T20" s="215"/>
      <c r="U20" s="178"/>
      <c r="V20" s="181"/>
      <c r="W20" s="180"/>
      <c r="X20" s="179"/>
      <c r="Y20" s="180"/>
      <c r="Z20" s="215"/>
      <c r="AA20" s="178"/>
      <c r="AB20" s="181"/>
      <c r="AC20" s="180"/>
      <c r="AD20" s="179"/>
      <c r="AE20" s="180"/>
      <c r="AF20" s="215"/>
      <c r="AG20" s="178"/>
      <c r="AH20" s="181"/>
      <c r="AI20" s="180"/>
      <c r="AJ20" s="179"/>
      <c r="AK20" s="241"/>
      <c r="AL20" s="211">
        <v>0.26041666666666669</v>
      </c>
      <c r="AM20" s="211">
        <v>3.125E-2</v>
      </c>
      <c r="AN20" s="211">
        <v>0.29166666666666669</v>
      </c>
      <c r="AO20" s="211">
        <v>0.33333333333333331</v>
      </c>
      <c r="AP20" s="211">
        <v>0.625</v>
      </c>
    </row>
    <row r="21" spans="1:42" ht="25.15" customHeight="1">
      <c r="A21" s="186">
        <v>5</v>
      </c>
      <c r="B21" s="187" t="s">
        <v>791</v>
      </c>
      <c r="C21" s="187" t="s">
        <v>793</v>
      </c>
      <c r="D21" s="178"/>
      <c r="E21" s="178"/>
      <c r="F21" s="179"/>
      <c r="G21" s="180"/>
      <c r="H21" s="215"/>
      <c r="I21" s="178"/>
      <c r="J21" s="181"/>
      <c r="K21" s="180"/>
      <c r="L21" s="179"/>
      <c r="M21" s="180"/>
      <c r="N21" s="215"/>
      <c r="O21" s="178"/>
      <c r="P21" s="181"/>
      <c r="Q21" s="180"/>
      <c r="R21" s="179"/>
      <c r="S21" s="180"/>
      <c r="T21" s="215"/>
      <c r="U21" s="178"/>
      <c r="V21" s="181"/>
      <c r="W21" s="180"/>
      <c r="X21" s="179"/>
      <c r="Y21" s="180"/>
      <c r="Z21" s="215"/>
      <c r="AA21" s="178"/>
      <c r="AB21" s="181"/>
      <c r="AC21" s="180"/>
      <c r="AD21" s="179"/>
      <c r="AE21" s="180"/>
      <c r="AF21" s="215"/>
      <c r="AG21" s="178"/>
      <c r="AH21" s="181"/>
      <c r="AI21" s="180"/>
      <c r="AJ21" s="179"/>
      <c r="AK21" s="241"/>
      <c r="AL21" s="211">
        <v>0.26041666666666669</v>
      </c>
      <c r="AM21" s="211">
        <v>3.125E-2</v>
      </c>
      <c r="AN21" s="211">
        <v>0.29166666666666669</v>
      </c>
      <c r="AO21" s="211">
        <v>0.45833333333333331</v>
      </c>
      <c r="AP21" s="211">
        <v>0.75</v>
      </c>
    </row>
    <row r="22" spans="1:42" ht="25.15" customHeight="1">
      <c r="A22" s="186">
        <v>6</v>
      </c>
      <c r="B22" s="187" t="s">
        <v>791</v>
      </c>
      <c r="C22" s="187" t="s">
        <v>793</v>
      </c>
      <c r="D22" s="178"/>
      <c r="E22" s="178"/>
      <c r="F22" s="179"/>
      <c r="G22" s="180"/>
      <c r="H22" s="215"/>
      <c r="I22" s="178"/>
      <c r="J22" s="181"/>
      <c r="K22" s="180"/>
      <c r="L22" s="179"/>
      <c r="M22" s="180"/>
      <c r="N22" s="215"/>
      <c r="O22" s="178"/>
      <c r="P22" s="181"/>
      <c r="Q22" s="180"/>
      <c r="R22" s="179"/>
      <c r="S22" s="180"/>
      <c r="T22" s="215"/>
      <c r="U22" s="178"/>
      <c r="V22" s="181"/>
      <c r="W22" s="180"/>
      <c r="X22" s="179"/>
      <c r="Y22" s="180"/>
      <c r="Z22" s="215"/>
      <c r="AA22" s="178"/>
      <c r="AB22" s="181"/>
      <c r="AC22" s="180"/>
      <c r="AD22" s="179"/>
      <c r="AE22" s="180"/>
      <c r="AF22" s="215"/>
      <c r="AG22" s="178"/>
      <c r="AH22" s="181"/>
      <c r="AI22" s="180"/>
      <c r="AJ22" s="179"/>
      <c r="AK22" s="241"/>
      <c r="AL22" s="211">
        <v>0.16666666666666666</v>
      </c>
      <c r="AM22" s="211">
        <v>0</v>
      </c>
      <c r="AN22" s="211">
        <v>0.16666666666666666</v>
      </c>
      <c r="AO22" s="211">
        <v>0.29166666666666669</v>
      </c>
      <c r="AP22" s="211">
        <v>0.45833333333333331</v>
      </c>
    </row>
    <row r="23" spans="1:42" ht="25.15" customHeight="1">
      <c r="A23" s="186">
        <v>7</v>
      </c>
      <c r="B23" s="187" t="s">
        <v>791</v>
      </c>
      <c r="C23" s="187" t="s">
        <v>793</v>
      </c>
      <c r="D23" s="178"/>
      <c r="E23" s="178"/>
      <c r="F23" s="179"/>
      <c r="G23" s="180"/>
      <c r="H23" s="215"/>
      <c r="I23" s="178"/>
      <c r="J23" s="181"/>
      <c r="K23" s="180"/>
      <c r="L23" s="179"/>
      <c r="M23" s="180"/>
      <c r="N23" s="215"/>
      <c r="O23" s="178"/>
      <c r="P23" s="181"/>
      <c r="Q23" s="180"/>
      <c r="R23" s="179"/>
      <c r="S23" s="180"/>
      <c r="T23" s="215"/>
      <c r="U23" s="178"/>
      <c r="V23" s="181"/>
      <c r="W23" s="180"/>
      <c r="X23" s="179"/>
      <c r="Y23" s="180"/>
      <c r="Z23" s="215"/>
      <c r="AA23" s="178"/>
      <c r="AB23" s="181"/>
      <c r="AC23" s="180"/>
      <c r="AD23" s="179"/>
      <c r="AE23" s="180"/>
      <c r="AF23" s="215"/>
      <c r="AG23" s="178"/>
      <c r="AH23" s="181"/>
      <c r="AI23" s="180"/>
      <c r="AJ23" s="179"/>
      <c r="AK23" s="241"/>
      <c r="AL23" s="211">
        <v>0.33333333333333331</v>
      </c>
      <c r="AM23" s="211">
        <v>4.1666666666666664E-2</v>
      </c>
      <c r="AN23" s="211">
        <v>0.375</v>
      </c>
      <c r="AO23" s="211">
        <v>0.41666666666666669</v>
      </c>
      <c r="AP23" s="211">
        <v>0.79166666666666663</v>
      </c>
    </row>
    <row r="24" spans="1:42" ht="25.15" customHeight="1">
      <c r="A24" s="186">
        <v>8</v>
      </c>
      <c r="B24" s="187" t="s">
        <v>794</v>
      </c>
      <c r="C24" s="212" t="s">
        <v>793</v>
      </c>
      <c r="D24" s="178"/>
      <c r="E24" s="178"/>
      <c r="F24" s="179"/>
      <c r="G24" s="180"/>
      <c r="H24" s="215"/>
      <c r="I24" s="178"/>
      <c r="J24" s="181"/>
      <c r="K24" s="180"/>
      <c r="L24" s="179"/>
      <c r="M24" s="180"/>
      <c r="N24" s="215"/>
      <c r="O24" s="178" t="s">
        <v>795</v>
      </c>
      <c r="P24" s="181"/>
      <c r="Q24" s="180"/>
      <c r="R24" s="179"/>
      <c r="S24" s="180"/>
      <c r="T24" s="215"/>
      <c r="U24" s="178" t="s">
        <v>796</v>
      </c>
      <c r="V24" s="181"/>
      <c r="W24" s="180"/>
      <c r="X24" s="179"/>
      <c r="Y24" s="180"/>
      <c r="Z24" s="215"/>
      <c r="AA24" s="178"/>
      <c r="AB24" s="181"/>
      <c r="AC24" s="180"/>
      <c r="AD24" s="179"/>
      <c r="AE24" s="180"/>
      <c r="AF24" s="215"/>
      <c r="AG24" s="178"/>
      <c r="AH24" s="181"/>
      <c r="AI24" s="180"/>
      <c r="AJ24" s="179"/>
      <c r="AK24" s="241"/>
      <c r="AL24" s="211"/>
      <c r="AM24" s="211" t="s">
        <v>916</v>
      </c>
      <c r="AN24" s="211"/>
      <c r="AO24" s="211" t="s">
        <v>796</v>
      </c>
      <c r="AP24" s="211"/>
    </row>
    <row r="25" spans="1:42" ht="25.15" customHeight="1">
      <c r="A25" s="186">
        <v>9</v>
      </c>
      <c r="B25" s="187" t="s">
        <v>797</v>
      </c>
      <c r="C25" s="187" t="s">
        <v>793</v>
      </c>
      <c r="D25" s="178"/>
      <c r="E25" s="178"/>
      <c r="F25" s="179"/>
      <c r="G25" s="180"/>
      <c r="H25" s="215"/>
      <c r="I25" s="178"/>
      <c r="J25" s="181"/>
      <c r="K25" s="180"/>
      <c r="L25" s="179"/>
      <c r="M25" s="180"/>
      <c r="N25" s="215"/>
      <c r="O25" s="178"/>
      <c r="P25" s="181"/>
      <c r="Q25" s="180"/>
      <c r="R25" s="179"/>
      <c r="S25" s="180"/>
      <c r="T25" s="215"/>
      <c r="U25" s="178"/>
      <c r="V25" s="181"/>
      <c r="W25" s="180"/>
      <c r="X25" s="179"/>
      <c r="Y25" s="180"/>
      <c r="Z25" s="215"/>
      <c r="AA25" s="178"/>
      <c r="AB25" s="181"/>
      <c r="AC25" s="180"/>
      <c r="AD25" s="179"/>
      <c r="AE25" s="180"/>
      <c r="AF25" s="215"/>
      <c r="AG25" s="178"/>
      <c r="AH25" s="181"/>
      <c r="AI25" s="180"/>
      <c r="AJ25" s="179"/>
      <c r="AK25" s="241"/>
      <c r="AL25" s="211">
        <v>0.33333333333333331</v>
      </c>
      <c r="AM25" s="211">
        <v>4.1666666666666664E-2</v>
      </c>
      <c r="AN25" s="211">
        <v>0.375</v>
      </c>
      <c r="AO25" s="211">
        <v>0.35416666666666669</v>
      </c>
      <c r="AP25" s="211">
        <v>0.72916666666666663</v>
      </c>
    </row>
    <row r="26" spans="1:42" ht="25.15" customHeight="1">
      <c r="A26" s="186">
        <v>10</v>
      </c>
      <c r="B26" s="187" t="s">
        <v>798</v>
      </c>
      <c r="C26" s="187" t="s">
        <v>799</v>
      </c>
      <c r="D26" s="178"/>
      <c r="E26" s="178"/>
      <c r="F26" s="179"/>
      <c r="G26" s="180"/>
      <c r="H26" s="215"/>
      <c r="I26" s="178"/>
      <c r="J26" s="181"/>
      <c r="K26" s="180"/>
      <c r="L26" s="179"/>
      <c r="M26" s="180"/>
      <c r="N26" s="215"/>
      <c r="O26" s="178"/>
      <c r="P26" s="181"/>
      <c r="Q26" s="180"/>
      <c r="R26" s="179"/>
      <c r="S26" s="180"/>
      <c r="T26" s="215"/>
      <c r="U26" s="178"/>
      <c r="V26" s="181"/>
      <c r="W26" s="180"/>
      <c r="X26" s="179"/>
      <c r="Y26" s="180"/>
      <c r="Z26" s="215"/>
      <c r="AA26" s="178"/>
      <c r="AB26" s="181"/>
      <c r="AC26" s="180"/>
      <c r="AD26" s="179"/>
      <c r="AE26" s="180"/>
      <c r="AF26" s="215"/>
      <c r="AG26" s="178"/>
      <c r="AH26" s="181"/>
      <c r="AI26" s="180"/>
      <c r="AJ26" s="179"/>
      <c r="AK26" s="241"/>
      <c r="AL26" s="211">
        <v>0.16666666666666666</v>
      </c>
      <c r="AM26" s="211">
        <v>0</v>
      </c>
      <c r="AN26" s="211">
        <v>0.16666666666666666</v>
      </c>
      <c r="AO26" s="211">
        <v>0.625</v>
      </c>
      <c r="AP26" s="211">
        <v>0.79166666666666663</v>
      </c>
    </row>
    <row r="27" spans="1:42" ht="25.15" customHeight="1">
      <c r="A27" s="186">
        <v>11</v>
      </c>
      <c r="B27" s="187" t="s">
        <v>791</v>
      </c>
      <c r="C27" s="213" t="s">
        <v>800</v>
      </c>
      <c r="D27" s="178"/>
      <c r="E27" s="178"/>
      <c r="F27" s="179"/>
      <c r="G27" s="180"/>
      <c r="H27" s="215"/>
      <c r="I27" s="178"/>
      <c r="J27" s="181"/>
      <c r="K27" s="180"/>
      <c r="L27" s="179"/>
      <c r="M27" s="180"/>
      <c r="N27" s="215"/>
      <c r="O27" s="178"/>
      <c r="P27" s="181"/>
      <c r="Q27" s="180"/>
      <c r="R27" s="179"/>
      <c r="S27" s="180"/>
      <c r="T27" s="215"/>
      <c r="U27" s="178"/>
      <c r="V27" s="181"/>
      <c r="W27" s="180"/>
      <c r="X27" s="179"/>
      <c r="Y27" s="180"/>
      <c r="Z27" s="215"/>
      <c r="AA27" s="178"/>
      <c r="AB27" s="181"/>
      <c r="AC27" s="180"/>
      <c r="AD27" s="179"/>
      <c r="AE27" s="180"/>
      <c r="AF27" s="215"/>
      <c r="AG27" s="178"/>
      <c r="AH27" s="181"/>
      <c r="AI27" s="180"/>
      <c r="AJ27" s="179"/>
      <c r="AK27" s="241"/>
      <c r="AL27" s="211">
        <v>0.26041666666666669</v>
      </c>
      <c r="AM27" s="211">
        <v>3.125E-2</v>
      </c>
      <c r="AN27" s="211">
        <v>0.29166666666666669</v>
      </c>
      <c r="AO27" s="211">
        <v>0.29166666666666669</v>
      </c>
      <c r="AP27" s="211">
        <v>0.58333333333333337</v>
      </c>
    </row>
    <row r="28" spans="1:42">
      <c r="A28" s="188" t="s">
        <v>781</v>
      </c>
      <c r="B28" s="189"/>
      <c r="C28" s="189"/>
      <c r="D28" s="190"/>
      <c r="E28" s="190"/>
      <c r="F28" s="190"/>
      <c r="G28" s="190"/>
      <c r="H28" s="190"/>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0"/>
      <c r="AK28" s="190"/>
      <c r="AL28" s="214"/>
      <c r="AM28" s="214"/>
      <c r="AN28" s="214"/>
      <c r="AO28" s="214"/>
      <c r="AP28" s="214"/>
    </row>
    <row r="29" spans="1:42" ht="15.6" customHeight="1">
      <c r="A29" s="188" t="s">
        <v>782</v>
      </c>
      <c r="B29" s="189"/>
      <c r="C29" s="189"/>
      <c r="D29" s="190"/>
      <c r="E29" s="190"/>
      <c r="F29" s="190"/>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90"/>
      <c r="AL29" s="214"/>
      <c r="AM29" s="214"/>
      <c r="AN29" s="214"/>
      <c r="AO29" s="214"/>
      <c r="AP29" s="214"/>
    </row>
    <row r="30" spans="1:42">
      <c r="A30" t="s">
        <v>783</v>
      </c>
    </row>
    <row r="31" spans="1:42">
      <c r="A31" t="s">
        <v>784</v>
      </c>
    </row>
  </sheetData>
  <mergeCells count="36">
    <mergeCell ref="AL15:AN15"/>
    <mergeCell ref="AO15:AO16"/>
    <mergeCell ref="AP15:AP16"/>
    <mergeCell ref="D16:AK16"/>
    <mergeCell ref="B10:C10"/>
    <mergeCell ref="A11:C11"/>
    <mergeCell ref="A12:C12"/>
    <mergeCell ref="B13:C13"/>
    <mergeCell ref="B14:C14"/>
    <mergeCell ref="A15:C15"/>
    <mergeCell ref="V4:W4"/>
    <mergeCell ref="X4:Y4"/>
    <mergeCell ref="Z4:AA4"/>
    <mergeCell ref="AB4:AC4"/>
    <mergeCell ref="AD4:AE4"/>
    <mergeCell ref="A6:C6"/>
    <mergeCell ref="AL6:AP14"/>
    <mergeCell ref="A7:C7"/>
    <mergeCell ref="B8:C8"/>
    <mergeCell ref="B9:C9"/>
    <mergeCell ref="A1:AP2"/>
    <mergeCell ref="A4:C4"/>
    <mergeCell ref="D4:E4"/>
    <mergeCell ref="F4:G4"/>
    <mergeCell ref="H4:I4"/>
    <mergeCell ref="J4:K4"/>
    <mergeCell ref="L4:M4"/>
    <mergeCell ref="N4:O4"/>
    <mergeCell ref="P4:Q4"/>
    <mergeCell ref="R4:S4"/>
    <mergeCell ref="AF4:AG4"/>
    <mergeCell ref="AH4:AI4"/>
    <mergeCell ref="AJ4:AK4"/>
    <mergeCell ref="AL4:AP5"/>
    <mergeCell ref="A5:C5"/>
    <mergeCell ref="T4:U4"/>
  </mergeCells>
  <phoneticPr fontId="2"/>
  <pageMargins left="0.31496062992125984" right="0.31496062992125984" top="0.55118110236220474" bottom="0.35433070866141736"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1"/>
  <sheetViews>
    <sheetView tabSelected="1" view="pageBreakPreview" zoomScaleNormal="100" zoomScaleSheetLayoutView="100" workbookViewId="0"/>
  </sheetViews>
  <sheetFormatPr defaultRowHeight="13.5"/>
  <cols>
    <col min="1" max="1" width="3.75" customWidth="1"/>
  </cols>
  <sheetData>
    <row r="2" spans="2:12" ht="36.75" customHeight="1">
      <c r="B2" s="343" t="s">
        <v>1198</v>
      </c>
      <c r="C2" s="343"/>
      <c r="D2" s="343"/>
      <c r="E2" s="343"/>
      <c r="F2" s="343"/>
      <c r="G2" s="343"/>
      <c r="H2" s="343"/>
      <c r="I2" s="343"/>
      <c r="J2" s="343"/>
      <c r="K2" s="343"/>
      <c r="L2" s="343"/>
    </row>
    <row r="3" spans="2:12">
      <c r="B3" t="s">
        <v>1102</v>
      </c>
    </row>
    <row r="4" spans="2:12">
      <c r="B4" t="s">
        <v>755</v>
      </c>
    </row>
    <row r="5" spans="2:12">
      <c r="B5" t="s">
        <v>758</v>
      </c>
    </row>
    <row r="6" spans="2:12">
      <c r="B6" t="s">
        <v>756</v>
      </c>
    </row>
    <row r="8" spans="2:12">
      <c r="B8" t="s">
        <v>757</v>
      </c>
    </row>
    <row r="9" spans="2:12">
      <c r="B9" t="s">
        <v>1204</v>
      </c>
    </row>
    <row r="10" spans="2:12">
      <c r="B10" s="234" t="s">
        <v>971</v>
      </c>
    </row>
    <row r="11" spans="2:12">
      <c r="B11" t="s">
        <v>996</v>
      </c>
    </row>
  </sheetData>
  <mergeCells count="1">
    <mergeCell ref="B2:L2"/>
  </mergeCells>
  <phoneticPr fontId="2"/>
  <hyperlinks>
    <hyperlink ref="B10" r:id="rId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4"/>
  <sheetViews>
    <sheetView showGridLines="0" view="pageBreakPreview" zoomScaleNormal="100" zoomScaleSheetLayoutView="100" workbookViewId="0">
      <pane xSplit="15" ySplit="4" topLeftCell="P5" activePane="bottomRight" state="frozen"/>
      <selection activeCell="P11" sqref="P11"/>
      <selection pane="topRight" activeCell="P11" sqref="P11"/>
      <selection pane="bottomLeft" activeCell="P11" sqref="P11"/>
      <selection pane="bottomRight"/>
    </sheetView>
  </sheetViews>
  <sheetFormatPr defaultColWidth="6.625" defaultRowHeight="15" customHeight="1"/>
  <cols>
    <col min="1" max="1" width="2.625" customWidth="1"/>
    <col min="2" max="2" width="2.625" style="299" customWidth="1"/>
    <col min="3" max="15" width="6.75" customWidth="1"/>
    <col min="16" max="17" width="8.625" customWidth="1"/>
    <col min="19" max="19" width="0" hidden="1" customWidth="1"/>
  </cols>
  <sheetData>
    <row r="1" spans="1:19" ht="15" customHeight="1">
      <c r="A1" t="s">
        <v>1103</v>
      </c>
    </row>
    <row r="2" spans="1:19" ht="15" customHeight="1">
      <c r="A2" t="s">
        <v>1104</v>
      </c>
    </row>
    <row r="3" spans="1:19" ht="15" customHeight="1">
      <c r="A3" t="s">
        <v>1105</v>
      </c>
    </row>
    <row r="4" spans="1:19" s="325" customFormat="1" ht="15" customHeight="1">
      <c r="A4" s="344" t="s">
        <v>1184</v>
      </c>
      <c r="B4" s="344"/>
      <c r="C4" s="344"/>
      <c r="D4" s="344"/>
      <c r="E4" s="344"/>
      <c r="F4" s="344"/>
      <c r="G4" s="344"/>
      <c r="H4" s="344"/>
      <c r="I4" s="344"/>
      <c r="J4" s="344"/>
      <c r="K4" s="344"/>
      <c r="L4" s="344"/>
      <c r="M4" s="344"/>
      <c r="N4" s="344"/>
      <c r="O4" s="344"/>
      <c r="P4" s="324" t="s">
        <v>1180</v>
      </c>
      <c r="Q4" s="324" t="s">
        <v>1181</v>
      </c>
    </row>
    <row r="5" spans="1:19" s="325" customFormat="1" ht="15" customHeight="1">
      <c r="A5" s="326" t="s">
        <v>1106</v>
      </c>
      <c r="B5" s="327"/>
      <c r="C5" s="328"/>
      <c r="D5" s="328"/>
      <c r="E5" s="328"/>
      <c r="F5" s="328"/>
      <c r="G5" s="328"/>
      <c r="H5" s="328"/>
      <c r="I5" s="328"/>
      <c r="J5" s="328"/>
      <c r="K5" s="328"/>
      <c r="L5" s="328"/>
      <c r="M5" s="328"/>
      <c r="N5" s="328"/>
      <c r="O5" s="328"/>
      <c r="P5" s="324"/>
      <c r="Q5" s="324"/>
      <c r="S5" s="325" t="s">
        <v>187</v>
      </c>
    </row>
    <row r="6" spans="1:19" s="325" customFormat="1" ht="15" customHeight="1">
      <c r="A6" s="326" t="s">
        <v>1107</v>
      </c>
      <c r="B6" s="327"/>
      <c r="C6" s="328"/>
      <c r="D6" s="328"/>
      <c r="E6" s="328"/>
      <c r="F6" s="328"/>
      <c r="G6" s="328"/>
      <c r="H6" s="328"/>
      <c r="I6" s="328"/>
      <c r="J6" s="328"/>
      <c r="K6" s="328"/>
      <c r="L6" s="328"/>
      <c r="M6" s="328"/>
      <c r="N6" s="328"/>
      <c r="O6" s="329"/>
      <c r="P6" s="324"/>
      <c r="Q6" s="324"/>
      <c r="S6" s="325" t="s">
        <v>1182</v>
      </c>
    </row>
    <row r="7" spans="1:19" s="325" customFormat="1" ht="15" customHeight="1">
      <c r="A7" s="326" t="s">
        <v>1108</v>
      </c>
      <c r="B7" s="327"/>
      <c r="C7" s="328"/>
      <c r="D7" s="328"/>
      <c r="E7" s="328"/>
      <c r="F7" s="328"/>
      <c r="G7" s="328"/>
      <c r="H7" s="328"/>
      <c r="I7" s="328"/>
      <c r="J7" s="328"/>
      <c r="K7" s="328"/>
      <c r="L7" s="328"/>
      <c r="M7" s="328"/>
      <c r="N7" s="328"/>
      <c r="O7" s="329"/>
      <c r="P7" s="324"/>
      <c r="Q7" s="324"/>
      <c r="S7" s="325" t="s">
        <v>1183</v>
      </c>
    </row>
    <row r="8" spans="1:19" s="325" customFormat="1" ht="15" customHeight="1">
      <c r="A8" s="330" t="s">
        <v>1208</v>
      </c>
      <c r="B8" s="331"/>
      <c r="C8" s="332"/>
      <c r="D8" s="332"/>
      <c r="E8" s="332"/>
      <c r="F8" s="332"/>
      <c r="G8" s="332"/>
      <c r="H8" s="332"/>
      <c r="I8" s="332"/>
      <c r="J8" s="332"/>
      <c r="K8" s="332"/>
      <c r="L8" s="332"/>
      <c r="M8" s="332"/>
      <c r="N8" s="332"/>
      <c r="O8" s="332"/>
      <c r="P8" s="346"/>
      <c r="Q8" s="347"/>
    </row>
    <row r="9" spans="1:19" s="325" customFormat="1" ht="15" customHeight="1">
      <c r="A9" s="330" t="s">
        <v>1193</v>
      </c>
      <c r="B9" s="331"/>
      <c r="C9" s="332"/>
      <c r="D9" s="332"/>
      <c r="E9" s="332"/>
      <c r="F9" s="332"/>
      <c r="G9" s="332"/>
      <c r="H9" s="332"/>
      <c r="I9" s="332"/>
      <c r="J9" s="332"/>
      <c r="K9" s="332"/>
      <c r="L9" s="332"/>
      <c r="M9" s="332"/>
      <c r="N9" s="332"/>
      <c r="O9" s="332"/>
      <c r="P9" s="348"/>
      <c r="Q9" s="349"/>
    </row>
    <row r="10" spans="1:19" ht="15" customHeight="1">
      <c r="A10" s="330"/>
      <c r="B10" s="310" t="s">
        <v>1112</v>
      </c>
      <c r="C10" s="300" t="s">
        <v>1113</v>
      </c>
      <c r="D10" s="301"/>
      <c r="E10" s="301"/>
      <c r="F10" s="301"/>
      <c r="G10" s="301"/>
      <c r="H10" s="301"/>
      <c r="I10" s="301"/>
      <c r="J10" s="301"/>
      <c r="K10" s="301"/>
      <c r="L10" s="301"/>
      <c r="M10" s="301"/>
      <c r="N10" s="301"/>
      <c r="O10" s="301"/>
      <c r="P10" s="311"/>
      <c r="Q10" s="311"/>
    </row>
    <row r="11" spans="1:19" ht="15" customHeight="1">
      <c r="A11" s="330"/>
      <c r="B11" s="312" t="s">
        <v>1114</v>
      </c>
      <c r="C11" s="313" t="s">
        <v>1115</v>
      </c>
      <c r="D11" s="314"/>
      <c r="E11" s="314"/>
      <c r="F11" s="314"/>
      <c r="G11" s="314"/>
      <c r="H11" s="314"/>
      <c r="I11" s="314"/>
      <c r="J11" s="314"/>
      <c r="K11" s="314"/>
      <c r="L11" s="314"/>
      <c r="M11" s="314"/>
      <c r="N11" s="314"/>
      <c r="O11" s="314"/>
      <c r="P11" s="315"/>
      <c r="Q11" s="315"/>
    </row>
    <row r="12" spans="1:19" ht="15" customHeight="1">
      <c r="A12" s="330"/>
      <c r="B12" s="312" t="s">
        <v>1116</v>
      </c>
      <c r="C12" s="313" t="s">
        <v>1117</v>
      </c>
      <c r="D12" s="314"/>
      <c r="E12" s="314"/>
      <c r="F12" s="314"/>
      <c r="G12" s="314"/>
      <c r="H12" s="314"/>
      <c r="I12" s="314"/>
      <c r="J12" s="314"/>
      <c r="K12" s="314"/>
      <c r="L12" s="314"/>
      <c r="M12" s="314"/>
      <c r="N12" s="314"/>
      <c r="O12" s="314"/>
      <c r="P12" s="315"/>
      <c r="Q12" s="315"/>
    </row>
    <row r="13" spans="1:19" ht="15" customHeight="1">
      <c r="A13" s="330"/>
      <c r="B13" s="334" t="s">
        <v>1186</v>
      </c>
      <c r="C13" s="335" t="s">
        <v>1187</v>
      </c>
      <c r="D13" s="319"/>
      <c r="E13" s="319"/>
      <c r="F13" s="319"/>
      <c r="G13" s="319"/>
      <c r="H13" s="319"/>
      <c r="I13" s="319"/>
      <c r="J13" s="319"/>
      <c r="K13" s="319"/>
      <c r="L13" s="319"/>
      <c r="M13" s="319"/>
      <c r="N13" s="319"/>
      <c r="O13" s="319"/>
      <c r="P13" s="315"/>
      <c r="Q13" s="315"/>
    </row>
    <row r="14" spans="1:19" ht="15" customHeight="1">
      <c r="A14" s="330"/>
      <c r="B14" s="318" t="s">
        <v>1119</v>
      </c>
      <c r="C14" s="319" t="s">
        <v>1118</v>
      </c>
      <c r="D14" s="319"/>
      <c r="E14" s="319"/>
      <c r="F14" s="319"/>
      <c r="G14" s="319"/>
      <c r="H14" s="319"/>
      <c r="I14" s="319"/>
      <c r="J14" s="319"/>
      <c r="K14" s="319"/>
      <c r="L14" s="319"/>
      <c r="M14" s="319"/>
      <c r="N14" s="319"/>
      <c r="O14" s="320"/>
      <c r="P14" s="345"/>
      <c r="Q14" s="345"/>
    </row>
    <row r="15" spans="1:19" ht="15" customHeight="1">
      <c r="A15" s="330"/>
      <c r="B15" s="305"/>
      <c r="C15" s="188" t="s">
        <v>1111</v>
      </c>
      <c r="D15" s="188"/>
      <c r="E15" s="188"/>
      <c r="F15" s="188"/>
      <c r="G15" s="188"/>
      <c r="H15" s="188"/>
      <c r="I15" s="188"/>
      <c r="J15" s="188"/>
      <c r="K15" s="188"/>
      <c r="L15" s="188"/>
      <c r="M15" s="188"/>
      <c r="N15" s="188"/>
      <c r="O15" s="302"/>
      <c r="P15" s="345"/>
      <c r="Q15" s="345"/>
    </row>
    <row r="16" spans="1:19" ht="15" customHeight="1">
      <c r="A16" s="330"/>
      <c r="B16" s="305"/>
      <c r="C16" s="188" t="s">
        <v>1211</v>
      </c>
      <c r="D16" s="188"/>
      <c r="E16" s="188"/>
      <c r="F16" s="188"/>
      <c r="G16" s="188"/>
      <c r="H16" s="188"/>
      <c r="I16" s="188"/>
      <c r="J16" s="188"/>
      <c r="K16" s="188"/>
      <c r="L16" s="188"/>
      <c r="M16" s="188"/>
      <c r="N16" s="188"/>
      <c r="O16" s="302"/>
      <c r="P16" s="345"/>
      <c r="Q16" s="345"/>
    </row>
    <row r="17" spans="1:17" ht="15" customHeight="1">
      <c r="A17" s="330"/>
      <c r="B17" s="305"/>
      <c r="C17" s="188" t="s">
        <v>1109</v>
      </c>
      <c r="D17" s="188"/>
      <c r="E17" s="188"/>
      <c r="F17" s="188"/>
      <c r="G17" s="188"/>
      <c r="H17" s="188"/>
      <c r="I17" s="188"/>
      <c r="J17" s="188"/>
      <c r="K17" s="188"/>
      <c r="L17" s="188"/>
      <c r="M17" s="188"/>
      <c r="N17" s="188"/>
      <c r="O17" s="302"/>
      <c r="P17" s="345"/>
      <c r="Q17" s="345"/>
    </row>
    <row r="18" spans="1:17" ht="15" customHeight="1">
      <c r="A18" s="330"/>
      <c r="B18" s="321"/>
      <c r="C18" s="322" t="s">
        <v>1110</v>
      </c>
      <c r="D18" s="322"/>
      <c r="E18" s="322"/>
      <c r="F18" s="322"/>
      <c r="G18" s="322"/>
      <c r="H18" s="322"/>
      <c r="I18" s="322"/>
      <c r="J18" s="322"/>
      <c r="K18" s="322"/>
      <c r="L18" s="322"/>
      <c r="M18" s="322"/>
      <c r="N18" s="322"/>
      <c r="O18" s="323"/>
      <c r="P18" s="345"/>
      <c r="Q18" s="345"/>
    </row>
    <row r="19" spans="1:17" ht="15" customHeight="1">
      <c r="A19" s="330"/>
      <c r="B19" s="312" t="s">
        <v>1121</v>
      </c>
      <c r="C19" s="313" t="s">
        <v>1120</v>
      </c>
      <c r="D19" s="314"/>
      <c r="E19" s="314"/>
      <c r="F19" s="314"/>
      <c r="G19" s="314"/>
      <c r="H19" s="314"/>
      <c r="I19" s="314"/>
      <c r="J19" s="314"/>
      <c r="K19" s="314"/>
      <c r="L19" s="314"/>
      <c r="M19" s="314"/>
      <c r="N19" s="314"/>
      <c r="O19" s="314"/>
      <c r="P19" s="315"/>
      <c r="Q19" s="315"/>
    </row>
    <row r="20" spans="1:17" ht="15" customHeight="1">
      <c r="A20" s="330"/>
      <c r="B20" s="312" t="s">
        <v>1123</v>
      </c>
      <c r="C20" s="313" t="s">
        <v>1122</v>
      </c>
      <c r="D20" s="314"/>
      <c r="E20" s="314"/>
      <c r="F20" s="314"/>
      <c r="G20" s="314"/>
      <c r="H20" s="314"/>
      <c r="I20" s="314"/>
      <c r="J20" s="314"/>
      <c r="K20" s="314"/>
      <c r="L20" s="314"/>
      <c r="M20" s="314"/>
      <c r="N20" s="314"/>
      <c r="O20" s="314"/>
      <c r="P20" s="315"/>
      <c r="Q20" s="315"/>
    </row>
    <row r="21" spans="1:17" ht="15" customHeight="1">
      <c r="A21" s="330"/>
      <c r="B21" s="312" t="s">
        <v>1125</v>
      </c>
      <c r="C21" s="313" t="s">
        <v>1124</v>
      </c>
      <c r="D21" s="314"/>
      <c r="E21" s="314"/>
      <c r="F21" s="314"/>
      <c r="G21" s="314"/>
      <c r="H21" s="314"/>
      <c r="I21" s="314"/>
      <c r="J21" s="314"/>
      <c r="K21" s="314"/>
      <c r="L21" s="314"/>
      <c r="M21" s="314"/>
      <c r="N21" s="314"/>
      <c r="O21" s="314"/>
      <c r="P21" s="315"/>
      <c r="Q21" s="315"/>
    </row>
    <row r="22" spans="1:17" ht="15" customHeight="1">
      <c r="A22" s="330"/>
      <c r="B22" s="312" t="s">
        <v>1127</v>
      </c>
      <c r="C22" s="313" t="s">
        <v>1126</v>
      </c>
      <c r="D22" s="314"/>
      <c r="E22" s="314"/>
      <c r="F22" s="314"/>
      <c r="G22" s="314"/>
      <c r="H22" s="314"/>
      <c r="I22" s="314"/>
      <c r="J22" s="314"/>
      <c r="K22" s="314"/>
      <c r="L22" s="314"/>
      <c r="M22" s="314"/>
      <c r="N22" s="314"/>
      <c r="O22" s="314"/>
      <c r="P22" s="315"/>
      <c r="Q22" s="315"/>
    </row>
    <row r="23" spans="1:17" ht="15" customHeight="1">
      <c r="A23" s="330"/>
      <c r="B23" s="312" t="s">
        <v>1128</v>
      </c>
      <c r="C23" s="313" t="s">
        <v>1167</v>
      </c>
      <c r="D23" s="314"/>
      <c r="E23" s="314"/>
      <c r="F23" s="314"/>
      <c r="G23" s="314"/>
      <c r="H23" s="314"/>
      <c r="I23" s="314"/>
      <c r="J23" s="314"/>
      <c r="K23" s="314"/>
      <c r="L23" s="314"/>
      <c r="M23" s="314"/>
      <c r="N23" s="314"/>
      <c r="O23" s="314"/>
      <c r="P23" s="315"/>
      <c r="Q23" s="315"/>
    </row>
    <row r="24" spans="1:17" ht="15" customHeight="1">
      <c r="A24" s="330"/>
      <c r="B24" s="312" t="s">
        <v>1188</v>
      </c>
      <c r="C24" s="313" t="s">
        <v>1168</v>
      </c>
      <c r="D24" s="314"/>
      <c r="E24" s="314"/>
      <c r="F24" s="314"/>
      <c r="G24" s="314"/>
      <c r="H24" s="314"/>
      <c r="I24" s="314"/>
      <c r="J24" s="314"/>
      <c r="K24" s="314"/>
      <c r="L24" s="314"/>
      <c r="M24" s="314"/>
      <c r="N24" s="314"/>
      <c r="O24" s="314"/>
      <c r="P24" s="315"/>
      <c r="Q24" s="315"/>
    </row>
    <row r="25" spans="1:17" ht="15" customHeight="1">
      <c r="A25" s="330"/>
      <c r="B25" s="312" t="s">
        <v>1129</v>
      </c>
      <c r="C25" s="313" t="s">
        <v>1209</v>
      </c>
      <c r="D25" s="314"/>
      <c r="E25" s="314"/>
      <c r="F25" s="314"/>
      <c r="G25" s="314"/>
      <c r="H25" s="314"/>
      <c r="I25" s="314"/>
      <c r="J25" s="314"/>
      <c r="K25" s="314"/>
      <c r="L25" s="314"/>
      <c r="M25" s="314"/>
      <c r="N25" s="314"/>
      <c r="O25" s="314"/>
      <c r="P25" s="315"/>
      <c r="Q25" s="315"/>
    </row>
    <row r="26" spans="1:17" ht="15" customHeight="1">
      <c r="A26" s="330"/>
      <c r="B26" s="312" t="s">
        <v>1131</v>
      </c>
      <c r="C26" s="313" t="s">
        <v>1130</v>
      </c>
      <c r="D26" s="314"/>
      <c r="E26" s="314"/>
      <c r="F26" s="314"/>
      <c r="G26" s="314"/>
      <c r="H26" s="314"/>
      <c r="I26" s="314"/>
      <c r="J26" s="314"/>
      <c r="K26" s="314"/>
      <c r="L26" s="314"/>
      <c r="M26" s="314"/>
      <c r="N26" s="314"/>
      <c r="O26" s="314"/>
      <c r="P26" s="315"/>
      <c r="Q26" s="315"/>
    </row>
    <row r="27" spans="1:17" ht="15" customHeight="1">
      <c r="A27" s="330"/>
      <c r="B27" s="334" t="s">
        <v>1132</v>
      </c>
      <c r="C27" s="319" t="s">
        <v>1210</v>
      </c>
      <c r="D27" s="319"/>
      <c r="E27" s="319"/>
      <c r="F27" s="319"/>
      <c r="G27" s="319"/>
      <c r="H27" s="319"/>
      <c r="I27" s="319"/>
      <c r="J27" s="319"/>
      <c r="K27" s="319"/>
      <c r="L27" s="319"/>
      <c r="M27" s="319"/>
      <c r="N27" s="319"/>
      <c r="O27" s="320"/>
      <c r="P27" s="345"/>
      <c r="Q27" s="345"/>
    </row>
    <row r="28" spans="1:17" ht="15" customHeight="1">
      <c r="A28" s="330"/>
      <c r="B28" s="305"/>
      <c r="C28" s="188" t="s">
        <v>1133</v>
      </c>
      <c r="D28" s="188"/>
      <c r="E28" s="188"/>
      <c r="F28" s="188"/>
      <c r="G28" s="188"/>
      <c r="H28" s="188"/>
      <c r="I28" s="188"/>
      <c r="J28" s="188"/>
      <c r="K28" s="188"/>
      <c r="L28" s="188"/>
      <c r="M28" s="188"/>
      <c r="N28" s="188"/>
      <c r="O28" s="302"/>
      <c r="P28" s="345"/>
      <c r="Q28" s="345"/>
    </row>
    <row r="29" spans="1:17" ht="15" customHeight="1">
      <c r="A29" s="330"/>
      <c r="B29" s="305"/>
      <c r="C29" s="188" t="s">
        <v>1134</v>
      </c>
      <c r="D29" s="188"/>
      <c r="E29" s="188"/>
      <c r="F29" s="188"/>
      <c r="G29" s="188"/>
      <c r="H29" s="188"/>
      <c r="I29" s="188"/>
      <c r="J29" s="188"/>
      <c r="K29" s="188"/>
      <c r="L29" s="188"/>
      <c r="M29" s="188"/>
      <c r="N29" s="188"/>
      <c r="O29" s="302"/>
      <c r="P29" s="345"/>
      <c r="Q29" s="345"/>
    </row>
    <row r="30" spans="1:17" ht="15" customHeight="1">
      <c r="A30" s="330"/>
      <c r="B30" s="305"/>
      <c r="C30" s="188" t="s">
        <v>1135</v>
      </c>
      <c r="D30" s="188"/>
      <c r="E30" s="188"/>
      <c r="F30" s="188"/>
      <c r="G30" s="188"/>
      <c r="H30" s="188"/>
      <c r="I30" s="188"/>
      <c r="J30" s="188"/>
      <c r="K30" s="188"/>
      <c r="L30" s="188"/>
      <c r="M30" s="188"/>
      <c r="N30" s="188"/>
      <c r="O30" s="302"/>
      <c r="P30" s="345"/>
      <c r="Q30" s="345"/>
    </row>
    <row r="31" spans="1:17" ht="15" customHeight="1">
      <c r="A31" s="330"/>
      <c r="B31" s="321"/>
      <c r="C31" s="322" t="s">
        <v>1136</v>
      </c>
      <c r="D31" s="322"/>
      <c r="E31" s="322"/>
      <c r="F31" s="322"/>
      <c r="G31" s="322"/>
      <c r="H31" s="322"/>
      <c r="I31" s="322"/>
      <c r="J31" s="322"/>
      <c r="K31" s="322"/>
      <c r="L31" s="322"/>
      <c r="M31" s="322"/>
      <c r="N31" s="322"/>
      <c r="O31" s="323"/>
      <c r="P31" s="345"/>
      <c r="Q31" s="345"/>
    </row>
    <row r="32" spans="1:17" ht="15" customHeight="1">
      <c r="A32" s="330"/>
      <c r="B32" s="316" t="s">
        <v>1139</v>
      </c>
      <c r="C32" s="314" t="s">
        <v>1137</v>
      </c>
      <c r="D32" s="314"/>
      <c r="E32" s="314"/>
      <c r="F32" s="314"/>
      <c r="G32" s="314"/>
      <c r="H32" s="314"/>
      <c r="I32" s="314"/>
      <c r="J32" s="314"/>
      <c r="K32" s="314"/>
      <c r="L32" s="314"/>
      <c r="M32" s="314"/>
      <c r="N32" s="314"/>
      <c r="O32" s="317"/>
      <c r="P32" s="315"/>
      <c r="Q32" s="315"/>
    </row>
    <row r="33" spans="1:17" ht="15" customHeight="1">
      <c r="A33" s="330"/>
      <c r="B33" s="316" t="s">
        <v>1138</v>
      </c>
      <c r="C33" s="314" t="s">
        <v>1185</v>
      </c>
      <c r="D33" s="314"/>
      <c r="E33" s="314"/>
      <c r="F33" s="314"/>
      <c r="G33" s="314"/>
      <c r="H33" s="314"/>
      <c r="I33" s="314"/>
      <c r="J33" s="314"/>
      <c r="K33" s="314"/>
      <c r="L33" s="314"/>
      <c r="M33" s="314"/>
      <c r="N33" s="314"/>
      <c r="O33" s="317"/>
      <c r="P33" s="315"/>
      <c r="Q33" s="315"/>
    </row>
    <row r="34" spans="1:17" ht="15" customHeight="1">
      <c r="A34" s="330"/>
      <c r="B34" s="318" t="s">
        <v>1141</v>
      </c>
      <c r="C34" s="319" t="s">
        <v>1140</v>
      </c>
      <c r="D34" s="319"/>
      <c r="E34" s="319"/>
      <c r="F34" s="319"/>
      <c r="G34" s="319"/>
      <c r="H34" s="319"/>
      <c r="I34" s="319"/>
      <c r="J34" s="319"/>
      <c r="K34" s="319"/>
      <c r="L34" s="319"/>
      <c r="M34" s="319"/>
      <c r="N34" s="319"/>
      <c r="O34" s="320"/>
      <c r="P34" s="345"/>
      <c r="Q34" s="345"/>
    </row>
    <row r="35" spans="1:17" ht="15" customHeight="1">
      <c r="A35" s="330"/>
      <c r="B35" s="305"/>
      <c r="C35" s="188" t="s">
        <v>1133</v>
      </c>
      <c r="D35" s="188"/>
      <c r="E35" s="188"/>
      <c r="F35" s="188"/>
      <c r="G35" s="188"/>
      <c r="H35" s="188"/>
      <c r="I35" s="188"/>
      <c r="J35" s="188"/>
      <c r="K35" s="188"/>
      <c r="L35" s="188"/>
      <c r="M35" s="188"/>
      <c r="N35" s="188"/>
      <c r="O35" s="302"/>
      <c r="P35" s="345"/>
      <c r="Q35" s="345"/>
    </row>
    <row r="36" spans="1:17" ht="15" customHeight="1">
      <c r="A36" s="330"/>
      <c r="B36" s="305"/>
      <c r="C36" s="188" t="s">
        <v>1134</v>
      </c>
      <c r="D36" s="188"/>
      <c r="E36" s="188"/>
      <c r="F36" s="188"/>
      <c r="G36" s="188"/>
      <c r="H36" s="188"/>
      <c r="I36" s="188"/>
      <c r="J36" s="188"/>
      <c r="K36" s="188"/>
      <c r="L36" s="188"/>
      <c r="M36" s="188"/>
      <c r="N36" s="188"/>
      <c r="O36" s="302"/>
      <c r="P36" s="345"/>
      <c r="Q36" s="345"/>
    </row>
    <row r="37" spans="1:17" ht="15" customHeight="1">
      <c r="A37" s="330"/>
      <c r="B37" s="305"/>
      <c r="C37" s="188" t="s">
        <v>1135</v>
      </c>
      <c r="D37" s="188"/>
      <c r="E37" s="188"/>
      <c r="F37" s="188"/>
      <c r="G37" s="188"/>
      <c r="H37" s="188"/>
      <c r="I37" s="188"/>
      <c r="J37" s="188"/>
      <c r="K37" s="188"/>
      <c r="L37" s="188"/>
      <c r="M37" s="188"/>
      <c r="N37" s="188"/>
      <c r="O37" s="302"/>
      <c r="P37" s="345"/>
      <c r="Q37" s="345"/>
    </row>
    <row r="38" spans="1:17" ht="15" customHeight="1">
      <c r="A38" s="330"/>
      <c r="B38" s="321"/>
      <c r="C38" s="322" t="s">
        <v>1136</v>
      </c>
      <c r="D38" s="322"/>
      <c r="E38" s="322"/>
      <c r="F38" s="322"/>
      <c r="G38" s="322"/>
      <c r="H38" s="322"/>
      <c r="I38" s="322"/>
      <c r="J38" s="322"/>
      <c r="K38" s="322"/>
      <c r="L38" s="322"/>
      <c r="M38" s="322"/>
      <c r="N38" s="322"/>
      <c r="O38" s="323"/>
      <c r="P38" s="345"/>
      <c r="Q38" s="345"/>
    </row>
    <row r="39" spans="1:17" ht="15" customHeight="1">
      <c r="A39" s="330"/>
      <c r="B39" s="316" t="s">
        <v>1142</v>
      </c>
      <c r="C39" s="314" t="s">
        <v>1137</v>
      </c>
      <c r="D39" s="314"/>
      <c r="E39" s="314"/>
      <c r="F39" s="314"/>
      <c r="G39" s="314"/>
      <c r="H39" s="314"/>
      <c r="I39" s="314"/>
      <c r="J39" s="314"/>
      <c r="K39" s="314"/>
      <c r="L39" s="314"/>
      <c r="M39" s="314"/>
      <c r="N39" s="314"/>
      <c r="O39" s="317"/>
      <c r="P39" s="315"/>
      <c r="Q39" s="315"/>
    </row>
    <row r="40" spans="1:17" ht="15" customHeight="1">
      <c r="A40" s="330"/>
      <c r="B40" s="316" t="s">
        <v>1143</v>
      </c>
      <c r="C40" s="314" t="s">
        <v>1205</v>
      </c>
      <c r="D40" s="314"/>
      <c r="E40" s="314"/>
      <c r="F40" s="314"/>
      <c r="G40" s="314"/>
      <c r="H40" s="314"/>
      <c r="I40" s="314"/>
      <c r="J40" s="314"/>
      <c r="K40" s="314"/>
      <c r="L40" s="314"/>
      <c r="M40" s="314"/>
      <c r="N40" s="314"/>
      <c r="O40" s="317"/>
      <c r="P40" s="315"/>
      <c r="Q40" s="315"/>
    </row>
    <row r="41" spans="1:17" ht="15" customHeight="1">
      <c r="A41" s="330"/>
      <c r="B41" s="316" t="s">
        <v>1144</v>
      </c>
      <c r="C41" s="314" t="s">
        <v>1207</v>
      </c>
      <c r="D41" s="314"/>
      <c r="E41" s="314"/>
      <c r="F41" s="314"/>
      <c r="G41" s="314"/>
      <c r="H41" s="314"/>
      <c r="I41" s="314"/>
      <c r="J41" s="314"/>
      <c r="K41" s="314"/>
      <c r="L41" s="314"/>
      <c r="M41" s="314"/>
      <c r="N41" s="314"/>
      <c r="O41" s="317"/>
      <c r="P41" s="315"/>
      <c r="Q41" s="315"/>
    </row>
    <row r="42" spans="1:17" ht="15" customHeight="1">
      <c r="A42" s="330"/>
      <c r="B42" s="318" t="s">
        <v>1146</v>
      </c>
      <c r="C42" s="319" t="s">
        <v>1145</v>
      </c>
      <c r="D42" s="319"/>
      <c r="E42" s="319"/>
      <c r="F42" s="319"/>
      <c r="G42" s="319"/>
      <c r="H42" s="319"/>
      <c r="I42" s="319"/>
      <c r="J42" s="319"/>
      <c r="K42" s="319"/>
      <c r="L42" s="319"/>
      <c r="M42" s="319"/>
      <c r="N42" s="319"/>
      <c r="O42" s="320"/>
      <c r="P42" s="345"/>
      <c r="Q42" s="345"/>
    </row>
    <row r="43" spans="1:17" ht="15" customHeight="1">
      <c r="A43" s="330"/>
      <c r="B43" s="321"/>
      <c r="C43" s="322" t="s">
        <v>1147</v>
      </c>
      <c r="D43" s="322"/>
      <c r="E43" s="322"/>
      <c r="F43" s="322"/>
      <c r="G43" s="322"/>
      <c r="H43" s="322"/>
      <c r="I43" s="322"/>
      <c r="J43" s="322"/>
      <c r="K43" s="322"/>
      <c r="L43" s="322"/>
      <c r="M43" s="322"/>
      <c r="N43" s="322"/>
      <c r="O43" s="323"/>
      <c r="P43" s="345"/>
      <c r="Q43" s="345"/>
    </row>
    <row r="44" spans="1:17" ht="15" customHeight="1">
      <c r="A44" s="330"/>
      <c r="B44" s="316" t="s">
        <v>1149</v>
      </c>
      <c r="C44" s="314" t="s">
        <v>1148</v>
      </c>
      <c r="D44" s="314"/>
      <c r="E44" s="314"/>
      <c r="F44" s="314"/>
      <c r="G44" s="314"/>
      <c r="H44" s="314"/>
      <c r="I44" s="314"/>
      <c r="J44" s="314"/>
      <c r="K44" s="314"/>
      <c r="L44" s="314"/>
      <c r="M44" s="314"/>
      <c r="N44" s="314"/>
      <c r="O44" s="317"/>
      <c r="P44" s="315"/>
      <c r="Q44" s="315"/>
    </row>
    <row r="45" spans="1:17" ht="15" customHeight="1">
      <c r="A45" s="330"/>
      <c r="B45" s="318" t="s">
        <v>1151</v>
      </c>
      <c r="C45" s="319" t="s">
        <v>1150</v>
      </c>
      <c r="D45" s="319"/>
      <c r="E45" s="319"/>
      <c r="F45" s="319"/>
      <c r="G45" s="319"/>
      <c r="H45" s="319"/>
      <c r="I45" s="319"/>
      <c r="J45" s="319"/>
      <c r="K45" s="319"/>
      <c r="L45" s="319"/>
      <c r="M45" s="319"/>
      <c r="N45" s="319"/>
      <c r="O45" s="320"/>
      <c r="P45" s="345"/>
      <c r="Q45" s="345"/>
    </row>
    <row r="46" spans="1:17" ht="15" customHeight="1">
      <c r="A46" s="330"/>
      <c r="B46" s="321"/>
      <c r="C46" s="322" t="s">
        <v>1152</v>
      </c>
      <c r="D46" s="322"/>
      <c r="E46" s="322"/>
      <c r="F46" s="322"/>
      <c r="G46" s="322"/>
      <c r="H46" s="322"/>
      <c r="I46" s="322"/>
      <c r="J46" s="322"/>
      <c r="K46" s="322"/>
      <c r="L46" s="322"/>
      <c r="M46" s="322"/>
      <c r="N46" s="322"/>
      <c r="O46" s="323"/>
      <c r="P46" s="345"/>
      <c r="Q46" s="345"/>
    </row>
    <row r="47" spans="1:17" ht="15" customHeight="1">
      <c r="A47" s="330"/>
      <c r="B47" s="318" t="s">
        <v>1155</v>
      </c>
      <c r="C47" s="319" t="s">
        <v>1153</v>
      </c>
      <c r="D47" s="319"/>
      <c r="E47" s="319"/>
      <c r="F47" s="319"/>
      <c r="G47" s="319"/>
      <c r="H47" s="319"/>
      <c r="I47" s="319"/>
      <c r="J47" s="319"/>
      <c r="K47" s="319"/>
      <c r="L47" s="319"/>
      <c r="M47" s="319"/>
      <c r="N47" s="319"/>
      <c r="O47" s="320"/>
      <c r="P47" s="345"/>
      <c r="Q47" s="345"/>
    </row>
    <row r="48" spans="1:17" ht="15" customHeight="1">
      <c r="A48" s="330"/>
      <c r="B48" s="321"/>
      <c r="C48" s="322" t="s">
        <v>1154</v>
      </c>
      <c r="D48" s="322"/>
      <c r="E48" s="322"/>
      <c r="F48" s="322"/>
      <c r="G48" s="322"/>
      <c r="H48" s="322"/>
      <c r="I48" s="322"/>
      <c r="J48" s="322"/>
      <c r="K48" s="322"/>
      <c r="L48" s="322"/>
      <c r="M48" s="322"/>
      <c r="N48" s="322"/>
      <c r="O48" s="323"/>
      <c r="P48" s="345"/>
      <c r="Q48" s="345"/>
    </row>
    <row r="49" spans="1:17" ht="15" customHeight="1">
      <c r="A49" s="330"/>
      <c r="B49" s="318" t="s">
        <v>1158</v>
      </c>
      <c r="C49" s="319" t="s">
        <v>1156</v>
      </c>
      <c r="D49" s="319"/>
      <c r="E49" s="319"/>
      <c r="F49" s="319"/>
      <c r="G49" s="319"/>
      <c r="H49" s="319"/>
      <c r="I49" s="319"/>
      <c r="J49" s="319"/>
      <c r="K49" s="319"/>
      <c r="L49" s="319"/>
      <c r="M49" s="319"/>
      <c r="N49" s="319"/>
      <c r="O49" s="320"/>
      <c r="P49" s="345"/>
      <c r="Q49" s="345"/>
    </row>
    <row r="50" spans="1:17" ht="15" customHeight="1">
      <c r="A50" s="330"/>
      <c r="B50" s="305"/>
      <c r="C50" s="188" t="s">
        <v>1166</v>
      </c>
      <c r="D50" s="188"/>
      <c r="E50" s="188"/>
      <c r="F50" s="188"/>
      <c r="G50" s="188"/>
      <c r="H50" s="188"/>
      <c r="I50" s="188"/>
      <c r="J50" s="188"/>
      <c r="K50" s="188"/>
      <c r="L50" s="188"/>
      <c r="M50" s="188"/>
      <c r="N50" s="188"/>
      <c r="O50" s="302"/>
      <c r="P50" s="345"/>
      <c r="Q50" s="345"/>
    </row>
    <row r="51" spans="1:17" ht="15" customHeight="1">
      <c r="A51" s="330"/>
      <c r="B51" s="321"/>
      <c r="C51" s="322" t="s">
        <v>1157</v>
      </c>
      <c r="D51" s="322"/>
      <c r="E51" s="322"/>
      <c r="F51" s="322"/>
      <c r="G51" s="322"/>
      <c r="H51" s="322"/>
      <c r="I51" s="322"/>
      <c r="J51" s="322"/>
      <c r="K51" s="322"/>
      <c r="L51" s="322"/>
      <c r="M51" s="322"/>
      <c r="N51" s="322"/>
      <c r="O51" s="323"/>
      <c r="P51" s="345"/>
      <c r="Q51" s="345"/>
    </row>
    <row r="52" spans="1:17" ht="15" customHeight="1">
      <c r="A52" s="330"/>
      <c r="B52" s="318" t="s">
        <v>1161</v>
      </c>
      <c r="C52" s="319" t="s">
        <v>1159</v>
      </c>
      <c r="D52" s="319"/>
      <c r="E52" s="319"/>
      <c r="F52" s="319"/>
      <c r="G52" s="319"/>
      <c r="H52" s="319"/>
      <c r="I52" s="319"/>
      <c r="J52" s="319"/>
      <c r="K52" s="319"/>
      <c r="L52" s="319"/>
      <c r="M52" s="319"/>
      <c r="N52" s="319"/>
      <c r="O52" s="320"/>
      <c r="P52" s="345"/>
      <c r="Q52" s="345"/>
    </row>
    <row r="53" spans="1:17" ht="15" customHeight="1">
      <c r="A53" s="330"/>
      <c r="B53" s="321"/>
      <c r="C53" s="322" t="s">
        <v>1160</v>
      </c>
      <c r="D53" s="322"/>
      <c r="E53" s="322"/>
      <c r="F53" s="322"/>
      <c r="G53" s="322"/>
      <c r="H53" s="322"/>
      <c r="I53" s="322"/>
      <c r="J53" s="322"/>
      <c r="K53" s="322"/>
      <c r="L53" s="322"/>
      <c r="M53" s="322"/>
      <c r="N53" s="322"/>
      <c r="O53" s="323"/>
      <c r="P53" s="345"/>
      <c r="Q53" s="345"/>
    </row>
    <row r="54" spans="1:17" ht="15" customHeight="1">
      <c r="A54" s="330"/>
      <c r="B54" s="316" t="s">
        <v>1162</v>
      </c>
      <c r="C54" s="314" t="s">
        <v>1169</v>
      </c>
      <c r="D54" s="314"/>
      <c r="E54" s="314"/>
      <c r="F54" s="314"/>
      <c r="G54" s="314"/>
      <c r="H54" s="314"/>
      <c r="I54" s="314"/>
      <c r="J54" s="314"/>
      <c r="K54" s="314"/>
      <c r="L54" s="314"/>
      <c r="M54" s="314"/>
      <c r="N54" s="314"/>
      <c r="O54" s="317"/>
      <c r="P54" s="315"/>
      <c r="Q54" s="315"/>
    </row>
    <row r="55" spans="1:17" ht="15" customHeight="1">
      <c r="A55" s="330"/>
      <c r="B55" s="316" t="s">
        <v>1163</v>
      </c>
      <c r="C55" s="314" t="s">
        <v>1165</v>
      </c>
      <c r="D55" s="314"/>
      <c r="E55" s="314"/>
      <c r="F55" s="314"/>
      <c r="G55" s="314"/>
      <c r="H55" s="314"/>
      <c r="I55" s="314"/>
      <c r="J55" s="314"/>
      <c r="K55" s="314"/>
      <c r="L55" s="314"/>
      <c r="M55" s="314"/>
      <c r="N55" s="314"/>
      <c r="O55" s="317"/>
      <c r="P55" s="315"/>
      <c r="Q55" s="315"/>
    </row>
    <row r="56" spans="1:17" ht="15" customHeight="1">
      <c r="A56" s="330"/>
      <c r="B56" s="316" t="s">
        <v>1170</v>
      </c>
      <c r="C56" s="314" t="s">
        <v>1164</v>
      </c>
      <c r="D56" s="314"/>
      <c r="E56" s="314"/>
      <c r="F56" s="314"/>
      <c r="G56" s="314"/>
      <c r="H56" s="314"/>
      <c r="I56" s="314"/>
      <c r="J56" s="314"/>
      <c r="K56" s="314"/>
      <c r="L56" s="314"/>
      <c r="M56" s="314"/>
      <c r="N56" s="314"/>
      <c r="O56" s="317"/>
      <c r="P56" s="315"/>
      <c r="Q56" s="315"/>
    </row>
    <row r="57" spans="1:17" ht="15" customHeight="1">
      <c r="A57" s="330"/>
      <c r="B57" s="316" t="s">
        <v>1172</v>
      </c>
      <c r="C57" s="314" t="s">
        <v>1171</v>
      </c>
      <c r="D57" s="314"/>
      <c r="E57" s="314"/>
      <c r="F57" s="314"/>
      <c r="G57" s="314"/>
      <c r="H57" s="314"/>
      <c r="I57" s="314"/>
      <c r="J57" s="314"/>
      <c r="K57" s="314"/>
      <c r="L57" s="314"/>
      <c r="M57" s="314"/>
      <c r="N57" s="314"/>
      <c r="O57" s="317"/>
      <c r="P57" s="315"/>
      <c r="Q57" s="315"/>
    </row>
    <row r="58" spans="1:17" ht="15" customHeight="1">
      <c r="A58" s="330"/>
      <c r="B58" s="316" t="s">
        <v>1173</v>
      </c>
      <c r="C58" s="314" t="s">
        <v>1175</v>
      </c>
      <c r="D58" s="314"/>
      <c r="E58" s="314"/>
      <c r="F58" s="314"/>
      <c r="G58" s="314"/>
      <c r="H58" s="314"/>
      <c r="I58" s="314"/>
      <c r="J58" s="314"/>
      <c r="K58" s="314"/>
      <c r="L58" s="314"/>
      <c r="M58" s="314"/>
      <c r="N58" s="314"/>
      <c r="O58" s="317"/>
      <c r="P58" s="315"/>
      <c r="Q58" s="315"/>
    </row>
    <row r="59" spans="1:17" ht="15" customHeight="1">
      <c r="A59" s="330"/>
      <c r="B59" s="318" t="s">
        <v>1177</v>
      </c>
      <c r="C59" s="319" t="s">
        <v>1174</v>
      </c>
      <c r="D59" s="319"/>
      <c r="E59" s="319"/>
      <c r="F59" s="319"/>
      <c r="G59" s="319"/>
      <c r="H59" s="319"/>
      <c r="I59" s="319"/>
      <c r="J59" s="319"/>
      <c r="K59" s="319"/>
      <c r="L59" s="319"/>
      <c r="M59" s="319"/>
      <c r="N59" s="319"/>
      <c r="O59" s="320"/>
      <c r="P59" s="345"/>
      <c r="Q59" s="345"/>
    </row>
    <row r="60" spans="1:17" ht="15" customHeight="1">
      <c r="A60" s="330"/>
      <c r="B60" s="321"/>
      <c r="C60" s="322" t="s">
        <v>1176</v>
      </c>
      <c r="D60" s="322"/>
      <c r="E60" s="322"/>
      <c r="F60" s="322"/>
      <c r="G60" s="322"/>
      <c r="H60" s="322"/>
      <c r="I60" s="322"/>
      <c r="J60" s="322"/>
      <c r="K60" s="322"/>
      <c r="L60" s="322"/>
      <c r="M60" s="322"/>
      <c r="N60" s="322"/>
      <c r="O60" s="323"/>
      <c r="P60" s="345"/>
      <c r="Q60" s="345"/>
    </row>
    <row r="61" spans="1:17" ht="15" customHeight="1">
      <c r="A61" s="330"/>
      <c r="B61" s="339" t="s">
        <v>1178</v>
      </c>
      <c r="C61" s="319" t="s">
        <v>1199</v>
      </c>
      <c r="D61" s="319"/>
      <c r="E61" s="319"/>
      <c r="F61" s="319"/>
      <c r="G61" s="319"/>
      <c r="H61" s="319"/>
      <c r="I61" s="319"/>
      <c r="J61" s="319"/>
      <c r="K61" s="319"/>
      <c r="L61" s="319"/>
      <c r="M61" s="319"/>
      <c r="N61" s="319"/>
      <c r="O61" s="320"/>
      <c r="P61" s="350"/>
      <c r="Q61" s="350"/>
    </row>
    <row r="62" spans="1:17" ht="15" customHeight="1">
      <c r="A62" s="330"/>
      <c r="B62" s="342"/>
      <c r="C62" s="188" t="s">
        <v>1203</v>
      </c>
      <c r="D62" s="188"/>
      <c r="E62" s="188"/>
      <c r="F62" s="188"/>
      <c r="G62" s="188"/>
      <c r="H62" s="188"/>
      <c r="I62" s="188"/>
      <c r="J62" s="188"/>
      <c r="K62" s="188"/>
      <c r="L62" s="188"/>
      <c r="M62" s="188"/>
      <c r="N62" s="188"/>
      <c r="O62" s="302"/>
      <c r="P62" s="351"/>
      <c r="Q62" s="351"/>
    </row>
    <row r="63" spans="1:17" ht="15" customHeight="1">
      <c r="A63" s="330"/>
      <c r="B63" s="340"/>
      <c r="C63" s="322" t="s">
        <v>1202</v>
      </c>
      <c r="D63" s="322"/>
      <c r="E63" s="322"/>
      <c r="F63" s="322"/>
      <c r="G63" s="322"/>
      <c r="H63" s="322"/>
      <c r="I63" s="322"/>
      <c r="J63" s="322"/>
      <c r="K63" s="322"/>
      <c r="L63" s="322"/>
      <c r="M63" s="322"/>
      <c r="N63" s="322"/>
      <c r="O63" s="323"/>
      <c r="P63" s="351"/>
      <c r="Q63" s="351"/>
    </row>
    <row r="64" spans="1:17" ht="15" customHeight="1">
      <c r="A64" s="333"/>
      <c r="B64" s="306" t="s">
        <v>1194</v>
      </c>
      <c r="C64" s="303" t="s">
        <v>1179</v>
      </c>
      <c r="D64" s="303"/>
      <c r="E64" s="303"/>
      <c r="F64" s="303"/>
      <c r="G64" s="303"/>
      <c r="H64" s="303"/>
      <c r="I64" s="303"/>
      <c r="J64" s="303"/>
      <c r="K64" s="303"/>
      <c r="L64" s="303"/>
      <c r="M64" s="303"/>
      <c r="N64" s="303"/>
      <c r="O64" s="304"/>
      <c r="P64" s="341"/>
      <c r="Q64" s="341"/>
    </row>
  </sheetData>
  <mergeCells count="22">
    <mergeCell ref="P61:P63"/>
    <mergeCell ref="Q61:Q63"/>
    <mergeCell ref="P59:P60"/>
    <mergeCell ref="Q59:Q60"/>
    <mergeCell ref="P42:P43"/>
    <mergeCell ref="Q42:Q43"/>
    <mergeCell ref="P45:P46"/>
    <mergeCell ref="Q45:Q46"/>
    <mergeCell ref="P47:P48"/>
    <mergeCell ref="Q47:Q48"/>
    <mergeCell ref="A4:O4"/>
    <mergeCell ref="P49:P51"/>
    <mergeCell ref="Q49:Q51"/>
    <mergeCell ref="P52:P53"/>
    <mergeCell ref="Q52:Q53"/>
    <mergeCell ref="P14:P18"/>
    <mergeCell ref="Q14:Q18"/>
    <mergeCell ref="P27:P31"/>
    <mergeCell ref="Q27:Q31"/>
    <mergeCell ref="P34:P38"/>
    <mergeCell ref="Q34:Q38"/>
    <mergeCell ref="P8:Q9"/>
  </mergeCells>
  <phoneticPr fontId="2"/>
  <dataValidations count="1">
    <dataValidation type="list" allowBlank="1" showInputMessage="1" showErrorMessage="1" sqref="P5:P7 P64 P61:P62 P54:P59 P52 P49 P47 P44:P45 P39:P42 P32:P34 P19:P27 P10:P14">
      <formula1>$S$5:$S$7</formula1>
    </dataValidation>
  </dataValidations>
  <pageMargins left="0.7" right="0.7" top="0.75" bottom="0.75" header="0.3" footer="0.3"/>
  <pageSetup paperSize="9" scale="8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N65"/>
  <sheetViews>
    <sheetView view="pageBreakPreview" zoomScale="85" zoomScaleNormal="100" zoomScaleSheetLayoutView="85" workbookViewId="0"/>
  </sheetViews>
  <sheetFormatPr defaultColWidth="2.625" defaultRowHeight="15" customHeight="1"/>
  <cols>
    <col min="1" max="4" width="2.625" style="15"/>
    <col min="5" max="34" width="2.625" style="1"/>
    <col min="35" max="38" width="2.625" style="15"/>
    <col min="39" max="70" width="2.625" style="1"/>
    <col min="71" max="71" width="18.375" style="1" bestFit="1" customWidth="1"/>
    <col min="72" max="98" width="2.625" style="1"/>
    <col min="99" max="99" width="105.375" style="1" customWidth="1"/>
    <col min="100" max="100" width="9.5" style="1" customWidth="1"/>
    <col min="101" max="111" width="2.625" style="1" customWidth="1"/>
    <col min="112" max="16384" width="2.625" style="1"/>
  </cols>
  <sheetData>
    <row r="1" spans="1:108" ht="27" customHeight="1">
      <c r="A1" s="29"/>
      <c r="B1" s="29"/>
      <c r="C1" s="29"/>
      <c r="D1" s="29"/>
      <c r="E1" s="445" t="s">
        <v>1101</v>
      </c>
      <c r="F1" s="445"/>
      <c r="G1" s="445"/>
      <c r="H1" s="445"/>
      <c r="I1" s="445"/>
      <c r="J1" s="445"/>
      <c r="K1" s="445"/>
      <c r="L1" s="445"/>
      <c r="M1" s="445"/>
      <c r="N1" s="445"/>
      <c r="O1" s="445"/>
      <c r="P1" s="445"/>
      <c r="Q1" s="445"/>
      <c r="R1" s="445"/>
      <c r="S1" s="445"/>
      <c r="T1" s="445"/>
      <c r="U1" s="445"/>
      <c r="V1" s="445"/>
      <c r="W1" s="445"/>
      <c r="X1" s="445"/>
      <c r="Y1" s="445"/>
      <c r="Z1" s="445"/>
      <c r="AA1" s="445"/>
      <c r="AB1" s="445"/>
      <c r="AC1" s="446"/>
      <c r="AD1" s="447" t="s">
        <v>997</v>
      </c>
      <c r="AE1" s="448"/>
      <c r="AF1" s="448"/>
      <c r="AG1" s="449"/>
      <c r="AI1" s="29"/>
      <c r="AJ1" s="29"/>
      <c r="AK1" s="29"/>
      <c r="AL1" s="29"/>
      <c r="AM1" s="445" t="s">
        <v>3</v>
      </c>
      <c r="AN1" s="445"/>
      <c r="AO1" s="445"/>
      <c r="AP1" s="445"/>
      <c r="AQ1" s="445"/>
      <c r="AR1" s="445"/>
      <c r="AS1" s="445"/>
      <c r="AT1" s="445"/>
      <c r="AU1" s="445"/>
      <c r="AV1" s="445"/>
      <c r="AW1" s="445"/>
      <c r="AX1" s="445"/>
      <c r="AY1" s="445"/>
      <c r="AZ1" s="445"/>
      <c r="BA1" s="445"/>
      <c r="BB1" s="445"/>
      <c r="BC1" s="445"/>
      <c r="BD1" s="445"/>
      <c r="BE1" s="445"/>
      <c r="BF1" s="445"/>
      <c r="BG1" s="445"/>
      <c r="BH1" s="445"/>
      <c r="BI1" s="445"/>
      <c r="BJ1" s="445"/>
      <c r="BK1" s="446"/>
      <c r="BL1" s="447" t="s">
        <v>997</v>
      </c>
      <c r="BM1" s="448"/>
      <c r="BN1" s="448"/>
      <c r="BO1" s="44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c r="CR1" s="69"/>
      <c r="CS1" s="69"/>
      <c r="CT1" s="69"/>
      <c r="CV1" s="1" t="s">
        <v>372</v>
      </c>
      <c r="CW1" s="1" t="s">
        <v>468</v>
      </c>
      <c r="CY1" s="1">
        <v>58</v>
      </c>
      <c r="DA1" s="1" t="s">
        <v>1025</v>
      </c>
      <c r="DD1" s="1" t="s">
        <v>631</v>
      </c>
    </row>
    <row r="2" spans="1:108" ht="15" customHeight="1">
      <c r="W2" s="336"/>
      <c r="X2" s="336" t="s">
        <v>1196</v>
      </c>
      <c r="Y2" s="337" t="s">
        <v>1206</v>
      </c>
      <c r="Z2" s="338" t="s">
        <v>1197</v>
      </c>
      <c r="AA2" s="338"/>
      <c r="AB2" s="338"/>
      <c r="AC2" s="338"/>
      <c r="AD2" s="338"/>
      <c r="AE2" s="338"/>
      <c r="AF2" s="338"/>
      <c r="AG2" s="338"/>
      <c r="BE2" s="336"/>
      <c r="BF2" s="336" t="s">
        <v>1196</v>
      </c>
      <c r="BG2" s="337" t="str">
        <f>Y2</f>
        <v>８</v>
      </c>
      <c r="BH2" s="338" t="s">
        <v>1197</v>
      </c>
      <c r="BI2" s="338"/>
      <c r="BJ2" s="338"/>
      <c r="BK2" s="338"/>
      <c r="BL2" s="338"/>
      <c r="BM2" s="338"/>
      <c r="BN2" s="338"/>
      <c r="BO2" s="338"/>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V2" s="1" t="s">
        <v>373</v>
      </c>
      <c r="CW2" s="1" t="s">
        <v>469</v>
      </c>
      <c r="CY2" s="1">
        <v>59</v>
      </c>
      <c r="DA2" s="1" t="s">
        <v>1026</v>
      </c>
      <c r="DD2" s="1" t="s">
        <v>632</v>
      </c>
    </row>
    <row r="3" spans="1:108" ht="30" customHeight="1">
      <c r="A3" s="458" t="s">
        <v>35</v>
      </c>
      <c r="B3" s="458"/>
      <c r="C3" s="458"/>
      <c r="D3" s="458"/>
      <c r="E3" s="409" t="s">
        <v>32</v>
      </c>
      <c r="F3" s="409"/>
      <c r="G3" s="409"/>
      <c r="H3" s="409"/>
      <c r="I3" s="487"/>
      <c r="J3" s="465"/>
      <c r="K3" s="465"/>
      <c r="L3" s="465"/>
      <c r="M3" s="465"/>
      <c r="N3" s="465"/>
      <c r="O3" s="465"/>
      <c r="P3" s="465"/>
      <c r="Q3" s="465"/>
      <c r="R3" s="465"/>
      <c r="S3" s="465"/>
      <c r="T3" s="465"/>
      <c r="U3" s="465"/>
      <c r="V3" s="465"/>
      <c r="W3" s="465"/>
      <c r="X3" s="465"/>
      <c r="Y3" s="465"/>
      <c r="Z3" s="465"/>
      <c r="AA3" s="465"/>
      <c r="AB3" s="465"/>
      <c r="AC3" s="465"/>
      <c r="AD3" s="465"/>
      <c r="AE3" s="465"/>
      <c r="AF3" s="465"/>
      <c r="AG3" s="466"/>
      <c r="AI3" s="458" t="s">
        <v>35</v>
      </c>
      <c r="AJ3" s="458"/>
      <c r="AK3" s="458"/>
      <c r="AL3" s="458"/>
      <c r="AM3" s="409" t="s">
        <v>32</v>
      </c>
      <c r="AN3" s="409"/>
      <c r="AO3" s="409"/>
      <c r="AP3" s="409"/>
      <c r="AQ3" s="459" t="s">
        <v>998</v>
      </c>
      <c r="AR3" s="460"/>
      <c r="AS3" s="460"/>
      <c r="AT3" s="460"/>
      <c r="AU3" s="460"/>
      <c r="AV3" s="460"/>
      <c r="AW3" s="460"/>
      <c r="AX3" s="460"/>
      <c r="AY3" s="460"/>
      <c r="AZ3" s="460"/>
      <c r="BA3" s="460"/>
      <c r="BB3" s="460"/>
      <c r="BC3" s="460"/>
      <c r="BD3" s="460"/>
      <c r="BE3" s="460"/>
      <c r="BF3" s="460"/>
      <c r="BG3" s="460"/>
      <c r="BH3" s="460"/>
      <c r="BI3" s="460"/>
      <c r="BJ3" s="460"/>
      <c r="BK3" s="460"/>
      <c r="BL3" s="460"/>
      <c r="BM3" s="460"/>
      <c r="BN3" s="460"/>
      <c r="BO3" s="461"/>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V3" s="1" t="s">
        <v>374</v>
      </c>
      <c r="CW3" s="1" t="s">
        <v>470</v>
      </c>
      <c r="CY3" s="1">
        <v>60</v>
      </c>
      <c r="DA3" s="1" t="s">
        <v>509</v>
      </c>
      <c r="DD3" s="1" t="s">
        <v>633</v>
      </c>
    </row>
    <row r="4" spans="1:108" ht="30" customHeight="1">
      <c r="A4" s="458"/>
      <c r="B4" s="458"/>
      <c r="C4" s="458"/>
      <c r="D4" s="458"/>
      <c r="E4" s="409" t="s">
        <v>33</v>
      </c>
      <c r="F4" s="409"/>
      <c r="G4" s="409"/>
      <c r="H4" s="409"/>
      <c r="I4" s="464"/>
      <c r="J4" s="465"/>
      <c r="K4" s="465"/>
      <c r="L4" s="465"/>
      <c r="M4" s="465"/>
      <c r="N4" s="465"/>
      <c r="O4" s="465"/>
      <c r="P4" s="465"/>
      <c r="Q4" s="465"/>
      <c r="R4" s="465"/>
      <c r="S4" s="465"/>
      <c r="T4" s="465"/>
      <c r="U4" s="465"/>
      <c r="V4" s="465"/>
      <c r="W4" s="465"/>
      <c r="X4" s="465"/>
      <c r="Y4" s="465"/>
      <c r="Z4" s="465"/>
      <c r="AA4" s="465"/>
      <c r="AB4" s="465"/>
      <c r="AC4" s="465"/>
      <c r="AD4" s="465"/>
      <c r="AE4" s="465"/>
      <c r="AF4" s="465"/>
      <c r="AG4" s="466"/>
      <c r="AI4" s="458"/>
      <c r="AJ4" s="458"/>
      <c r="AK4" s="458"/>
      <c r="AL4" s="458"/>
      <c r="AM4" s="409" t="s">
        <v>33</v>
      </c>
      <c r="AN4" s="409"/>
      <c r="AO4" s="409"/>
      <c r="AP4" s="409"/>
      <c r="AQ4" s="388" t="s">
        <v>550</v>
      </c>
      <c r="AR4" s="372"/>
      <c r="AS4" s="372"/>
      <c r="AT4" s="372"/>
      <c r="AU4" s="372"/>
      <c r="AV4" s="372"/>
      <c r="AW4" s="372"/>
      <c r="AX4" s="372"/>
      <c r="AY4" s="372"/>
      <c r="AZ4" s="372"/>
      <c r="BA4" s="372"/>
      <c r="BB4" s="372"/>
      <c r="BC4" s="372"/>
      <c r="BD4" s="372"/>
      <c r="BE4" s="372"/>
      <c r="BF4" s="372"/>
      <c r="BG4" s="372"/>
      <c r="BH4" s="372"/>
      <c r="BI4" s="372"/>
      <c r="BJ4" s="372"/>
      <c r="BK4" s="372"/>
      <c r="BL4" s="372"/>
      <c r="BM4" s="372"/>
      <c r="BN4" s="372"/>
      <c r="BO4" s="373"/>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V4" s="1" t="s">
        <v>375</v>
      </c>
      <c r="CW4" s="1" t="s">
        <v>471</v>
      </c>
      <c r="CY4" s="1">
        <v>61</v>
      </c>
      <c r="DA4" s="1" t="s">
        <v>510</v>
      </c>
      <c r="DD4" s="1" t="s">
        <v>634</v>
      </c>
    </row>
    <row r="5" spans="1:108" ht="30" customHeight="1">
      <c r="A5" s="458"/>
      <c r="B5" s="458"/>
      <c r="C5" s="458"/>
      <c r="D5" s="458"/>
      <c r="E5" s="462" t="s">
        <v>34</v>
      </c>
      <c r="F5" s="462"/>
      <c r="G5" s="462"/>
      <c r="H5" s="462"/>
      <c r="I5" s="463"/>
      <c r="J5" s="463"/>
      <c r="K5" s="463"/>
      <c r="L5" s="463"/>
      <c r="M5" s="463"/>
      <c r="N5" s="463"/>
      <c r="O5" s="463"/>
      <c r="P5" s="463"/>
      <c r="Q5" s="463"/>
      <c r="R5" s="463"/>
      <c r="S5" s="462" t="s">
        <v>999</v>
      </c>
      <c r="T5" s="462"/>
      <c r="U5" s="462"/>
      <c r="V5" s="462"/>
      <c r="W5" s="463"/>
      <c r="X5" s="463"/>
      <c r="Y5" s="463"/>
      <c r="Z5" s="463"/>
      <c r="AA5" s="463"/>
      <c r="AB5" s="463"/>
      <c r="AC5" s="463"/>
      <c r="AD5" s="463"/>
      <c r="AE5" s="463"/>
      <c r="AF5" s="463"/>
      <c r="AG5" s="463"/>
      <c r="AI5" s="458"/>
      <c r="AJ5" s="458"/>
      <c r="AK5" s="458"/>
      <c r="AL5" s="458"/>
      <c r="AM5" s="462" t="s">
        <v>34</v>
      </c>
      <c r="AN5" s="462"/>
      <c r="AO5" s="462"/>
      <c r="AP5" s="462"/>
      <c r="AQ5" s="463"/>
      <c r="AR5" s="463"/>
      <c r="AS5" s="463"/>
      <c r="AT5" s="463"/>
      <c r="AU5" s="463"/>
      <c r="AV5" s="463"/>
      <c r="AW5" s="463"/>
      <c r="AX5" s="463"/>
      <c r="AY5" s="463"/>
      <c r="AZ5" s="463"/>
      <c r="BA5" s="462" t="s">
        <v>999</v>
      </c>
      <c r="BB5" s="462"/>
      <c r="BC5" s="462"/>
      <c r="BD5" s="462"/>
      <c r="BE5" s="463"/>
      <c r="BF5" s="463"/>
      <c r="BG5" s="463"/>
      <c r="BH5" s="463"/>
      <c r="BI5" s="463"/>
      <c r="BJ5" s="463"/>
      <c r="BK5" s="463"/>
      <c r="BL5" s="463"/>
      <c r="BM5" s="463"/>
      <c r="BN5" s="463"/>
      <c r="BO5" s="463"/>
      <c r="BP5" s="65" t="s">
        <v>1002</v>
      </c>
      <c r="BQ5" s="64"/>
      <c r="BR5" s="64"/>
      <c r="BS5" s="64"/>
      <c r="BT5" s="64"/>
      <c r="BU5" s="64"/>
      <c r="BV5" s="64"/>
      <c r="BW5" s="64"/>
      <c r="BX5" s="64"/>
      <c r="BY5" s="64"/>
      <c r="BZ5" s="64"/>
      <c r="CA5" s="64"/>
      <c r="CB5" s="64"/>
      <c r="CC5" s="64"/>
      <c r="CD5" s="64"/>
      <c r="CE5" s="64"/>
      <c r="CF5" s="64"/>
      <c r="CG5" s="64"/>
      <c r="CH5" s="64"/>
      <c r="CI5" s="64"/>
      <c r="CJ5" s="64"/>
      <c r="CK5" s="64"/>
      <c r="CL5" s="64"/>
      <c r="CM5" s="64"/>
      <c r="CN5" s="64"/>
      <c r="CO5" s="64"/>
      <c r="CP5" s="64"/>
      <c r="CQ5" s="64"/>
      <c r="CR5" s="64"/>
      <c r="CS5" s="64"/>
      <c r="CT5" s="64"/>
      <c r="CV5" s="1" t="s">
        <v>376</v>
      </c>
      <c r="CW5" s="1" t="s">
        <v>472</v>
      </c>
      <c r="CY5" s="1">
        <v>62</v>
      </c>
      <c r="DA5" s="1" t="s">
        <v>511</v>
      </c>
      <c r="DD5" s="1" t="s">
        <v>635</v>
      </c>
    </row>
    <row r="6" spans="1:108" ht="30" customHeight="1">
      <c r="A6" s="458"/>
      <c r="B6" s="458"/>
      <c r="C6" s="458"/>
      <c r="D6" s="458"/>
      <c r="E6" s="409" t="s">
        <v>1000</v>
      </c>
      <c r="F6" s="409"/>
      <c r="G6" s="409"/>
      <c r="H6" s="409"/>
      <c r="I6" s="463"/>
      <c r="J6" s="463"/>
      <c r="K6" s="463"/>
      <c r="L6" s="463"/>
      <c r="M6" s="463"/>
      <c r="N6" s="463"/>
      <c r="O6" s="463"/>
      <c r="P6" s="463"/>
      <c r="Q6" s="463"/>
      <c r="R6" s="463"/>
      <c r="S6" s="409" t="s">
        <v>1001</v>
      </c>
      <c r="T6" s="366"/>
      <c r="U6" s="366"/>
      <c r="V6" s="366"/>
      <c r="W6" s="463"/>
      <c r="X6" s="463"/>
      <c r="Y6" s="463"/>
      <c r="Z6" s="463"/>
      <c r="AA6" s="463"/>
      <c r="AB6" s="463"/>
      <c r="AC6" s="463"/>
      <c r="AD6" s="463"/>
      <c r="AE6" s="463"/>
      <c r="AF6" s="463"/>
      <c r="AG6" s="463"/>
      <c r="AI6" s="458"/>
      <c r="AJ6" s="458"/>
      <c r="AK6" s="458"/>
      <c r="AL6" s="458"/>
      <c r="AM6" s="409" t="s">
        <v>1000</v>
      </c>
      <c r="AN6" s="409"/>
      <c r="AO6" s="409"/>
      <c r="AP6" s="409"/>
      <c r="AQ6" s="463"/>
      <c r="AR6" s="463"/>
      <c r="AS6" s="463"/>
      <c r="AT6" s="463"/>
      <c r="AU6" s="463"/>
      <c r="AV6" s="463"/>
      <c r="AW6" s="463"/>
      <c r="AX6" s="463"/>
      <c r="AY6" s="463"/>
      <c r="AZ6" s="463"/>
      <c r="BA6" s="409" t="s">
        <v>1001</v>
      </c>
      <c r="BB6" s="366"/>
      <c r="BC6" s="366"/>
      <c r="BD6" s="366"/>
      <c r="BE6" s="463"/>
      <c r="BF6" s="463"/>
      <c r="BG6" s="463"/>
      <c r="BH6" s="463"/>
      <c r="BI6" s="463"/>
      <c r="BJ6" s="463"/>
      <c r="BK6" s="463"/>
      <c r="BL6" s="463"/>
      <c r="BM6" s="463"/>
      <c r="BN6" s="463"/>
      <c r="BO6" s="463"/>
      <c r="BP6" s="65" t="s">
        <v>1004</v>
      </c>
      <c r="BQ6" s="64"/>
      <c r="BR6" s="64"/>
      <c r="BS6" s="64"/>
      <c r="BT6" s="64"/>
      <c r="BU6" s="64"/>
      <c r="BV6" s="64"/>
      <c r="BW6" s="64"/>
      <c r="BX6" s="64"/>
      <c r="BY6" s="64"/>
      <c r="BZ6" s="64"/>
      <c r="CA6" s="64"/>
      <c r="CB6" s="64"/>
      <c r="CC6" s="64"/>
      <c r="CD6" s="64"/>
      <c r="CE6" s="64"/>
      <c r="CF6" s="64"/>
      <c r="CG6" s="64"/>
      <c r="CH6" s="64"/>
      <c r="CI6" s="64"/>
      <c r="CJ6" s="64"/>
      <c r="CK6" s="64"/>
      <c r="CL6" s="64"/>
      <c r="CM6" s="64"/>
      <c r="CN6" s="64"/>
      <c r="CO6" s="64"/>
      <c r="CP6" s="64"/>
      <c r="CQ6" s="64"/>
      <c r="CR6" s="64"/>
      <c r="CS6" s="64"/>
      <c r="CT6" s="64"/>
      <c r="CV6" s="1" t="s">
        <v>377</v>
      </c>
      <c r="CW6" s="1" t="s">
        <v>473</v>
      </c>
      <c r="CY6" s="1">
        <v>63</v>
      </c>
      <c r="DA6" s="1" t="s">
        <v>512</v>
      </c>
      <c r="DD6" s="1" t="s">
        <v>636</v>
      </c>
    </row>
    <row r="7" spans="1:108" ht="30" customHeight="1">
      <c r="A7" s="458"/>
      <c r="B7" s="458"/>
      <c r="C7" s="458"/>
      <c r="D7" s="458"/>
      <c r="E7" s="409" t="s">
        <v>1003</v>
      </c>
      <c r="F7" s="409"/>
      <c r="G7" s="409"/>
      <c r="H7" s="409"/>
      <c r="I7" s="464"/>
      <c r="J7" s="465"/>
      <c r="K7" s="465"/>
      <c r="L7" s="465"/>
      <c r="M7" s="465"/>
      <c r="N7" s="465"/>
      <c r="O7" s="465"/>
      <c r="P7" s="465"/>
      <c r="Q7" s="465"/>
      <c r="R7" s="465"/>
      <c r="S7" s="465"/>
      <c r="T7" s="465"/>
      <c r="U7" s="465"/>
      <c r="V7" s="465"/>
      <c r="W7" s="465"/>
      <c r="X7" s="465"/>
      <c r="Y7" s="465"/>
      <c r="Z7" s="465"/>
      <c r="AA7" s="465"/>
      <c r="AB7" s="465"/>
      <c r="AC7" s="465"/>
      <c r="AD7" s="465"/>
      <c r="AE7" s="465"/>
      <c r="AF7" s="465"/>
      <c r="AG7" s="466"/>
      <c r="AI7" s="458"/>
      <c r="AJ7" s="458"/>
      <c r="AK7" s="458"/>
      <c r="AL7" s="458"/>
      <c r="AM7" s="409" t="s">
        <v>1003</v>
      </c>
      <c r="AN7" s="409"/>
      <c r="AO7" s="409"/>
      <c r="AP7" s="409"/>
      <c r="AQ7" s="464"/>
      <c r="AR7" s="465"/>
      <c r="AS7" s="465"/>
      <c r="AT7" s="465"/>
      <c r="AU7" s="465"/>
      <c r="AV7" s="465"/>
      <c r="AW7" s="465"/>
      <c r="AX7" s="465"/>
      <c r="AY7" s="465"/>
      <c r="AZ7" s="465"/>
      <c r="BA7" s="465"/>
      <c r="BB7" s="465"/>
      <c r="BC7" s="465"/>
      <c r="BD7" s="465"/>
      <c r="BE7" s="465"/>
      <c r="BF7" s="465"/>
      <c r="BG7" s="465"/>
      <c r="BH7" s="465"/>
      <c r="BI7" s="465"/>
      <c r="BJ7" s="465"/>
      <c r="BK7" s="465"/>
      <c r="BL7" s="465"/>
      <c r="BM7" s="465"/>
      <c r="BN7" s="465"/>
      <c r="BO7" s="466"/>
      <c r="BP7" s="65" t="s">
        <v>551</v>
      </c>
      <c r="BQ7" s="64"/>
      <c r="BR7" s="64"/>
      <c r="BS7" s="64"/>
      <c r="BT7" s="64"/>
      <c r="BU7" s="64"/>
      <c r="BV7" s="64"/>
      <c r="BW7" s="64"/>
      <c r="BX7" s="64"/>
      <c r="BY7" s="64"/>
      <c r="BZ7" s="64"/>
      <c r="CA7" s="64"/>
      <c r="CB7" s="64"/>
      <c r="CC7" s="64"/>
      <c r="CD7" s="64"/>
      <c r="CE7" s="64"/>
      <c r="CF7" s="64"/>
      <c r="CG7" s="64"/>
      <c r="CH7" s="64"/>
      <c r="CI7" s="64"/>
      <c r="CJ7" s="64"/>
      <c r="CK7" s="64"/>
      <c r="CL7" s="64"/>
      <c r="CM7" s="64"/>
      <c r="CN7" s="64"/>
      <c r="CO7" s="64"/>
      <c r="CP7" s="64"/>
      <c r="CQ7" s="64"/>
      <c r="CR7" s="64"/>
      <c r="CS7" s="64"/>
      <c r="CT7" s="64"/>
      <c r="CV7" s="1" t="s">
        <v>378</v>
      </c>
      <c r="CW7" s="1" t="s">
        <v>474</v>
      </c>
      <c r="DA7" s="1" t="s">
        <v>513</v>
      </c>
      <c r="DD7" s="1" t="s">
        <v>637</v>
      </c>
    </row>
    <row r="8" spans="1:108" ht="12.95" customHeight="1">
      <c r="CV8" s="1" t="s">
        <v>408</v>
      </c>
      <c r="CW8" s="1" t="s">
        <v>475</v>
      </c>
      <c r="DA8" s="1" t="s">
        <v>514</v>
      </c>
      <c r="DD8" s="1" t="s">
        <v>638</v>
      </c>
    </row>
    <row r="9" spans="1:108" ht="30" customHeight="1">
      <c r="A9" s="422" t="s">
        <v>36</v>
      </c>
      <c r="B9" s="490"/>
      <c r="C9" s="490"/>
      <c r="D9" s="490"/>
      <c r="E9" s="366"/>
      <c r="F9" s="366"/>
      <c r="G9" s="366"/>
      <c r="H9" s="366"/>
      <c r="I9" s="366" t="s">
        <v>43</v>
      </c>
      <c r="J9" s="366"/>
      <c r="K9" s="366"/>
      <c r="L9" s="366"/>
      <c r="M9" s="366"/>
      <c r="N9" s="366"/>
      <c r="O9" s="366"/>
      <c r="P9" s="366"/>
      <c r="Q9" s="366"/>
      <c r="R9" s="366"/>
      <c r="S9" s="366"/>
      <c r="T9" s="366" t="s">
        <v>42</v>
      </c>
      <c r="U9" s="366"/>
      <c r="V9" s="366"/>
      <c r="W9" s="366"/>
      <c r="X9" s="366"/>
      <c r="Y9" s="366"/>
      <c r="Z9" s="366"/>
      <c r="AA9" s="366"/>
      <c r="AB9" s="366"/>
      <c r="AC9" s="366"/>
      <c r="AD9" s="366"/>
      <c r="AE9" s="366"/>
      <c r="AF9" s="366" t="s">
        <v>4</v>
      </c>
      <c r="AG9" s="366"/>
      <c r="AI9" s="422" t="s">
        <v>36</v>
      </c>
      <c r="AJ9" s="490"/>
      <c r="AK9" s="490"/>
      <c r="AL9" s="490"/>
      <c r="AM9" s="366"/>
      <c r="AN9" s="366"/>
      <c r="AO9" s="366"/>
      <c r="AP9" s="366"/>
      <c r="AQ9" s="366" t="s">
        <v>43</v>
      </c>
      <c r="AR9" s="366"/>
      <c r="AS9" s="366"/>
      <c r="AT9" s="366"/>
      <c r="AU9" s="366"/>
      <c r="AV9" s="366"/>
      <c r="AW9" s="366"/>
      <c r="AX9" s="366"/>
      <c r="AY9" s="366"/>
      <c r="AZ9" s="366"/>
      <c r="BA9" s="366"/>
      <c r="BB9" s="366" t="s">
        <v>42</v>
      </c>
      <c r="BC9" s="366"/>
      <c r="BD9" s="366"/>
      <c r="BE9" s="366"/>
      <c r="BF9" s="366"/>
      <c r="BG9" s="366"/>
      <c r="BH9" s="366"/>
      <c r="BI9" s="366"/>
      <c r="BJ9" s="366"/>
      <c r="BK9" s="366"/>
      <c r="BL9" s="366"/>
      <c r="BM9" s="366"/>
      <c r="BN9" s="366" t="s">
        <v>4</v>
      </c>
      <c r="BO9" s="366"/>
      <c r="BP9" s="64"/>
      <c r="BQ9" s="64"/>
      <c r="BR9" s="64"/>
      <c r="BS9" s="64"/>
      <c r="BT9" s="64"/>
      <c r="BU9" s="64"/>
      <c r="BV9" s="64"/>
      <c r="BW9" s="64"/>
      <c r="BX9" s="64"/>
      <c r="BY9" s="64"/>
      <c r="BZ9" s="64"/>
      <c r="CA9" s="64"/>
      <c r="CB9" s="64"/>
      <c r="CC9" s="64"/>
      <c r="CD9" s="64"/>
      <c r="CE9" s="64"/>
      <c r="CF9" s="64"/>
      <c r="CG9" s="64"/>
      <c r="CH9" s="64"/>
      <c r="CI9" s="64"/>
      <c r="CJ9" s="64"/>
      <c r="CK9" s="64"/>
      <c r="CL9" s="64"/>
      <c r="CM9" s="64"/>
      <c r="CN9" s="64"/>
      <c r="CO9" s="64"/>
      <c r="CP9" s="64"/>
      <c r="CQ9" s="64"/>
      <c r="CR9" s="64"/>
      <c r="CS9" s="64"/>
      <c r="CT9" s="64"/>
      <c r="CV9" s="1" t="s">
        <v>379</v>
      </c>
      <c r="CW9" s="1" t="s">
        <v>476</v>
      </c>
      <c r="DA9" s="1" t="s">
        <v>515</v>
      </c>
      <c r="DD9" s="1" t="s">
        <v>639</v>
      </c>
    </row>
    <row r="10" spans="1:108" ht="30" customHeight="1">
      <c r="A10" s="490"/>
      <c r="B10" s="490"/>
      <c r="C10" s="490"/>
      <c r="D10" s="490"/>
      <c r="E10" s="366" t="s">
        <v>37</v>
      </c>
      <c r="F10" s="366"/>
      <c r="G10" s="366"/>
      <c r="H10" s="366"/>
      <c r="I10" s="463"/>
      <c r="J10" s="463"/>
      <c r="K10" s="463"/>
      <c r="L10" s="463"/>
      <c r="M10" s="463"/>
      <c r="N10" s="463"/>
      <c r="O10" s="463"/>
      <c r="P10" s="463"/>
      <c r="Q10" s="463"/>
      <c r="R10" s="463"/>
      <c r="S10" s="463"/>
      <c r="T10" s="463"/>
      <c r="U10" s="463"/>
      <c r="V10" s="463"/>
      <c r="W10" s="463"/>
      <c r="X10" s="463"/>
      <c r="Y10" s="463"/>
      <c r="Z10" s="463"/>
      <c r="AA10" s="463"/>
      <c r="AB10" s="463"/>
      <c r="AC10" s="463"/>
      <c r="AD10" s="463"/>
      <c r="AE10" s="463"/>
      <c r="AF10" s="463"/>
      <c r="AG10" s="463"/>
      <c r="AI10" s="490"/>
      <c r="AJ10" s="490"/>
      <c r="AK10" s="490"/>
      <c r="AL10" s="490"/>
      <c r="AM10" s="366" t="s">
        <v>37</v>
      </c>
      <c r="AN10" s="366"/>
      <c r="AO10" s="366"/>
      <c r="AP10" s="366"/>
      <c r="AQ10" s="427" t="s">
        <v>552</v>
      </c>
      <c r="AR10" s="427"/>
      <c r="AS10" s="427"/>
      <c r="AT10" s="427"/>
      <c r="AU10" s="427"/>
      <c r="AV10" s="427"/>
      <c r="AW10" s="427"/>
      <c r="AX10" s="427"/>
      <c r="AY10" s="427"/>
      <c r="AZ10" s="427"/>
      <c r="BA10" s="427"/>
      <c r="BB10" s="427" t="s">
        <v>553</v>
      </c>
      <c r="BC10" s="427"/>
      <c r="BD10" s="427"/>
      <c r="BE10" s="427"/>
      <c r="BF10" s="427"/>
      <c r="BG10" s="427"/>
      <c r="BH10" s="427"/>
      <c r="BI10" s="427"/>
      <c r="BJ10" s="427"/>
      <c r="BK10" s="427"/>
      <c r="BL10" s="427"/>
      <c r="BM10" s="427"/>
      <c r="BN10" s="427">
        <v>60</v>
      </c>
      <c r="BO10" s="427"/>
      <c r="BP10" s="64"/>
      <c r="BQ10" s="64"/>
      <c r="BR10" s="64"/>
      <c r="BS10" s="64"/>
      <c r="BT10" s="64"/>
      <c r="BU10" s="64"/>
      <c r="BV10" s="64"/>
      <c r="BW10" s="64"/>
      <c r="BX10" s="64"/>
      <c r="BY10" s="64"/>
      <c r="BZ10" s="64"/>
      <c r="CA10" s="64"/>
      <c r="CB10" s="64"/>
      <c r="CC10" s="64"/>
      <c r="CD10" s="64"/>
      <c r="CE10" s="64"/>
      <c r="CF10" s="64"/>
      <c r="CG10" s="64"/>
      <c r="CH10" s="64"/>
      <c r="CI10" s="64"/>
      <c r="CJ10" s="64"/>
      <c r="CK10" s="64"/>
      <c r="CL10" s="64"/>
      <c r="CM10" s="64"/>
      <c r="CN10" s="64"/>
      <c r="CO10" s="64"/>
      <c r="CP10" s="64"/>
      <c r="CQ10" s="64"/>
      <c r="CR10" s="64"/>
      <c r="CS10" s="64"/>
      <c r="CT10" s="64"/>
      <c r="CV10" s="1" t="s">
        <v>380</v>
      </c>
      <c r="CW10" s="1" t="s">
        <v>477</v>
      </c>
      <c r="DA10" s="1" t="s">
        <v>516</v>
      </c>
      <c r="DD10" s="1" t="s">
        <v>640</v>
      </c>
    </row>
    <row r="11" spans="1:108" ht="30" customHeight="1">
      <c r="A11" s="490"/>
      <c r="B11" s="490"/>
      <c r="C11" s="490"/>
      <c r="D11" s="490"/>
      <c r="E11" s="366" t="s">
        <v>801</v>
      </c>
      <c r="F11" s="366"/>
      <c r="G11" s="366"/>
      <c r="H11" s="366"/>
      <c r="I11" s="471"/>
      <c r="J11" s="468"/>
      <c r="K11" s="468"/>
      <c r="L11" s="468"/>
      <c r="M11" s="356" t="s">
        <v>107</v>
      </c>
      <c r="N11" s="356"/>
      <c r="O11" s="470"/>
      <c r="P11" s="470"/>
      <c r="Q11" s="454" t="s">
        <v>911</v>
      </c>
      <c r="R11" s="454"/>
      <c r="S11" s="468"/>
      <c r="T11" s="468"/>
      <c r="U11" s="454" t="s">
        <v>912</v>
      </c>
      <c r="V11" s="454"/>
      <c r="W11" s="454"/>
      <c r="X11" s="454"/>
      <c r="Y11" s="454"/>
      <c r="Z11" s="454"/>
      <c r="AA11" s="454"/>
      <c r="AB11" s="454"/>
      <c r="AC11" s="454"/>
      <c r="AD11" s="454"/>
      <c r="AE11" s="454"/>
      <c r="AF11" s="454"/>
      <c r="AG11" s="486"/>
      <c r="AI11" s="490"/>
      <c r="AJ11" s="490"/>
      <c r="AK11" s="490"/>
      <c r="AL11" s="490"/>
      <c r="AM11" s="366" t="s">
        <v>801</v>
      </c>
      <c r="AN11" s="366"/>
      <c r="AO11" s="366"/>
      <c r="AP11" s="366"/>
      <c r="AQ11" s="506" t="s">
        <v>469</v>
      </c>
      <c r="AR11" s="505"/>
      <c r="AS11" s="505"/>
      <c r="AT11" s="505"/>
      <c r="AU11" s="454" t="s">
        <v>107</v>
      </c>
      <c r="AV11" s="454"/>
      <c r="AW11" s="453">
        <v>12</v>
      </c>
      <c r="AX11" s="453"/>
      <c r="AY11" s="454" t="s">
        <v>911</v>
      </c>
      <c r="AZ11" s="454"/>
      <c r="BA11" s="505">
        <v>15</v>
      </c>
      <c r="BB11" s="505"/>
      <c r="BC11" s="454" t="s">
        <v>912</v>
      </c>
      <c r="BD11" s="454"/>
      <c r="BE11" s="454"/>
      <c r="BF11" s="454"/>
      <c r="BG11" s="454"/>
      <c r="BH11" s="454"/>
      <c r="BI11" s="454"/>
      <c r="BJ11" s="454"/>
      <c r="BK11" s="454"/>
      <c r="BL11" s="454"/>
      <c r="BM11" s="454"/>
      <c r="BN11" s="454"/>
      <c r="BO11" s="486"/>
      <c r="BP11" s="102"/>
      <c r="BQ11" s="102"/>
      <c r="BR11" s="102"/>
      <c r="BS11" s="102"/>
      <c r="BT11" s="102"/>
      <c r="BU11" s="102"/>
      <c r="BV11" s="102"/>
      <c r="BW11" s="102"/>
      <c r="BX11" s="102"/>
      <c r="BY11" s="102"/>
      <c r="BZ11" s="102"/>
      <c r="CA11" s="102"/>
      <c r="CB11" s="102"/>
      <c r="CC11" s="102"/>
      <c r="CD11" s="102"/>
      <c r="CE11" s="102"/>
      <c r="CF11" s="102"/>
      <c r="CG11" s="102"/>
      <c r="CH11" s="102"/>
      <c r="CI11" s="102"/>
      <c r="CJ11" s="102"/>
      <c r="CK11" s="102"/>
      <c r="CL11" s="102"/>
      <c r="CM11" s="102"/>
      <c r="CN11" s="102"/>
      <c r="CO11" s="102"/>
      <c r="CP11" s="102"/>
      <c r="CQ11" s="102"/>
      <c r="CR11" s="102"/>
      <c r="CS11" s="102"/>
      <c r="CT11" s="102"/>
      <c r="CV11" s="1" t="s">
        <v>381</v>
      </c>
      <c r="CW11" s="1" t="s">
        <v>478</v>
      </c>
      <c r="DA11" s="1" t="s">
        <v>517</v>
      </c>
      <c r="DD11" s="1" t="s">
        <v>641</v>
      </c>
    </row>
    <row r="12" spans="1:108" ht="30" customHeight="1">
      <c r="A12" s="490"/>
      <c r="B12" s="490"/>
      <c r="C12" s="490"/>
      <c r="D12" s="490"/>
      <c r="E12" s="409" t="s">
        <v>38</v>
      </c>
      <c r="F12" s="409"/>
      <c r="G12" s="409"/>
      <c r="H12" s="409"/>
      <c r="I12" s="464"/>
      <c r="J12" s="465"/>
      <c r="K12" s="465"/>
      <c r="L12" s="465"/>
      <c r="M12" s="465"/>
      <c r="N12" s="465"/>
      <c r="O12" s="465"/>
      <c r="P12" s="465"/>
      <c r="Q12" s="465"/>
      <c r="R12" s="465"/>
      <c r="S12" s="465"/>
      <c r="T12" s="465"/>
      <c r="U12" s="465"/>
      <c r="V12" s="465"/>
      <c r="W12" s="465"/>
      <c r="X12" s="465"/>
      <c r="Y12" s="465"/>
      <c r="Z12" s="465"/>
      <c r="AA12" s="465"/>
      <c r="AB12" s="465"/>
      <c r="AC12" s="465"/>
      <c r="AD12" s="465"/>
      <c r="AE12" s="465"/>
      <c r="AF12" s="465"/>
      <c r="AG12" s="466"/>
      <c r="AI12" s="490"/>
      <c r="AJ12" s="490"/>
      <c r="AK12" s="490"/>
      <c r="AL12" s="490"/>
      <c r="AM12" s="409" t="s">
        <v>38</v>
      </c>
      <c r="AN12" s="409"/>
      <c r="AO12" s="409"/>
      <c r="AP12" s="409"/>
      <c r="AQ12" s="388" t="s">
        <v>563</v>
      </c>
      <c r="AR12" s="372"/>
      <c r="AS12" s="372"/>
      <c r="AT12" s="372"/>
      <c r="AU12" s="372"/>
      <c r="AV12" s="372"/>
      <c r="AW12" s="372"/>
      <c r="AX12" s="372"/>
      <c r="AY12" s="372"/>
      <c r="AZ12" s="372"/>
      <c r="BA12" s="372"/>
      <c r="BB12" s="372"/>
      <c r="BC12" s="372"/>
      <c r="BD12" s="372"/>
      <c r="BE12" s="372"/>
      <c r="BF12" s="372"/>
      <c r="BG12" s="372"/>
      <c r="BH12" s="372"/>
      <c r="BI12" s="372"/>
      <c r="BJ12" s="372"/>
      <c r="BK12" s="372"/>
      <c r="BL12" s="372"/>
      <c r="BM12" s="372"/>
      <c r="BN12" s="372"/>
      <c r="BO12" s="373"/>
      <c r="BP12" s="64"/>
      <c r="BQ12" s="64"/>
      <c r="BR12" s="64"/>
      <c r="BS12" s="64"/>
      <c r="BT12" s="64"/>
      <c r="BU12" s="64"/>
      <c r="BV12" s="64"/>
      <c r="BW12" s="64"/>
      <c r="BX12" s="64"/>
      <c r="BY12" s="64"/>
      <c r="BZ12" s="64"/>
      <c r="CA12" s="64"/>
      <c r="CB12" s="64"/>
      <c r="CC12" s="64"/>
      <c r="CD12" s="64"/>
      <c r="CE12" s="64"/>
      <c r="CF12" s="64"/>
      <c r="CG12" s="64"/>
      <c r="CH12" s="64"/>
      <c r="CI12" s="64"/>
      <c r="CJ12" s="64"/>
      <c r="CK12" s="64"/>
      <c r="CL12" s="64"/>
      <c r="CM12" s="64"/>
      <c r="CN12" s="64"/>
      <c r="CO12" s="64"/>
      <c r="CP12" s="64"/>
      <c r="CQ12" s="64"/>
      <c r="CR12" s="64"/>
      <c r="CS12" s="64"/>
      <c r="CT12" s="64"/>
      <c r="CV12" s="1" t="s">
        <v>382</v>
      </c>
      <c r="CW12" s="1" t="s">
        <v>479</v>
      </c>
      <c r="DA12" s="1" t="s">
        <v>518</v>
      </c>
      <c r="DD12" s="1" t="s">
        <v>642</v>
      </c>
    </row>
    <row r="13" spans="1:108" ht="30" customHeight="1">
      <c r="A13" s="490"/>
      <c r="B13" s="490"/>
      <c r="C13" s="490"/>
      <c r="D13" s="490"/>
      <c r="E13" s="491" t="s">
        <v>917</v>
      </c>
      <c r="F13" s="492"/>
      <c r="G13" s="492"/>
      <c r="H13" s="492"/>
      <c r="I13" s="366" t="s">
        <v>5</v>
      </c>
      <c r="J13" s="366"/>
      <c r="K13" s="366"/>
      <c r="L13" s="366"/>
      <c r="M13" s="366" t="s">
        <v>39</v>
      </c>
      <c r="N13" s="366"/>
      <c r="O13" s="366"/>
      <c r="P13" s="366"/>
      <c r="Q13" s="366"/>
      <c r="R13" s="366"/>
      <c r="S13" s="366"/>
      <c r="T13" s="366"/>
      <c r="U13" s="366" t="s">
        <v>109</v>
      </c>
      <c r="V13" s="366"/>
      <c r="W13" s="366" t="s">
        <v>40</v>
      </c>
      <c r="X13" s="366"/>
      <c r="Y13" s="366"/>
      <c r="Z13" s="366"/>
      <c r="AA13" s="366"/>
      <c r="AB13" s="366"/>
      <c r="AC13" s="366"/>
      <c r="AD13" s="366"/>
      <c r="AE13" s="366"/>
      <c r="AF13" s="366"/>
      <c r="AG13" s="366"/>
      <c r="AI13" s="490"/>
      <c r="AJ13" s="490"/>
      <c r="AK13" s="490"/>
      <c r="AL13" s="490"/>
      <c r="AM13" s="507" t="s">
        <v>41</v>
      </c>
      <c r="AN13" s="435"/>
      <c r="AO13" s="435"/>
      <c r="AP13" s="435"/>
      <c r="AQ13" s="366" t="s">
        <v>5</v>
      </c>
      <c r="AR13" s="366"/>
      <c r="AS13" s="366"/>
      <c r="AT13" s="366"/>
      <c r="AU13" s="366" t="s">
        <v>39</v>
      </c>
      <c r="AV13" s="366"/>
      <c r="AW13" s="366"/>
      <c r="AX13" s="366"/>
      <c r="AY13" s="366"/>
      <c r="AZ13" s="366"/>
      <c r="BA13" s="366"/>
      <c r="BB13" s="366"/>
      <c r="BC13" s="366" t="s">
        <v>109</v>
      </c>
      <c r="BD13" s="366"/>
      <c r="BE13" s="366" t="s">
        <v>40</v>
      </c>
      <c r="BF13" s="366"/>
      <c r="BG13" s="366"/>
      <c r="BH13" s="366"/>
      <c r="BI13" s="366"/>
      <c r="BJ13" s="366"/>
      <c r="BK13" s="366"/>
      <c r="BL13" s="366"/>
      <c r="BM13" s="366"/>
      <c r="BN13" s="366"/>
      <c r="BO13" s="366"/>
      <c r="BP13" s="64"/>
      <c r="BQ13" s="64"/>
      <c r="BR13" s="64"/>
      <c r="BS13" s="64"/>
      <c r="BT13" s="64"/>
      <c r="BU13" s="64"/>
      <c r="BV13" s="64"/>
      <c r="BW13" s="64"/>
      <c r="BX13" s="64"/>
      <c r="BY13" s="64"/>
      <c r="BZ13" s="64"/>
      <c r="CA13" s="64"/>
      <c r="CB13" s="64"/>
      <c r="CC13" s="64"/>
      <c r="CD13" s="64"/>
      <c r="CE13" s="64"/>
      <c r="CF13" s="64"/>
      <c r="CG13" s="64"/>
      <c r="CH13" s="64"/>
      <c r="CI13" s="64"/>
      <c r="CJ13" s="64"/>
      <c r="CK13" s="64"/>
      <c r="CL13" s="64"/>
      <c r="CM13" s="64"/>
      <c r="CN13" s="64"/>
      <c r="CO13" s="64"/>
      <c r="CP13" s="64"/>
      <c r="CQ13" s="64"/>
      <c r="CR13" s="64"/>
      <c r="CS13" s="64"/>
      <c r="CT13" s="64"/>
      <c r="CV13" s="1" t="s">
        <v>383</v>
      </c>
      <c r="CW13" s="1" t="s">
        <v>480</v>
      </c>
      <c r="DA13" s="1" t="s">
        <v>1027</v>
      </c>
      <c r="DD13" s="1" t="s">
        <v>643</v>
      </c>
    </row>
    <row r="14" spans="1:108" ht="30" customHeight="1">
      <c r="A14" s="490"/>
      <c r="B14" s="490"/>
      <c r="C14" s="490"/>
      <c r="D14" s="490"/>
      <c r="E14" s="492"/>
      <c r="F14" s="492"/>
      <c r="G14" s="492"/>
      <c r="H14" s="492"/>
      <c r="I14" s="463"/>
      <c r="J14" s="463"/>
      <c r="K14" s="463"/>
      <c r="L14" s="463"/>
      <c r="M14" s="463"/>
      <c r="N14" s="463"/>
      <c r="O14" s="463"/>
      <c r="P14" s="463"/>
      <c r="Q14" s="463"/>
      <c r="R14" s="463"/>
      <c r="S14" s="463"/>
      <c r="T14" s="463"/>
      <c r="U14" s="463"/>
      <c r="V14" s="463"/>
      <c r="W14" s="463"/>
      <c r="X14" s="463"/>
      <c r="Y14" s="463"/>
      <c r="Z14" s="463"/>
      <c r="AA14" s="463"/>
      <c r="AB14" s="463"/>
      <c r="AC14" s="463"/>
      <c r="AD14" s="463"/>
      <c r="AE14" s="463"/>
      <c r="AF14" s="463"/>
      <c r="AG14" s="463"/>
      <c r="AI14" s="490"/>
      <c r="AJ14" s="490"/>
      <c r="AK14" s="490"/>
      <c r="AL14" s="490"/>
      <c r="AM14" s="435"/>
      <c r="AN14" s="435"/>
      <c r="AO14" s="435"/>
      <c r="AP14" s="435"/>
      <c r="AQ14" s="427" t="s">
        <v>554</v>
      </c>
      <c r="AR14" s="427"/>
      <c r="AS14" s="427"/>
      <c r="AT14" s="427"/>
      <c r="AU14" s="427" t="s">
        <v>555</v>
      </c>
      <c r="AV14" s="427"/>
      <c r="AW14" s="427"/>
      <c r="AX14" s="427"/>
      <c r="AY14" s="427"/>
      <c r="AZ14" s="427"/>
      <c r="BA14" s="427"/>
      <c r="BB14" s="427"/>
      <c r="BC14" s="427">
        <v>60</v>
      </c>
      <c r="BD14" s="427"/>
      <c r="BE14" s="427" t="s">
        <v>556</v>
      </c>
      <c r="BF14" s="427"/>
      <c r="BG14" s="427"/>
      <c r="BH14" s="427"/>
      <c r="BI14" s="427"/>
      <c r="BJ14" s="427"/>
      <c r="BK14" s="427"/>
      <c r="BL14" s="427"/>
      <c r="BM14" s="427"/>
      <c r="BN14" s="427"/>
      <c r="BO14" s="427"/>
      <c r="BP14" s="64"/>
      <c r="BQ14" s="64"/>
      <c r="BR14" s="64"/>
      <c r="BS14" s="64"/>
      <c r="BT14" s="64"/>
      <c r="BU14" s="64"/>
      <c r="BV14" s="64"/>
      <c r="BW14" s="64"/>
      <c r="BX14" s="64"/>
      <c r="BY14" s="64"/>
      <c r="BZ14" s="64"/>
      <c r="CA14" s="64"/>
      <c r="CB14" s="64"/>
      <c r="CC14" s="64"/>
      <c r="CD14" s="64"/>
      <c r="CE14" s="64"/>
      <c r="CF14" s="64"/>
      <c r="CG14" s="64"/>
      <c r="CH14" s="64"/>
      <c r="CI14" s="64"/>
      <c r="CJ14" s="64"/>
      <c r="CK14" s="64"/>
      <c r="CL14" s="64"/>
      <c r="CM14" s="64"/>
      <c r="CN14" s="64"/>
      <c r="CO14" s="64"/>
      <c r="CP14" s="64"/>
      <c r="CQ14" s="64"/>
      <c r="CR14" s="64"/>
      <c r="CS14" s="64"/>
      <c r="CT14" s="64"/>
      <c r="CV14" s="1" t="s">
        <v>384</v>
      </c>
      <c r="CW14" s="1" t="s">
        <v>481</v>
      </c>
      <c r="DA14" s="1" t="s">
        <v>1028</v>
      </c>
      <c r="DD14" s="1" t="s">
        <v>644</v>
      </c>
    </row>
    <row r="15" spans="1:108" ht="30" customHeight="1">
      <c r="A15" s="490"/>
      <c r="B15" s="490"/>
      <c r="C15" s="490"/>
      <c r="D15" s="490"/>
      <c r="E15" s="492"/>
      <c r="F15" s="492"/>
      <c r="G15" s="492"/>
      <c r="H15" s="492"/>
      <c r="I15" s="463"/>
      <c r="J15" s="463"/>
      <c r="K15" s="463"/>
      <c r="L15" s="463"/>
      <c r="M15" s="463"/>
      <c r="N15" s="463"/>
      <c r="O15" s="463"/>
      <c r="P15" s="463"/>
      <c r="Q15" s="463"/>
      <c r="R15" s="463"/>
      <c r="S15" s="463"/>
      <c r="T15" s="463"/>
      <c r="U15" s="463"/>
      <c r="V15" s="463"/>
      <c r="W15" s="463"/>
      <c r="X15" s="463"/>
      <c r="Y15" s="463"/>
      <c r="Z15" s="463"/>
      <c r="AA15" s="463"/>
      <c r="AB15" s="463"/>
      <c r="AC15" s="463"/>
      <c r="AD15" s="463"/>
      <c r="AE15" s="463"/>
      <c r="AF15" s="463"/>
      <c r="AG15" s="463"/>
      <c r="AI15" s="490"/>
      <c r="AJ15" s="490"/>
      <c r="AK15" s="490"/>
      <c r="AL15" s="490"/>
      <c r="AM15" s="435"/>
      <c r="AN15" s="435"/>
      <c r="AO15" s="435"/>
      <c r="AP15" s="435"/>
      <c r="AQ15" s="427" t="s">
        <v>557</v>
      </c>
      <c r="AR15" s="427"/>
      <c r="AS15" s="427"/>
      <c r="AT15" s="427"/>
      <c r="AU15" s="427" t="s">
        <v>558</v>
      </c>
      <c r="AV15" s="427"/>
      <c r="AW15" s="427"/>
      <c r="AX15" s="427"/>
      <c r="AY15" s="427"/>
      <c r="AZ15" s="427"/>
      <c r="BA15" s="427"/>
      <c r="BB15" s="427"/>
      <c r="BC15" s="427">
        <v>19</v>
      </c>
      <c r="BD15" s="427"/>
      <c r="BE15" s="427" t="s">
        <v>559</v>
      </c>
      <c r="BF15" s="427"/>
      <c r="BG15" s="427"/>
      <c r="BH15" s="427"/>
      <c r="BI15" s="427"/>
      <c r="BJ15" s="427"/>
      <c r="BK15" s="427"/>
      <c r="BL15" s="427"/>
      <c r="BM15" s="427"/>
      <c r="BN15" s="427"/>
      <c r="BO15" s="427"/>
      <c r="BP15" s="64"/>
      <c r="BQ15" s="64"/>
      <c r="BR15" s="64"/>
      <c r="BS15" s="64"/>
      <c r="BT15" s="64"/>
      <c r="BU15" s="64"/>
      <c r="BV15" s="64"/>
      <c r="BW15" s="64"/>
      <c r="BX15" s="64"/>
      <c r="BY15" s="64"/>
      <c r="BZ15" s="64"/>
      <c r="CA15" s="64"/>
      <c r="CB15" s="64"/>
      <c r="CC15" s="64"/>
      <c r="CD15" s="64"/>
      <c r="CE15" s="64"/>
      <c r="CF15" s="64"/>
      <c r="CG15" s="64"/>
      <c r="CH15" s="64"/>
      <c r="CI15" s="64"/>
      <c r="CJ15" s="64"/>
      <c r="CK15" s="64"/>
      <c r="CL15" s="64"/>
      <c r="CM15" s="64"/>
      <c r="CN15" s="64"/>
      <c r="CO15" s="64"/>
      <c r="CP15" s="64"/>
      <c r="CQ15" s="64"/>
      <c r="CR15" s="64"/>
      <c r="CS15" s="64"/>
      <c r="CT15" s="64"/>
      <c r="CV15" s="1" t="s">
        <v>385</v>
      </c>
      <c r="CW15" s="1" t="s">
        <v>482</v>
      </c>
      <c r="DA15" s="1" t="s">
        <v>1029</v>
      </c>
      <c r="DD15" s="1" t="s">
        <v>645</v>
      </c>
    </row>
    <row r="16" spans="1:108" ht="30" customHeight="1">
      <c r="A16" s="490"/>
      <c r="B16" s="490"/>
      <c r="C16" s="490"/>
      <c r="D16" s="490"/>
      <c r="E16" s="492"/>
      <c r="F16" s="492"/>
      <c r="G16" s="492"/>
      <c r="H16" s="492"/>
      <c r="I16" s="463"/>
      <c r="J16" s="463"/>
      <c r="K16" s="463"/>
      <c r="L16" s="463"/>
      <c r="M16" s="463"/>
      <c r="N16" s="463"/>
      <c r="O16" s="463"/>
      <c r="P16" s="463"/>
      <c r="Q16" s="463"/>
      <c r="R16" s="463"/>
      <c r="S16" s="463"/>
      <c r="T16" s="463"/>
      <c r="U16" s="463"/>
      <c r="V16" s="463"/>
      <c r="W16" s="463"/>
      <c r="X16" s="463"/>
      <c r="Y16" s="463"/>
      <c r="Z16" s="463"/>
      <c r="AA16" s="463"/>
      <c r="AB16" s="463"/>
      <c r="AC16" s="463"/>
      <c r="AD16" s="463"/>
      <c r="AE16" s="463"/>
      <c r="AF16" s="463"/>
      <c r="AG16" s="463"/>
      <c r="AI16" s="490"/>
      <c r="AJ16" s="490"/>
      <c r="AK16" s="490"/>
      <c r="AL16" s="490"/>
      <c r="AM16" s="435"/>
      <c r="AN16" s="435"/>
      <c r="AO16" s="435"/>
      <c r="AP16" s="435"/>
      <c r="AQ16" s="450" t="s">
        <v>560</v>
      </c>
      <c r="AR16" s="451"/>
      <c r="AS16" s="451"/>
      <c r="AT16" s="452"/>
      <c r="AU16" s="427" t="s">
        <v>561</v>
      </c>
      <c r="AV16" s="427"/>
      <c r="AW16" s="427"/>
      <c r="AX16" s="427"/>
      <c r="AY16" s="427"/>
      <c r="AZ16" s="427"/>
      <c r="BA16" s="427"/>
      <c r="BB16" s="427"/>
      <c r="BC16" s="427">
        <v>30</v>
      </c>
      <c r="BD16" s="427"/>
      <c r="BE16" s="427" t="s">
        <v>562</v>
      </c>
      <c r="BF16" s="427"/>
      <c r="BG16" s="427"/>
      <c r="BH16" s="427"/>
      <c r="BI16" s="427"/>
      <c r="BJ16" s="427"/>
      <c r="BK16" s="427"/>
      <c r="BL16" s="427"/>
      <c r="BM16" s="427"/>
      <c r="BN16" s="427"/>
      <c r="BO16" s="427"/>
      <c r="BP16" s="64"/>
      <c r="BQ16" s="64"/>
      <c r="BR16" s="64"/>
      <c r="BS16" s="64"/>
      <c r="BT16" s="64"/>
      <c r="BU16" s="64"/>
      <c r="BV16" s="64"/>
      <c r="BW16" s="64"/>
      <c r="BX16" s="64"/>
      <c r="BY16" s="64"/>
      <c r="BZ16" s="64"/>
      <c r="CA16" s="64"/>
      <c r="CB16" s="64"/>
      <c r="CC16" s="64"/>
      <c r="CD16" s="64"/>
      <c r="CE16" s="64"/>
      <c r="CF16" s="64"/>
      <c r="CG16" s="64"/>
      <c r="CH16" s="64"/>
      <c r="CI16" s="64"/>
      <c r="CJ16" s="64"/>
      <c r="CK16" s="64"/>
      <c r="CL16" s="64"/>
      <c r="CM16" s="64"/>
      <c r="CN16" s="64"/>
      <c r="CO16" s="64"/>
      <c r="CP16" s="64"/>
      <c r="CQ16" s="64"/>
      <c r="CR16" s="64"/>
      <c r="CS16" s="64"/>
      <c r="CT16" s="64"/>
      <c r="CV16" s="1" t="s">
        <v>386</v>
      </c>
      <c r="CW16" s="1" t="s">
        <v>483</v>
      </c>
      <c r="DA16" s="1" t="s">
        <v>1030</v>
      </c>
      <c r="DD16" s="1" t="s">
        <v>646</v>
      </c>
    </row>
    <row r="17" spans="1:108" ht="30" customHeight="1">
      <c r="A17" s="490"/>
      <c r="B17" s="490"/>
      <c r="C17" s="490"/>
      <c r="D17" s="490"/>
      <c r="E17" s="492"/>
      <c r="F17" s="492"/>
      <c r="G17" s="492"/>
      <c r="H17" s="492"/>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I17" s="490"/>
      <c r="AJ17" s="490"/>
      <c r="AK17" s="490"/>
      <c r="AL17" s="490"/>
      <c r="AM17" s="435"/>
      <c r="AN17" s="435"/>
      <c r="AO17" s="435"/>
      <c r="AP17" s="435"/>
      <c r="AQ17" s="366"/>
      <c r="AR17" s="366"/>
      <c r="AS17" s="366"/>
      <c r="AT17" s="366"/>
      <c r="AU17" s="366"/>
      <c r="AV17" s="366"/>
      <c r="AW17" s="366"/>
      <c r="AX17" s="366"/>
      <c r="AY17" s="366"/>
      <c r="AZ17" s="366"/>
      <c r="BA17" s="366"/>
      <c r="BB17" s="366"/>
      <c r="BC17" s="366"/>
      <c r="BD17" s="366"/>
      <c r="BE17" s="366"/>
      <c r="BF17" s="366"/>
      <c r="BG17" s="366"/>
      <c r="BH17" s="366"/>
      <c r="BI17" s="366"/>
      <c r="BJ17" s="366"/>
      <c r="BK17" s="366"/>
      <c r="BL17" s="366"/>
      <c r="BM17" s="366"/>
      <c r="BN17" s="366"/>
      <c r="BO17" s="366"/>
      <c r="BP17" s="64"/>
      <c r="BQ17" s="64"/>
      <c r="BR17" s="64"/>
      <c r="BS17" s="64"/>
      <c r="BT17" s="64"/>
      <c r="BU17" s="64"/>
      <c r="BV17" s="64"/>
      <c r="BW17" s="64"/>
      <c r="BX17" s="64"/>
      <c r="BY17" s="64"/>
      <c r="BZ17" s="64"/>
      <c r="CA17" s="64"/>
      <c r="CB17" s="64"/>
      <c r="CC17" s="64"/>
      <c r="CD17" s="64"/>
      <c r="CE17" s="64"/>
      <c r="CF17" s="64"/>
      <c r="CG17" s="64"/>
      <c r="CH17" s="64"/>
      <c r="CI17" s="64"/>
      <c r="CJ17" s="64"/>
      <c r="CK17" s="64"/>
      <c r="CL17" s="64"/>
      <c r="CM17" s="64"/>
      <c r="CN17" s="64"/>
      <c r="CO17" s="64"/>
      <c r="CP17" s="64"/>
      <c r="CQ17" s="64"/>
      <c r="CR17" s="64"/>
      <c r="CS17" s="64"/>
      <c r="CT17" s="64"/>
      <c r="CV17" s="1" t="s">
        <v>387</v>
      </c>
      <c r="CW17" s="1" t="s">
        <v>484</v>
      </c>
      <c r="DA17" s="1" t="s">
        <v>1031</v>
      </c>
      <c r="DD17" s="1" t="s">
        <v>647</v>
      </c>
    </row>
    <row r="18" spans="1:108" ht="30" customHeight="1">
      <c r="A18" s="490"/>
      <c r="B18" s="490"/>
      <c r="C18" s="490"/>
      <c r="D18" s="490"/>
      <c r="E18" s="492"/>
      <c r="F18" s="492"/>
      <c r="G18" s="492"/>
      <c r="H18" s="492"/>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I18" s="490"/>
      <c r="AJ18" s="490"/>
      <c r="AK18" s="490"/>
      <c r="AL18" s="490"/>
      <c r="AM18" s="435"/>
      <c r="AN18" s="435"/>
      <c r="AO18" s="435"/>
      <c r="AP18" s="435"/>
      <c r="AQ18" s="366"/>
      <c r="AR18" s="366"/>
      <c r="AS18" s="366"/>
      <c r="AT18" s="366"/>
      <c r="AU18" s="366"/>
      <c r="AV18" s="366"/>
      <c r="AW18" s="366"/>
      <c r="AX18" s="366"/>
      <c r="AY18" s="366"/>
      <c r="AZ18" s="366"/>
      <c r="BA18" s="366"/>
      <c r="BB18" s="366"/>
      <c r="BC18" s="366"/>
      <c r="BD18" s="366"/>
      <c r="BE18" s="366"/>
      <c r="BF18" s="366"/>
      <c r="BG18" s="366"/>
      <c r="BH18" s="366"/>
      <c r="BI18" s="366"/>
      <c r="BJ18" s="366"/>
      <c r="BK18" s="366"/>
      <c r="BL18" s="366"/>
      <c r="BM18" s="366"/>
      <c r="BN18" s="366"/>
      <c r="BO18" s="366"/>
      <c r="BP18" s="64"/>
      <c r="BQ18" s="64"/>
      <c r="BR18" s="64"/>
      <c r="BS18" s="64"/>
      <c r="BT18" s="64"/>
      <c r="BU18" s="64"/>
      <c r="BV18" s="64"/>
      <c r="BW18" s="64"/>
      <c r="BX18" s="64"/>
      <c r="BY18" s="64"/>
      <c r="BZ18" s="64"/>
      <c r="CA18" s="64"/>
      <c r="CB18" s="64"/>
      <c r="CC18" s="64"/>
      <c r="CD18" s="64"/>
      <c r="CE18" s="64"/>
      <c r="CF18" s="64"/>
      <c r="CG18" s="64"/>
      <c r="CH18" s="64"/>
      <c r="CI18" s="64"/>
      <c r="CJ18" s="64"/>
      <c r="CK18" s="64"/>
      <c r="CL18" s="64"/>
      <c r="CM18" s="64"/>
      <c r="CN18" s="64"/>
      <c r="CO18" s="64"/>
      <c r="CP18" s="64"/>
      <c r="CQ18" s="64"/>
      <c r="CR18" s="64"/>
      <c r="CS18" s="64"/>
      <c r="CT18" s="64"/>
      <c r="CV18" s="1" t="s">
        <v>388</v>
      </c>
      <c r="CW18" s="1" t="s">
        <v>485</v>
      </c>
      <c r="DA18" s="1" t="s">
        <v>1032</v>
      </c>
      <c r="DD18" s="1" t="s">
        <v>648</v>
      </c>
    </row>
    <row r="19" spans="1:108" ht="20.100000000000001" customHeight="1">
      <c r="A19" s="490"/>
      <c r="B19" s="490"/>
      <c r="C19" s="490"/>
      <c r="D19" s="490"/>
      <c r="E19" s="366" t="s">
        <v>6</v>
      </c>
      <c r="F19" s="366"/>
      <c r="G19" s="366"/>
      <c r="H19" s="366"/>
      <c r="I19" s="367" t="s">
        <v>1195</v>
      </c>
      <c r="J19" s="356"/>
      <c r="K19" s="356"/>
      <c r="L19" s="468">
        <f>Y2-4</f>
        <v>4</v>
      </c>
      <c r="M19" s="468"/>
      <c r="N19" s="356" t="s">
        <v>564</v>
      </c>
      <c r="O19" s="356"/>
      <c r="P19" s="380"/>
      <c r="Q19" s="367" t="s">
        <v>1195</v>
      </c>
      <c r="R19" s="356"/>
      <c r="S19" s="356"/>
      <c r="T19" s="468">
        <f>Y2-3</f>
        <v>5</v>
      </c>
      <c r="U19" s="468"/>
      <c r="V19" s="356" t="s">
        <v>564</v>
      </c>
      <c r="W19" s="356"/>
      <c r="X19" s="380"/>
      <c r="Y19" s="367" t="s">
        <v>1195</v>
      </c>
      <c r="Z19" s="356"/>
      <c r="AA19" s="356"/>
      <c r="AB19" s="468">
        <f>Y2-2</f>
        <v>6</v>
      </c>
      <c r="AC19" s="468"/>
      <c r="AD19" s="356" t="s">
        <v>564</v>
      </c>
      <c r="AE19" s="356"/>
      <c r="AF19" s="356"/>
      <c r="AG19" s="380"/>
      <c r="AI19" s="490"/>
      <c r="AJ19" s="490"/>
      <c r="AK19" s="490"/>
      <c r="AL19" s="490"/>
      <c r="AM19" s="366" t="s">
        <v>6</v>
      </c>
      <c r="AN19" s="366"/>
      <c r="AO19" s="366"/>
      <c r="AP19" s="366"/>
      <c r="AQ19" s="367" t="s">
        <v>1195</v>
      </c>
      <c r="AR19" s="356"/>
      <c r="AS19" s="356"/>
      <c r="AT19" s="468">
        <f>BG2-4</f>
        <v>4</v>
      </c>
      <c r="AU19" s="468"/>
      <c r="AV19" s="356" t="s">
        <v>564</v>
      </c>
      <c r="AW19" s="356"/>
      <c r="AX19" s="380"/>
      <c r="AY19" s="367" t="s">
        <v>1195</v>
      </c>
      <c r="AZ19" s="356"/>
      <c r="BA19" s="356"/>
      <c r="BB19" s="468">
        <f>BG2-3</f>
        <v>5</v>
      </c>
      <c r="BC19" s="468"/>
      <c r="BD19" s="356" t="s">
        <v>564</v>
      </c>
      <c r="BE19" s="356"/>
      <c r="BF19" s="380"/>
      <c r="BG19" s="367" t="s">
        <v>1195</v>
      </c>
      <c r="BH19" s="356"/>
      <c r="BI19" s="356"/>
      <c r="BJ19" s="468">
        <f>BG2-2</f>
        <v>6</v>
      </c>
      <c r="BK19" s="468"/>
      <c r="BL19" s="356" t="s">
        <v>564</v>
      </c>
      <c r="BM19" s="356"/>
      <c r="BN19" s="356"/>
      <c r="BO19" s="380"/>
      <c r="BP19" s="239" t="s">
        <v>1012</v>
      </c>
      <c r="BQ19" s="64"/>
      <c r="BR19" s="64"/>
      <c r="BS19" s="64"/>
      <c r="BT19" s="64"/>
      <c r="BU19" s="64"/>
      <c r="BV19" s="64"/>
      <c r="BW19" s="64"/>
      <c r="BX19" s="64"/>
      <c r="BY19" s="64"/>
      <c r="BZ19" s="64"/>
      <c r="CA19" s="64"/>
      <c r="CB19" s="64"/>
      <c r="CC19" s="64"/>
      <c r="CD19" s="64"/>
      <c r="CE19" s="64"/>
      <c r="CF19" s="64"/>
      <c r="CG19" s="64"/>
      <c r="CH19" s="64"/>
      <c r="CI19" s="64"/>
      <c r="CJ19" s="64"/>
      <c r="CK19" s="64"/>
      <c r="CL19" s="64"/>
      <c r="CM19" s="64"/>
      <c r="CN19" s="64"/>
      <c r="CO19" s="64"/>
      <c r="CP19" s="64"/>
      <c r="CQ19" s="64"/>
      <c r="CR19" s="64"/>
      <c r="CS19" s="64"/>
      <c r="CT19" s="64"/>
      <c r="CV19" s="1" t="s">
        <v>389</v>
      </c>
      <c r="CW19" s="1" t="s">
        <v>486</v>
      </c>
      <c r="DA19" s="1" t="s">
        <v>1033</v>
      </c>
      <c r="DD19" s="1" t="s">
        <v>649</v>
      </c>
    </row>
    <row r="20" spans="1:108" ht="20.100000000000001" customHeight="1">
      <c r="A20" s="490"/>
      <c r="B20" s="490"/>
      <c r="C20" s="490"/>
      <c r="D20" s="490"/>
      <c r="E20" s="366"/>
      <c r="F20" s="366"/>
      <c r="G20" s="366"/>
      <c r="H20" s="366"/>
      <c r="I20" s="471"/>
      <c r="J20" s="468"/>
      <c r="K20" s="468"/>
      <c r="L20" s="468"/>
      <c r="M20" s="468"/>
      <c r="N20" s="468"/>
      <c r="O20" s="468"/>
      <c r="P20" s="468"/>
      <c r="Q20" s="471"/>
      <c r="R20" s="468"/>
      <c r="S20" s="468"/>
      <c r="T20" s="468"/>
      <c r="U20" s="468"/>
      <c r="V20" s="468"/>
      <c r="W20" s="468"/>
      <c r="X20" s="468"/>
      <c r="Y20" s="471"/>
      <c r="Z20" s="468"/>
      <c r="AA20" s="468"/>
      <c r="AB20" s="468"/>
      <c r="AC20" s="468"/>
      <c r="AD20" s="468"/>
      <c r="AE20" s="468"/>
      <c r="AF20" s="468"/>
      <c r="AG20" s="469"/>
      <c r="AI20" s="490"/>
      <c r="AJ20" s="490"/>
      <c r="AK20" s="490"/>
      <c r="AL20" s="490"/>
      <c r="AM20" s="366"/>
      <c r="AN20" s="366"/>
      <c r="AO20" s="366"/>
      <c r="AP20" s="366"/>
      <c r="AQ20" s="400" t="s">
        <v>565</v>
      </c>
      <c r="AR20" s="368"/>
      <c r="AS20" s="368"/>
      <c r="AT20" s="368"/>
      <c r="AU20" s="368"/>
      <c r="AV20" s="368"/>
      <c r="AW20" s="368"/>
      <c r="AX20" s="368"/>
      <c r="AY20" s="400" t="s">
        <v>566</v>
      </c>
      <c r="AZ20" s="368"/>
      <c r="BA20" s="368"/>
      <c r="BB20" s="368"/>
      <c r="BC20" s="368"/>
      <c r="BD20" s="368"/>
      <c r="BE20" s="368"/>
      <c r="BF20" s="368"/>
      <c r="BG20" s="400" t="s">
        <v>565</v>
      </c>
      <c r="BH20" s="368"/>
      <c r="BI20" s="368"/>
      <c r="BJ20" s="368"/>
      <c r="BK20" s="368"/>
      <c r="BL20" s="368"/>
      <c r="BM20" s="368"/>
      <c r="BN20" s="368"/>
      <c r="BO20" s="382"/>
      <c r="BP20" s="64"/>
      <c r="BQ20" s="64"/>
      <c r="BR20" s="64"/>
      <c r="BS20" s="64"/>
      <c r="BT20" s="64"/>
      <c r="BU20" s="64"/>
      <c r="BV20" s="64"/>
      <c r="BW20" s="64"/>
      <c r="BX20" s="64"/>
      <c r="BY20" s="64"/>
      <c r="BZ20" s="64"/>
      <c r="CA20" s="64"/>
      <c r="CB20" s="64"/>
      <c r="CC20" s="64"/>
      <c r="CD20" s="64"/>
      <c r="CE20" s="64"/>
      <c r="CF20" s="64"/>
      <c r="CG20" s="64"/>
      <c r="CH20" s="64"/>
      <c r="CI20" s="64"/>
      <c r="CJ20" s="64"/>
      <c r="CK20" s="64"/>
      <c r="CL20" s="64"/>
      <c r="CM20" s="64"/>
      <c r="CN20" s="64"/>
      <c r="CO20" s="64"/>
      <c r="CP20" s="64"/>
      <c r="CQ20" s="64"/>
      <c r="CR20" s="64"/>
      <c r="CS20" s="64"/>
      <c r="CT20" s="64"/>
      <c r="CV20" s="1" t="s">
        <v>390</v>
      </c>
      <c r="CW20" s="1" t="s">
        <v>487</v>
      </c>
      <c r="DA20" s="1" t="s">
        <v>1034</v>
      </c>
      <c r="DD20" s="1" t="s">
        <v>650</v>
      </c>
    </row>
    <row r="21" spans="1:108" ht="27.95" customHeight="1">
      <c r="A21" s="490"/>
      <c r="B21" s="490"/>
      <c r="C21" s="490"/>
      <c r="D21" s="490"/>
      <c r="E21" s="493" t="s">
        <v>55</v>
      </c>
      <c r="F21" s="494"/>
      <c r="G21" s="494"/>
      <c r="H21" s="495"/>
      <c r="I21" s="435" t="str">
        <f>"令和"&amp;Y2&amp;"年度年間事業費"</f>
        <v>令和８年度年間事業費</v>
      </c>
      <c r="J21" s="435"/>
      <c r="K21" s="435"/>
      <c r="L21" s="435"/>
      <c r="M21" s="435"/>
      <c r="N21" s="435"/>
      <c r="O21" s="435"/>
      <c r="P21" s="435"/>
      <c r="Q21" s="7" t="s">
        <v>45</v>
      </c>
      <c r="R21" s="467"/>
      <c r="S21" s="467"/>
      <c r="T21" s="467"/>
      <c r="U21" s="467"/>
      <c r="V21" s="467"/>
      <c r="W21" s="467"/>
      <c r="X21" s="467"/>
      <c r="Y21" s="467"/>
      <c r="Z21" s="467"/>
      <c r="AA21" s="467"/>
      <c r="AB21" s="354" t="s">
        <v>51</v>
      </c>
      <c r="AC21" s="354"/>
      <c r="AD21" s="354"/>
      <c r="AE21" s="354"/>
      <c r="AF21" s="354"/>
      <c r="AG21" s="369"/>
      <c r="AI21" s="490"/>
      <c r="AJ21" s="490"/>
      <c r="AK21" s="490"/>
      <c r="AL21" s="490"/>
      <c r="AM21" s="389" t="s">
        <v>55</v>
      </c>
      <c r="AN21" s="375"/>
      <c r="AO21" s="375"/>
      <c r="AP21" s="376"/>
      <c r="AQ21" s="435" t="str">
        <f>I21</f>
        <v>令和８年度年間事業費</v>
      </c>
      <c r="AR21" s="435"/>
      <c r="AS21" s="435"/>
      <c r="AT21" s="435"/>
      <c r="AU21" s="435"/>
      <c r="AV21" s="435"/>
      <c r="AW21" s="435"/>
      <c r="AX21" s="435"/>
      <c r="AY21" s="62" t="s">
        <v>45</v>
      </c>
      <c r="AZ21" s="387">
        <v>35000000</v>
      </c>
      <c r="BA21" s="387"/>
      <c r="BB21" s="387"/>
      <c r="BC21" s="387"/>
      <c r="BD21" s="387"/>
      <c r="BE21" s="387"/>
      <c r="BF21" s="387"/>
      <c r="BG21" s="387"/>
      <c r="BH21" s="387"/>
      <c r="BI21" s="387"/>
      <c r="BJ21" s="354" t="s">
        <v>51</v>
      </c>
      <c r="BK21" s="354"/>
      <c r="BL21" s="354"/>
      <c r="BM21" s="354"/>
      <c r="BN21" s="354"/>
      <c r="BO21" s="369"/>
      <c r="BP21" s="65" t="s">
        <v>1005</v>
      </c>
      <c r="BQ21" s="65"/>
      <c r="BR21" s="65"/>
      <c r="BS21" s="65"/>
      <c r="BT21" s="65"/>
      <c r="BU21" s="65"/>
      <c r="BV21" s="65"/>
      <c r="BW21" s="65"/>
      <c r="BX21" s="65"/>
      <c r="BY21" s="65"/>
      <c r="BZ21" s="65"/>
      <c r="CA21" s="65"/>
      <c r="CB21" s="65"/>
      <c r="CC21" s="65"/>
      <c r="CD21" s="65"/>
      <c r="CE21" s="65"/>
      <c r="CF21" s="65"/>
      <c r="CG21" s="65"/>
      <c r="CH21" s="65"/>
      <c r="CI21" s="65"/>
      <c r="CJ21" s="65"/>
      <c r="CK21" s="65"/>
      <c r="CL21" s="65"/>
      <c r="CM21" s="65"/>
      <c r="CN21" s="65"/>
      <c r="CO21" s="65"/>
      <c r="CP21" s="65"/>
      <c r="CQ21" s="65"/>
      <c r="CR21" s="65"/>
      <c r="CS21" s="65"/>
      <c r="CT21" s="65"/>
      <c r="CV21" s="1" t="s">
        <v>391</v>
      </c>
      <c r="CW21" s="1" t="s">
        <v>488</v>
      </c>
      <c r="DA21" s="1" t="s">
        <v>1035</v>
      </c>
      <c r="DD21" s="1" t="s">
        <v>651</v>
      </c>
    </row>
    <row r="22" spans="1:108" ht="27.95" customHeight="1">
      <c r="A22" s="490"/>
      <c r="B22" s="490"/>
      <c r="C22" s="490"/>
      <c r="D22" s="490"/>
      <c r="E22" s="496"/>
      <c r="F22" s="497"/>
      <c r="G22" s="497"/>
      <c r="H22" s="498"/>
      <c r="I22" s="435" t="s">
        <v>50</v>
      </c>
      <c r="J22" s="435"/>
      <c r="K22" s="435"/>
      <c r="L22" s="435"/>
      <c r="M22" s="435"/>
      <c r="N22" s="435"/>
      <c r="O22" s="435"/>
      <c r="P22" s="435"/>
      <c r="Q22" s="7" t="s">
        <v>45</v>
      </c>
      <c r="R22" s="502" t="str">
        <f>IF(R21="","",ROUNDUP(R21/12,-3))</f>
        <v/>
      </c>
      <c r="S22" s="502"/>
      <c r="T22" s="502"/>
      <c r="U22" s="502"/>
      <c r="V22" s="502"/>
      <c r="W22" s="502"/>
      <c r="X22" s="502"/>
      <c r="Y22" s="502"/>
      <c r="Z22" s="502"/>
      <c r="AA22" s="502"/>
      <c r="AB22" s="354" t="s">
        <v>52</v>
      </c>
      <c r="AC22" s="354"/>
      <c r="AD22" s="354"/>
      <c r="AE22" s="354"/>
      <c r="AF22" s="354"/>
      <c r="AG22" s="369"/>
      <c r="AI22" s="490"/>
      <c r="AJ22" s="490"/>
      <c r="AK22" s="490"/>
      <c r="AL22" s="490"/>
      <c r="AM22" s="455"/>
      <c r="AN22" s="456"/>
      <c r="AO22" s="456"/>
      <c r="AP22" s="457"/>
      <c r="AQ22" s="435" t="s">
        <v>50</v>
      </c>
      <c r="AR22" s="435"/>
      <c r="AS22" s="435"/>
      <c r="AT22" s="435"/>
      <c r="AU22" s="435"/>
      <c r="AV22" s="435"/>
      <c r="AW22" s="435"/>
      <c r="AX22" s="435"/>
      <c r="AY22" s="62" t="s">
        <v>45</v>
      </c>
      <c r="AZ22" s="441">
        <f>IF(AZ21="","",ROUNDUP(AZ21/12,-3))</f>
        <v>2917000</v>
      </c>
      <c r="BA22" s="441"/>
      <c r="BB22" s="441"/>
      <c r="BC22" s="441"/>
      <c r="BD22" s="441"/>
      <c r="BE22" s="441"/>
      <c r="BF22" s="441"/>
      <c r="BG22" s="441"/>
      <c r="BH22" s="441"/>
      <c r="BI22" s="441"/>
      <c r="BJ22" s="354" t="s">
        <v>52</v>
      </c>
      <c r="BK22" s="354"/>
      <c r="BL22" s="354"/>
      <c r="BM22" s="354"/>
      <c r="BN22" s="354"/>
      <c r="BO22" s="369"/>
      <c r="BP22" s="68" t="s">
        <v>967</v>
      </c>
      <c r="BQ22" s="65"/>
      <c r="BR22" s="65"/>
      <c r="BS22" s="65"/>
      <c r="BT22" s="65"/>
      <c r="BU22" s="65"/>
      <c r="BV22" s="65"/>
      <c r="BW22" s="65"/>
      <c r="BX22" s="65"/>
      <c r="BY22" s="65"/>
      <c r="BZ22" s="65"/>
      <c r="CA22" s="65"/>
      <c r="CB22" s="65"/>
      <c r="CC22" s="65"/>
      <c r="CD22" s="65"/>
      <c r="CE22" s="65"/>
      <c r="CF22" s="65"/>
      <c r="CG22" s="65"/>
      <c r="CH22" s="65"/>
      <c r="CI22" s="65"/>
      <c r="CJ22" s="65"/>
      <c r="CK22" s="65"/>
      <c r="CL22" s="65"/>
      <c r="CM22" s="65"/>
      <c r="CN22" s="65"/>
      <c r="CO22" s="65"/>
      <c r="CP22" s="65"/>
      <c r="CQ22" s="65"/>
      <c r="CR22" s="65"/>
      <c r="CS22" s="65"/>
      <c r="CT22" s="65"/>
      <c r="CV22" s="1" t="s">
        <v>392</v>
      </c>
      <c r="CW22" s="1" t="s">
        <v>489</v>
      </c>
      <c r="DA22" s="1" t="s">
        <v>1036</v>
      </c>
      <c r="DD22" s="1" t="s">
        <v>652</v>
      </c>
    </row>
    <row r="23" spans="1:108" ht="27.95" customHeight="1">
      <c r="A23" s="490"/>
      <c r="B23" s="490"/>
      <c r="C23" s="490"/>
      <c r="D23" s="490"/>
      <c r="E23" s="499"/>
      <c r="F23" s="500"/>
      <c r="G23" s="500"/>
      <c r="H23" s="501"/>
      <c r="I23" s="9" t="s">
        <v>53</v>
      </c>
      <c r="J23" s="10"/>
      <c r="K23" s="5"/>
      <c r="L23" s="5"/>
      <c r="M23" s="468"/>
      <c r="N23" s="468"/>
      <c r="O23" s="468"/>
      <c r="P23" s="468"/>
      <c r="Q23" s="468"/>
      <c r="R23" s="468"/>
      <c r="S23" s="468"/>
      <c r="T23" s="468"/>
      <c r="U23" s="468"/>
      <c r="V23" s="468"/>
      <c r="W23" s="468"/>
      <c r="X23" s="468"/>
      <c r="Y23" s="354" t="s">
        <v>54</v>
      </c>
      <c r="Z23" s="354"/>
      <c r="AA23" s="354"/>
      <c r="AB23" s="354"/>
      <c r="AC23" s="354"/>
      <c r="AD23" s="354"/>
      <c r="AE23" s="354"/>
      <c r="AF23" s="354"/>
      <c r="AG23" s="369"/>
      <c r="AI23" s="490"/>
      <c r="AJ23" s="490"/>
      <c r="AK23" s="490"/>
      <c r="AL23" s="490"/>
      <c r="AM23" s="377"/>
      <c r="AN23" s="378"/>
      <c r="AO23" s="378"/>
      <c r="AP23" s="379"/>
      <c r="AQ23" s="9" t="s">
        <v>53</v>
      </c>
      <c r="AR23" s="10"/>
      <c r="AS23" s="5"/>
      <c r="AT23" s="5"/>
      <c r="AU23" s="368" t="s">
        <v>1019</v>
      </c>
      <c r="AV23" s="368"/>
      <c r="AW23" s="368"/>
      <c r="AX23" s="368"/>
      <c r="AY23" s="368"/>
      <c r="AZ23" s="368"/>
      <c r="BA23" s="368"/>
      <c r="BB23" s="368"/>
      <c r="BC23" s="368"/>
      <c r="BD23" s="368"/>
      <c r="BE23" s="368"/>
      <c r="BF23" s="368"/>
      <c r="BG23" s="354" t="s">
        <v>54</v>
      </c>
      <c r="BH23" s="354"/>
      <c r="BI23" s="354"/>
      <c r="BJ23" s="354"/>
      <c r="BK23" s="354"/>
      <c r="BL23" s="354"/>
      <c r="BM23" s="354"/>
      <c r="BN23" s="354"/>
      <c r="BO23" s="369"/>
      <c r="BP23" s="65" t="s">
        <v>1020</v>
      </c>
      <c r="BQ23" s="65"/>
      <c r="BR23" s="65"/>
      <c r="BS23" s="65"/>
      <c r="BT23" s="65"/>
      <c r="BU23" s="65"/>
      <c r="BV23" s="65"/>
      <c r="BW23" s="65"/>
      <c r="BX23" s="65"/>
      <c r="BY23" s="65"/>
      <c r="BZ23" s="65"/>
      <c r="CA23" s="65"/>
      <c r="CB23" s="65"/>
      <c r="CC23" s="65"/>
      <c r="CD23" s="65"/>
      <c r="CE23" s="65"/>
      <c r="CF23" s="65"/>
      <c r="CG23" s="65"/>
      <c r="CH23" s="65"/>
      <c r="CI23" s="65"/>
      <c r="CJ23" s="65"/>
      <c r="CK23" s="65"/>
      <c r="CL23" s="65"/>
      <c r="CM23" s="65"/>
      <c r="CN23" s="65"/>
      <c r="CO23" s="65"/>
      <c r="CP23" s="65"/>
      <c r="CQ23" s="65"/>
      <c r="CR23" s="65"/>
      <c r="CS23" s="65"/>
      <c r="CT23" s="65"/>
      <c r="CV23" s="1" t="s">
        <v>393</v>
      </c>
      <c r="CW23" s="1" t="s">
        <v>490</v>
      </c>
      <c r="DA23" s="1" t="s">
        <v>1037</v>
      </c>
      <c r="DD23" s="1" t="s">
        <v>653</v>
      </c>
    </row>
    <row r="24" spans="1:108" ht="12.95" customHeight="1">
      <c r="CV24" s="1" t="s">
        <v>394</v>
      </c>
      <c r="CW24" s="1" t="s">
        <v>491</v>
      </c>
      <c r="DA24" s="1" t="s">
        <v>1038</v>
      </c>
      <c r="DD24" s="1" t="s">
        <v>654</v>
      </c>
    </row>
    <row r="25" spans="1:108" ht="30" customHeight="1">
      <c r="A25" s="422" t="s">
        <v>70</v>
      </c>
      <c r="B25" s="422"/>
      <c r="C25" s="422"/>
      <c r="D25" s="422"/>
      <c r="E25" s="424" t="s">
        <v>117</v>
      </c>
      <c r="F25" s="425"/>
      <c r="G25" s="425"/>
      <c r="H25" s="425"/>
      <c r="I25" s="425"/>
      <c r="J25" s="426"/>
      <c r="K25" s="464"/>
      <c r="L25" s="465"/>
      <c r="M25" s="465"/>
      <c r="N25" s="465"/>
      <c r="O25" s="465"/>
      <c r="P25" s="465"/>
      <c r="Q25" s="465"/>
      <c r="R25" s="465"/>
      <c r="S25" s="465"/>
      <c r="T25" s="465"/>
      <c r="U25" s="465"/>
      <c r="V25" s="465"/>
      <c r="W25" s="465"/>
      <c r="X25" s="465"/>
      <c r="Y25" s="465"/>
      <c r="Z25" s="465"/>
      <c r="AA25" s="465"/>
      <c r="AB25" s="465"/>
      <c r="AC25" s="465"/>
      <c r="AD25" s="465"/>
      <c r="AE25" s="465"/>
      <c r="AF25" s="465"/>
      <c r="AG25" s="466"/>
      <c r="AI25" s="422" t="s">
        <v>70</v>
      </c>
      <c r="AJ25" s="422"/>
      <c r="AK25" s="422"/>
      <c r="AL25" s="422"/>
      <c r="AM25" s="424" t="s">
        <v>117</v>
      </c>
      <c r="AN25" s="425"/>
      <c r="AO25" s="425"/>
      <c r="AP25" s="425"/>
      <c r="AQ25" s="425"/>
      <c r="AR25" s="426"/>
      <c r="AS25" s="388" t="s">
        <v>567</v>
      </c>
      <c r="AT25" s="372"/>
      <c r="AU25" s="372"/>
      <c r="AV25" s="372"/>
      <c r="AW25" s="372"/>
      <c r="AX25" s="372"/>
      <c r="AY25" s="372"/>
      <c r="AZ25" s="372"/>
      <c r="BA25" s="372"/>
      <c r="BB25" s="372"/>
      <c r="BC25" s="372"/>
      <c r="BD25" s="372"/>
      <c r="BE25" s="372"/>
      <c r="BF25" s="372"/>
      <c r="BG25" s="372"/>
      <c r="BH25" s="372"/>
      <c r="BI25" s="372"/>
      <c r="BJ25" s="372"/>
      <c r="BK25" s="372"/>
      <c r="BL25" s="372"/>
      <c r="BM25" s="372"/>
      <c r="BN25" s="372"/>
      <c r="BO25" s="373"/>
      <c r="BP25" s="64"/>
      <c r="BQ25" s="64"/>
      <c r="BR25" s="64"/>
      <c r="BS25" s="64"/>
      <c r="BT25" s="64"/>
      <c r="BU25" s="64"/>
      <c r="BV25" s="64"/>
      <c r="BW25" s="64"/>
      <c r="BX25" s="64"/>
      <c r="BY25" s="64"/>
      <c r="BZ25" s="64"/>
      <c r="CA25" s="64"/>
      <c r="CB25" s="64"/>
      <c r="CC25" s="64"/>
      <c r="CD25" s="64"/>
      <c r="CE25" s="64"/>
      <c r="CF25" s="64"/>
      <c r="CG25" s="64"/>
      <c r="CH25" s="64"/>
      <c r="CI25" s="64"/>
      <c r="CJ25" s="64"/>
      <c r="CK25" s="64"/>
      <c r="CL25" s="64"/>
      <c r="CM25" s="64"/>
      <c r="CN25" s="64"/>
      <c r="CO25" s="64"/>
      <c r="CP25" s="64"/>
      <c r="CQ25" s="64"/>
      <c r="CR25" s="64"/>
      <c r="CS25" s="64"/>
      <c r="CT25" s="64"/>
      <c r="CV25" s="1" t="s">
        <v>395</v>
      </c>
      <c r="CW25" s="1" t="s">
        <v>492</v>
      </c>
      <c r="DA25" s="1" t="s">
        <v>1039</v>
      </c>
      <c r="DD25" s="1" t="s">
        <v>655</v>
      </c>
    </row>
    <row r="26" spans="1:108" ht="30" customHeight="1">
      <c r="A26" s="422"/>
      <c r="B26" s="422"/>
      <c r="C26" s="422"/>
      <c r="D26" s="422"/>
      <c r="E26" s="383" t="s">
        <v>118</v>
      </c>
      <c r="F26" s="356"/>
      <c r="G26" s="356"/>
      <c r="H26" s="356"/>
      <c r="I26" s="356"/>
      <c r="J26" s="380"/>
      <c r="K26" s="463"/>
      <c r="L26" s="463"/>
      <c r="M26" s="7" t="s">
        <v>45</v>
      </c>
      <c r="N26" s="468"/>
      <c r="O26" s="468"/>
      <c r="P26" s="468"/>
      <c r="Q26" s="468"/>
      <c r="R26" s="468"/>
      <c r="S26" s="468"/>
      <c r="T26" s="8" t="s">
        <v>46</v>
      </c>
      <c r="U26" s="428" t="s">
        <v>409</v>
      </c>
      <c r="V26" s="429"/>
      <c r="W26" s="429"/>
      <c r="X26" s="430"/>
      <c r="Y26" s="471"/>
      <c r="Z26" s="468"/>
      <c r="AA26" s="468"/>
      <c r="AB26" s="470"/>
      <c r="AC26" s="470"/>
      <c r="AD26" s="8" t="s">
        <v>95</v>
      </c>
      <c r="AE26" s="470"/>
      <c r="AF26" s="470"/>
      <c r="AG26" s="14" t="s">
        <v>108</v>
      </c>
      <c r="AI26" s="422"/>
      <c r="AJ26" s="422"/>
      <c r="AK26" s="422"/>
      <c r="AL26" s="422"/>
      <c r="AM26" s="383" t="s">
        <v>118</v>
      </c>
      <c r="AN26" s="356"/>
      <c r="AO26" s="356"/>
      <c r="AP26" s="356"/>
      <c r="AQ26" s="356"/>
      <c r="AR26" s="380"/>
      <c r="AS26" s="427" t="s">
        <v>44</v>
      </c>
      <c r="AT26" s="427"/>
      <c r="AU26" s="62" t="s">
        <v>45</v>
      </c>
      <c r="AV26" s="368" t="s">
        <v>568</v>
      </c>
      <c r="AW26" s="368"/>
      <c r="AX26" s="368"/>
      <c r="AY26" s="368"/>
      <c r="AZ26" s="368"/>
      <c r="BA26" s="368"/>
      <c r="BB26" s="63" t="s">
        <v>46</v>
      </c>
      <c r="BC26" s="428" t="s">
        <v>409</v>
      </c>
      <c r="BD26" s="429"/>
      <c r="BE26" s="429"/>
      <c r="BF26" s="430"/>
      <c r="BG26" s="400" t="s">
        <v>408</v>
      </c>
      <c r="BH26" s="368"/>
      <c r="BI26" s="368"/>
      <c r="BJ26" s="395">
        <v>4</v>
      </c>
      <c r="BK26" s="395"/>
      <c r="BL26" s="63" t="s">
        <v>1</v>
      </c>
      <c r="BM26" s="395">
        <v>1</v>
      </c>
      <c r="BN26" s="395"/>
      <c r="BO26" s="14" t="s">
        <v>0</v>
      </c>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V26" s="1" t="s">
        <v>396</v>
      </c>
      <c r="CW26" s="1" t="s">
        <v>493</v>
      </c>
      <c r="DA26" s="1" t="s">
        <v>1040</v>
      </c>
      <c r="DD26" s="1" t="s">
        <v>656</v>
      </c>
    </row>
    <row r="27" spans="1:108" ht="24.95" customHeight="1">
      <c r="A27" s="422"/>
      <c r="B27" s="422"/>
      <c r="C27" s="422"/>
      <c r="D27" s="422"/>
      <c r="E27" s="389" t="s">
        <v>119</v>
      </c>
      <c r="F27" s="390"/>
      <c r="G27" s="390"/>
      <c r="H27" s="390"/>
      <c r="I27" s="390"/>
      <c r="J27" s="391"/>
      <c r="K27" s="87"/>
      <c r="L27" s="434" t="s">
        <v>918</v>
      </c>
      <c r="M27" s="435"/>
      <c r="N27" s="435"/>
      <c r="O27" s="435"/>
      <c r="P27" s="435"/>
      <c r="Q27" s="435"/>
      <c r="R27" s="435"/>
      <c r="S27" s="435"/>
      <c r="T27" s="435"/>
      <c r="U27" s="435"/>
      <c r="V27" s="435"/>
      <c r="W27" s="435"/>
      <c r="X27" s="435"/>
      <c r="Y27" s="435"/>
      <c r="Z27" s="435"/>
      <c r="AA27" s="435"/>
      <c r="AB27" s="435"/>
      <c r="AC27" s="435"/>
      <c r="AD27" s="435"/>
      <c r="AE27" s="435"/>
      <c r="AF27" s="435"/>
      <c r="AG27" s="435"/>
      <c r="AI27" s="422"/>
      <c r="AJ27" s="422"/>
      <c r="AK27" s="422"/>
      <c r="AL27" s="422"/>
      <c r="AM27" s="389" t="s">
        <v>119</v>
      </c>
      <c r="AN27" s="390"/>
      <c r="AO27" s="390"/>
      <c r="AP27" s="390"/>
      <c r="AQ27" s="390"/>
      <c r="AR27" s="391"/>
      <c r="AS27" s="10"/>
      <c r="AT27" s="434" t="s">
        <v>918</v>
      </c>
      <c r="AU27" s="435"/>
      <c r="AV27" s="435"/>
      <c r="AW27" s="435"/>
      <c r="AX27" s="435"/>
      <c r="AY27" s="435"/>
      <c r="AZ27" s="435"/>
      <c r="BA27" s="435"/>
      <c r="BB27" s="435"/>
      <c r="BC27" s="435"/>
      <c r="BD27" s="435"/>
      <c r="BE27" s="435"/>
      <c r="BF27" s="435"/>
      <c r="BG27" s="435"/>
      <c r="BH27" s="435"/>
      <c r="BI27" s="435"/>
      <c r="BJ27" s="435"/>
      <c r="BK27" s="435"/>
      <c r="BL27" s="435"/>
      <c r="BM27" s="435"/>
      <c r="BN27" s="435"/>
      <c r="BO27" s="435"/>
      <c r="BP27" s="65"/>
      <c r="BQ27" s="65"/>
      <c r="BR27" s="65"/>
      <c r="BS27" s="65"/>
      <c r="BT27" s="65"/>
      <c r="BU27" s="65"/>
      <c r="BV27" s="65"/>
      <c r="BW27" s="65"/>
      <c r="BX27" s="65"/>
      <c r="BY27" s="65"/>
      <c r="BZ27" s="65"/>
      <c r="CA27" s="65"/>
      <c r="CB27" s="65"/>
      <c r="CC27" s="65"/>
      <c r="CD27" s="65"/>
      <c r="CE27" s="65"/>
      <c r="CF27" s="65"/>
      <c r="CG27" s="65"/>
      <c r="CH27" s="65"/>
      <c r="CI27" s="65"/>
      <c r="CJ27" s="65"/>
      <c r="CK27" s="65"/>
      <c r="CL27" s="65"/>
      <c r="CM27" s="65"/>
      <c r="CN27" s="65"/>
      <c r="CO27" s="65"/>
      <c r="CP27" s="65"/>
      <c r="CQ27" s="65"/>
      <c r="CR27" s="65"/>
      <c r="CS27" s="65"/>
      <c r="CT27" s="65"/>
      <c r="CV27" s="1" t="s">
        <v>397</v>
      </c>
      <c r="CW27" s="1" t="s">
        <v>494</v>
      </c>
      <c r="DA27" s="1" t="s">
        <v>1041</v>
      </c>
      <c r="DD27" s="1" t="s">
        <v>657</v>
      </c>
    </row>
    <row r="28" spans="1:108" ht="48" customHeight="1">
      <c r="A28" s="422"/>
      <c r="B28" s="422"/>
      <c r="C28" s="422"/>
      <c r="D28" s="422"/>
      <c r="E28" s="392"/>
      <c r="F28" s="393"/>
      <c r="G28" s="393"/>
      <c r="H28" s="393"/>
      <c r="I28" s="393"/>
      <c r="J28" s="394"/>
      <c r="K28" s="488"/>
      <c r="L28" s="438" t="s">
        <v>47</v>
      </c>
      <c r="M28" s="439"/>
      <c r="N28" s="439"/>
      <c r="O28" s="439"/>
      <c r="P28" s="439"/>
      <c r="Q28" s="439"/>
      <c r="R28" s="439"/>
      <c r="S28" s="439"/>
      <c r="T28" s="439"/>
      <c r="U28" s="439"/>
      <c r="V28" s="439"/>
      <c r="W28" s="439"/>
      <c r="X28" s="439"/>
      <c r="Y28" s="439"/>
      <c r="Z28" s="439"/>
      <c r="AA28" s="439"/>
      <c r="AB28" s="439"/>
      <c r="AC28" s="439"/>
      <c r="AD28" s="439"/>
      <c r="AE28" s="439"/>
      <c r="AF28" s="439"/>
      <c r="AG28" s="439"/>
      <c r="AI28" s="422"/>
      <c r="AJ28" s="422"/>
      <c r="AK28" s="422"/>
      <c r="AL28" s="422"/>
      <c r="AM28" s="392"/>
      <c r="AN28" s="393"/>
      <c r="AO28" s="393"/>
      <c r="AP28" s="393"/>
      <c r="AQ28" s="393"/>
      <c r="AR28" s="394"/>
      <c r="AS28" s="436" t="s">
        <v>569</v>
      </c>
      <c r="AT28" s="438" t="s">
        <v>47</v>
      </c>
      <c r="AU28" s="439"/>
      <c r="AV28" s="439"/>
      <c r="AW28" s="439"/>
      <c r="AX28" s="439"/>
      <c r="AY28" s="439"/>
      <c r="AZ28" s="439"/>
      <c r="BA28" s="439"/>
      <c r="BB28" s="439"/>
      <c r="BC28" s="439"/>
      <c r="BD28" s="439"/>
      <c r="BE28" s="439"/>
      <c r="BF28" s="439"/>
      <c r="BG28" s="439"/>
      <c r="BH28" s="439"/>
      <c r="BI28" s="439"/>
      <c r="BJ28" s="439"/>
      <c r="BK28" s="439"/>
      <c r="BL28" s="439"/>
      <c r="BM28" s="439"/>
      <c r="BN28" s="439"/>
      <c r="BO28" s="439"/>
      <c r="BP28" s="73"/>
      <c r="BQ28" s="70"/>
      <c r="BR28" s="70"/>
      <c r="BS28" s="70"/>
      <c r="BT28" s="70"/>
      <c r="BU28" s="70"/>
      <c r="BV28" s="70"/>
      <c r="BW28" s="70"/>
      <c r="BX28" s="70"/>
      <c r="BY28" s="70"/>
      <c r="BZ28" s="70"/>
      <c r="CA28" s="70"/>
      <c r="CB28" s="70"/>
      <c r="CC28" s="70"/>
      <c r="CD28" s="70"/>
      <c r="CE28" s="70"/>
      <c r="CF28" s="70"/>
      <c r="CG28" s="70"/>
      <c r="CH28" s="70"/>
      <c r="CI28" s="70"/>
      <c r="CJ28" s="70"/>
      <c r="CK28" s="70"/>
      <c r="CL28" s="70"/>
      <c r="CM28" s="70"/>
      <c r="CN28" s="70"/>
      <c r="CO28" s="70"/>
      <c r="CP28" s="70"/>
      <c r="CQ28" s="70"/>
      <c r="CR28" s="70"/>
      <c r="CS28" s="70"/>
      <c r="CT28" s="70"/>
      <c r="CV28" s="1" t="s">
        <v>398</v>
      </c>
      <c r="CW28" s="1" t="s">
        <v>495</v>
      </c>
      <c r="DA28" s="1" t="s">
        <v>1042</v>
      </c>
      <c r="DD28" s="1" t="s">
        <v>658</v>
      </c>
    </row>
    <row r="29" spans="1:108" ht="21.95" customHeight="1">
      <c r="A29" s="422"/>
      <c r="B29" s="422"/>
      <c r="C29" s="422"/>
      <c r="D29" s="422"/>
      <c r="E29" s="431"/>
      <c r="F29" s="432"/>
      <c r="G29" s="432"/>
      <c r="H29" s="432"/>
      <c r="I29" s="432"/>
      <c r="J29" s="433"/>
      <c r="K29" s="489"/>
      <c r="L29" s="23" t="s">
        <v>48</v>
      </c>
      <c r="M29" s="11"/>
      <c r="N29" s="11"/>
      <c r="O29" s="11"/>
      <c r="P29" s="503"/>
      <c r="Q29" s="503"/>
      <c r="R29" s="11" t="s">
        <v>49</v>
      </c>
      <c r="S29" s="11"/>
      <c r="T29" s="11"/>
      <c r="U29" s="11"/>
      <c r="V29" s="11"/>
      <c r="W29" s="503"/>
      <c r="X29" s="503"/>
      <c r="Y29" s="503"/>
      <c r="Z29" s="503"/>
      <c r="AA29" s="503"/>
      <c r="AB29" s="503"/>
      <c r="AC29" s="503"/>
      <c r="AD29" s="503"/>
      <c r="AE29" s="503"/>
      <c r="AF29" s="503"/>
      <c r="AG29" s="12" t="s">
        <v>46</v>
      </c>
      <c r="AI29" s="422"/>
      <c r="AJ29" s="422"/>
      <c r="AK29" s="422"/>
      <c r="AL29" s="422"/>
      <c r="AM29" s="431"/>
      <c r="AN29" s="432"/>
      <c r="AO29" s="432"/>
      <c r="AP29" s="432"/>
      <c r="AQ29" s="432"/>
      <c r="AR29" s="433"/>
      <c r="AS29" s="437"/>
      <c r="AT29" s="23" t="s">
        <v>48</v>
      </c>
      <c r="AU29" s="11"/>
      <c r="AV29" s="11"/>
      <c r="AW29" s="11"/>
      <c r="AX29" s="440">
        <v>25</v>
      </c>
      <c r="AY29" s="440"/>
      <c r="AZ29" s="11" t="s">
        <v>49</v>
      </c>
      <c r="BA29" s="11"/>
      <c r="BB29" s="11"/>
      <c r="BC29" s="11"/>
      <c r="BD29" s="11"/>
      <c r="BE29" s="440" t="s">
        <v>570</v>
      </c>
      <c r="BF29" s="440"/>
      <c r="BG29" s="440"/>
      <c r="BH29" s="440"/>
      <c r="BI29" s="440"/>
      <c r="BJ29" s="440"/>
      <c r="BK29" s="440"/>
      <c r="BL29" s="440"/>
      <c r="BM29" s="440"/>
      <c r="BN29" s="440"/>
      <c r="BO29" s="12" t="s">
        <v>46</v>
      </c>
      <c r="BP29" s="73" t="s">
        <v>571</v>
      </c>
      <c r="BQ29" s="71"/>
      <c r="BR29" s="71"/>
      <c r="BS29" s="71"/>
      <c r="BT29" s="71"/>
      <c r="BU29" s="71"/>
      <c r="BV29" s="71"/>
      <c r="BW29" s="71"/>
      <c r="BX29" s="71"/>
      <c r="BY29" s="71"/>
      <c r="BZ29" s="71"/>
      <c r="CA29" s="71"/>
      <c r="CB29" s="71"/>
      <c r="CC29" s="71"/>
      <c r="CD29" s="71"/>
      <c r="CE29" s="71"/>
      <c r="CF29" s="71"/>
      <c r="CG29" s="71"/>
      <c r="CH29" s="71"/>
      <c r="CI29" s="71"/>
      <c r="CJ29" s="71"/>
      <c r="CK29" s="71"/>
      <c r="CL29" s="71"/>
      <c r="CM29" s="71"/>
      <c r="CN29" s="71"/>
      <c r="CO29" s="71"/>
      <c r="CP29" s="71"/>
      <c r="CQ29" s="71"/>
      <c r="CR29" s="71"/>
      <c r="CS29" s="71"/>
      <c r="CT29" s="71"/>
      <c r="CV29" s="1" t="s">
        <v>399</v>
      </c>
      <c r="CW29" s="1" t="s">
        <v>496</v>
      </c>
      <c r="DA29" s="1" t="s">
        <v>1043</v>
      </c>
      <c r="DD29" s="1" t="s">
        <v>659</v>
      </c>
    </row>
    <row r="30" spans="1:108" ht="15" customHeight="1">
      <c r="A30" s="422" t="s">
        <v>102</v>
      </c>
      <c r="B30" s="422"/>
      <c r="C30" s="422"/>
      <c r="D30" s="422"/>
      <c r="E30" s="409" t="s">
        <v>103</v>
      </c>
      <c r="F30" s="409"/>
      <c r="G30" s="409"/>
      <c r="H30" s="409"/>
      <c r="I30" s="366" t="s">
        <v>12</v>
      </c>
      <c r="J30" s="366"/>
      <c r="K30" s="366"/>
      <c r="L30" s="366"/>
      <c r="M30" s="366"/>
      <c r="N30" s="366"/>
      <c r="O30" s="366"/>
      <c r="P30" s="366"/>
      <c r="Q30" s="366" t="s">
        <v>13</v>
      </c>
      <c r="R30" s="366"/>
      <c r="S30" s="366"/>
      <c r="T30" s="366"/>
      <c r="U30" s="366" t="s">
        <v>14</v>
      </c>
      <c r="V30" s="366"/>
      <c r="W30" s="366"/>
      <c r="X30" s="366"/>
      <c r="Y30" s="366" t="s">
        <v>15</v>
      </c>
      <c r="Z30" s="366"/>
      <c r="AA30" s="366"/>
      <c r="AB30" s="366"/>
      <c r="AC30" s="366" t="s">
        <v>67</v>
      </c>
      <c r="AD30" s="366"/>
      <c r="AE30" s="366"/>
      <c r="AF30" s="366"/>
      <c r="AG30" s="366"/>
      <c r="AH30" s="16"/>
      <c r="AI30" s="422" t="s">
        <v>102</v>
      </c>
      <c r="AJ30" s="422"/>
      <c r="AK30" s="422"/>
      <c r="AL30" s="422"/>
      <c r="AM30" s="409" t="s">
        <v>103</v>
      </c>
      <c r="AN30" s="409"/>
      <c r="AO30" s="409"/>
      <c r="AP30" s="409"/>
      <c r="AQ30" s="366" t="s">
        <v>12</v>
      </c>
      <c r="AR30" s="366"/>
      <c r="AS30" s="366"/>
      <c r="AT30" s="366"/>
      <c r="AU30" s="366"/>
      <c r="AV30" s="366"/>
      <c r="AW30" s="366"/>
      <c r="AX30" s="366"/>
      <c r="AY30" s="366" t="s">
        <v>13</v>
      </c>
      <c r="AZ30" s="366"/>
      <c r="BA30" s="366"/>
      <c r="BB30" s="366"/>
      <c r="BC30" s="366" t="s">
        <v>14</v>
      </c>
      <c r="BD30" s="366"/>
      <c r="BE30" s="366"/>
      <c r="BF30" s="366"/>
      <c r="BG30" s="366" t="s">
        <v>15</v>
      </c>
      <c r="BH30" s="366"/>
      <c r="BI30" s="366"/>
      <c r="BJ30" s="366"/>
      <c r="BK30" s="366" t="s">
        <v>67</v>
      </c>
      <c r="BL30" s="366"/>
      <c r="BM30" s="366"/>
      <c r="BN30" s="366"/>
      <c r="BO30" s="366"/>
      <c r="BP30" s="64"/>
      <c r="BQ30" s="64"/>
      <c r="BR30" s="64"/>
      <c r="BS30" s="64"/>
      <c r="BT30" s="64"/>
      <c r="BU30" s="64"/>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V30" s="1" t="s">
        <v>400</v>
      </c>
      <c r="CW30" s="1" t="s">
        <v>497</v>
      </c>
      <c r="DA30" s="1" t="s">
        <v>1044</v>
      </c>
      <c r="DD30" s="1" t="s">
        <v>660</v>
      </c>
    </row>
    <row r="31" spans="1:108" ht="15" customHeight="1">
      <c r="A31" s="422"/>
      <c r="B31" s="422"/>
      <c r="C31" s="422"/>
      <c r="D31" s="422"/>
      <c r="E31" s="409"/>
      <c r="F31" s="409"/>
      <c r="G31" s="409"/>
      <c r="H31" s="409"/>
      <c r="I31" s="366" t="s">
        <v>16</v>
      </c>
      <c r="J31" s="366"/>
      <c r="K31" s="366"/>
      <c r="L31" s="366"/>
      <c r="M31" s="366" t="s">
        <v>17</v>
      </c>
      <c r="N31" s="366"/>
      <c r="O31" s="366"/>
      <c r="P31" s="366"/>
      <c r="Q31" s="423" t="s">
        <v>16</v>
      </c>
      <c r="R31" s="423"/>
      <c r="S31" s="423" t="s">
        <v>17</v>
      </c>
      <c r="T31" s="423"/>
      <c r="U31" s="423" t="s">
        <v>16</v>
      </c>
      <c r="V31" s="423"/>
      <c r="W31" s="423" t="s">
        <v>17</v>
      </c>
      <c r="X31" s="423"/>
      <c r="Y31" s="423" t="s">
        <v>16</v>
      </c>
      <c r="Z31" s="423"/>
      <c r="AA31" s="423" t="s">
        <v>17</v>
      </c>
      <c r="AB31" s="423"/>
      <c r="AC31" s="366" t="s">
        <v>71</v>
      </c>
      <c r="AD31" s="366"/>
      <c r="AE31" s="366" t="s">
        <v>72</v>
      </c>
      <c r="AF31" s="366"/>
      <c r="AG31" s="366"/>
      <c r="AH31" s="13"/>
      <c r="AI31" s="422"/>
      <c r="AJ31" s="422"/>
      <c r="AK31" s="422"/>
      <c r="AL31" s="422"/>
      <c r="AM31" s="409"/>
      <c r="AN31" s="409"/>
      <c r="AO31" s="409"/>
      <c r="AP31" s="409"/>
      <c r="AQ31" s="366" t="s">
        <v>16</v>
      </c>
      <c r="AR31" s="366"/>
      <c r="AS31" s="366"/>
      <c r="AT31" s="366"/>
      <c r="AU31" s="366" t="s">
        <v>17</v>
      </c>
      <c r="AV31" s="366"/>
      <c r="AW31" s="366"/>
      <c r="AX31" s="366"/>
      <c r="AY31" s="423" t="s">
        <v>16</v>
      </c>
      <c r="AZ31" s="423"/>
      <c r="BA31" s="423" t="s">
        <v>17</v>
      </c>
      <c r="BB31" s="423"/>
      <c r="BC31" s="423" t="s">
        <v>16</v>
      </c>
      <c r="BD31" s="423"/>
      <c r="BE31" s="423" t="s">
        <v>17</v>
      </c>
      <c r="BF31" s="423"/>
      <c r="BG31" s="423" t="s">
        <v>16</v>
      </c>
      <c r="BH31" s="423"/>
      <c r="BI31" s="423" t="s">
        <v>17</v>
      </c>
      <c r="BJ31" s="423"/>
      <c r="BK31" s="366" t="s">
        <v>71</v>
      </c>
      <c r="BL31" s="366"/>
      <c r="BM31" s="366" t="s">
        <v>72</v>
      </c>
      <c r="BN31" s="366"/>
      <c r="BO31" s="366"/>
      <c r="BP31" s="352" t="s">
        <v>1021</v>
      </c>
      <c r="BQ31" s="353"/>
      <c r="BR31" s="353"/>
      <c r="BS31" s="353"/>
      <c r="BT31" s="353"/>
      <c r="BU31" s="353"/>
      <c r="BV31" s="353"/>
      <c r="BW31" s="353"/>
      <c r="BX31" s="353"/>
      <c r="BY31" s="353"/>
      <c r="BZ31" s="353"/>
      <c r="CA31" s="353"/>
      <c r="CB31" s="353"/>
      <c r="CC31" s="353"/>
      <c r="CD31" s="353"/>
      <c r="CE31" s="353"/>
      <c r="CF31" s="353"/>
      <c r="CG31" s="353"/>
      <c r="CH31" s="353"/>
      <c r="CI31" s="353"/>
      <c r="CJ31" s="353"/>
      <c r="CK31" s="353"/>
      <c r="CL31" s="353"/>
      <c r="CM31" s="353"/>
      <c r="CN31" s="353"/>
      <c r="CO31" s="353"/>
      <c r="CP31" s="353"/>
      <c r="CQ31" s="353"/>
      <c r="CR31" s="353"/>
      <c r="CS31" s="353"/>
      <c r="CT31" s="353"/>
      <c r="CV31" s="1" t="s">
        <v>401</v>
      </c>
      <c r="CW31" s="1" t="s">
        <v>498</v>
      </c>
      <c r="DA31" s="1" t="s">
        <v>1045</v>
      </c>
      <c r="DD31" s="1" t="s">
        <v>661</v>
      </c>
    </row>
    <row r="32" spans="1:108" ht="15" customHeight="1">
      <c r="A32" s="422"/>
      <c r="B32" s="422"/>
      <c r="C32" s="422"/>
      <c r="D32" s="422"/>
      <c r="E32" s="409"/>
      <c r="F32" s="409"/>
      <c r="G32" s="409"/>
      <c r="H32" s="409"/>
      <c r="I32" s="423" t="s">
        <v>68</v>
      </c>
      <c r="J32" s="423"/>
      <c r="K32" s="423" t="s">
        <v>69</v>
      </c>
      <c r="L32" s="423"/>
      <c r="M32" s="423" t="s">
        <v>68</v>
      </c>
      <c r="N32" s="423"/>
      <c r="O32" s="423" t="s">
        <v>69</v>
      </c>
      <c r="P32" s="423"/>
      <c r="Q32" s="423"/>
      <c r="R32" s="423"/>
      <c r="S32" s="423"/>
      <c r="T32" s="423"/>
      <c r="U32" s="423"/>
      <c r="V32" s="423"/>
      <c r="W32" s="423"/>
      <c r="X32" s="423"/>
      <c r="Y32" s="423"/>
      <c r="Z32" s="423"/>
      <c r="AA32" s="423"/>
      <c r="AB32" s="423"/>
      <c r="AC32" s="366"/>
      <c r="AD32" s="366"/>
      <c r="AE32" s="366"/>
      <c r="AF32" s="366"/>
      <c r="AG32" s="366"/>
      <c r="AH32" s="13"/>
      <c r="AI32" s="422"/>
      <c r="AJ32" s="422"/>
      <c r="AK32" s="422"/>
      <c r="AL32" s="422"/>
      <c r="AM32" s="409"/>
      <c r="AN32" s="409"/>
      <c r="AO32" s="409"/>
      <c r="AP32" s="409"/>
      <c r="AQ32" s="423" t="s">
        <v>68</v>
      </c>
      <c r="AR32" s="423"/>
      <c r="AS32" s="423" t="s">
        <v>69</v>
      </c>
      <c r="AT32" s="423"/>
      <c r="AU32" s="423" t="s">
        <v>68</v>
      </c>
      <c r="AV32" s="423"/>
      <c r="AW32" s="423" t="s">
        <v>69</v>
      </c>
      <c r="AX32" s="423"/>
      <c r="AY32" s="423"/>
      <c r="AZ32" s="423"/>
      <c r="BA32" s="423"/>
      <c r="BB32" s="423"/>
      <c r="BC32" s="423"/>
      <c r="BD32" s="423"/>
      <c r="BE32" s="423"/>
      <c r="BF32" s="423"/>
      <c r="BG32" s="423"/>
      <c r="BH32" s="423"/>
      <c r="BI32" s="423"/>
      <c r="BJ32" s="423"/>
      <c r="BK32" s="366"/>
      <c r="BL32" s="366"/>
      <c r="BM32" s="366"/>
      <c r="BN32" s="366"/>
      <c r="BO32" s="366"/>
      <c r="BP32" s="352"/>
      <c r="BQ32" s="353"/>
      <c r="BR32" s="353"/>
      <c r="BS32" s="353"/>
      <c r="BT32" s="353"/>
      <c r="BU32" s="353"/>
      <c r="BV32" s="353"/>
      <c r="BW32" s="353"/>
      <c r="BX32" s="353"/>
      <c r="BY32" s="353"/>
      <c r="BZ32" s="353"/>
      <c r="CA32" s="353"/>
      <c r="CB32" s="353"/>
      <c r="CC32" s="353"/>
      <c r="CD32" s="353"/>
      <c r="CE32" s="353"/>
      <c r="CF32" s="353"/>
      <c r="CG32" s="353"/>
      <c r="CH32" s="353"/>
      <c r="CI32" s="353"/>
      <c r="CJ32" s="353"/>
      <c r="CK32" s="353"/>
      <c r="CL32" s="353"/>
      <c r="CM32" s="353"/>
      <c r="CN32" s="353"/>
      <c r="CO32" s="353"/>
      <c r="CP32" s="353"/>
      <c r="CQ32" s="353"/>
      <c r="CR32" s="353"/>
      <c r="CS32" s="353"/>
      <c r="CT32" s="353"/>
      <c r="CV32" s="1" t="s">
        <v>402</v>
      </c>
      <c r="CW32" s="1" t="s">
        <v>499</v>
      </c>
      <c r="DA32" s="1" t="s">
        <v>1046</v>
      </c>
      <c r="DD32" s="1" t="s">
        <v>662</v>
      </c>
    </row>
    <row r="33" spans="1:108" ht="24.95" customHeight="1">
      <c r="A33" s="422"/>
      <c r="B33" s="422"/>
      <c r="C33" s="422"/>
      <c r="D33" s="422"/>
      <c r="E33" s="409"/>
      <c r="F33" s="409"/>
      <c r="G33" s="409"/>
      <c r="H33" s="409"/>
      <c r="I33" s="463"/>
      <c r="J33" s="463"/>
      <c r="K33" s="463"/>
      <c r="L33" s="463"/>
      <c r="M33" s="463"/>
      <c r="N33" s="463"/>
      <c r="O33" s="463"/>
      <c r="P33" s="463"/>
      <c r="Q33" s="463"/>
      <c r="R33" s="463"/>
      <c r="S33" s="463"/>
      <c r="T33" s="463"/>
      <c r="U33" s="463"/>
      <c r="V33" s="463"/>
      <c r="W33" s="463"/>
      <c r="X33" s="463"/>
      <c r="Y33" s="463"/>
      <c r="Z33" s="463"/>
      <c r="AA33" s="463"/>
      <c r="AB33" s="463"/>
      <c r="AC33" s="366" t="str">
        <f>IF(I33="","",I33+K33+Q33+U33+Y33)</f>
        <v/>
      </c>
      <c r="AD33" s="366"/>
      <c r="AE33" s="366" t="str">
        <f>IF(M33="","",M33+O33+S33+W33+AA33)</f>
        <v/>
      </c>
      <c r="AF33" s="366"/>
      <c r="AG33" s="366"/>
      <c r="AH33" s="13"/>
      <c r="AI33" s="422"/>
      <c r="AJ33" s="422"/>
      <c r="AK33" s="422"/>
      <c r="AL33" s="422"/>
      <c r="AM33" s="409"/>
      <c r="AN33" s="409"/>
      <c r="AO33" s="409"/>
      <c r="AP33" s="409"/>
      <c r="AQ33" s="427">
        <v>4</v>
      </c>
      <c r="AR33" s="427"/>
      <c r="AS33" s="427">
        <v>0</v>
      </c>
      <c r="AT33" s="427"/>
      <c r="AU33" s="427">
        <v>3</v>
      </c>
      <c r="AV33" s="427"/>
      <c r="AW33" s="427">
        <v>0</v>
      </c>
      <c r="AX33" s="427"/>
      <c r="AY33" s="427">
        <v>1</v>
      </c>
      <c r="AZ33" s="427"/>
      <c r="BA33" s="427">
        <v>1</v>
      </c>
      <c r="BB33" s="427"/>
      <c r="BC33" s="427">
        <v>0</v>
      </c>
      <c r="BD33" s="427"/>
      <c r="BE33" s="427">
        <v>1</v>
      </c>
      <c r="BF33" s="427"/>
      <c r="BG33" s="427">
        <v>1</v>
      </c>
      <c r="BH33" s="427"/>
      <c r="BI33" s="427">
        <v>0</v>
      </c>
      <c r="BJ33" s="427"/>
      <c r="BK33" s="504">
        <f>IF(AQ33="","",AQ33+AS33+AY33+BC33+BG33)</f>
        <v>6</v>
      </c>
      <c r="BL33" s="504"/>
      <c r="BM33" s="504">
        <f>IF(AU33="","",AU33+AW33+BA33+BE33+BI33)</f>
        <v>5</v>
      </c>
      <c r="BN33" s="504"/>
      <c r="BO33" s="504"/>
      <c r="BP33" s="352"/>
      <c r="BQ33" s="353"/>
      <c r="BR33" s="353"/>
      <c r="BS33" s="353"/>
      <c r="BT33" s="353"/>
      <c r="BU33" s="353"/>
      <c r="BV33" s="353"/>
      <c r="BW33" s="353"/>
      <c r="BX33" s="353"/>
      <c r="BY33" s="353"/>
      <c r="BZ33" s="353"/>
      <c r="CA33" s="353"/>
      <c r="CB33" s="353"/>
      <c r="CC33" s="353"/>
      <c r="CD33" s="353"/>
      <c r="CE33" s="353"/>
      <c r="CF33" s="353"/>
      <c r="CG33" s="353"/>
      <c r="CH33" s="353"/>
      <c r="CI33" s="353"/>
      <c r="CJ33" s="353"/>
      <c r="CK33" s="353"/>
      <c r="CL33" s="353"/>
      <c r="CM33" s="353"/>
      <c r="CN33" s="353"/>
      <c r="CO33" s="353"/>
      <c r="CP33" s="353"/>
      <c r="CQ33" s="353"/>
      <c r="CR33" s="353"/>
      <c r="CS33" s="353"/>
      <c r="CT33" s="353"/>
      <c r="CV33" s="1" t="s">
        <v>403</v>
      </c>
      <c r="CW33" s="1" t="s">
        <v>500</v>
      </c>
      <c r="DA33" s="1" t="s">
        <v>1047</v>
      </c>
      <c r="DD33" s="1" t="s">
        <v>663</v>
      </c>
    </row>
    <row r="34" spans="1:108" ht="20.100000000000001" customHeight="1">
      <c r="A34" s="422"/>
      <c r="B34" s="422"/>
      <c r="C34" s="422"/>
      <c r="D34" s="422"/>
      <c r="E34" s="389" t="s">
        <v>120</v>
      </c>
      <c r="F34" s="390"/>
      <c r="G34" s="390"/>
      <c r="H34" s="390"/>
      <c r="I34" s="390"/>
      <c r="J34" s="390"/>
      <c r="K34" s="390"/>
      <c r="L34" s="88"/>
      <c r="M34" s="354" t="s">
        <v>121</v>
      </c>
      <c r="N34" s="354"/>
      <c r="O34" s="354"/>
      <c r="P34" s="354"/>
      <c r="Q34" s="354"/>
      <c r="R34" s="354"/>
      <c r="S34" s="354"/>
      <c r="T34" s="17"/>
      <c r="U34" s="17"/>
      <c r="V34" s="17"/>
      <c r="W34" s="17"/>
      <c r="X34" s="17"/>
      <c r="Y34" s="17"/>
      <c r="Z34" s="17"/>
      <c r="AA34" s="17"/>
      <c r="AB34" s="17"/>
      <c r="AC34" s="17"/>
      <c r="AD34" s="17"/>
      <c r="AE34" s="17"/>
      <c r="AF34" s="17"/>
      <c r="AG34" s="18"/>
      <c r="AH34" s="13"/>
      <c r="AI34" s="422"/>
      <c r="AJ34" s="422"/>
      <c r="AK34" s="422"/>
      <c r="AL34" s="422"/>
      <c r="AM34" s="389" t="s">
        <v>120</v>
      </c>
      <c r="AN34" s="390"/>
      <c r="AO34" s="390"/>
      <c r="AP34" s="390"/>
      <c r="AQ34" s="390"/>
      <c r="AR34" s="390"/>
      <c r="AS34" s="390"/>
      <c r="AT34" s="67"/>
      <c r="AU34" s="354" t="s">
        <v>121</v>
      </c>
      <c r="AV34" s="354"/>
      <c r="AW34" s="354"/>
      <c r="AX34" s="354"/>
      <c r="AY34" s="354"/>
      <c r="AZ34" s="354"/>
      <c r="BA34" s="354"/>
      <c r="BB34" s="60"/>
      <c r="BC34" s="60"/>
      <c r="BD34" s="60"/>
      <c r="BE34" s="60"/>
      <c r="BF34" s="60"/>
      <c r="BG34" s="60"/>
      <c r="BH34" s="60"/>
      <c r="BI34" s="60"/>
      <c r="BJ34" s="60"/>
      <c r="BK34" s="60"/>
      <c r="BL34" s="60"/>
      <c r="BM34" s="60"/>
      <c r="BN34" s="60"/>
      <c r="BO34" s="61"/>
      <c r="BP34" s="64"/>
      <c r="BQ34" s="64"/>
      <c r="BR34" s="64"/>
      <c r="BS34" s="64"/>
      <c r="BT34" s="64"/>
      <c r="BU34" s="64"/>
      <c r="BV34" s="64"/>
      <c r="BW34" s="64"/>
      <c r="BX34" s="64"/>
      <c r="BY34" s="64"/>
      <c r="BZ34" s="64"/>
      <c r="CA34" s="64"/>
      <c r="CB34" s="64"/>
      <c r="CC34" s="64"/>
      <c r="CD34" s="64"/>
      <c r="CE34" s="64"/>
      <c r="CF34" s="64"/>
      <c r="CG34" s="64"/>
      <c r="CH34" s="64"/>
      <c r="CI34" s="64"/>
      <c r="CJ34" s="64"/>
      <c r="CK34" s="64"/>
      <c r="CL34" s="64"/>
      <c r="CM34" s="64"/>
      <c r="CN34" s="64"/>
      <c r="CO34" s="64"/>
      <c r="CP34" s="64"/>
      <c r="CQ34" s="64"/>
      <c r="CR34" s="64"/>
      <c r="CS34" s="64"/>
      <c r="CT34" s="64"/>
      <c r="CV34" s="1" t="s">
        <v>404</v>
      </c>
      <c r="CW34" s="1" t="s">
        <v>501</v>
      </c>
      <c r="DA34" s="1" t="s">
        <v>1048</v>
      </c>
      <c r="DD34" s="1" t="s">
        <v>664</v>
      </c>
    </row>
    <row r="35" spans="1:108" ht="20.100000000000001" customHeight="1">
      <c r="A35" s="422"/>
      <c r="B35" s="422"/>
      <c r="C35" s="422"/>
      <c r="D35" s="422"/>
      <c r="E35" s="392"/>
      <c r="F35" s="393"/>
      <c r="G35" s="393"/>
      <c r="H35" s="393"/>
      <c r="I35" s="393"/>
      <c r="J35" s="393"/>
      <c r="K35" s="393"/>
      <c r="L35" s="88"/>
      <c r="M35" s="354" t="s">
        <v>122</v>
      </c>
      <c r="N35" s="354"/>
      <c r="O35" s="354"/>
      <c r="P35" s="354"/>
      <c r="Q35" s="354"/>
      <c r="R35" s="354"/>
      <c r="S35" s="354"/>
      <c r="T35" s="17"/>
      <c r="U35" s="17"/>
      <c r="V35" s="17"/>
      <c r="W35" s="17"/>
      <c r="X35" s="17"/>
      <c r="Y35" s="17"/>
      <c r="Z35" s="17"/>
      <c r="AA35" s="17"/>
      <c r="AB35" s="17"/>
      <c r="AC35" s="17"/>
      <c r="AD35" s="17"/>
      <c r="AE35" s="17"/>
      <c r="AF35" s="17"/>
      <c r="AG35" s="18"/>
      <c r="AH35" s="13"/>
      <c r="AI35" s="422"/>
      <c r="AJ35" s="422"/>
      <c r="AK35" s="422"/>
      <c r="AL35" s="422"/>
      <c r="AM35" s="392"/>
      <c r="AN35" s="393"/>
      <c r="AO35" s="393"/>
      <c r="AP35" s="393"/>
      <c r="AQ35" s="393"/>
      <c r="AR35" s="393"/>
      <c r="AS35" s="393"/>
      <c r="AT35" s="67"/>
      <c r="AU35" s="354" t="s">
        <v>122</v>
      </c>
      <c r="AV35" s="354"/>
      <c r="AW35" s="354"/>
      <c r="AX35" s="354"/>
      <c r="AY35" s="354"/>
      <c r="AZ35" s="354"/>
      <c r="BA35" s="354"/>
      <c r="BB35" s="60"/>
      <c r="BC35" s="60"/>
      <c r="BD35" s="60"/>
      <c r="BE35" s="60"/>
      <c r="BF35" s="60"/>
      <c r="BG35" s="60"/>
      <c r="BH35" s="60"/>
      <c r="BI35" s="60"/>
      <c r="BJ35" s="60"/>
      <c r="BK35" s="60"/>
      <c r="BL35" s="60"/>
      <c r="BM35" s="60"/>
      <c r="BN35" s="60"/>
      <c r="BO35" s="61"/>
      <c r="BP35" s="64"/>
      <c r="BQ35" s="64"/>
      <c r="BR35" s="64"/>
      <c r="BS35" s="64"/>
      <c r="BT35" s="64"/>
      <c r="BU35" s="64"/>
      <c r="BV35" s="64"/>
      <c r="BW35" s="64"/>
      <c r="BX35" s="64"/>
      <c r="BY35" s="64"/>
      <c r="BZ35" s="64"/>
      <c r="CA35" s="64"/>
      <c r="CB35" s="64"/>
      <c r="CC35" s="64"/>
      <c r="CD35" s="64"/>
      <c r="CE35" s="64"/>
      <c r="CF35" s="64"/>
      <c r="CG35" s="64"/>
      <c r="CH35" s="64"/>
      <c r="CI35" s="64"/>
      <c r="CJ35" s="64"/>
      <c r="CK35" s="64"/>
      <c r="CL35" s="64"/>
      <c r="CM35" s="64"/>
      <c r="CN35" s="64"/>
      <c r="CO35" s="64"/>
      <c r="CP35" s="64"/>
      <c r="CQ35" s="64"/>
      <c r="CR35" s="64"/>
      <c r="CS35" s="64"/>
      <c r="CT35" s="64"/>
      <c r="CV35" s="1" t="s">
        <v>405</v>
      </c>
      <c r="CW35" s="1" t="s">
        <v>502</v>
      </c>
      <c r="DA35" s="1" t="s">
        <v>1049</v>
      </c>
      <c r="DD35" s="1" t="s">
        <v>665</v>
      </c>
    </row>
    <row r="36" spans="1:108" ht="20.100000000000001" customHeight="1">
      <c r="A36" s="422"/>
      <c r="B36" s="422"/>
      <c r="C36" s="422"/>
      <c r="D36" s="422"/>
      <c r="E36" s="392"/>
      <c r="F36" s="393"/>
      <c r="G36" s="393"/>
      <c r="H36" s="393"/>
      <c r="I36" s="393"/>
      <c r="J36" s="393"/>
      <c r="K36" s="393"/>
      <c r="L36" s="88"/>
      <c r="M36" s="354" t="s">
        <v>123</v>
      </c>
      <c r="N36" s="354"/>
      <c r="O36" s="354"/>
      <c r="P36" s="354"/>
      <c r="Q36" s="354"/>
      <c r="R36" s="354"/>
      <c r="S36" s="354"/>
      <c r="T36" s="17"/>
      <c r="U36" s="17"/>
      <c r="V36" s="17"/>
      <c r="W36" s="17"/>
      <c r="X36" s="17"/>
      <c r="Y36" s="17"/>
      <c r="Z36" s="17"/>
      <c r="AA36" s="17"/>
      <c r="AB36" s="17"/>
      <c r="AC36" s="17"/>
      <c r="AD36" s="17"/>
      <c r="AE36" s="17"/>
      <c r="AF36" s="17"/>
      <c r="AG36" s="18"/>
      <c r="AH36" s="13"/>
      <c r="AI36" s="422"/>
      <c r="AJ36" s="422"/>
      <c r="AK36" s="422"/>
      <c r="AL36" s="422"/>
      <c r="AM36" s="392"/>
      <c r="AN36" s="393"/>
      <c r="AO36" s="393"/>
      <c r="AP36" s="393"/>
      <c r="AQ36" s="393"/>
      <c r="AR36" s="393"/>
      <c r="AS36" s="393"/>
      <c r="AT36" s="67"/>
      <c r="AU36" s="354" t="s">
        <v>123</v>
      </c>
      <c r="AV36" s="354"/>
      <c r="AW36" s="354"/>
      <c r="AX36" s="354"/>
      <c r="AY36" s="354"/>
      <c r="AZ36" s="354"/>
      <c r="BA36" s="354"/>
      <c r="BB36" s="60"/>
      <c r="BC36" s="60"/>
      <c r="BD36" s="60"/>
      <c r="BE36" s="60"/>
      <c r="BF36" s="60"/>
      <c r="BG36" s="60"/>
      <c r="BH36" s="60"/>
      <c r="BI36" s="60"/>
      <c r="BJ36" s="60"/>
      <c r="BK36" s="60"/>
      <c r="BL36" s="60"/>
      <c r="BM36" s="60"/>
      <c r="BN36" s="60"/>
      <c r="BO36" s="61"/>
      <c r="BP36" s="64"/>
      <c r="BQ36" s="64"/>
      <c r="BR36" s="64"/>
      <c r="BS36" s="64"/>
      <c r="BT36" s="64"/>
      <c r="BU36" s="64"/>
      <c r="BV36" s="64"/>
      <c r="BW36" s="64"/>
      <c r="BX36" s="64"/>
      <c r="BY36" s="64"/>
      <c r="BZ36" s="64"/>
      <c r="CA36" s="64"/>
      <c r="CB36" s="64"/>
      <c r="CC36" s="64"/>
      <c r="CD36" s="64"/>
      <c r="CE36" s="64"/>
      <c r="CF36" s="64"/>
      <c r="CG36" s="64"/>
      <c r="CH36" s="64"/>
      <c r="CI36" s="64"/>
      <c r="CJ36" s="64"/>
      <c r="CK36" s="64"/>
      <c r="CL36" s="64"/>
      <c r="CM36" s="64"/>
      <c r="CN36" s="64"/>
      <c r="CO36" s="64"/>
      <c r="CP36" s="64"/>
      <c r="CQ36" s="64"/>
      <c r="CR36" s="64"/>
      <c r="CS36" s="64"/>
      <c r="CT36" s="64"/>
      <c r="CV36" s="1" t="s">
        <v>406</v>
      </c>
      <c r="CW36" s="1" t="s">
        <v>503</v>
      </c>
      <c r="DA36" s="1" t="s">
        <v>1050</v>
      </c>
      <c r="DD36" s="1" t="s">
        <v>666</v>
      </c>
    </row>
    <row r="37" spans="1:108" ht="20.100000000000001" customHeight="1">
      <c r="A37" s="422"/>
      <c r="B37" s="422"/>
      <c r="C37" s="422"/>
      <c r="D37" s="422"/>
      <c r="E37" s="431"/>
      <c r="F37" s="432"/>
      <c r="G37" s="432"/>
      <c r="H37" s="432"/>
      <c r="I37" s="432"/>
      <c r="J37" s="432"/>
      <c r="K37" s="432"/>
      <c r="L37" s="87"/>
      <c r="M37" s="355" t="s">
        <v>124</v>
      </c>
      <c r="N37" s="354"/>
      <c r="O37" s="354"/>
      <c r="P37" s="19" t="s">
        <v>125</v>
      </c>
      <c r="Q37" s="468"/>
      <c r="R37" s="468"/>
      <c r="S37" s="468"/>
      <c r="T37" s="468"/>
      <c r="U37" s="468"/>
      <c r="V37" s="468"/>
      <c r="W37" s="468"/>
      <c r="X37" s="468"/>
      <c r="Y37" s="468"/>
      <c r="Z37" s="468"/>
      <c r="AA37" s="468"/>
      <c r="AB37" s="468"/>
      <c r="AC37" s="468"/>
      <c r="AD37" s="468"/>
      <c r="AE37" s="468"/>
      <c r="AF37" s="468"/>
      <c r="AG37" s="22" t="s">
        <v>126</v>
      </c>
      <c r="AH37" s="13"/>
      <c r="AI37" s="422"/>
      <c r="AJ37" s="422"/>
      <c r="AK37" s="422"/>
      <c r="AL37" s="422"/>
      <c r="AM37" s="431"/>
      <c r="AN37" s="432"/>
      <c r="AO37" s="432"/>
      <c r="AP37" s="432"/>
      <c r="AQ37" s="432"/>
      <c r="AR37" s="432"/>
      <c r="AS37" s="432"/>
      <c r="AT37" s="10"/>
      <c r="AU37" s="355" t="s">
        <v>124</v>
      </c>
      <c r="AV37" s="354"/>
      <c r="AW37" s="354"/>
      <c r="AX37" s="63" t="s">
        <v>125</v>
      </c>
      <c r="AY37" s="356"/>
      <c r="AZ37" s="356"/>
      <c r="BA37" s="356"/>
      <c r="BB37" s="356"/>
      <c r="BC37" s="356"/>
      <c r="BD37" s="356"/>
      <c r="BE37" s="356"/>
      <c r="BF37" s="356"/>
      <c r="BG37" s="356"/>
      <c r="BH37" s="356"/>
      <c r="BI37" s="356"/>
      <c r="BJ37" s="356"/>
      <c r="BK37" s="356"/>
      <c r="BL37" s="356"/>
      <c r="BM37" s="356"/>
      <c r="BN37" s="356"/>
      <c r="BO37" s="22" t="s">
        <v>126</v>
      </c>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V37" s="1" t="s">
        <v>407</v>
      </c>
      <c r="CW37" s="1" t="s">
        <v>504</v>
      </c>
      <c r="DA37" s="1" t="s">
        <v>1051</v>
      </c>
      <c r="DD37" s="1" t="s">
        <v>667</v>
      </c>
    </row>
    <row r="38" spans="1:108" ht="12.75" customHeight="1">
      <c r="CV38" s="1" t="s">
        <v>410</v>
      </c>
      <c r="CW38" s="1" t="s">
        <v>505</v>
      </c>
      <c r="DA38" s="1" t="s">
        <v>1052</v>
      </c>
      <c r="DD38" s="1" t="s">
        <v>668</v>
      </c>
    </row>
    <row r="39" spans="1:108" ht="24.95" customHeight="1">
      <c r="A39" s="357" t="s">
        <v>104</v>
      </c>
      <c r="B39" s="358"/>
      <c r="C39" s="358"/>
      <c r="D39" s="359"/>
      <c r="E39" s="366" t="s">
        <v>7</v>
      </c>
      <c r="F39" s="366"/>
      <c r="G39" s="366"/>
      <c r="H39" s="366"/>
      <c r="I39" s="367" t="s">
        <v>105</v>
      </c>
      <c r="J39" s="356"/>
      <c r="K39" s="356"/>
      <c r="L39" s="356"/>
      <c r="M39" s="356"/>
      <c r="N39" s="356"/>
      <c r="O39" s="468"/>
      <c r="P39" s="468"/>
      <c r="Q39" s="354" t="s">
        <v>106</v>
      </c>
      <c r="R39" s="354"/>
      <c r="S39" s="354"/>
      <c r="T39" s="354"/>
      <c r="U39" s="354"/>
      <c r="V39" s="354"/>
      <c r="W39" s="354"/>
      <c r="X39" s="354"/>
      <c r="Y39" s="354"/>
      <c r="Z39" s="354"/>
      <c r="AA39" s="354"/>
      <c r="AB39" s="354"/>
      <c r="AC39" s="354"/>
      <c r="AD39" s="354"/>
      <c r="AE39" s="354"/>
      <c r="AF39" s="354"/>
      <c r="AG39" s="369"/>
      <c r="AI39" s="357" t="s">
        <v>104</v>
      </c>
      <c r="AJ39" s="358"/>
      <c r="AK39" s="358"/>
      <c r="AL39" s="359"/>
      <c r="AM39" s="366" t="s">
        <v>7</v>
      </c>
      <c r="AN39" s="366"/>
      <c r="AO39" s="366"/>
      <c r="AP39" s="366"/>
      <c r="AQ39" s="367" t="s">
        <v>105</v>
      </c>
      <c r="AR39" s="356"/>
      <c r="AS39" s="356"/>
      <c r="AT39" s="356"/>
      <c r="AU39" s="356"/>
      <c r="AV39" s="356"/>
      <c r="AW39" s="368" t="s">
        <v>572</v>
      </c>
      <c r="AX39" s="368"/>
      <c r="AY39" s="354" t="s">
        <v>106</v>
      </c>
      <c r="AZ39" s="354"/>
      <c r="BA39" s="354"/>
      <c r="BB39" s="354"/>
      <c r="BC39" s="354"/>
      <c r="BD39" s="354"/>
      <c r="BE39" s="354"/>
      <c r="BF39" s="354"/>
      <c r="BG39" s="354"/>
      <c r="BH39" s="354"/>
      <c r="BI39" s="354"/>
      <c r="BJ39" s="354"/>
      <c r="BK39" s="354"/>
      <c r="BL39" s="354"/>
      <c r="BM39" s="354"/>
      <c r="BN39" s="354"/>
      <c r="BO39" s="369"/>
      <c r="BP39" s="65"/>
      <c r="BQ39" s="65"/>
      <c r="BR39" s="65"/>
      <c r="BS39" s="65"/>
      <c r="BT39" s="65"/>
      <c r="BU39" s="65"/>
      <c r="BV39" s="65"/>
      <c r="BW39" s="65"/>
      <c r="BX39" s="65"/>
      <c r="BY39" s="65"/>
      <c r="BZ39" s="65"/>
      <c r="CA39" s="65"/>
      <c r="CB39" s="65"/>
      <c r="CC39" s="65"/>
      <c r="CD39" s="65"/>
      <c r="CE39" s="65"/>
      <c r="CF39" s="65"/>
      <c r="CG39" s="65"/>
      <c r="CH39" s="65"/>
      <c r="CI39" s="65"/>
      <c r="CJ39" s="65"/>
      <c r="CK39" s="65"/>
      <c r="CL39" s="65"/>
      <c r="CM39" s="65"/>
      <c r="CN39" s="65"/>
      <c r="CO39" s="65"/>
      <c r="CP39" s="65"/>
      <c r="CQ39" s="65"/>
      <c r="CR39" s="65"/>
      <c r="CS39" s="65"/>
      <c r="CT39" s="65"/>
      <c r="CV39" s="1" t="s">
        <v>919</v>
      </c>
      <c r="CW39" s="1" t="s">
        <v>920</v>
      </c>
      <c r="DA39" s="1" t="s">
        <v>1053</v>
      </c>
      <c r="DD39" s="1" t="s">
        <v>669</v>
      </c>
    </row>
    <row r="40" spans="1:108" ht="24.95" customHeight="1">
      <c r="A40" s="360"/>
      <c r="B40" s="361"/>
      <c r="C40" s="361"/>
      <c r="D40" s="362"/>
      <c r="E40" s="366" t="s">
        <v>8</v>
      </c>
      <c r="F40" s="366"/>
      <c r="G40" s="366"/>
      <c r="H40" s="366"/>
      <c r="I40" s="370" t="s">
        <v>56</v>
      </c>
      <c r="J40" s="371"/>
      <c r="K40" s="371"/>
      <c r="L40" s="465"/>
      <c r="M40" s="465"/>
      <c r="N40" s="465"/>
      <c r="O40" s="465"/>
      <c r="P40" s="465"/>
      <c r="Q40" s="465"/>
      <c r="R40" s="465"/>
      <c r="S40" s="465"/>
      <c r="T40" s="465"/>
      <c r="U40" s="465"/>
      <c r="V40" s="465"/>
      <c r="W40" s="465"/>
      <c r="X40" s="465"/>
      <c r="Y40" s="465"/>
      <c r="Z40" s="465"/>
      <c r="AA40" s="465"/>
      <c r="AB40" s="465"/>
      <c r="AC40" s="465"/>
      <c r="AD40" s="465"/>
      <c r="AE40" s="465"/>
      <c r="AF40" s="465"/>
      <c r="AG40" s="466"/>
      <c r="AI40" s="360"/>
      <c r="AJ40" s="361"/>
      <c r="AK40" s="361"/>
      <c r="AL40" s="362"/>
      <c r="AM40" s="366" t="s">
        <v>8</v>
      </c>
      <c r="AN40" s="366"/>
      <c r="AO40" s="366"/>
      <c r="AP40" s="366"/>
      <c r="AQ40" s="370" t="s">
        <v>56</v>
      </c>
      <c r="AR40" s="371"/>
      <c r="AS40" s="371"/>
      <c r="AT40" s="372" t="s">
        <v>573</v>
      </c>
      <c r="AU40" s="372"/>
      <c r="AV40" s="372"/>
      <c r="AW40" s="372"/>
      <c r="AX40" s="372"/>
      <c r="AY40" s="372"/>
      <c r="AZ40" s="372"/>
      <c r="BA40" s="372"/>
      <c r="BB40" s="372"/>
      <c r="BC40" s="372"/>
      <c r="BD40" s="372"/>
      <c r="BE40" s="372"/>
      <c r="BF40" s="372"/>
      <c r="BG40" s="372"/>
      <c r="BH40" s="372"/>
      <c r="BI40" s="372"/>
      <c r="BJ40" s="372"/>
      <c r="BK40" s="372"/>
      <c r="BL40" s="372"/>
      <c r="BM40" s="372"/>
      <c r="BN40" s="372"/>
      <c r="BO40" s="373"/>
      <c r="BP40" s="65"/>
      <c r="BQ40" s="65"/>
      <c r="BR40" s="65"/>
      <c r="BS40" s="65"/>
      <c r="BT40" s="65"/>
      <c r="BU40" s="65"/>
      <c r="BV40" s="65"/>
      <c r="BW40" s="65"/>
      <c r="BX40" s="65"/>
      <c r="BY40" s="65"/>
      <c r="BZ40" s="65"/>
      <c r="CA40" s="65"/>
      <c r="CB40" s="65"/>
      <c r="CC40" s="65"/>
      <c r="CD40" s="65"/>
      <c r="CE40" s="65"/>
      <c r="CF40" s="65"/>
      <c r="CG40" s="65"/>
      <c r="CH40" s="65"/>
      <c r="CI40" s="65"/>
      <c r="CJ40" s="65"/>
      <c r="CK40" s="65"/>
      <c r="CL40" s="65"/>
      <c r="CM40" s="65"/>
      <c r="CN40" s="65"/>
      <c r="CO40" s="65"/>
      <c r="CP40" s="65"/>
      <c r="CQ40" s="65"/>
      <c r="CR40" s="65"/>
      <c r="CS40" s="65"/>
      <c r="CT40" s="65"/>
      <c r="CV40" s="1" t="s">
        <v>1058</v>
      </c>
      <c r="CW40" s="1" t="s">
        <v>1018</v>
      </c>
      <c r="DA40" s="1" t="s">
        <v>1054</v>
      </c>
      <c r="DD40" s="1" t="s">
        <v>670</v>
      </c>
    </row>
    <row r="41" spans="1:108" ht="24.95" customHeight="1">
      <c r="A41" s="360"/>
      <c r="B41" s="361"/>
      <c r="C41" s="361"/>
      <c r="D41" s="362"/>
      <c r="E41" s="366" t="s">
        <v>9</v>
      </c>
      <c r="F41" s="366"/>
      <c r="G41" s="366"/>
      <c r="H41" s="366"/>
      <c r="I41" s="10" t="s">
        <v>57</v>
      </c>
      <c r="J41" s="485"/>
      <c r="K41" s="485"/>
      <c r="L41" s="6" t="s">
        <v>58</v>
      </c>
      <c r="M41" s="485"/>
      <c r="N41" s="485"/>
      <c r="O41" s="485"/>
      <c r="P41" s="442"/>
      <c r="Q41" s="443"/>
      <c r="R41" s="443"/>
      <c r="S41" s="443"/>
      <c r="T41" s="443"/>
      <c r="U41" s="443"/>
      <c r="V41" s="443"/>
      <c r="W41" s="443"/>
      <c r="X41" s="443"/>
      <c r="Y41" s="443"/>
      <c r="Z41" s="443"/>
      <c r="AA41" s="443"/>
      <c r="AB41" s="443"/>
      <c r="AC41" s="443"/>
      <c r="AD41" s="443"/>
      <c r="AE41" s="443"/>
      <c r="AF41" s="443"/>
      <c r="AG41" s="444"/>
      <c r="AH41" s="13"/>
      <c r="AI41" s="360"/>
      <c r="AJ41" s="361"/>
      <c r="AK41" s="361"/>
      <c r="AL41" s="362"/>
      <c r="AM41" s="366" t="s">
        <v>9</v>
      </c>
      <c r="AN41" s="366"/>
      <c r="AO41" s="366"/>
      <c r="AP41" s="366"/>
      <c r="AQ41" s="10" t="s">
        <v>57</v>
      </c>
      <c r="AR41" s="368">
        <v>123</v>
      </c>
      <c r="AS41" s="368"/>
      <c r="AT41" s="60" t="s">
        <v>58</v>
      </c>
      <c r="AU41" s="368">
        <v>4567</v>
      </c>
      <c r="AV41" s="368"/>
      <c r="AW41" s="368"/>
      <c r="AX41" s="442"/>
      <c r="AY41" s="443"/>
      <c r="AZ41" s="443"/>
      <c r="BA41" s="443"/>
      <c r="BB41" s="443"/>
      <c r="BC41" s="443"/>
      <c r="BD41" s="443"/>
      <c r="BE41" s="443"/>
      <c r="BF41" s="443"/>
      <c r="BG41" s="443"/>
      <c r="BH41" s="443"/>
      <c r="BI41" s="443"/>
      <c r="BJ41" s="443"/>
      <c r="BK41" s="443"/>
      <c r="BL41" s="443"/>
      <c r="BM41" s="443"/>
      <c r="BN41" s="443"/>
      <c r="BO41" s="444"/>
      <c r="BP41" s="352"/>
      <c r="BQ41" s="353"/>
      <c r="BR41" s="353"/>
      <c r="BS41" s="353"/>
      <c r="BT41" s="353"/>
      <c r="BU41" s="353"/>
      <c r="BV41" s="353"/>
      <c r="BW41" s="353"/>
      <c r="BX41" s="353"/>
      <c r="BY41" s="353"/>
      <c r="BZ41" s="353"/>
      <c r="CA41" s="353"/>
      <c r="CB41" s="353"/>
      <c r="CC41" s="353"/>
      <c r="CD41" s="353"/>
      <c r="CE41" s="353"/>
      <c r="CF41" s="353"/>
      <c r="CG41" s="353"/>
      <c r="CH41" s="353"/>
      <c r="CI41" s="353"/>
      <c r="CJ41" s="353"/>
      <c r="CK41" s="353"/>
      <c r="CL41" s="353"/>
      <c r="CM41" s="353"/>
      <c r="CN41" s="353"/>
      <c r="CO41" s="353"/>
      <c r="CP41" s="353"/>
      <c r="CQ41" s="353"/>
      <c r="CR41" s="353"/>
      <c r="CS41" s="353"/>
      <c r="CT41" s="353"/>
      <c r="CV41" s="1" t="s">
        <v>1059</v>
      </c>
      <c r="CW41" s="1" t="s">
        <v>1067</v>
      </c>
      <c r="DA41" s="1" t="s">
        <v>1055</v>
      </c>
      <c r="DD41" s="1" t="s">
        <v>671</v>
      </c>
    </row>
    <row r="42" spans="1:108" ht="24.95" customHeight="1">
      <c r="A42" s="360"/>
      <c r="B42" s="361"/>
      <c r="C42" s="361"/>
      <c r="D42" s="362"/>
      <c r="E42" s="366"/>
      <c r="F42" s="366"/>
      <c r="G42" s="366"/>
      <c r="H42" s="366"/>
      <c r="I42" s="367" t="s">
        <v>59</v>
      </c>
      <c r="J42" s="356"/>
      <c r="K42" s="356"/>
      <c r="L42" s="468"/>
      <c r="M42" s="468"/>
      <c r="N42" s="468"/>
      <c r="O42" s="5" t="s">
        <v>60</v>
      </c>
      <c r="P42" s="468"/>
      <c r="Q42" s="468"/>
      <c r="R42" s="468"/>
      <c r="S42" s="468"/>
      <c r="T42" s="468"/>
      <c r="U42" s="468"/>
      <c r="V42" s="468"/>
      <c r="W42" s="468"/>
      <c r="X42" s="468"/>
      <c r="Y42" s="468"/>
      <c r="Z42" s="468"/>
      <c r="AA42" s="468"/>
      <c r="AB42" s="468"/>
      <c r="AC42" s="468"/>
      <c r="AD42" s="468"/>
      <c r="AE42" s="468"/>
      <c r="AF42" s="468"/>
      <c r="AG42" s="469"/>
      <c r="AH42" s="13"/>
      <c r="AI42" s="360"/>
      <c r="AJ42" s="361"/>
      <c r="AK42" s="361"/>
      <c r="AL42" s="362"/>
      <c r="AM42" s="366"/>
      <c r="AN42" s="366"/>
      <c r="AO42" s="366"/>
      <c r="AP42" s="366"/>
      <c r="AQ42" s="367" t="s">
        <v>59</v>
      </c>
      <c r="AR42" s="356"/>
      <c r="AS42" s="356"/>
      <c r="AT42" s="368" t="s">
        <v>633</v>
      </c>
      <c r="AU42" s="368"/>
      <c r="AV42" s="368"/>
      <c r="AW42" s="5" t="s">
        <v>60</v>
      </c>
      <c r="AX42" s="368" t="s">
        <v>696</v>
      </c>
      <c r="AY42" s="368"/>
      <c r="AZ42" s="368"/>
      <c r="BA42" s="368"/>
      <c r="BB42" s="368"/>
      <c r="BC42" s="368"/>
      <c r="BD42" s="368"/>
      <c r="BE42" s="368"/>
      <c r="BF42" s="368"/>
      <c r="BG42" s="368"/>
      <c r="BH42" s="368"/>
      <c r="BI42" s="368"/>
      <c r="BJ42" s="368"/>
      <c r="BK42" s="368"/>
      <c r="BL42" s="368"/>
      <c r="BM42" s="368"/>
      <c r="BN42" s="368"/>
      <c r="BO42" s="382"/>
      <c r="BP42" s="68" t="s">
        <v>1009</v>
      </c>
      <c r="BQ42" s="64"/>
      <c r="BR42" s="64"/>
      <c r="BS42" s="64"/>
      <c r="BT42" s="64"/>
      <c r="BU42" s="64"/>
      <c r="BV42" s="64"/>
      <c r="BW42" s="64"/>
      <c r="BX42" s="64"/>
      <c r="BY42" s="64"/>
      <c r="BZ42" s="64"/>
      <c r="CA42" s="64"/>
      <c r="CB42" s="64"/>
      <c r="CC42" s="64"/>
      <c r="CD42" s="64"/>
      <c r="CE42" s="64"/>
      <c r="CF42" s="64"/>
      <c r="CG42" s="64"/>
      <c r="CH42" s="64"/>
      <c r="CI42" s="64"/>
      <c r="CJ42" s="64"/>
      <c r="CK42" s="64"/>
      <c r="CL42" s="64"/>
      <c r="CM42" s="64"/>
      <c r="CN42" s="64"/>
      <c r="CO42" s="64"/>
      <c r="CP42" s="64"/>
      <c r="CQ42" s="64"/>
      <c r="CR42" s="64"/>
      <c r="CS42" s="64"/>
      <c r="CT42" s="64"/>
      <c r="CV42" s="1" t="s">
        <v>1060</v>
      </c>
      <c r="CW42" s="1" t="s">
        <v>1068</v>
      </c>
      <c r="DA42" s="1" t="s">
        <v>1056</v>
      </c>
      <c r="DD42" s="1" t="s">
        <v>672</v>
      </c>
    </row>
    <row r="43" spans="1:108" ht="24.95" customHeight="1">
      <c r="A43" s="360"/>
      <c r="B43" s="361"/>
      <c r="C43" s="361"/>
      <c r="D43" s="362"/>
      <c r="E43" s="366" t="s">
        <v>10</v>
      </c>
      <c r="F43" s="366"/>
      <c r="G43" s="366"/>
      <c r="H43" s="366"/>
      <c r="I43" s="366" t="s">
        <v>11</v>
      </c>
      <c r="J43" s="366"/>
      <c r="K43" s="366"/>
      <c r="L43" s="366"/>
      <c r="M43" s="366" t="s">
        <v>61</v>
      </c>
      <c r="N43" s="366"/>
      <c r="O43" s="366"/>
      <c r="P43" s="366"/>
      <c r="Q43" s="366"/>
      <c r="R43" s="366"/>
      <c r="S43" s="366"/>
      <c r="T43" s="366"/>
      <c r="U43" s="366"/>
      <c r="V43" s="366" t="s">
        <v>65</v>
      </c>
      <c r="W43" s="366"/>
      <c r="X43" s="366"/>
      <c r="Y43" s="366"/>
      <c r="Z43" s="366" t="s">
        <v>66</v>
      </c>
      <c r="AA43" s="366"/>
      <c r="AB43" s="366"/>
      <c r="AC43" s="366"/>
      <c r="AD43" s="366" t="s">
        <v>67</v>
      </c>
      <c r="AE43" s="366"/>
      <c r="AF43" s="366"/>
      <c r="AG43" s="366"/>
      <c r="AI43" s="360"/>
      <c r="AJ43" s="361"/>
      <c r="AK43" s="361"/>
      <c r="AL43" s="362"/>
      <c r="AM43" s="366" t="s">
        <v>10</v>
      </c>
      <c r="AN43" s="366"/>
      <c r="AO43" s="366"/>
      <c r="AP43" s="366"/>
      <c r="AQ43" s="366" t="s">
        <v>11</v>
      </c>
      <c r="AR43" s="366"/>
      <c r="AS43" s="366"/>
      <c r="AT43" s="366"/>
      <c r="AU43" s="366" t="s">
        <v>61</v>
      </c>
      <c r="AV43" s="366"/>
      <c r="AW43" s="366"/>
      <c r="AX43" s="366"/>
      <c r="AY43" s="366"/>
      <c r="AZ43" s="366"/>
      <c r="BA43" s="366"/>
      <c r="BB43" s="366"/>
      <c r="BC43" s="366"/>
      <c r="BD43" s="366" t="s">
        <v>65</v>
      </c>
      <c r="BE43" s="366"/>
      <c r="BF43" s="366"/>
      <c r="BG43" s="366"/>
      <c r="BH43" s="366" t="s">
        <v>66</v>
      </c>
      <c r="BI43" s="366"/>
      <c r="BJ43" s="366"/>
      <c r="BK43" s="366"/>
      <c r="BL43" s="366" t="s">
        <v>67</v>
      </c>
      <c r="BM43" s="366"/>
      <c r="BN43" s="366"/>
      <c r="BO43" s="366"/>
      <c r="BP43" s="64"/>
      <c r="BQ43" s="64"/>
      <c r="BR43" s="64"/>
      <c r="BS43" s="64"/>
      <c r="BT43" s="64"/>
      <c r="BU43" s="64"/>
      <c r="BV43" s="64"/>
      <c r="BW43" s="64"/>
      <c r="BX43" s="64"/>
      <c r="BY43" s="64"/>
      <c r="BZ43" s="64"/>
      <c r="CA43" s="64"/>
      <c r="CB43" s="64"/>
      <c r="CC43" s="64"/>
      <c r="CD43" s="64"/>
      <c r="CE43" s="64"/>
      <c r="CF43" s="64"/>
      <c r="CG43" s="64"/>
      <c r="CH43" s="64"/>
      <c r="CI43" s="64"/>
      <c r="CJ43" s="64"/>
      <c r="CK43" s="64"/>
      <c r="CL43" s="64"/>
      <c r="CM43" s="64"/>
      <c r="CN43" s="64"/>
      <c r="CO43" s="64"/>
      <c r="CP43" s="64"/>
      <c r="CQ43" s="64"/>
      <c r="CR43" s="64"/>
      <c r="CS43" s="64"/>
      <c r="CT43" s="64"/>
      <c r="CV43" s="1" t="s">
        <v>1061</v>
      </c>
      <c r="CW43" s="1" t="s">
        <v>1069</v>
      </c>
      <c r="DA43" s="1" t="s">
        <v>1057</v>
      </c>
      <c r="DD43" s="1" t="s">
        <v>673</v>
      </c>
    </row>
    <row r="44" spans="1:108" ht="24.95" customHeight="1">
      <c r="A44" s="360"/>
      <c r="B44" s="361"/>
      <c r="C44" s="361"/>
      <c r="D44" s="362"/>
      <c r="E44" s="366"/>
      <c r="F44" s="366"/>
      <c r="G44" s="366"/>
      <c r="H44" s="366"/>
      <c r="I44" s="471"/>
      <c r="J44" s="468"/>
      <c r="K44" s="468"/>
      <c r="L44" s="5" t="s">
        <v>62</v>
      </c>
      <c r="M44" s="411" t="s">
        <v>63</v>
      </c>
      <c r="N44" s="412"/>
      <c r="O44" s="468"/>
      <c r="P44" s="468"/>
      <c r="Q44" s="354" t="s">
        <v>1212</v>
      </c>
      <c r="R44" s="354"/>
      <c r="S44" s="354"/>
      <c r="T44" s="354"/>
      <c r="U44" s="369"/>
      <c r="V44" s="468"/>
      <c r="W44" s="468"/>
      <c r="X44" s="468"/>
      <c r="Y44" s="5" t="s">
        <v>62</v>
      </c>
      <c r="Z44" s="471"/>
      <c r="AA44" s="468"/>
      <c r="AB44" s="468"/>
      <c r="AC44" s="14" t="s">
        <v>62</v>
      </c>
      <c r="AD44" s="454" t="str">
        <f>IF(I44="","",I44+V44+Z44)</f>
        <v/>
      </c>
      <c r="AE44" s="454"/>
      <c r="AF44" s="454"/>
      <c r="AG44" s="14" t="s">
        <v>62</v>
      </c>
      <c r="AI44" s="360"/>
      <c r="AJ44" s="361"/>
      <c r="AK44" s="361"/>
      <c r="AL44" s="362"/>
      <c r="AM44" s="366"/>
      <c r="AN44" s="366"/>
      <c r="AO44" s="366"/>
      <c r="AP44" s="366"/>
      <c r="AQ44" s="400">
        <v>3</v>
      </c>
      <c r="AR44" s="368"/>
      <c r="AS44" s="368"/>
      <c r="AT44" s="5" t="s">
        <v>62</v>
      </c>
      <c r="AU44" s="411" t="s">
        <v>63</v>
      </c>
      <c r="AV44" s="412"/>
      <c r="AW44" s="368">
        <v>6</v>
      </c>
      <c r="AX44" s="368"/>
      <c r="AY44" s="354" t="s">
        <v>64</v>
      </c>
      <c r="AZ44" s="354"/>
      <c r="BA44" s="354"/>
      <c r="BB44" s="354"/>
      <c r="BC44" s="369"/>
      <c r="BD44" s="368">
        <v>8</v>
      </c>
      <c r="BE44" s="368"/>
      <c r="BF44" s="368"/>
      <c r="BG44" s="5" t="s">
        <v>62</v>
      </c>
      <c r="BH44" s="400">
        <v>8</v>
      </c>
      <c r="BI44" s="368"/>
      <c r="BJ44" s="368"/>
      <c r="BK44" s="14" t="s">
        <v>62</v>
      </c>
      <c r="BL44" s="413">
        <f>IF(AQ44="","",AQ44+BD44+BH44)</f>
        <v>19</v>
      </c>
      <c r="BM44" s="413"/>
      <c r="BN44" s="413"/>
      <c r="BO44" s="14" t="s">
        <v>62</v>
      </c>
      <c r="BP44" s="33" t="s">
        <v>699</v>
      </c>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V44" s="1" t="s">
        <v>1062</v>
      </c>
      <c r="CW44" s="1" t="s">
        <v>1070</v>
      </c>
      <c r="DD44" s="1" t="s">
        <v>674</v>
      </c>
    </row>
    <row r="45" spans="1:108" ht="24.95" customHeight="1">
      <c r="A45" s="360"/>
      <c r="B45" s="361"/>
      <c r="C45" s="361"/>
      <c r="D45" s="362"/>
      <c r="E45" s="366" t="s">
        <v>18</v>
      </c>
      <c r="F45" s="366"/>
      <c r="G45" s="366"/>
      <c r="H45" s="366"/>
      <c r="I45" s="367" t="s">
        <v>73</v>
      </c>
      <c r="J45" s="356"/>
      <c r="K45" s="415" t="s">
        <v>75</v>
      </c>
      <c r="L45" s="376"/>
      <c r="M45" s="480"/>
      <c r="N45" s="480"/>
      <c r="O45" s="25" t="s">
        <v>77</v>
      </c>
      <c r="P45" s="484"/>
      <c r="Q45" s="484"/>
      <c r="R45" s="375" t="s">
        <v>78</v>
      </c>
      <c r="S45" s="375"/>
      <c r="T45" s="480"/>
      <c r="U45" s="480"/>
      <c r="V45" s="25" t="s">
        <v>77</v>
      </c>
      <c r="W45" s="484"/>
      <c r="X45" s="484"/>
      <c r="Y45" s="375" t="s">
        <v>86</v>
      </c>
      <c r="Z45" s="375"/>
      <c r="AA45" s="375" t="str">
        <f>IF(P45="","",IF(P45&gt;W45,T45-1-M45,T45-M45))</f>
        <v/>
      </c>
      <c r="AB45" s="375"/>
      <c r="AC45" s="375" t="s">
        <v>80</v>
      </c>
      <c r="AD45" s="375"/>
      <c r="AE45" s="482" t="str">
        <f>IF(P45="","",IF(P45&gt;W45,W45+60-P45,W45-P45))</f>
        <v/>
      </c>
      <c r="AF45" s="482"/>
      <c r="AG45" s="26" t="s">
        <v>79</v>
      </c>
      <c r="AI45" s="360"/>
      <c r="AJ45" s="361"/>
      <c r="AK45" s="361"/>
      <c r="AL45" s="362"/>
      <c r="AM45" s="366" t="s">
        <v>18</v>
      </c>
      <c r="AN45" s="366"/>
      <c r="AO45" s="366"/>
      <c r="AP45" s="366"/>
      <c r="AQ45" s="367" t="s">
        <v>73</v>
      </c>
      <c r="AR45" s="356"/>
      <c r="AS45" s="415" t="s">
        <v>75</v>
      </c>
      <c r="AT45" s="376"/>
      <c r="AU45" s="416">
        <v>7</v>
      </c>
      <c r="AV45" s="416"/>
      <c r="AW45" s="25" t="s">
        <v>77</v>
      </c>
      <c r="AX45" s="417">
        <v>15</v>
      </c>
      <c r="AY45" s="417"/>
      <c r="AZ45" s="375" t="s">
        <v>78</v>
      </c>
      <c r="BA45" s="375"/>
      <c r="BB45" s="416">
        <v>18</v>
      </c>
      <c r="BC45" s="416"/>
      <c r="BD45" s="25" t="s">
        <v>77</v>
      </c>
      <c r="BE45" s="417">
        <v>15</v>
      </c>
      <c r="BF45" s="417"/>
      <c r="BG45" s="375" t="s">
        <v>86</v>
      </c>
      <c r="BH45" s="375"/>
      <c r="BI45" s="407">
        <f>IF(AX45="","",IF(AX45&gt;BE45,BB45-1-AU45,BB45-AU45))</f>
        <v>11</v>
      </c>
      <c r="BJ45" s="407"/>
      <c r="BK45" s="375" t="s">
        <v>80</v>
      </c>
      <c r="BL45" s="375"/>
      <c r="BM45" s="410">
        <f>IF(AX45="","",IF(AX45&gt;BE45,BE45+60-AX45,BE45-AX45))</f>
        <v>0</v>
      </c>
      <c r="BN45" s="410"/>
      <c r="BO45" s="26" t="s">
        <v>79</v>
      </c>
      <c r="BP45" s="33" t="s">
        <v>700</v>
      </c>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V45" s="1" t="s">
        <v>1063</v>
      </c>
      <c r="CW45" s="1" t="s">
        <v>1071</v>
      </c>
      <c r="DD45" s="1" t="s">
        <v>675</v>
      </c>
    </row>
    <row r="46" spans="1:108" ht="24.95" customHeight="1">
      <c r="A46" s="360"/>
      <c r="B46" s="361"/>
      <c r="C46" s="361"/>
      <c r="D46" s="362"/>
      <c r="E46" s="366"/>
      <c r="F46" s="366"/>
      <c r="G46" s="366"/>
      <c r="H46" s="366"/>
      <c r="I46" s="367"/>
      <c r="J46" s="356"/>
      <c r="K46" s="420" t="s">
        <v>76</v>
      </c>
      <c r="L46" s="421"/>
      <c r="M46" s="481"/>
      <c r="N46" s="481"/>
      <c r="O46" s="27" t="s">
        <v>77</v>
      </c>
      <c r="P46" s="483"/>
      <c r="Q46" s="483"/>
      <c r="R46" s="406" t="s">
        <v>78</v>
      </c>
      <c r="S46" s="406"/>
      <c r="T46" s="481"/>
      <c r="U46" s="481"/>
      <c r="V46" s="27" t="s">
        <v>77</v>
      </c>
      <c r="W46" s="483"/>
      <c r="X46" s="483"/>
      <c r="Y46" s="406" t="s">
        <v>86</v>
      </c>
      <c r="Z46" s="406"/>
      <c r="AA46" s="406" t="str">
        <f>IF(P46="","",IF(P46&gt;W46,T46-1-M46,T46-M46))</f>
        <v/>
      </c>
      <c r="AB46" s="406"/>
      <c r="AC46" s="406" t="s">
        <v>80</v>
      </c>
      <c r="AD46" s="406"/>
      <c r="AE46" s="478" t="str">
        <f>IF(P46="","",IF(P46&gt;W46,W46+60-P46,W46-P46))</f>
        <v/>
      </c>
      <c r="AF46" s="478"/>
      <c r="AG46" s="28" t="s">
        <v>79</v>
      </c>
      <c r="AI46" s="360"/>
      <c r="AJ46" s="361"/>
      <c r="AK46" s="361"/>
      <c r="AL46" s="362"/>
      <c r="AM46" s="366"/>
      <c r="AN46" s="366"/>
      <c r="AO46" s="366"/>
      <c r="AP46" s="366"/>
      <c r="AQ46" s="367"/>
      <c r="AR46" s="356"/>
      <c r="AS46" s="420" t="s">
        <v>76</v>
      </c>
      <c r="AT46" s="421"/>
      <c r="AU46" s="414">
        <v>18</v>
      </c>
      <c r="AV46" s="414"/>
      <c r="AW46" s="27" t="s">
        <v>77</v>
      </c>
      <c r="AX46" s="414">
        <v>15</v>
      </c>
      <c r="AY46" s="414"/>
      <c r="AZ46" s="406" t="s">
        <v>78</v>
      </c>
      <c r="BA46" s="406"/>
      <c r="BB46" s="414">
        <v>19</v>
      </c>
      <c r="BC46" s="414"/>
      <c r="BD46" s="27" t="s">
        <v>77</v>
      </c>
      <c r="BE46" s="414">
        <v>15</v>
      </c>
      <c r="BF46" s="414"/>
      <c r="BG46" s="406" t="s">
        <v>86</v>
      </c>
      <c r="BH46" s="406"/>
      <c r="BI46" s="402">
        <f>IF(AX46="","",IF(AX46&gt;BE46,BB46-1-AU46,BB46-AU46))</f>
        <v>1</v>
      </c>
      <c r="BJ46" s="402"/>
      <c r="BK46" s="406" t="s">
        <v>80</v>
      </c>
      <c r="BL46" s="406"/>
      <c r="BM46" s="408">
        <f>IF(AX46="","",IF(AX46&gt;BE46,BE46+60-AX46,BE46-AX46))</f>
        <v>0</v>
      </c>
      <c r="BN46" s="408"/>
      <c r="BO46" s="28" t="s">
        <v>79</v>
      </c>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V46" s="1" t="s">
        <v>1064</v>
      </c>
      <c r="CW46" s="1" t="s">
        <v>1072</v>
      </c>
      <c r="DD46" s="1" t="s">
        <v>676</v>
      </c>
    </row>
    <row r="47" spans="1:108" ht="24.95" customHeight="1">
      <c r="A47" s="360"/>
      <c r="B47" s="361"/>
      <c r="C47" s="361"/>
      <c r="D47" s="362"/>
      <c r="E47" s="366"/>
      <c r="F47" s="366"/>
      <c r="G47" s="366"/>
      <c r="H47" s="366"/>
      <c r="I47" s="367" t="s">
        <v>74</v>
      </c>
      <c r="J47" s="356"/>
      <c r="K47" s="418" t="s">
        <v>75</v>
      </c>
      <c r="L47" s="419"/>
      <c r="M47" s="480"/>
      <c r="N47" s="480"/>
      <c r="O47" s="25" t="s">
        <v>77</v>
      </c>
      <c r="P47" s="484"/>
      <c r="Q47" s="484"/>
      <c r="R47" s="375" t="s">
        <v>78</v>
      </c>
      <c r="S47" s="375"/>
      <c r="T47" s="480"/>
      <c r="U47" s="480"/>
      <c r="V47" s="25" t="s">
        <v>77</v>
      </c>
      <c r="W47" s="484"/>
      <c r="X47" s="484"/>
      <c r="Y47" s="375" t="s">
        <v>86</v>
      </c>
      <c r="Z47" s="375"/>
      <c r="AA47" s="375" t="str">
        <f>IF(P47="","",IF(P47&gt;W47,T47-1-M47,T47-M47))</f>
        <v/>
      </c>
      <c r="AB47" s="375"/>
      <c r="AC47" s="375" t="s">
        <v>80</v>
      </c>
      <c r="AD47" s="375"/>
      <c r="AE47" s="482" t="str">
        <f>IF(P47="","",IF(P47&gt;W47,W47+60-P47,W47-P47))</f>
        <v/>
      </c>
      <c r="AF47" s="482"/>
      <c r="AG47" s="26" t="s">
        <v>79</v>
      </c>
      <c r="AI47" s="360"/>
      <c r="AJ47" s="361"/>
      <c r="AK47" s="361"/>
      <c r="AL47" s="362"/>
      <c r="AM47" s="366"/>
      <c r="AN47" s="366"/>
      <c r="AO47" s="366"/>
      <c r="AP47" s="366"/>
      <c r="AQ47" s="367" t="s">
        <v>74</v>
      </c>
      <c r="AR47" s="356"/>
      <c r="AS47" s="418" t="s">
        <v>75</v>
      </c>
      <c r="AT47" s="419"/>
      <c r="AU47" s="416">
        <v>7</v>
      </c>
      <c r="AV47" s="416"/>
      <c r="AW47" s="25" t="s">
        <v>77</v>
      </c>
      <c r="AX47" s="417">
        <v>15</v>
      </c>
      <c r="AY47" s="417"/>
      <c r="AZ47" s="375" t="s">
        <v>78</v>
      </c>
      <c r="BA47" s="375"/>
      <c r="BB47" s="416">
        <v>18</v>
      </c>
      <c r="BC47" s="416"/>
      <c r="BD47" s="25" t="s">
        <v>77</v>
      </c>
      <c r="BE47" s="417">
        <v>15</v>
      </c>
      <c r="BF47" s="417"/>
      <c r="BG47" s="375" t="s">
        <v>86</v>
      </c>
      <c r="BH47" s="375"/>
      <c r="BI47" s="407">
        <f>IF(AX47="","",IF(AX47&gt;BE47,BB47-1-AU47,BB47-AU47))</f>
        <v>11</v>
      </c>
      <c r="BJ47" s="407"/>
      <c r="BK47" s="375" t="s">
        <v>80</v>
      </c>
      <c r="BL47" s="375"/>
      <c r="BM47" s="410">
        <f>IF(AX47="","",IF(AX47&gt;BE47,BE47+60-AX47,BE47-AX47))</f>
        <v>0</v>
      </c>
      <c r="BN47" s="410"/>
      <c r="BO47" s="26" t="s">
        <v>79</v>
      </c>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V47" s="1" t="s">
        <v>1065</v>
      </c>
      <c r="CW47" s="1" t="s">
        <v>1073</v>
      </c>
      <c r="DD47" s="1" t="s">
        <v>677</v>
      </c>
    </row>
    <row r="48" spans="1:108" ht="24.95" customHeight="1">
      <c r="A48" s="360"/>
      <c r="B48" s="361"/>
      <c r="C48" s="361"/>
      <c r="D48" s="362"/>
      <c r="E48" s="366"/>
      <c r="F48" s="366"/>
      <c r="G48" s="366"/>
      <c r="H48" s="366"/>
      <c r="I48" s="367"/>
      <c r="J48" s="356"/>
      <c r="K48" s="403" t="s">
        <v>76</v>
      </c>
      <c r="L48" s="379"/>
      <c r="M48" s="481"/>
      <c r="N48" s="481"/>
      <c r="O48" s="27" t="s">
        <v>77</v>
      </c>
      <c r="P48" s="483"/>
      <c r="Q48" s="483"/>
      <c r="R48" s="406" t="s">
        <v>78</v>
      </c>
      <c r="S48" s="406"/>
      <c r="T48" s="481"/>
      <c r="U48" s="481"/>
      <c r="V48" s="27" t="s">
        <v>77</v>
      </c>
      <c r="W48" s="483"/>
      <c r="X48" s="483"/>
      <c r="Y48" s="406" t="s">
        <v>86</v>
      </c>
      <c r="Z48" s="406"/>
      <c r="AA48" s="406" t="str">
        <f>IF(P48="","",IF(P48&gt;W48,T48-1-M48,T48-M48))</f>
        <v/>
      </c>
      <c r="AB48" s="406"/>
      <c r="AC48" s="406" t="s">
        <v>80</v>
      </c>
      <c r="AD48" s="406"/>
      <c r="AE48" s="478" t="str">
        <f>IF(P48="","",IF(P48&gt;W48,W48+60-P48,W48-P48))</f>
        <v/>
      </c>
      <c r="AF48" s="478"/>
      <c r="AG48" s="28" t="s">
        <v>79</v>
      </c>
      <c r="AI48" s="360"/>
      <c r="AJ48" s="361"/>
      <c r="AK48" s="361"/>
      <c r="AL48" s="362"/>
      <c r="AM48" s="366"/>
      <c r="AN48" s="366"/>
      <c r="AO48" s="366"/>
      <c r="AP48" s="366"/>
      <c r="AQ48" s="367"/>
      <c r="AR48" s="356"/>
      <c r="AS48" s="403" t="s">
        <v>76</v>
      </c>
      <c r="AT48" s="379"/>
      <c r="AU48" s="414">
        <v>18</v>
      </c>
      <c r="AV48" s="414"/>
      <c r="AW48" s="27" t="s">
        <v>77</v>
      </c>
      <c r="AX48" s="414">
        <v>15</v>
      </c>
      <c r="AY48" s="414"/>
      <c r="AZ48" s="406" t="s">
        <v>78</v>
      </c>
      <c r="BA48" s="406"/>
      <c r="BB48" s="414">
        <v>19</v>
      </c>
      <c r="BC48" s="414"/>
      <c r="BD48" s="27" t="s">
        <v>77</v>
      </c>
      <c r="BE48" s="414">
        <v>15</v>
      </c>
      <c r="BF48" s="414"/>
      <c r="BG48" s="406" t="s">
        <v>86</v>
      </c>
      <c r="BH48" s="406"/>
      <c r="BI48" s="402">
        <f>IF(AX48="","",IF(AX48&gt;BE48,BB48-1-AU48,BB48-AU48))</f>
        <v>1</v>
      </c>
      <c r="BJ48" s="402"/>
      <c r="BK48" s="406" t="s">
        <v>80</v>
      </c>
      <c r="BL48" s="406"/>
      <c r="BM48" s="408">
        <f>IF(AX48="","",IF(AX48&gt;BE48,BE48+60-AX48,BE48-AX48))</f>
        <v>0</v>
      </c>
      <c r="BN48" s="408"/>
      <c r="BO48" s="28" t="s">
        <v>79</v>
      </c>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V48" s="1" t="s">
        <v>1066</v>
      </c>
      <c r="CW48" s="1" t="s">
        <v>1074</v>
      </c>
      <c r="DD48" s="1" t="s">
        <v>678</v>
      </c>
    </row>
    <row r="49" spans="1:118" ht="24.95" customHeight="1">
      <c r="A49" s="360"/>
      <c r="B49" s="361"/>
      <c r="C49" s="361"/>
      <c r="D49" s="362"/>
      <c r="E49" s="366" t="s">
        <v>19</v>
      </c>
      <c r="F49" s="366"/>
      <c r="G49" s="366"/>
      <c r="H49" s="366"/>
      <c r="I49" s="471" t="s">
        <v>697</v>
      </c>
      <c r="J49" s="468"/>
      <c r="K49" s="468"/>
      <c r="L49" s="469"/>
      <c r="M49" s="468"/>
      <c r="N49" s="468"/>
      <c r="O49" s="5" t="s">
        <v>77</v>
      </c>
      <c r="P49" s="479"/>
      <c r="Q49" s="479"/>
      <c r="R49" s="356" t="s">
        <v>78</v>
      </c>
      <c r="S49" s="356"/>
      <c r="T49" s="468"/>
      <c r="U49" s="468"/>
      <c r="V49" s="5" t="s">
        <v>77</v>
      </c>
      <c r="W49" s="479"/>
      <c r="X49" s="479"/>
      <c r="Y49" s="356" t="s">
        <v>86</v>
      </c>
      <c r="Z49" s="356"/>
      <c r="AA49" s="406" t="str">
        <f t="shared" ref="AA49:AA50" si="0">IF(P49="","",IF(P49&gt;W49,T49-1-M49,T49-M49))</f>
        <v/>
      </c>
      <c r="AB49" s="406"/>
      <c r="AC49" s="356" t="s">
        <v>80</v>
      </c>
      <c r="AD49" s="356"/>
      <c r="AE49" s="478" t="str">
        <f t="shared" ref="AE49:AE50" si="1">IF(P49="","",IF(P49&gt;W49,W49+60-P49,W49-P49))</f>
        <v/>
      </c>
      <c r="AF49" s="478"/>
      <c r="AG49" s="14" t="s">
        <v>79</v>
      </c>
      <c r="AI49" s="360"/>
      <c r="AJ49" s="361"/>
      <c r="AK49" s="361"/>
      <c r="AL49" s="362"/>
      <c r="AM49" s="366" t="s">
        <v>19</v>
      </c>
      <c r="AN49" s="366"/>
      <c r="AO49" s="366"/>
      <c r="AP49" s="366"/>
      <c r="AQ49" s="400" t="s">
        <v>697</v>
      </c>
      <c r="AR49" s="368"/>
      <c r="AS49" s="368"/>
      <c r="AT49" s="382"/>
      <c r="AU49" s="368"/>
      <c r="AV49" s="368"/>
      <c r="AW49" s="5" t="s">
        <v>77</v>
      </c>
      <c r="AX49" s="401"/>
      <c r="AY49" s="401"/>
      <c r="AZ49" s="356" t="s">
        <v>78</v>
      </c>
      <c r="BA49" s="356"/>
      <c r="BB49" s="368"/>
      <c r="BC49" s="368"/>
      <c r="BD49" s="5" t="s">
        <v>77</v>
      </c>
      <c r="BE49" s="401"/>
      <c r="BF49" s="401"/>
      <c r="BG49" s="356" t="s">
        <v>86</v>
      </c>
      <c r="BH49" s="356"/>
      <c r="BI49" s="402" t="str">
        <f t="shared" ref="BI49:BI50" si="2">IF(AX49="","",IF(AX49&gt;BE49,BB49-1-AU49,BB49-AU49))</f>
        <v/>
      </c>
      <c r="BJ49" s="402"/>
      <c r="BK49" s="356" t="s">
        <v>80</v>
      </c>
      <c r="BL49" s="356"/>
      <c r="BM49" s="408" t="str">
        <f t="shared" ref="BM49:BM50" si="3">IF(AX49="","",IF(AX49&gt;BE49,BE49+60-AX49,BE49-AX49))</f>
        <v/>
      </c>
      <c r="BN49" s="408"/>
      <c r="BO49" s="14" t="s">
        <v>79</v>
      </c>
      <c r="BP49" s="33" t="s">
        <v>701</v>
      </c>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V49" s="103"/>
      <c r="CW49" s="103"/>
      <c r="CX49" s="103"/>
      <c r="CY49" s="103"/>
      <c r="CZ49" s="103"/>
      <c r="DA49" s="103"/>
      <c r="DB49" s="103"/>
      <c r="DC49" s="103"/>
      <c r="DD49" s="104" t="s">
        <v>679</v>
      </c>
      <c r="DE49" s="103"/>
      <c r="DF49" s="103"/>
      <c r="DG49" s="33"/>
      <c r="DH49" s="33"/>
      <c r="DI49" s="33"/>
      <c r="DJ49" s="33"/>
      <c r="DK49" s="33"/>
      <c r="DL49" s="33"/>
      <c r="DM49" s="33"/>
      <c r="DN49" s="33"/>
    </row>
    <row r="50" spans="1:118" ht="30" customHeight="1">
      <c r="A50" s="360"/>
      <c r="B50" s="361"/>
      <c r="C50" s="361"/>
      <c r="D50" s="362"/>
      <c r="E50" s="409" t="s">
        <v>81</v>
      </c>
      <c r="F50" s="409"/>
      <c r="G50" s="409"/>
      <c r="H50" s="409"/>
      <c r="I50" s="471" t="s">
        <v>698</v>
      </c>
      <c r="J50" s="468"/>
      <c r="K50" s="468"/>
      <c r="L50" s="469"/>
      <c r="M50" s="468"/>
      <c r="N50" s="468"/>
      <c r="O50" s="5" t="s">
        <v>77</v>
      </c>
      <c r="P50" s="479"/>
      <c r="Q50" s="479"/>
      <c r="R50" s="356" t="s">
        <v>78</v>
      </c>
      <c r="S50" s="356"/>
      <c r="T50" s="468"/>
      <c r="U50" s="468"/>
      <c r="V50" s="5" t="s">
        <v>77</v>
      </c>
      <c r="W50" s="479"/>
      <c r="X50" s="479"/>
      <c r="Y50" s="356" t="s">
        <v>86</v>
      </c>
      <c r="Z50" s="356"/>
      <c r="AA50" s="406" t="str">
        <f t="shared" si="0"/>
        <v/>
      </c>
      <c r="AB50" s="406"/>
      <c r="AC50" s="356" t="s">
        <v>80</v>
      </c>
      <c r="AD50" s="356"/>
      <c r="AE50" s="478" t="str">
        <f t="shared" si="1"/>
        <v/>
      </c>
      <c r="AF50" s="478"/>
      <c r="AG50" s="14" t="s">
        <v>79</v>
      </c>
      <c r="AI50" s="360"/>
      <c r="AJ50" s="361"/>
      <c r="AK50" s="361"/>
      <c r="AL50" s="362"/>
      <c r="AM50" s="409" t="s">
        <v>81</v>
      </c>
      <c r="AN50" s="409"/>
      <c r="AO50" s="409"/>
      <c r="AP50" s="409"/>
      <c r="AQ50" s="400" t="s">
        <v>698</v>
      </c>
      <c r="AR50" s="368"/>
      <c r="AS50" s="368"/>
      <c r="AT50" s="382"/>
      <c r="AU50" s="368">
        <v>7</v>
      </c>
      <c r="AV50" s="368"/>
      <c r="AW50" s="5" t="s">
        <v>77</v>
      </c>
      <c r="AX50" s="401">
        <v>15</v>
      </c>
      <c r="AY50" s="401"/>
      <c r="AZ50" s="356" t="s">
        <v>78</v>
      </c>
      <c r="BA50" s="356"/>
      <c r="BB50" s="368">
        <v>18</v>
      </c>
      <c r="BC50" s="368"/>
      <c r="BD50" s="5" t="s">
        <v>77</v>
      </c>
      <c r="BE50" s="401">
        <v>15</v>
      </c>
      <c r="BF50" s="401"/>
      <c r="BG50" s="356" t="s">
        <v>86</v>
      </c>
      <c r="BH50" s="356"/>
      <c r="BI50" s="402">
        <f t="shared" si="2"/>
        <v>11</v>
      </c>
      <c r="BJ50" s="402"/>
      <c r="BK50" s="356" t="s">
        <v>80</v>
      </c>
      <c r="BL50" s="356"/>
      <c r="BM50" s="408">
        <f t="shared" si="3"/>
        <v>0</v>
      </c>
      <c r="BN50" s="408"/>
      <c r="BO50" s="14" t="s">
        <v>79</v>
      </c>
      <c r="BP50" s="33" t="s">
        <v>702</v>
      </c>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t="s">
        <v>680</v>
      </c>
      <c r="DE50" s="33"/>
      <c r="DF50" s="33"/>
      <c r="DG50" s="33"/>
      <c r="DH50" s="33"/>
      <c r="DI50" s="33"/>
      <c r="DJ50" s="33"/>
      <c r="DK50" s="33"/>
      <c r="DL50" s="33"/>
      <c r="DM50" s="33"/>
      <c r="DN50" s="33"/>
    </row>
    <row r="51" spans="1:118" ht="24.95" customHeight="1">
      <c r="A51" s="360"/>
      <c r="B51" s="361"/>
      <c r="C51" s="361"/>
      <c r="D51" s="362"/>
      <c r="E51" s="389" t="s">
        <v>82</v>
      </c>
      <c r="F51" s="390"/>
      <c r="G51" s="390"/>
      <c r="H51" s="391"/>
      <c r="I51" s="367" t="s">
        <v>20</v>
      </c>
      <c r="J51" s="356"/>
      <c r="K51" s="356"/>
      <c r="L51" s="380"/>
      <c r="M51" s="468"/>
      <c r="N51" s="468"/>
      <c r="O51" s="468"/>
      <c r="P51" s="468"/>
      <c r="Q51" s="468"/>
      <c r="R51" s="468"/>
      <c r="S51" s="468"/>
      <c r="T51" s="468"/>
      <c r="U51" s="5" t="s">
        <v>85</v>
      </c>
      <c r="V51" s="468"/>
      <c r="W51" s="468"/>
      <c r="X51" s="356" t="s">
        <v>84</v>
      </c>
      <c r="Y51" s="356"/>
      <c r="Z51" s="356"/>
      <c r="AA51" s="356"/>
      <c r="AB51" s="356"/>
      <c r="AC51" s="468"/>
      <c r="AD51" s="468"/>
      <c r="AE51" s="354" t="s">
        <v>83</v>
      </c>
      <c r="AF51" s="354"/>
      <c r="AG51" s="369"/>
      <c r="AI51" s="360"/>
      <c r="AJ51" s="361"/>
      <c r="AK51" s="361"/>
      <c r="AL51" s="362"/>
      <c r="AM51" s="389" t="s">
        <v>82</v>
      </c>
      <c r="AN51" s="390"/>
      <c r="AO51" s="390"/>
      <c r="AP51" s="391"/>
      <c r="AQ51" s="367" t="s">
        <v>20</v>
      </c>
      <c r="AR51" s="356"/>
      <c r="AS51" s="356"/>
      <c r="AT51" s="380"/>
      <c r="AU51" s="368" t="s">
        <v>703</v>
      </c>
      <c r="AV51" s="368"/>
      <c r="AW51" s="368"/>
      <c r="AX51" s="368"/>
      <c r="AY51" s="368"/>
      <c r="AZ51" s="368"/>
      <c r="BA51" s="368"/>
      <c r="BB51" s="368"/>
      <c r="BC51" s="5" t="s">
        <v>85</v>
      </c>
      <c r="BD51" s="368">
        <v>2</v>
      </c>
      <c r="BE51" s="368"/>
      <c r="BF51" s="356" t="s">
        <v>84</v>
      </c>
      <c r="BG51" s="356"/>
      <c r="BH51" s="356"/>
      <c r="BI51" s="356"/>
      <c r="BJ51" s="356"/>
      <c r="BK51" s="368">
        <v>1</v>
      </c>
      <c r="BL51" s="368"/>
      <c r="BM51" s="354" t="s">
        <v>83</v>
      </c>
      <c r="BN51" s="354"/>
      <c r="BO51" s="369"/>
      <c r="BP51" s="65" t="s">
        <v>705</v>
      </c>
      <c r="BQ51" s="65"/>
      <c r="BR51" s="65"/>
      <c r="BS51" s="65"/>
      <c r="BT51" s="65"/>
      <c r="BU51" s="65"/>
      <c r="BV51" s="65"/>
      <c r="BW51" s="65"/>
      <c r="BX51" s="65"/>
      <c r="BY51" s="65"/>
      <c r="BZ51" s="65"/>
      <c r="CA51" s="65"/>
      <c r="CB51" s="65"/>
      <c r="CC51" s="65"/>
      <c r="CD51" s="65"/>
      <c r="CE51" s="65"/>
      <c r="CF51" s="65"/>
      <c r="CG51" s="65"/>
      <c r="CH51" s="65"/>
      <c r="CI51" s="65"/>
      <c r="CJ51" s="65"/>
      <c r="CK51" s="65"/>
      <c r="CL51" s="65"/>
      <c r="CM51" s="65"/>
      <c r="CN51" s="65"/>
      <c r="CO51" s="65"/>
      <c r="CP51" s="65"/>
      <c r="CQ51" s="65"/>
      <c r="CR51" s="65"/>
      <c r="CS51" s="65"/>
      <c r="CT51" s="65"/>
      <c r="CU51" s="33"/>
      <c r="CV51" s="33"/>
      <c r="CW51" s="33"/>
      <c r="CX51" s="33"/>
      <c r="CY51" s="33"/>
      <c r="CZ51" s="33"/>
      <c r="DA51" s="33"/>
      <c r="DB51" s="33"/>
      <c r="DC51" s="33"/>
      <c r="DD51" s="33" t="s">
        <v>681</v>
      </c>
      <c r="DE51" s="33"/>
      <c r="DF51" s="33"/>
      <c r="DG51" s="33"/>
      <c r="DH51" s="33"/>
      <c r="DI51" s="33"/>
      <c r="DJ51" s="33"/>
      <c r="DK51" s="33"/>
      <c r="DL51" s="33"/>
      <c r="DM51" s="33"/>
      <c r="DN51" s="33"/>
    </row>
    <row r="52" spans="1:118" ht="24.95" customHeight="1">
      <c r="A52" s="360"/>
      <c r="B52" s="361"/>
      <c r="C52" s="361"/>
      <c r="D52" s="362"/>
      <c r="E52" s="392"/>
      <c r="F52" s="393"/>
      <c r="G52" s="393"/>
      <c r="H52" s="394"/>
      <c r="I52" s="367" t="s">
        <v>21</v>
      </c>
      <c r="J52" s="356"/>
      <c r="K52" s="356"/>
      <c r="L52" s="380"/>
      <c r="M52" s="468"/>
      <c r="N52" s="468"/>
      <c r="O52" s="468"/>
      <c r="P52" s="468"/>
      <c r="Q52" s="5" t="s">
        <v>107</v>
      </c>
      <c r="R52" s="470"/>
      <c r="S52" s="470"/>
      <c r="T52" s="5" t="s">
        <v>95</v>
      </c>
      <c r="U52" s="367" t="s">
        <v>22</v>
      </c>
      <c r="V52" s="356"/>
      <c r="W52" s="356"/>
      <c r="X52" s="380"/>
      <c r="Y52" s="468"/>
      <c r="Z52" s="468"/>
      <c r="AA52" s="468"/>
      <c r="AB52" s="468"/>
      <c r="AC52" s="468"/>
      <c r="AD52" s="468"/>
      <c r="AE52" s="468"/>
      <c r="AF52" s="468"/>
      <c r="AG52" s="469"/>
      <c r="AI52" s="360"/>
      <c r="AJ52" s="361"/>
      <c r="AK52" s="361"/>
      <c r="AL52" s="362"/>
      <c r="AM52" s="392"/>
      <c r="AN52" s="393"/>
      <c r="AO52" s="393"/>
      <c r="AP52" s="394"/>
      <c r="AQ52" s="367" t="s">
        <v>21</v>
      </c>
      <c r="AR52" s="356"/>
      <c r="AS52" s="356"/>
      <c r="AT52" s="380"/>
      <c r="AU52" s="368" t="s">
        <v>498</v>
      </c>
      <c r="AV52" s="368"/>
      <c r="AW52" s="368"/>
      <c r="AX52" s="368"/>
      <c r="AY52" s="5" t="s">
        <v>107</v>
      </c>
      <c r="AZ52" s="395">
        <v>4</v>
      </c>
      <c r="BA52" s="395"/>
      <c r="BB52" s="5" t="s">
        <v>1</v>
      </c>
      <c r="BC52" s="367" t="s">
        <v>22</v>
      </c>
      <c r="BD52" s="356"/>
      <c r="BE52" s="356"/>
      <c r="BF52" s="380"/>
      <c r="BG52" s="368" t="s">
        <v>704</v>
      </c>
      <c r="BH52" s="368"/>
      <c r="BI52" s="368"/>
      <c r="BJ52" s="368"/>
      <c r="BK52" s="368"/>
      <c r="BL52" s="368"/>
      <c r="BM52" s="368"/>
      <c r="BN52" s="368"/>
      <c r="BO52" s="382"/>
      <c r="BP52" s="68" t="s">
        <v>705</v>
      </c>
      <c r="BQ52" s="64"/>
      <c r="BR52" s="64"/>
      <c r="BS52" s="64"/>
      <c r="BT52" s="64"/>
      <c r="BU52" s="64"/>
      <c r="BV52" s="64"/>
      <c r="BW52" s="64"/>
      <c r="BX52" s="64"/>
      <c r="BY52" s="64"/>
      <c r="BZ52" s="64"/>
      <c r="CA52" s="64"/>
      <c r="CB52" s="64"/>
      <c r="CC52" s="64"/>
      <c r="CD52" s="64"/>
      <c r="CE52" s="64"/>
      <c r="CF52" s="64"/>
      <c r="CG52" s="64"/>
      <c r="CH52" s="64"/>
      <c r="CI52" s="64"/>
      <c r="CJ52" s="64"/>
      <c r="CK52" s="64"/>
      <c r="CL52" s="64"/>
      <c r="CM52" s="64"/>
      <c r="CN52" s="64"/>
      <c r="CO52" s="64"/>
      <c r="CP52" s="64"/>
      <c r="CQ52" s="64"/>
      <c r="CR52" s="64"/>
      <c r="CS52" s="64"/>
      <c r="CT52" s="64"/>
      <c r="CU52" s="33"/>
      <c r="CV52" s="33"/>
      <c r="CW52" s="33"/>
      <c r="CX52" s="33"/>
      <c r="CY52" s="33"/>
      <c r="CZ52" s="33"/>
      <c r="DA52" s="33"/>
      <c r="DB52" s="33"/>
      <c r="DC52" s="33"/>
      <c r="DD52" s="33" t="s">
        <v>682</v>
      </c>
      <c r="DE52" s="33"/>
      <c r="DF52" s="33"/>
      <c r="DG52" s="103"/>
      <c r="DH52" s="103"/>
      <c r="DI52" s="103"/>
      <c r="DJ52" s="103"/>
      <c r="DK52" s="103"/>
      <c r="DL52" s="103"/>
      <c r="DM52" s="103"/>
      <c r="DN52" s="103"/>
    </row>
    <row r="53" spans="1:118" ht="24.95" customHeight="1">
      <c r="A53" s="360"/>
      <c r="B53" s="361"/>
      <c r="C53" s="361"/>
      <c r="D53" s="362"/>
      <c r="E53" s="392"/>
      <c r="F53" s="393"/>
      <c r="G53" s="393"/>
      <c r="H53" s="394"/>
      <c r="I53" s="367" t="s">
        <v>23</v>
      </c>
      <c r="J53" s="356"/>
      <c r="K53" s="356"/>
      <c r="L53" s="380"/>
      <c r="M53" s="476"/>
      <c r="N53" s="476"/>
      <c r="O53" s="476"/>
      <c r="P53" s="476"/>
      <c r="Q53" s="476"/>
      <c r="R53" s="476"/>
      <c r="S53" s="476"/>
      <c r="T53" s="476"/>
      <c r="U53" s="476"/>
      <c r="V53" s="476"/>
      <c r="W53" s="476"/>
      <c r="X53" s="476"/>
      <c r="Y53" s="476"/>
      <c r="Z53" s="476"/>
      <c r="AA53" s="476"/>
      <c r="AB53" s="476"/>
      <c r="AC53" s="476"/>
      <c r="AD53" s="476"/>
      <c r="AE53" s="476"/>
      <c r="AF53" s="476"/>
      <c r="AG53" s="477"/>
      <c r="AI53" s="360"/>
      <c r="AJ53" s="361"/>
      <c r="AK53" s="361"/>
      <c r="AL53" s="362"/>
      <c r="AM53" s="392"/>
      <c r="AN53" s="393"/>
      <c r="AO53" s="393"/>
      <c r="AP53" s="394"/>
      <c r="AQ53" s="367" t="s">
        <v>23</v>
      </c>
      <c r="AR53" s="356"/>
      <c r="AS53" s="356"/>
      <c r="AT53" s="380"/>
      <c r="AU53" s="404" t="s">
        <v>707</v>
      </c>
      <c r="AV53" s="404"/>
      <c r="AW53" s="404"/>
      <c r="AX53" s="404"/>
      <c r="AY53" s="404"/>
      <c r="AZ53" s="404"/>
      <c r="BA53" s="404"/>
      <c r="BB53" s="404"/>
      <c r="BC53" s="404"/>
      <c r="BD53" s="404"/>
      <c r="BE53" s="404"/>
      <c r="BF53" s="404"/>
      <c r="BG53" s="404"/>
      <c r="BH53" s="404"/>
      <c r="BI53" s="404"/>
      <c r="BJ53" s="404"/>
      <c r="BK53" s="404"/>
      <c r="BL53" s="404"/>
      <c r="BM53" s="404"/>
      <c r="BN53" s="404"/>
      <c r="BO53" s="405"/>
      <c r="BP53" s="68" t="s">
        <v>706</v>
      </c>
      <c r="BQ53" s="72"/>
      <c r="BR53" s="72"/>
      <c r="BS53" s="72"/>
      <c r="BT53" s="72"/>
      <c r="BU53" s="72"/>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104" t="s">
        <v>88</v>
      </c>
      <c r="DD53" s="1" t="s">
        <v>683</v>
      </c>
    </row>
    <row r="54" spans="1:118" ht="21.95" customHeight="1">
      <c r="A54" s="360"/>
      <c r="B54" s="361"/>
      <c r="C54" s="361"/>
      <c r="D54" s="362"/>
      <c r="E54" s="392"/>
      <c r="F54" s="393"/>
      <c r="G54" s="393"/>
      <c r="H54" s="394"/>
      <c r="I54" s="367" t="s">
        <v>24</v>
      </c>
      <c r="J54" s="356"/>
      <c r="K54" s="356"/>
      <c r="L54" s="380"/>
      <c r="M54" s="472"/>
      <c r="N54" s="472"/>
      <c r="O54" s="472"/>
      <c r="P54" s="472"/>
      <c r="Q54" s="472"/>
      <c r="R54" s="472"/>
      <c r="S54" s="472"/>
      <c r="T54" s="5" t="s">
        <v>25</v>
      </c>
      <c r="U54" s="367" t="s">
        <v>26</v>
      </c>
      <c r="V54" s="356"/>
      <c r="W54" s="356"/>
      <c r="X54" s="380"/>
      <c r="Y54" s="472"/>
      <c r="Z54" s="472"/>
      <c r="AA54" s="472"/>
      <c r="AB54" s="472"/>
      <c r="AC54" s="472"/>
      <c r="AD54" s="472"/>
      <c r="AE54" s="472"/>
      <c r="AF54" s="472"/>
      <c r="AG54" s="14" t="s">
        <v>25</v>
      </c>
      <c r="AI54" s="360"/>
      <c r="AJ54" s="361"/>
      <c r="AK54" s="361"/>
      <c r="AL54" s="362"/>
      <c r="AM54" s="392"/>
      <c r="AN54" s="393"/>
      <c r="AO54" s="393"/>
      <c r="AP54" s="394"/>
      <c r="AQ54" s="367" t="s">
        <v>24</v>
      </c>
      <c r="AR54" s="356"/>
      <c r="AS54" s="356"/>
      <c r="AT54" s="380"/>
      <c r="AU54" s="399">
        <v>300</v>
      </c>
      <c r="AV54" s="399"/>
      <c r="AW54" s="399"/>
      <c r="AX54" s="399"/>
      <c r="AY54" s="399"/>
      <c r="AZ54" s="399"/>
      <c r="BA54" s="399"/>
      <c r="BB54" s="5" t="s">
        <v>25</v>
      </c>
      <c r="BC54" s="367" t="s">
        <v>26</v>
      </c>
      <c r="BD54" s="356"/>
      <c r="BE54" s="356"/>
      <c r="BF54" s="380"/>
      <c r="BG54" s="399">
        <v>200</v>
      </c>
      <c r="BH54" s="399"/>
      <c r="BI54" s="399"/>
      <c r="BJ54" s="399"/>
      <c r="BK54" s="399"/>
      <c r="BL54" s="399"/>
      <c r="BM54" s="399"/>
      <c r="BN54" s="399"/>
      <c r="BO54" s="14" t="s">
        <v>25</v>
      </c>
      <c r="BP54" s="68" t="s">
        <v>708</v>
      </c>
      <c r="BQ54" s="33"/>
      <c r="BR54" s="33"/>
      <c r="BS54" s="33"/>
      <c r="BT54" s="33"/>
      <c r="BU54" s="33"/>
      <c r="BV54" s="33"/>
      <c r="BW54" s="33"/>
      <c r="BX54" s="33"/>
      <c r="BY54" s="33"/>
      <c r="BZ54" s="33"/>
      <c r="CA54" s="33"/>
      <c r="CB54" s="33"/>
      <c r="CC54" s="33"/>
      <c r="CD54" s="33"/>
      <c r="CE54" s="33"/>
      <c r="CF54" s="33"/>
      <c r="CG54" s="33"/>
      <c r="CH54" s="33"/>
      <c r="CI54" s="33"/>
      <c r="CJ54" s="33"/>
      <c r="CK54" s="33"/>
      <c r="CL54" s="33"/>
      <c r="CM54" s="33"/>
      <c r="CN54" s="33"/>
      <c r="CO54" s="33"/>
      <c r="CP54" s="33"/>
      <c r="CQ54" s="33"/>
      <c r="CR54" s="33"/>
      <c r="CS54" s="33"/>
      <c r="CT54" s="33"/>
      <c r="CU54" s="1" t="s">
        <v>87</v>
      </c>
      <c r="DD54" s="1" t="s">
        <v>684</v>
      </c>
    </row>
    <row r="55" spans="1:118" ht="21.95" customHeight="1">
      <c r="A55" s="360"/>
      <c r="B55" s="361"/>
      <c r="C55" s="361"/>
      <c r="D55" s="362"/>
      <c r="E55" s="392"/>
      <c r="F55" s="393"/>
      <c r="G55" s="393"/>
      <c r="H55" s="394"/>
      <c r="I55" s="367" t="s">
        <v>27</v>
      </c>
      <c r="J55" s="356"/>
      <c r="K55" s="356"/>
      <c r="L55" s="380"/>
      <c r="M55" s="472"/>
      <c r="N55" s="472"/>
      <c r="O55" s="472"/>
      <c r="P55" s="472"/>
      <c r="Q55" s="472"/>
      <c r="R55" s="472"/>
      <c r="S55" s="472"/>
      <c r="T55" s="5" t="s">
        <v>25</v>
      </c>
      <c r="U55" s="367" t="s">
        <v>90</v>
      </c>
      <c r="V55" s="356"/>
      <c r="W55" s="356"/>
      <c r="X55" s="380"/>
      <c r="Y55" s="471"/>
      <c r="Z55" s="468"/>
      <c r="AA55" s="468"/>
      <c r="AB55" s="468"/>
      <c r="AC55" s="468"/>
      <c r="AD55" s="468"/>
      <c r="AE55" s="468"/>
      <c r="AF55" s="356" t="s">
        <v>91</v>
      </c>
      <c r="AG55" s="380"/>
      <c r="AI55" s="360"/>
      <c r="AJ55" s="361"/>
      <c r="AK55" s="361"/>
      <c r="AL55" s="362"/>
      <c r="AM55" s="392"/>
      <c r="AN55" s="393"/>
      <c r="AO55" s="393"/>
      <c r="AP55" s="394"/>
      <c r="AQ55" s="367" t="s">
        <v>27</v>
      </c>
      <c r="AR55" s="356"/>
      <c r="AS55" s="356"/>
      <c r="AT55" s="380"/>
      <c r="AU55" s="399">
        <v>150</v>
      </c>
      <c r="AV55" s="399"/>
      <c r="AW55" s="399"/>
      <c r="AX55" s="399"/>
      <c r="AY55" s="399"/>
      <c r="AZ55" s="399"/>
      <c r="BA55" s="399"/>
      <c r="BB55" s="5" t="s">
        <v>25</v>
      </c>
      <c r="BC55" s="367" t="s">
        <v>90</v>
      </c>
      <c r="BD55" s="356"/>
      <c r="BE55" s="356"/>
      <c r="BF55" s="380"/>
      <c r="BG55" s="400">
        <v>4</v>
      </c>
      <c r="BH55" s="368"/>
      <c r="BI55" s="368"/>
      <c r="BJ55" s="368"/>
      <c r="BK55" s="368"/>
      <c r="BL55" s="368"/>
      <c r="BM55" s="368"/>
      <c r="BN55" s="356" t="s">
        <v>91</v>
      </c>
      <c r="BO55" s="380"/>
      <c r="BP55" s="68" t="s">
        <v>710</v>
      </c>
      <c r="BQ55" s="64"/>
      <c r="BR55" s="64"/>
      <c r="BS55" s="64"/>
      <c r="BT55" s="64"/>
      <c r="BU55" s="64"/>
      <c r="BV55" s="64"/>
      <c r="BW55" s="64"/>
      <c r="BX55" s="64"/>
      <c r="BY55" s="64"/>
      <c r="BZ55" s="64"/>
      <c r="CA55" s="64"/>
      <c r="CB55" s="64"/>
      <c r="CC55" s="64"/>
      <c r="CD55" s="64"/>
      <c r="CE55" s="64"/>
      <c r="CF55" s="64"/>
      <c r="CG55" s="64"/>
      <c r="CH55" s="64"/>
      <c r="CI55" s="64"/>
      <c r="CJ55" s="64"/>
      <c r="CK55" s="64"/>
      <c r="CL55" s="64"/>
      <c r="CM55" s="64"/>
      <c r="CN55" s="64"/>
      <c r="CO55" s="64"/>
      <c r="CP55" s="64"/>
      <c r="CQ55" s="64"/>
      <c r="CR55" s="64"/>
      <c r="CS55" s="64"/>
      <c r="CT55" s="64"/>
      <c r="DD55" s="1" t="s">
        <v>685</v>
      </c>
    </row>
    <row r="56" spans="1:118" ht="21.75" customHeight="1">
      <c r="A56" s="360"/>
      <c r="B56" s="361"/>
      <c r="C56" s="361"/>
      <c r="D56" s="362"/>
      <c r="E56" s="392"/>
      <c r="F56" s="393"/>
      <c r="G56" s="393"/>
      <c r="H56" s="394"/>
      <c r="I56" s="383" t="s">
        <v>310</v>
      </c>
      <c r="J56" s="384"/>
      <c r="K56" s="384"/>
      <c r="L56" s="385"/>
      <c r="M56" s="473"/>
      <c r="N56" s="474"/>
      <c r="O56" s="474"/>
      <c r="P56" s="474"/>
      <c r="Q56" s="474"/>
      <c r="R56" s="474"/>
      <c r="S56" s="474"/>
      <c r="T56" s="475"/>
      <c r="U56" s="383" t="s">
        <v>100</v>
      </c>
      <c r="V56" s="384"/>
      <c r="W56" s="384"/>
      <c r="X56" s="385"/>
      <c r="Y56" s="467"/>
      <c r="Z56" s="467"/>
      <c r="AA56" s="467"/>
      <c r="AB56" s="467"/>
      <c r="AC56" s="467"/>
      <c r="AD56" s="58" t="s">
        <v>98</v>
      </c>
      <c r="AE56" s="58"/>
      <c r="AF56" s="58"/>
      <c r="AG56" s="22"/>
      <c r="AI56" s="360"/>
      <c r="AJ56" s="361"/>
      <c r="AK56" s="361"/>
      <c r="AL56" s="362"/>
      <c r="AM56" s="392"/>
      <c r="AN56" s="393"/>
      <c r="AO56" s="393"/>
      <c r="AP56" s="394"/>
      <c r="AQ56" s="383" t="s">
        <v>310</v>
      </c>
      <c r="AR56" s="384"/>
      <c r="AS56" s="384"/>
      <c r="AT56" s="385"/>
      <c r="AU56" s="396" t="s">
        <v>709</v>
      </c>
      <c r="AV56" s="397"/>
      <c r="AW56" s="397"/>
      <c r="AX56" s="397"/>
      <c r="AY56" s="397"/>
      <c r="AZ56" s="397"/>
      <c r="BA56" s="397"/>
      <c r="BB56" s="398"/>
      <c r="BC56" s="383" t="s">
        <v>100</v>
      </c>
      <c r="BD56" s="384"/>
      <c r="BE56" s="384"/>
      <c r="BF56" s="385"/>
      <c r="BG56" s="387">
        <v>250000</v>
      </c>
      <c r="BH56" s="387"/>
      <c r="BI56" s="387"/>
      <c r="BJ56" s="387"/>
      <c r="BK56" s="387"/>
      <c r="BL56" s="63" t="s">
        <v>98</v>
      </c>
      <c r="BM56" s="63"/>
      <c r="BN56" s="63"/>
      <c r="BO56" s="22"/>
      <c r="BP56" s="85" t="s">
        <v>746</v>
      </c>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DD56" s="1" t="s">
        <v>686</v>
      </c>
    </row>
    <row r="57" spans="1:118" ht="30" customHeight="1">
      <c r="A57" s="360"/>
      <c r="B57" s="361"/>
      <c r="C57" s="361"/>
      <c r="D57" s="362"/>
      <c r="E57" s="392"/>
      <c r="F57" s="393"/>
      <c r="G57" s="393"/>
      <c r="H57" s="394"/>
      <c r="I57" s="389" t="s">
        <v>99</v>
      </c>
      <c r="J57" s="390"/>
      <c r="K57" s="390"/>
      <c r="L57" s="391"/>
      <c r="M57" s="367" t="s">
        <v>313</v>
      </c>
      <c r="N57" s="356"/>
      <c r="O57" s="468"/>
      <c r="P57" s="468"/>
      <c r="Q57" s="1" t="s">
        <v>107</v>
      </c>
      <c r="R57" s="470"/>
      <c r="S57" s="470"/>
      <c r="T57" s="1" t="s">
        <v>110</v>
      </c>
      <c r="U57" s="356" t="s">
        <v>112</v>
      </c>
      <c r="V57" s="356"/>
      <c r="W57" s="356"/>
      <c r="X57" s="356" t="s">
        <v>314</v>
      </c>
      <c r="Y57" s="356"/>
      <c r="Z57" s="468"/>
      <c r="AA57" s="468"/>
      <c r="AB57" s="1" t="s">
        <v>107</v>
      </c>
      <c r="AC57" s="470"/>
      <c r="AD57" s="470"/>
      <c r="AE57" s="1" t="s">
        <v>110</v>
      </c>
      <c r="AF57" s="356" t="s">
        <v>111</v>
      </c>
      <c r="AG57" s="380"/>
      <c r="AI57" s="360"/>
      <c r="AJ57" s="361"/>
      <c r="AK57" s="361"/>
      <c r="AL57" s="362"/>
      <c r="AM57" s="392"/>
      <c r="AN57" s="393"/>
      <c r="AO57" s="393"/>
      <c r="AP57" s="394"/>
      <c r="AQ57" s="389" t="s">
        <v>99</v>
      </c>
      <c r="AR57" s="390"/>
      <c r="AS57" s="390"/>
      <c r="AT57" s="391"/>
      <c r="AU57" s="367" t="s">
        <v>313</v>
      </c>
      <c r="AV57" s="356"/>
      <c r="AW57" s="368">
        <v>2</v>
      </c>
      <c r="AX57" s="368"/>
      <c r="AY57" s="1" t="s">
        <v>107</v>
      </c>
      <c r="AZ57" s="395">
        <v>10</v>
      </c>
      <c r="BA57" s="395"/>
      <c r="BB57" s="1" t="s">
        <v>1</v>
      </c>
      <c r="BC57" s="356" t="s">
        <v>112</v>
      </c>
      <c r="BD57" s="356"/>
      <c r="BE57" s="356"/>
      <c r="BF57" s="356" t="s">
        <v>314</v>
      </c>
      <c r="BG57" s="356"/>
      <c r="BH57" s="368">
        <v>22</v>
      </c>
      <c r="BI57" s="368"/>
      <c r="BJ57" s="1" t="s">
        <v>107</v>
      </c>
      <c r="BK57" s="395">
        <v>3</v>
      </c>
      <c r="BL57" s="395"/>
      <c r="BM57" s="1" t="s">
        <v>1</v>
      </c>
      <c r="BN57" s="356" t="s">
        <v>111</v>
      </c>
      <c r="BO57" s="380"/>
      <c r="BP57" s="352" t="s">
        <v>1022</v>
      </c>
      <c r="BQ57" s="353"/>
      <c r="BR57" s="353"/>
      <c r="BS57" s="353"/>
      <c r="BT57" s="353"/>
      <c r="BU57" s="353"/>
      <c r="BV57" s="353"/>
      <c r="BW57" s="353"/>
      <c r="BX57" s="353"/>
      <c r="BY57" s="353"/>
      <c r="BZ57" s="353"/>
      <c r="CA57" s="353"/>
      <c r="CB57" s="353"/>
      <c r="CC57" s="353"/>
      <c r="CD57" s="353"/>
      <c r="CE57" s="353"/>
      <c r="CF57" s="353"/>
      <c r="CG57" s="353"/>
      <c r="CH57" s="353"/>
      <c r="CI57" s="353"/>
      <c r="CJ57" s="353"/>
      <c r="CK57" s="353"/>
      <c r="CL57" s="353"/>
      <c r="CM57" s="64"/>
      <c r="CN57" s="64"/>
      <c r="CO57" s="64"/>
      <c r="CP57" s="64"/>
      <c r="CQ57" s="64"/>
      <c r="CR57" s="64"/>
      <c r="CS57" s="64"/>
      <c r="CT57" s="64"/>
      <c r="DD57" s="1" t="s">
        <v>687</v>
      </c>
    </row>
    <row r="58" spans="1:118" ht="24" customHeight="1">
      <c r="A58" s="360"/>
      <c r="B58" s="361"/>
      <c r="C58" s="361"/>
      <c r="D58" s="362"/>
      <c r="E58" s="366" t="s">
        <v>28</v>
      </c>
      <c r="F58" s="366"/>
      <c r="G58" s="366"/>
      <c r="H58" s="366"/>
      <c r="I58" s="367" t="s">
        <v>716</v>
      </c>
      <c r="J58" s="356"/>
      <c r="K58" s="356"/>
      <c r="L58" s="380"/>
      <c r="M58" s="471"/>
      <c r="N58" s="468"/>
      <c r="O58" s="468"/>
      <c r="P58" s="468"/>
      <c r="Q58" s="468"/>
      <c r="R58" s="468"/>
      <c r="S58" s="468"/>
      <c r="T58" s="469"/>
      <c r="U58" s="367" t="s">
        <v>715</v>
      </c>
      <c r="V58" s="356"/>
      <c r="W58" s="356"/>
      <c r="X58" s="380"/>
      <c r="Y58" s="472"/>
      <c r="Z58" s="472"/>
      <c r="AA58" s="472"/>
      <c r="AB58" s="472"/>
      <c r="AC58" s="472"/>
      <c r="AD58" s="472"/>
      <c r="AE58" s="472"/>
      <c r="AF58" s="472"/>
      <c r="AG58" s="22" t="s">
        <v>25</v>
      </c>
      <c r="AI58" s="360"/>
      <c r="AJ58" s="361"/>
      <c r="AK58" s="361"/>
      <c r="AL58" s="362"/>
      <c r="AM58" s="366" t="s">
        <v>28</v>
      </c>
      <c r="AN58" s="366"/>
      <c r="AO58" s="366"/>
      <c r="AP58" s="366"/>
      <c r="AQ58" s="367" t="s">
        <v>716</v>
      </c>
      <c r="AR58" s="356"/>
      <c r="AS58" s="356"/>
      <c r="AT58" s="380"/>
      <c r="AU58" s="400" t="s">
        <v>711</v>
      </c>
      <c r="AV58" s="368"/>
      <c r="AW58" s="368"/>
      <c r="AX58" s="368"/>
      <c r="AY58" s="368"/>
      <c r="AZ58" s="368"/>
      <c r="BA58" s="368"/>
      <c r="BB58" s="382"/>
      <c r="BC58" s="367" t="s">
        <v>715</v>
      </c>
      <c r="BD58" s="356"/>
      <c r="BE58" s="356"/>
      <c r="BF58" s="380"/>
      <c r="BG58" s="399">
        <v>500</v>
      </c>
      <c r="BH58" s="399"/>
      <c r="BI58" s="399"/>
      <c r="BJ58" s="399"/>
      <c r="BK58" s="399"/>
      <c r="BL58" s="399"/>
      <c r="BM58" s="399"/>
      <c r="BN58" s="399"/>
      <c r="BO58" s="22" t="s">
        <v>25</v>
      </c>
      <c r="BP58" s="65"/>
      <c r="BQ58" s="65"/>
      <c r="BR58" s="65"/>
      <c r="BS58" s="65"/>
      <c r="BT58" s="65"/>
      <c r="BU58" s="65"/>
      <c r="BV58" s="65"/>
      <c r="BW58" s="65"/>
      <c r="BX58" s="65"/>
      <c r="BY58" s="65"/>
      <c r="BZ58" s="65"/>
      <c r="CA58" s="65"/>
      <c r="CB58" s="65"/>
      <c r="CC58" s="65"/>
      <c r="CD58" s="65"/>
      <c r="CE58" s="65"/>
      <c r="CF58" s="65"/>
      <c r="CG58" s="65"/>
      <c r="CH58" s="65"/>
      <c r="CI58" s="65"/>
      <c r="CJ58" s="65"/>
      <c r="CK58" s="65"/>
      <c r="CL58" s="65"/>
      <c r="CM58" s="65"/>
      <c r="CN58" s="65"/>
      <c r="CO58" s="65"/>
      <c r="CP58" s="65"/>
      <c r="CQ58" s="65"/>
      <c r="CR58" s="65"/>
      <c r="CS58" s="65"/>
      <c r="CT58" s="65"/>
      <c r="DD58" s="1" t="s">
        <v>688</v>
      </c>
    </row>
    <row r="59" spans="1:118" ht="24" customHeight="1">
      <c r="A59" s="360"/>
      <c r="B59" s="361"/>
      <c r="C59" s="361"/>
      <c r="D59" s="362"/>
      <c r="E59" s="366"/>
      <c r="F59" s="366"/>
      <c r="G59" s="366"/>
      <c r="H59" s="366"/>
      <c r="I59" s="367" t="s">
        <v>92</v>
      </c>
      <c r="J59" s="356"/>
      <c r="K59" s="356"/>
      <c r="L59" s="380"/>
      <c r="M59" s="468"/>
      <c r="N59" s="468"/>
      <c r="O59" s="468"/>
      <c r="P59" s="468"/>
      <c r="Q59" s="468"/>
      <c r="R59" s="468"/>
      <c r="S59" s="468"/>
      <c r="T59" s="468"/>
      <c r="U59" s="367" t="s">
        <v>94</v>
      </c>
      <c r="V59" s="356"/>
      <c r="W59" s="356"/>
      <c r="X59" s="380"/>
      <c r="Y59" s="468"/>
      <c r="Z59" s="468"/>
      <c r="AA59" s="468"/>
      <c r="AB59" s="468"/>
      <c r="AC59" s="468"/>
      <c r="AD59" s="468"/>
      <c r="AE59" s="468"/>
      <c r="AF59" s="468"/>
      <c r="AG59" s="469"/>
      <c r="AH59" s="13"/>
      <c r="AI59" s="360"/>
      <c r="AJ59" s="361"/>
      <c r="AK59" s="361"/>
      <c r="AL59" s="362"/>
      <c r="AM59" s="366"/>
      <c r="AN59" s="366"/>
      <c r="AO59" s="366"/>
      <c r="AP59" s="366"/>
      <c r="AQ59" s="367" t="s">
        <v>92</v>
      </c>
      <c r="AR59" s="356"/>
      <c r="AS59" s="356"/>
      <c r="AT59" s="380"/>
      <c r="AU59" s="368" t="s">
        <v>712</v>
      </c>
      <c r="AV59" s="368"/>
      <c r="AW59" s="368"/>
      <c r="AX59" s="368"/>
      <c r="AY59" s="368"/>
      <c r="AZ59" s="368"/>
      <c r="BA59" s="368"/>
      <c r="BB59" s="368"/>
      <c r="BC59" s="367" t="s">
        <v>94</v>
      </c>
      <c r="BD59" s="356"/>
      <c r="BE59" s="356"/>
      <c r="BF59" s="380"/>
      <c r="BG59" s="368" t="s">
        <v>713</v>
      </c>
      <c r="BH59" s="368"/>
      <c r="BI59" s="368"/>
      <c r="BJ59" s="368"/>
      <c r="BK59" s="368"/>
      <c r="BL59" s="368"/>
      <c r="BM59" s="368"/>
      <c r="BN59" s="368"/>
      <c r="BO59" s="382"/>
      <c r="BP59" s="279" t="s">
        <v>1023</v>
      </c>
      <c r="BQ59" s="64"/>
      <c r="BR59" s="64"/>
      <c r="BS59" s="64"/>
      <c r="BT59" s="64"/>
      <c r="BU59" s="64"/>
      <c r="BV59" s="64"/>
      <c r="BW59" s="64"/>
      <c r="BX59" s="64"/>
      <c r="BY59" s="64"/>
      <c r="BZ59" s="64"/>
      <c r="CA59" s="64"/>
      <c r="CB59" s="64"/>
      <c r="CC59" s="64"/>
      <c r="CD59" s="64"/>
      <c r="CE59" s="64"/>
      <c r="CF59" s="64"/>
      <c r="CG59" s="64"/>
      <c r="CH59" s="64"/>
      <c r="CI59" s="64"/>
      <c r="CJ59" s="64"/>
      <c r="CK59" s="64"/>
      <c r="CL59" s="64"/>
      <c r="CM59" s="64"/>
      <c r="CN59" s="64"/>
      <c r="CO59" s="64"/>
      <c r="CP59" s="64"/>
      <c r="CQ59" s="64"/>
      <c r="CR59" s="64"/>
      <c r="CS59" s="64"/>
      <c r="CT59" s="64"/>
      <c r="DD59" s="1" t="s">
        <v>689</v>
      </c>
    </row>
    <row r="60" spans="1:118" ht="24" customHeight="1">
      <c r="A60" s="360"/>
      <c r="B60" s="361"/>
      <c r="C60" s="361"/>
      <c r="D60" s="362"/>
      <c r="E60" s="366"/>
      <c r="F60" s="366"/>
      <c r="G60" s="366"/>
      <c r="H60" s="366"/>
      <c r="I60" s="367" t="s">
        <v>93</v>
      </c>
      <c r="J60" s="356"/>
      <c r="K60" s="356"/>
      <c r="L60" s="380"/>
      <c r="M60" s="471"/>
      <c r="N60" s="468"/>
      <c r="O60" s="468"/>
      <c r="P60" s="468"/>
      <c r="Q60" s="468"/>
      <c r="R60" s="468"/>
      <c r="S60" s="468"/>
      <c r="T60" s="468"/>
      <c r="U60" s="468"/>
      <c r="V60" s="468"/>
      <c r="W60" s="468"/>
      <c r="X60" s="468"/>
      <c r="Y60" s="468"/>
      <c r="Z60" s="468"/>
      <c r="AA60" s="468"/>
      <c r="AB60" s="468"/>
      <c r="AC60" s="468"/>
      <c r="AD60" s="468"/>
      <c r="AE60" s="468"/>
      <c r="AF60" s="468"/>
      <c r="AG60" s="469"/>
      <c r="AI60" s="360"/>
      <c r="AJ60" s="361"/>
      <c r="AK60" s="361"/>
      <c r="AL60" s="362"/>
      <c r="AM60" s="366"/>
      <c r="AN60" s="366"/>
      <c r="AO60" s="366"/>
      <c r="AP60" s="366"/>
      <c r="AQ60" s="367" t="s">
        <v>93</v>
      </c>
      <c r="AR60" s="356"/>
      <c r="AS60" s="356"/>
      <c r="AT60" s="380"/>
      <c r="AU60" s="388" t="s">
        <v>731</v>
      </c>
      <c r="AV60" s="372"/>
      <c r="AW60" s="372"/>
      <c r="AX60" s="372"/>
      <c r="AY60" s="372"/>
      <c r="AZ60" s="372"/>
      <c r="BA60" s="372"/>
      <c r="BB60" s="372"/>
      <c r="BC60" s="372"/>
      <c r="BD60" s="372"/>
      <c r="BE60" s="372"/>
      <c r="BF60" s="372"/>
      <c r="BG60" s="372"/>
      <c r="BH60" s="372"/>
      <c r="BI60" s="372"/>
      <c r="BJ60" s="372"/>
      <c r="BK60" s="372"/>
      <c r="BL60" s="372"/>
      <c r="BM60" s="372"/>
      <c r="BN60" s="372"/>
      <c r="BO60" s="373"/>
      <c r="BP60" s="279" t="s">
        <v>1023</v>
      </c>
      <c r="BQ60" s="64"/>
      <c r="BR60" s="64"/>
      <c r="BS60" s="64"/>
      <c r="BT60" s="64"/>
      <c r="BU60" s="64"/>
      <c r="BV60" s="64"/>
      <c r="BW60" s="64"/>
      <c r="BX60" s="64"/>
      <c r="BY60" s="64"/>
      <c r="BZ60" s="64"/>
      <c r="CA60" s="64"/>
      <c r="CB60" s="64"/>
      <c r="CC60" s="64"/>
      <c r="CD60" s="64"/>
      <c r="CE60" s="64"/>
      <c r="CF60" s="64"/>
      <c r="CG60" s="64"/>
      <c r="CH60" s="64"/>
      <c r="CI60" s="64"/>
      <c r="CJ60" s="64"/>
      <c r="CK60" s="64"/>
      <c r="CL60" s="64"/>
      <c r="CM60" s="64"/>
      <c r="CN60" s="64"/>
      <c r="CO60" s="64"/>
      <c r="CP60" s="64"/>
      <c r="CQ60" s="64"/>
      <c r="CR60" s="64"/>
      <c r="CS60" s="64"/>
      <c r="CT60" s="64"/>
      <c r="DD60" s="1" t="s">
        <v>690</v>
      </c>
    </row>
    <row r="61" spans="1:118" ht="21.95" customHeight="1">
      <c r="A61" s="360"/>
      <c r="B61" s="361"/>
      <c r="C61" s="361"/>
      <c r="D61" s="362"/>
      <c r="E61" s="374" t="s">
        <v>29</v>
      </c>
      <c r="F61" s="375"/>
      <c r="G61" s="375"/>
      <c r="H61" s="376"/>
      <c r="I61" s="367" t="s">
        <v>96</v>
      </c>
      <c r="J61" s="356"/>
      <c r="K61" s="356"/>
      <c r="L61" s="380"/>
      <c r="M61" s="468"/>
      <c r="N61" s="468"/>
      <c r="O61" s="468"/>
      <c r="P61" s="468"/>
      <c r="Q61" s="468"/>
      <c r="R61" s="468"/>
      <c r="S61" s="468"/>
      <c r="T61" s="468"/>
      <c r="U61" s="367" t="s">
        <v>97</v>
      </c>
      <c r="V61" s="356"/>
      <c r="W61" s="356"/>
      <c r="X61" s="380"/>
      <c r="Y61" s="468"/>
      <c r="Z61" s="468"/>
      <c r="AA61" s="468"/>
      <c r="AB61" s="468"/>
      <c r="AC61" s="468"/>
      <c r="AD61" s="468"/>
      <c r="AE61" s="468"/>
      <c r="AF61" s="468"/>
      <c r="AG61" s="469"/>
      <c r="AI61" s="360"/>
      <c r="AJ61" s="361"/>
      <c r="AK61" s="361"/>
      <c r="AL61" s="362"/>
      <c r="AM61" s="374" t="s">
        <v>29</v>
      </c>
      <c r="AN61" s="375"/>
      <c r="AO61" s="375"/>
      <c r="AP61" s="376"/>
      <c r="AQ61" s="367" t="s">
        <v>96</v>
      </c>
      <c r="AR61" s="356"/>
      <c r="AS61" s="356"/>
      <c r="AT61" s="380"/>
      <c r="AU61" s="381" t="s">
        <v>1024</v>
      </c>
      <c r="AV61" s="381"/>
      <c r="AW61" s="381"/>
      <c r="AX61" s="381"/>
      <c r="AY61" s="368" t="s">
        <v>517</v>
      </c>
      <c r="AZ61" s="368"/>
      <c r="BA61" s="368" t="s">
        <v>536</v>
      </c>
      <c r="BB61" s="368"/>
      <c r="BC61" s="367" t="s">
        <v>97</v>
      </c>
      <c r="BD61" s="356"/>
      <c r="BE61" s="356"/>
      <c r="BF61" s="380"/>
      <c r="BG61" s="381" t="s">
        <v>968</v>
      </c>
      <c r="BH61" s="381"/>
      <c r="BI61" s="381"/>
      <c r="BJ61" s="381"/>
      <c r="BK61" s="368" t="s">
        <v>509</v>
      </c>
      <c r="BL61" s="368"/>
      <c r="BM61" s="368" t="s">
        <v>519</v>
      </c>
      <c r="BN61" s="368"/>
      <c r="BO61" s="382"/>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DD61" s="1" t="s">
        <v>691</v>
      </c>
    </row>
    <row r="62" spans="1:118" ht="30" customHeight="1">
      <c r="A62" s="360"/>
      <c r="B62" s="361"/>
      <c r="C62" s="361"/>
      <c r="D62" s="362"/>
      <c r="E62" s="377"/>
      <c r="F62" s="378"/>
      <c r="G62" s="378"/>
      <c r="H62" s="379"/>
      <c r="I62" s="383" t="s">
        <v>1078</v>
      </c>
      <c r="J62" s="384"/>
      <c r="K62" s="384"/>
      <c r="L62" s="385"/>
      <c r="M62" s="467"/>
      <c r="N62" s="467"/>
      <c r="O62" s="467"/>
      <c r="P62" s="467"/>
      <c r="Q62" s="467"/>
      <c r="R62" s="467"/>
      <c r="S62" s="467"/>
      <c r="T62" s="467"/>
      <c r="U62" s="467"/>
      <c r="V62" s="467"/>
      <c r="W62" s="467"/>
      <c r="X62" s="354" t="s">
        <v>98</v>
      </c>
      <c r="Y62" s="354"/>
      <c r="Z62" s="354"/>
      <c r="AA62" s="354"/>
      <c r="AB62" s="354"/>
      <c r="AC62" s="354"/>
      <c r="AD62" s="354"/>
      <c r="AE62" s="354"/>
      <c r="AF62" s="354"/>
      <c r="AG62" s="369"/>
      <c r="AI62" s="360"/>
      <c r="AJ62" s="361"/>
      <c r="AK62" s="361"/>
      <c r="AL62" s="362"/>
      <c r="AM62" s="377"/>
      <c r="AN62" s="378"/>
      <c r="AO62" s="378"/>
      <c r="AP62" s="379"/>
      <c r="AQ62" s="383" t="s">
        <v>1078</v>
      </c>
      <c r="AR62" s="384"/>
      <c r="AS62" s="384"/>
      <c r="AT62" s="385"/>
      <c r="AU62" s="386">
        <v>28000000</v>
      </c>
      <c r="AV62" s="387"/>
      <c r="AW62" s="387"/>
      <c r="AX62" s="387"/>
      <c r="AY62" s="387"/>
      <c r="AZ62" s="387"/>
      <c r="BA62" s="387"/>
      <c r="BB62" s="387"/>
      <c r="BC62" s="387"/>
      <c r="BD62" s="387"/>
      <c r="BE62" s="387"/>
      <c r="BF62" s="354" t="s">
        <v>98</v>
      </c>
      <c r="BG62" s="354"/>
      <c r="BH62" s="354"/>
      <c r="BI62" s="354"/>
      <c r="BJ62" s="354"/>
      <c r="BK62" s="354"/>
      <c r="BL62" s="354"/>
      <c r="BM62" s="354"/>
      <c r="BN62" s="354"/>
      <c r="BO62" s="369"/>
      <c r="BP62" s="65" t="s">
        <v>1100</v>
      </c>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DD62" s="1" t="s">
        <v>692</v>
      </c>
    </row>
    <row r="63" spans="1:118" ht="24" customHeight="1">
      <c r="A63" s="360"/>
      <c r="B63" s="361"/>
      <c r="C63" s="361"/>
      <c r="D63" s="362"/>
      <c r="E63" s="374" t="s">
        <v>30</v>
      </c>
      <c r="F63" s="375"/>
      <c r="G63" s="375"/>
      <c r="H63" s="376"/>
      <c r="I63" s="367" t="s">
        <v>101</v>
      </c>
      <c r="J63" s="356"/>
      <c r="K63" s="356"/>
      <c r="L63" s="380"/>
      <c r="M63" s="367"/>
      <c r="N63" s="356"/>
      <c r="O63" s="356"/>
      <c r="P63" s="356"/>
      <c r="Q63" s="356"/>
      <c r="R63" s="356"/>
      <c r="S63" s="356"/>
      <c r="T63" s="356"/>
      <c r="U63" s="356"/>
      <c r="V63" s="356"/>
      <c r="W63" s="356"/>
      <c r="X63" s="356"/>
      <c r="Y63" s="356"/>
      <c r="Z63" s="356"/>
      <c r="AA63" s="356"/>
      <c r="AB63" s="356"/>
      <c r="AC63" s="356"/>
      <c r="AD63" s="356"/>
      <c r="AE63" s="356"/>
      <c r="AF63" s="356"/>
      <c r="AG63" s="380"/>
      <c r="AI63" s="360"/>
      <c r="AJ63" s="361"/>
      <c r="AK63" s="361"/>
      <c r="AL63" s="362"/>
      <c r="AM63" s="374" t="s">
        <v>30</v>
      </c>
      <c r="AN63" s="375"/>
      <c r="AO63" s="375"/>
      <c r="AP63" s="376"/>
      <c r="AQ63" s="367" t="s">
        <v>101</v>
      </c>
      <c r="AR63" s="356"/>
      <c r="AS63" s="356"/>
      <c r="AT63" s="380"/>
      <c r="AU63" s="400" t="s">
        <v>1200</v>
      </c>
      <c r="AV63" s="368"/>
      <c r="AW63" s="368"/>
      <c r="AX63" s="368"/>
      <c r="AY63" s="368"/>
      <c r="AZ63" s="368"/>
      <c r="BA63" s="368"/>
      <c r="BB63" s="368"/>
      <c r="BC63" s="368"/>
      <c r="BD63" s="368"/>
      <c r="BE63" s="368"/>
      <c r="BF63" s="368"/>
      <c r="BG63" s="368"/>
      <c r="BH63" s="368"/>
      <c r="BI63" s="368"/>
      <c r="BJ63" s="368"/>
      <c r="BK63" s="368"/>
      <c r="BL63" s="368"/>
      <c r="BM63" s="368"/>
      <c r="BN63" s="368"/>
      <c r="BO63" s="382"/>
      <c r="BP63" s="76" t="s">
        <v>1201</v>
      </c>
      <c r="BQ63" s="64"/>
      <c r="BR63" s="64"/>
      <c r="BS63" s="81"/>
      <c r="BT63" s="64"/>
      <c r="BU63" s="64"/>
      <c r="BV63" s="64"/>
      <c r="BW63" s="64"/>
      <c r="BX63" s="64"/>
      <c r="BY63" s="64"/>
      <c r="BZ63" s="64"/>
      <c r="CA63" s="64"/>
      <c r="CB63" s="64"/>
      <c r="CC63" s="64"/>
      <c r="CD63" s="64"/>
      <c r="CE63" s="64"/>
      <c r="CF63" s="64"/>
      <c r="CG63" s="64"/>
      <c r="CH63" s="64"/>
      <c r="CI63" s="64"/>
      <c r="CJ63" s="64"/>
      <c r="CK63" s="64"/>
      <c r="CL63" s="64"/>
      <c r="CM63" s="64"/>
      <c r="CN63" s="64"/>
      <c r="CO63" s="64"/>
      <c r="CP63" s="64"/>
      <c r="CQ63" s="64"/>
      <c r="CR63" s="64"/>
      <c r="CS63" s="64"/>
      <c r="CT63" s="64"/>
      <c r="DD63" s="1" t="s">
        <v>693</v>
      </c>
    </row>
    <row r="64" spans="1:118" ht="24" customHeight="1">
      <c r="A64" s="363"/>
      <c r="B64" s="364"/>
      <c r="C64" s="364"/>
      <c r="D64" s="365"/>
      <c r="E64" s="377"/>
      <c r="F64" s="378"/>
      <c r="G64" s="378"/>
      <c r="H64" s="379"/>
      <c r="I64" s="367" t="s">
        <v>113</v>
      </c>
      <c r="J64" s="356"/>
      <c r="K64" s="356"/>
      <c r="L64" s="380"/>
      <c r="M64" s="87"/>
      <c r="N64" s="355" t="s">
        <v>114</v>
      </c>
      <c r="O64" s="354"/>
      <c r="P64" s="354"/>
      <c r="Q64" s="354"/>
      <c r="R64" s="354"/>
      <c r="S64" s="369"/>
      <c r="T64" s="87"/>
      <c r="U64" s="355" t="s">
        <v>115</v>
      </c>
      <c r="V64" s="354"/>
      <c r="W64" s="354"/>
      <c r="X64" s="354"/>
      <c r="Y64" s="354"/>
      <c r="Z64" s="369"/>
      <c r="AA64" s="235"/>
      <c r="AB64" s="355" t="s">
        <v>116</v>
      </c>
      <c r="AC64" s="354"/>
      <c r="AD64" s="354"/>
      <c r="AE64" s="354"/>
      <c r="AF64" s="354"/>
      <c r="AG64" s="369"/>
      <c r="AH64" s="13"/>
      <c r="AI64" s="363"/>
      <c r="AJ64" s="364"/>
      <c r="AK64" s="364"/>
      <c r="AL64" s="365"/>
      <c r="AM64" s="377"/>
      <c r="AN64" s="378"/>
      <c r="AO64" s="378"/>
      <c r="AP64" s="379"/>
      <c r="AQ64" s="367" t="s">
        <v>113</v>
      </c>
      <c r="AR64" s="356"/>
      <c r="AS64" s="356"/>
      <c r="AT64" s="380"/>
      <c r="AU64" s="82" t="s">
        <v>569</v>
      </c>
      <c r="AV64" s="355" t="s">
        <v>114</v>
      </c>
      <c r="AW64" s="354"/>
      <c r="AX64" s="354"/>
      <c r="AY64" s="354"/>
      <c r="AZ64" s="354"/>
      <c r="BA64" s="369"/>
      <c r="BB64" s="82" t="s">
        <v>569</v>
      </c>
      <c r="BC64" s="355" t="s">
        <v>115</v>
      </c>
      <c r="BD64" s="354"/>
      <c r="BE64" s="354"/>
      <c r="BF64" s="354"/>
      <c r="BG64" s="354"/>
      <c r="BH64" s="369"/>
      <c r="BI64" s="238">
        <v>8</v>
      </c>
      <c r="BJ64" s="355" t="s">
        <v>116</v>
      </c>
      <c r="BK64" s="354"/>
      <c r="BL64" s="354"/>
      <c r="BM64" s="354"/>
      <c r="BN64" s="354"/>
      <c r="BO64" s="369"/>
      <c r="BP64" s="65" t="s">
        <v>990</v>
      </c>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DD64" s="1" t="s">
        <v>694</v>
      </c>
    </row>
    <row r="65" spans="108:108" ht="15" customHeight="1">
      <c r="DD65" s="1" t="s">
        <v>695</v>
      </c>
    </row>
  </sheetData>
  <sheetProtection selectLockedCells="1"/>
  <mergeCells count="597">
    <mergeCell ref="AU63:BO63"/>
    <mergeCell ref="BB10:BM10"/>
    <mergeCell ref="BN10:BO10"/>
    <mergeCell ref="AM12:AP12"/>
    <mergeCell ref="AQ12:BO12"/>
    <mergeCell ref="AQ18:AT18"/>
    <mergeCell ref="AU18:BB18"/>
    <mergeCell ref="BC18:BD18"/>
    <mergeCell ref="BA11:BB11"/>
    <mergeCell ref="BC11:BD11"/>
    <mergeCell ref="AQ11:AT11"/>
    <mergeCell ref="AU11:AV11"/>
    <mergeCell ref="BE11:BO11"/>
    <mergeCell ref="AM11:AP11"/>
    <mergeCell ref="AU15:BB15"/>
    <mergeCell ref="BC15:BD15"/>
    <mergeCell ref="AM13:AP18"/>
    <mergeCell ref="AQ13:AT13"/>
    <mergeCell ref="AU13:BB13"/>
    <mergeCell ref="BC13:BD13"/>
    <mergeCell ref="BE13:BO13"/>
    <mergeCell ref="AQ14:AT14"/>
    <mergeCell ref="AU14:BB14"/>
    <mergeCell ref="BC14:BD14"/>
    <mergeCell ref="BE14:BO14"/>
    <mergeCell ref="BG58:BN58"/>
    <mergeCell ref="BP57:CL57"/>
    <mergeCell ref="BP31:CT33"/>
    <mergeCell ref="AQ19:AS19"/>
    <mergeCell ref="AT19:AU19"/>
    <mergeCell ref="AV19:AX19"/>
    <mergeCell ref="AY19:BA19"/>
    <mergeCell ref="BB19:BC19"/>
    <mergeCell ref="BD19:BF19"/>
    <mergeCell ref="BG19:BI19"/>
    <mergeCell ref="BJ19:BK19"/>
    <mergeCell ref="BL19:BO19"/>
    <mergeCell ref="AW33:AX33"/>
    <mergeCell ref="AY33:AZ33"/>
    <mergeCell ref="BA33:BB33"/>
    <mergeCell ref="BC33:BD33"/>
    <mergeCell ref="BE33:BF33"/>
    <mergeCell ref="BG33:BH33"/>
    <mergeCell ref="BI33:BJ33"/>
    <mergeCell ref="BK33:BL33"/>
    <mergeCell ref="BM33:BO33"/>
    <mergeCell ref="AM34:AS37"/>
    <mergeCell ref="AU34:BA34"/>
    <mergeCell ref="W15:AG15"/>
    <mergeCell ref="AU35:BA35"/>
    <mergeCell ref="Y20:AG20"/>
    <mergeCell ref="I19:K19"/>
    <mergeCell ref="L19:M19"/>
    <mergeCell ref="AU58:BB58"/>
    <mergeCell ref="BC58:BF58"/>
    <mergeCell ref="M23:X23"/>
    <mergeCell ref="Y23:AG23"/>
    <mergeCell ref="K26:L26"/>
    <mergeCell ref="U26:X26"/>
    <mergeCell ref="N26:S26"/>
    <mergeCell ref="E27:J29"/>
    <mergeCell ref="E25:J25"/>
    <mergeCell ref="Y30:AB30"/>
    <mergeCell ref="I33:J33"/>
    <mergeCell ref="K33:L33"/>
    <mergeCell ref="E45:H48"/>
    <mergeCell ref="I31:L31"/>
    <mergeCell ref="M31:P31"/>
    <mergeCell ref="I30:P30"/>
    <mergeCell ref="Q31:R32"/>
    <mergeCell ref="E41:H42"/>
    <mergeCell ref="AC31:AD32"/>
    <mergeCell ref="I32:J32"/>
    <mergeCell ref="K32:L32"/>
    <mergeCell ref="AI9:AL23"/>
    <mergeCell ref="I17:L17"/>
    <mergeCell ref="M17:T17"/>
    <mergeCell ref="U17:V17"/>
    <mergeCell ref="W17:AG17"/>
    <mergeCell ref="I18:L18"/>
    <mergeCell ref="M18:T18"/>
    <mergeCell ref="U18:V18"/>
    <mergeCell ref="W18:AG18"/>
    <mergeCell ref="I16:L16"/>
    <mergeCell ref="M16:T16"/>
    <mergeCell ref="U16:V16"/>
    <mergeCell ref="W16:AG16"/>
    <mergeCell ref="I12:AG12"/>
    <mergeCell ref="U13:V13"/>
    <mergeCell ref="I13:L13"/>
    <mergeCell ref="M13:T13"/>
    <mergeCell ref="I15:L15"/>
    <mergeCell ref="M15:T15"/>
    <mergeCell ref="U15:V15"/>
    <mergeCell ref="AF10:AG10"/>
    <mergeCell ref="I9:S9"/>
    <mergeCell ref="N19:P19"/>
    <mergeCell ref="Q19:S19"/>
    <mergeCell ref="T19:U19"/>
    <mergeCell ref="V19:X19"/>
    <mergeCell ref="I21:P21"/>
    <mergeCell ref="R21:AA21"/>
    <mergeCell ref="R22:AA22"/>
    <mergeCell ref="I22:P22"/>
    <mergeCell ref="P29:Q29"/>
    <mergeCell ref="W29:AF29"/>
    <mergeCell ref="E26:J26"/>
    <mergeCell ref="I20:P20"/>
    <mergeCell ref="Q20:X20"/>
    <mergeCell ref="A25:D29"/>
    <mergeCell ref="K25:AG25"/>
    <mergeCell ref="L27:AG27"/>
    <mergeCell ref="K28:K29"/>
    <mergeCell ref="L28:AG28"/>
    <mergeCell ref="A9:D23"/>
    <mergeCell ref="E10:H10"/>
    <mergeCell ref="E9:H9"/>
    <mergeCell ref="E12:H12"/>
    <mergeCell ref="E13:H18"/>
    <mergeCell ref="E19:H20"/>
    <mergeCell ref="E21:H23"/>
    <mergeCell ref="I10:S10"/>
    <mergeCell ref="T10:AE10"/>
    <mergeCell ref="U14:V14"/>
    <mergeCell ref="W13:AG13"/>
    <mergeCell ref="W14:AG14"/>
    <mergeCell ref="I14:L14"/>
    <mergeCell ref="M14:T14"/>
    <mergeCell ref="AB22:AG22"/>
    <mergeCell ref="Y19:AA19"/>
    <mergeCell ref="AB19:AC19"/>
    <mergeCell ref="AD19:AG19"/>
    <mergeCell ref="AF9:AG9"/>
    <mergeCell ref="O11:P11"/>
    <mergeCell ref="I11:L11"/>
    <mergeCell ref="E11:H11"/>
    <mergeCell ref="M11:N11"/>
    <mergeCell ref="W11:AG11"/>
    <mergeCell ref="Q11:R11"/>
    <mergeCell ref="S11:T11"/>
    <mergeCell ref="U11:V11"/>
    <mergeCell ref="A3:D7"/>
    <mergeCell ref="I5:R5"/>
    <mergeCell ref="E3:H3"/>
    <mergeCell ref="E4:H4"/>
    <mergeCell ref="E5:H5"/>
    <mergeCell ref="E6:H6"/>
    <mergeCell ref="E7:H7"/>
    <mergeCell ref="I6:R6"/>
    <mergeCell ref="I3:AG3"/>
    <mergeCell ref="I4:AG4"/>
    <mergeCell ref="W5:AG5"/>
    <mergeCell ref="W6:AG6"/>
    <mergeCell ref="I7:AG7"/>
    <mergeCell ref="S6:V6"/>
    <mergeCell ref="S5:V5"/>
    <mergeCell ref="T9:AE9"/>
    <mergeCell ref="AD1:AG1"/>
    <mergeCell ref="E1:AC1"/>
    <mergeCell ref="P41:AG41"/>
    <mergeCell ref="AB21:AG21"/>
    <mergeCell ref="I40:K40"/>
    <mergeCell ref="J41:K41"/>
    <mergeCell ref="A30:D37"/>
    <mergeCell ref="A39:D64"/>
    <mergeCell ref="AB26:AC26"/>
    <mergeCell ref="Y26:AA26"/>
    <mergeCell ref="AE26:AF26"/>
    <mergeCell ref="I43:L43"/>
    <mergeCell ref="I44:K44"/>
    <mergeCell ref="E30:H33"/>
    <mergeCell ref="E39:H39"/>
    <mergeCell ref="E40:H40"/>
    <mergeCell ref="I39:N39"/>
    <mergeCell ref="O39:P39"/>
    <mergeCell ref="L40:AG40"/>
    <mergeCell ref="Q39:AG39"/>
    <mergeCell ref="U30:X30"/>
    <mergeCell ref="Z44:AB44"/>
    <mergeCell ref="V43:Y43"/>
    <mergeCell ref="V44:X44"/>
    <mergeCell ref="AE45:AF45"/>
    <mergeCell ref="AC33:AD33"/>
    <mergeCell ref="AE31:AG32"/>
    <mergeCell ref="AE33:AG33"/>
    <mergeCell ref="S31:T32"/>
    <mergeCell ref="AD43:AG43"/>
    <mergeCell ref="AD44:AF44"/>
    <mergeCell ref="Z43:AC43"/>
    <mergeCell ref="P42:AG42"/>
    <mergeCell ref="AA31:AB32"/>
    <mergeCell ref="Y33:Z33"/>
    <mergeCell ref="AA33:AB33"/>
    <mergeCell ref="O32:P32"/>
    <mergeCell ref="M43:U43"/>
    <mergeCell ref="Q44:U44"/>
    <mergeCell ref="M32:N32"/>
    <mergeCell ref="M33:N33"/>
    <mergeCell ref="O33:P33"/>
    <mergeCell ref="W45:X45"/>
    <mergeCell ref="L42:N42"/>
    <mergeCell ref="M41:O41"/>
    <mergeCell ref="AA47:AB47"/>
    <mergeCell ref="AC47:AD47"/>
    <mergeCell ref="AA48:AB48"/>
    <mergeCell ref="AC48:AD48"/>
    <mergeCell ref="R46:S46"/>
    <mergeCell ref="T46:U46"/>
    <mergeCell ref="W46:X46"/>
    <mergeCell ref="AA46:AB46"/>
    <mergeCell ref="Q30:T30"/>
    <mergeCell ref="Q33:R33"/>
    <mergeCell ref="S33:T33"/>
    <mergeCell ref="U33:V33"/>
    <mergeCell ref="W33:X33"/>
    <mergeCell ref="Q37:AF37"/>
    <mergeCell ref="AC30:AG30"/>
    <mergeCell ref="M34:S34"/>
    <mergeCell ref="M35:S35"/>
    <mergeCell ref="M36:S36"/>
    <mergeCell ref="M37:O37"/>
    <mergeCell ref="Y31:Z32"/>
    <mergeCell ref="U31:V32"/>
    <mergeCell ref="W31:X32"/>
    <mergeCell ref="P45:Q45"/>
    <mergeCell ref="R45:S45"/>
    <mergeCell ref="AE47:AF47"/>
    <mergeCell ref="P46:Q46"/>
    <mergeCell ref="AA49:AB49"/>
    <mergeCell ref="AC49:AD49"/>
    <mergeCell ref="AE49:AF49"/>
    <mergeCell ref="AE48:AF48"/>
    <mergeCell ref="Y45:Z45"/>
    <mergeCell ref="Y46:Z46"/>
    <mergeCell ref="Y47:Z47"/>
    <mergeCell ref="AC46:AD46"/>
    <mergeCell ref="AE46:AF46"/>
    <mergeCell ref="W49:X49"/>
    <mergeCell ref="Y49:Z49"/>
    <mergeCell ref="Y48:Z48"/>
    <mergeCell ref="P48:Q48"/>
    <mergeCell ref="R48:S48"/>
    <mergeCell ref="T48:U48"/>
    <mergeCell ref="W48:X48"/>
    <mergeCell ref="AA45:AB45"/>
    <mergeCell ref="AC45:AD45"/>
    <mergeCell ref="P47:Q47"/>
    <mergeCell ref="R47:S47"/>
    <mergeCell ref="T47:U47"/>
    <mergeCell ref="W47:X47"/>
    <mergeCell ref="E49:H49"/>
    <mergeCell ref="I49:L49"/>
    <mergeCell ref="M49:N49"/>
    <mergeCell ref="P49:Q49"/>
    <mergeCell ref="R49:S49"/>
    <mergeCell ref="T49:U49"/>
    <mergeCell ref="E34:K37"/>
    <mergeCell ref="M47:N47"/>
    <mergeCell ref="I47:J48"/>
    <mergeCell ref="K45:L45"/>
    <mergeCell ref="K46:L46"/>
    <mergeCell ref="K47:L47"/>
    <mergeCell ref="K48:L48"/>
    <mergeCell ref="M45:N45"/>
    <mergeCell ref="M46:N46"/>
    <mergeCell ref="M48:N48"/>
    <mergeCell ref="T45:U45"/>
    <mergeCell ref="O44:P44"/>
    <mergeCell ref="E43:H44"/>
    <mergeCell ref="M44:N44"/>
    <mergeCell ref="I42:K42"/>
    <mergeCell ref="I45:J46"/>
    <mergeCell ref="E50:H50"/>
    <mergeCell ref="M51:T51"/>
    <mergeCell ref="M53:AG53"/>
    <mergeCell ref="I53:L53"/>
    <mergeCell ref="I54:L54"/>
    <mergeCell ref="M54:S54"/>
    <mergeCell ref="U54:X54"/>
    <mergeCell ref="Y54:AF54"/>
    <mergeCell ref="I52:L52"/>
    <mergeCell ref="AE50:AF50"/>
    <mergeCell ref="I51:L51"/>
    <mergeCell ref="AE51:AG51"/>
    <mergeCell ref="AC51:AD51"/>
    <mergeCell ref="I50:L50"/>
    <mergeCell ref="M50:N50"/>
    <mergeCell ref="P50:Q50"/>
    <mergeCell ref="R50:S50"/>
    <mergeCell ref="T50:U50"/>
    <mergeCell ref="W50:X50"/>
    <mergeCell ref="AA50:AB50"/>
    <mergeCell ref="X51:AB51"/>
    <mergeCell ref="V51:W51"/>
    <mergeCell ref="Y50:Z50"/>
    <mergeCell ref="AC50:AD50"/>
    <mergeCell ref="E58:H60"/>
    <mergeCell ref="I55:L55"/>
    <mergeCell ref="M55:S55"/>
    <mergeCell ref="U55:X55"/>
    <mergeCell ref="AF55:AG55"/>
    <mergeCell ref="I58:L58"/>
    <mergeCell ref="R52:S52"/>
    <mergeCell ref="M52:P52"/>
    <mergeCell ref="U52:X52"/>
    <mergeCell ref="Y52:AG52"/>
    <mergeCell ref="Y55:AE55"/>
    <mergeCell ref="I56:L56"/>
    <mergeCell ref="Y56:AC56"/>
    <mergeCell ref="U56:X56"/>
    <mergeCell ref="M56:T56"/>
    <mergeCell ref="X57:Y57"/>
    <mergeCell ref="Z57:AA57"/>
    <mergeCell ref="AC57:AD57"/>
    <mergeCell ref="AF57:AG57"/>
    <mergeCell ref="U57:W57"/>
    <mergeCell ref="U58:X58"/>
    <mergeCell ref="Y58:AF58"/>
    <mergeCell ref="E51:H57"/>
    <mergeCell ref="M57:N57"/>
    <mergeCell ref="O57:P57"/>
    <mergeCell ref="R57:S57"/>
    <mergeCell ref="I59:L59"/>
    <mergeCell ref="M59:T59"/>
    <mergeCell ref="U59:X59"/>
    <mergeCell ref="Y59:AG59"/>
    <mergeCell ref="I60:L60"/>
    <mergeCell ref="M58:T58"/>
    <mergeCell ref="M60:AG60"/>
    <mergeCell ref="I57:L57"/>
    <mergeCell ref="E61:H62"/>
    <mergeCell ref="I64:L64"/>
    <mergeCell ref="E63:H64"/>
    <mergeCell ref="I63:L63"/>
    <mergeCell ref="N64:S64"/>
    <mergeCell ref="U64:Z64"/>
    <mergeCell ref="AB64:AG64"/>
    <mergeCell ref="I62:L62"/>
    <mergeCell ref="M62:W62"/>
    <mergeCell ref="X62:AG62"/>
    <mergeCell ref="Q61:R61"/>
    <mergeCell ref="S61:T61"/>
    <mergeCell ref="U61:X61"/>
    <mergeCell ref="M61:P61"/>
    <mergeCell ref="Y61:AB61"/>
    <mergeCell ref="AC61:AD61"/>
    <mergeCell ref="AE61:AG61"/>
    <mergeCell ref="I61:L61"/>
    <mergeCell ref="M63:AG63"/>
    <mergeCell ref="AI3:AL7"/>
    <mergeCell ref="AM3:AP3"/>
    <mergeCell ref="AQ3:BO3"/>
    <mergeCell ref="AM4:AP4"/>
    <mergeCell ref="AQ4:BO4"/>
    <mergeCell ref="AM5:AP5"/>
    <mergeCell ref="AQ5:AZ5"/>
    <mergeCell ref="BA5:BD5"/>
    <mergeCell ref="BE5:BO5"/>
    <mergeCell ref="AM6:AP6"/>
    <mergeCell ref="AQ6:AZ6"/>
    <mergeCell ref="BA6:BD6"/>
    <mergeCell ref="BE6:BO6"/>
    <mergeCell ref="AM7:AP7"/>
    <mergeCell ref="AQ7:BO7"/>
    <mergeCell ref="AQ15:AT15"/>
    <mergeCell ref="AX41:BO41"/>
    <mergeCell ref="AM1:BK1"/>
    <mergeCell ref="BL1:BO1"/>
    <mergeCell ref="BE15:BO15"/>
    <mergeCell ref="AQ16:AT16"/>
    <mergeCell ref="AU16:BB16"/>
    <mergeCell ref="BC16:BD16"/>
    <mergeCell ref="BE16:BO16"/>
    <mergeCell ref="AQ17:AT17"/>
    <mergeCell ref="AW11:AX11"/>
    <mergeCell ref="AY11:AZ11"/>
    <mergeCell ref="AM9:AP9"/>
    <mergeCell ref="AQ9:BA9"/>
    <mergeCell ref="BB9:BM9"/>
    <mergeCell ref="BN9:BO9"/>
    <mergeCell ref="AM10:AP10"/>
    <mergeCell ref="AQ10:BA10"/>
    <mergeCell ref="AM19:AP20"/>
    <mergeCell ref="AM21:AP23"/>
    <mergeCell ref="AQ21:AX21"/>
    <mergeCell ref="AZ21:BI21"/>
    <mergeCell ref="BM31:BO32"/>
    <mergeCell ref="AQ32:AR32"/>
    <mergeCell ref="AS32:AT32"/>
    <mergeCell ref="AU32:AV32"/>
    <mergeCell ref="AW32:AX32"/>
    <mergeCell ref="AQ33:AR33"/>
    <mergeCell ref="AS33:AT33"/>
    <mergeCell ref="AU33:AV33"/>
    <mergeCell ref="AU17:BB17"/>
    <mergeCell ref="BC17:BD17"/>
    <mergeCell ref="BE17:BO17"/>
    <mergeCell ref="BE18:BO18"/>
    <mergeCell ref="BJ22:BO22"/>
    <mergeCell ref="AU23:BF23"/>
    <mergeCell ref="BG23:BO23"/>
    <mergeCell ref="AQ20:AX20"/>
    <mergeCell ref="AY20:BF20"/>
    <mergeCell ref="BG20:BO20"/>
    <mergeCell ref="BJ21:BO21"/>
    <mergeCell ref="AQ22:AX22"/>
    <mergeCell ref="AZ22:BI22"/>
    <mergeCell ref="AI25:AL29"/>
    <mergeCell ref="AM25:AR25"/>
    <mergeCell ref="AS25:BO25"/>
    <mergeCell ref="AM26:AR26"/>
    <mergeCell ref="AS26:AT26"/>
    <mergeCell ref="AV26:BA26"/>
    <mergeCell ref="BC26:BF26"/>
    <mergeCell ref="BG26:BI26"/>
    <mergeCell ref="BJ26:BK26"/>
    <mergeCell ref="BM26:BN26"/>
    <mergeCell ref="AM27:AR29"/>
    <mergeCell ref="AT27:BO27"/>
    <mergeCell ref="AS28:AS29"/>
    <mergeCell ref="AT28:BO28"/>
    <mergeCell ref="AX29:AY29"/>
    <mergeCell ref="BE29:BN29"/>
    <mergeCell ref="AQ42:AS42"/>
    <mergeCell ref="AT42:AV42"/>
    <mergeCell ref="AX42:BO42"/>
    <mergeCell ref="AM43:AP44"/>
    <mergeCell ref="AQ43:AT43"/>
    <mergeCell ref="AU43:BC43"/>
    <mergeCell ref="BD43:BG43"/>
    <mergeCell ref="AI30:AL37"/>
    <mergeCell ref="AM30:AP33"/>
    <mergeCell ref="AQ30:AX30"/>
    <mergeCell ref="AY30:BB30"/>
    <mergeCell ref="BC30:BF30"/>
    <mergeCell ref="BG30:BJ30"/>
    <mergeCell ref="BK30:BO30"/>
    <mergeCell ref="AQ31:AT31"/>
    <mergeCell ref="AU31:AX31"/>
    <mergeCell ref="AY31:AZ32"/>
    <mergeCell ref="BA31:BB32"/>
    <mergeCell ref="BC31:BD32"/>
    <mergeCell ref="BE31:BF32"/>
    <mergeCell ref="BG31:BH32"/>
    <mergeCell ref="BI31:BJ32"/>
    <mergeCell ref="BK31:BL32"/>
    <mergeCell ref="BH43:BK43"/>
    <mergeCell ref="AM45:AP48"/>
    <mergeCell ref="AQ45:AR46"/>
    <mergeCell ref="AS45:AT45"/>
    <mergeCell ref="AU45:AV45"/>
    <mergeCell ref="AX45:AY45"/>
    <mergeCell ref="AZ45:BA45"/>
    <mergeCell ref="BB45:BC45"/>
    <mergeCell ref="BE45:BF45"/>
    <mergeCell ref="BG45:BH45"/>
    <mergeCell ref="AQ47:AR48"/>
    <mergeCell ref="AS47:AT47"/>
    <mergeCell ref="AU47:AV47"/>
    <mergeCell ref="AX47:AY47"/>
    <mergeCell ref="AZ47:BA47"/>
    <mergeCell ref="BB47:BC47"/>
    <mergeCell ref="BE47:BF47"/>
    <mergeCell ref="AU48:AV48"/>
    <mergeCell ref="AX48:AY48"/>
    <mergeCell ref="AZ48:BA48"/>
    <mergeCell ref="BB48:BC48"/>
    <mergeCell ref="BE48:BF48"/>
    <mergeCell ref="BG48:BH48"/>
    <mergeCell ref="AS46:AT46"/>
    <mergeCell ref="AU46:AV46"/>
    <mergeCell ref="AX46:AY46"/>
    <mergeCell ref="AZ46:BA46"/>
    <mergeCell ref="BB46:BC46"/>
    <mergeCell ref="BE46:BF46"/>
    <mergeCell ref="BG46:BH46"/>
    <mergeCell ref="BI46:BJ46"/>
    <mergeCell ref="BK46:BL46"/>
    <mergeCell ref="BL43:BO43"/>
    <mergeCell ref="BM46:BN46"/>
    <mergeCell ref="AQ44:AS44"/>
    <mergeCell ref="AU44:AV44"/>
    <mergeCell ref="AW44:AX44"/>
    <mergeCell ref="AY44:BC44"/>
    <mergeCell ref="BD44:BF44"/>
    <mergeCell ref="BH44:BJ44"/>
    <mergeCell ref="BL44:BN44"/>
    <mergeCell ref="BI45:BJ45"/>
    <mergeCell ref="BK45:BL45"/>
    <mergeCell ref="BM45:BN45"/>
    <mergeCell ref="BG47:BH47"/>
    <mergeCell ref="BI47:BJ47"/>
    <mergeCell ref="BK47:BL47"/>
    <mergeCell ref="BM48:BN48"/>
    <mergeCell ref="BK49:BL49"/>
    <mergeCell ref="BM49:BN49"/>
    <mergeCell ref="AM50:AP50"/>
    <mergeCell ref="AQ50:AT50"/>
    <mergeCell ref="AU50:AV50"/>
    <mergeCell ref="AX50:AY50"/>
    <mergeCell ref="AZ50:BA50"/>
    <mergeCell ref="BB50:BC50"/>
    <mergeCell ref="BE50:BF50"/>
    <mergeCell ref="BG50:BH50"/>
    <mergeCell ref="BI50:BJ50"/>
    <mergeCell ref="BK50:BL50"/>
    <mergeCell ref="BM50:BN50"/>
    <mergeCell ref="AM49:AP49"/>
    <mergeCell ref="AQ49:AT49"/>
    <mergeCell ref="AU49:AV49"/>
    <mergeCell ref="AX49:AY49"/>
    <mergeCell ref="AZ49:BA49"/>
    <mergeCell ref="BM47:BN47"/>
    <mergeCell ref="BB49:BC49"/>
    <mergeCell ref="BE49:BF49"/>
    <mergeCell ref="BG49:BH49"/>
    <mergeCell ref="BI49:BJ49"/>
    <mergeCell ref="AS48:AT48"/>
    <mergeCell ref="AU53:BO53"/>
    <mergeCell ref="AQ54:AT54"/>
    <mergeCell ref="AU54:BA54"/>
    <mergeCell ref="BC54:BF54"/>
    <mergeCell ref="BG54:BN54"/>
    <mergeCell ref="BI48:BJ48"/>
    <mergeCell ref="BK48:BL48"/>
    <mergeCell ref="AU55:BA55"/>
    <mergeCell ref="BC55:BF55"/>
    <mergeCell ref="BG55:BM55"/>
    <mergeCell ref="BN55:BO55"/>
    <mergeCell ref="BG56:BK56"/>
    <mergeCell ref="AQ57:AT57"/>
    <mergeCell ref="AU57:AV57"/>
    <mergeCell ref="AW57:AX57"/>
    <mergeCell ref="AZ57:BA57"/>
    <mergeCell ref="BC57:BE57"/>
    <mergeCell ref="BF57:BG57"/>
    <mergeCell ref="BH57:BI57"/>
    <mergeCell ref="BK57:BL57"/>
    <mergeCell ref="AQ56:AT56"/>
    <mergeCell ref="BN57:BO57"/>
    <mergeCell ref="AM58:AP60"/>
    <mergeCell ref="AQ58:AT58"/>
    <mergeCell ref="AQ59:AT59"/>
    <mergeCell ref="AU59:BB59"/>
    <mergeCell ref="BC59:BF59"/>
    <mergeCell ref="BG59:BO59"/>
    <mergeCell ref="AQ60:AT60"/>
    <mergeCell ref="AU60:BO60"/>
    <mergeCell ref="AM51:AP57"/>
    <mergeCell ref="AQ51:AT51"/>
    <mergeCell ref="AU51:BB51"/>
    <mergeCell ref="BD51:BE51"/>
    <mergeCell ref="BF51:BJ51"/>
    <mergeCell ref="BK51:BL51"/>
    <mergeCell ref="BM51:BO51"/>
    <mergeCell ref="AQ52:AT52"/>
    <mergeCell ref="AU52:AX52"/>
    <mergeCell ref="AZ52:BA52"/>
    <mergeCell ref="BC52:BF52"/>
    <mergeCell ref="BG52:BO52"/>
    <mergeCell ref="AQ53:AT53"/>
    <mergeCell ref="AU56:BB56"/>
    <mergeCell ref="BC56:BF56"/>
    <mergeCell ref="AQ55:AT55"/>
    <mergeCell ref="AY61:AZ61"/>
    <mergeCell ref="BA61:BB61"/>
    <mergeCell ref="BC61:BF61"/>
    <mergeCell ref="BG61:BJ61"/>
    <mergeCell ref="BK61:BL61"/>
    <mergeCell ref="BM61:BO61"/>
    <mergeCell ref="AQ62:AT62"/>
    <mergeCell ref="AU62:BE62"/>
    <mergeCell ref="BF62:BO62"/>
    <mergeCell ref="BP41:CT41"/>
    <mergeCell ref="AU36:BA36"/>
    <mergeCell ref="AU37:AW37"/>
    <mergeCell ref="AY37:BN37"/>
    <mergeCell ref="AI39:AL64"/>
    <mergeCell ref="AM39:AP39"/>
    <mergeCell ref="AQ39:AV39"/>
    <mergeCell ref="AW39:AX39"/>
    <mergeCell ref="AY39:BO39"/>
    <mergeCell ref="AM40:AP40"/>
    <mergeCell ref="AQ40:AS40"/>
    <mergeCell ref="AT40:BO40"/>
    <mergeCell ref="AM41:AP42"/>
    <mergeCell ref="AR41:AS41"/>
    <mergeCell ref="AU41:AW41"/>
    <mergeCell ref="AM63:AP64"/>
    <mergeCell ref="AQ63:AT63"/>
    <mergeCell ref="AQ64:AT64"/>
    <mergeCell ref="AV64:BA64"/>
    <mergeCell ref="BC64:BH64"/>
    <mergeCell ref="BJ64:BO64"/>
    <mergeCell ref="AM61:AP62"/>
    <mergeCell ref="AQ61:AT61"/>
    <mergeCell ref="AU61:AX61"/>
  </mergeCells>
  <phoneticPr fontId="2"/>
  <dataValidations count="31">
    <dataValidation type="list" allowBlank="1" showInputMessage="1" showErrorMessage="1" sqref="AE26:AF26 BM26:BN26 S11 BA11">
      <formula1>"1,2,3,4,5,6,7,8,9,10,11,12,13,14,15,16,17,18,19,20,21,22,23,24,25,26,27,28,29,30,31"</formula1>
    </dataValidation>
    <dataValidation type="list" allowBlank="1" showInputMessage="1" showErrorMessage="1" sqref="K27:K28 M64 T64 AT34:AT37 L34:L37 AS27:AS28 AU64 BB64">
      <formula1>"〇"</formula1>
    </dataValidation>
    <dataValidation type="list" allowBlank="1" showInputMessage="1" showErrorMessage="1" sqref="M23:X23 AU23:BF23">
      <formula1>"普通預金,定期預金,寄付,普通預金と定期預金,普通預金と寄付,定期預金と寄付,普通預金と定期預金と寄付"</formula1>
    </dataValidation>
    <dataValidation type="list" allowBlank="1" showInputMessage="1" showErrorMessage="1" sqref="O39:P39 AW39:AX39">
      <formula1>"Ａ,Ｂ"</formula1>
    </dataValidation>
    <dataValidation type="list" allowBlank="1" showInputMessage="1" showErrorMessage="1" sqref="L42:N42 AT42:AV42">
      <formula1>"青葉,宮城野,若林,太白,泉"</formula1>
    </dataValidation>
    <dataValidation type="list" allowBlank="1" showInputMessage="1" showErrorMessage="1" sqref="AU57:AV57">
      <formula1>"令和,平成"</formula1>
    </dataValidation>
    <dataValidation type="list" allowBlank="1" showInputMessage="1" showErrorMessage="1" sqref="K26:L26 I49:L49 AQ49:AT49">
      <formula1>"有,無"</formula1>
    </dataValidation>
    <dataValidation type="list" allowBlank="1" showInputMessage="1" showErrorMessage="1" sqref="M53:AG53 AU53:BO53 BR53:CT53">
      <formula1>$CU$53:$CU$54</formula1>
    </dataValidation>
    <dataValidation type="list" allowBlank="1" showInputMessage="1" showErrorMessage="1" sqref="M56:T56 AU56:BB56">
      <formula1>"自己所有,賃貸借"</formula1>
    </dataValidation>
    <dataValidation imeMode="off" allowBlank="1" showInputMessage="1" showErrorMessage="1" sqref="BN10:BO10 Y58:AF58 U14:V18 AC51:AD51 I44:K44 P29:Q29 I33:AB33 P45:Q50 M54:S55 Y54:AF54 Y55:AE55 Y56:AC56 M62:W62 AF10:AG10 BC14:BD18 AB19:AC19 AZ21:BI21 AX29:AY29 AQ33:BJ33 AR41:AS41 AU54:BA55 BG54:BN54 BG55:BM55 BG56:BK56 AU62:BE62 V51:W51 L19:M19 T19:U19 T45:U50 W45:X50 J41:K41 M41:O41 V44:X44 Z44:AB44 AD44:AF44 O44:P44 BJ19:BK19 AT19:AU19 BB19:BC19 BP10:CT11"/>
    <dataValidation imeMode="on" allowBlank="1" showInputMessage="1" showErrorMessage="1" sqref="BH44:BJ44 BD44:BF44 AW44:AX44 AU41:AW41 AQ44:AS44"/>
    <dataValidation type="list" allowBlank="1" showInputMessage="1" showErrorMessage="1" sqref="AB26:AC26 R52:S52 O11:P11 AW11:AX11 BJ26:BK26 AZ52:BA52 AZ57:BA57 BK57:BL57">
      <formula1>"1,2,3,4,5,6,7,8,9,10,11,12"</formula1>
    </dataValidation>
    <dataValidation type="list" allowBlank="1" showInputMessage="1" showErrorMessage="1" sqref="I50:L50 AQ50:AT50">
      <formula1>"一般型,余裕活用型,無"</formula1>
    </dataValidation>
    <dataValidation type="list" allowBlank="1" showInputMessage="1" showErrorMessage="1" sqref="AW57:AX57 BK61:BO61 AY61:BB61">
      <formula1>#REF!</formula1>
    </dataValidation>
    <dataValidation type="list" allowBlank="1" showInputMessage="1" showErrorMessage="1" sqref="AU58">
      <formula1>"敷地内,敷地外,代替公園"</formula1>
    </dataValidation>
    <dataValidation type="list" allowBlank="1" showInputMessage="1" showErrorMessage="1" sqref="I20:AG20 AQ20:BO20">
      <formula1>"利益を計上,損失を計上"</formula1>
    </dataValidation>
    <dataValidation type="list" allowBlank="1" showInputMessage="1" showErrorMessage="1" sqref="AA64 BI64">
      <formula1>"無,1,2,3,4,5,6,7,8,9"</formula1>
    </dataValidation>
    <dataValidation type="list" allowBlank="1" showInputMessage="1" showErrorMessage="1" sqref="BH57:BI57">
      <formula1>$CY$1:$CY$6</formula1>
    </dataValidation>
    <dataValidation type="list" allowBlank="1" showInputMessage="1" showErrorMessage="1" sqref="BG26:BI26">
      <formula1>$CV$1:$CV$37</formula1>
    </dataValidation>
    <dataValidation type="list" allowBlank="1" showInputMessage="1" showErrorMessage="1" sqref="AU52:AX52 AQ11">
      <formula1>$CW$1:$CW$38</formula1>
    </dataValidation>
    <dataValidation imeMode="disabled" allowBlank="1" showInputMessage="1" showErrorMessage="1" sqref="I6:R6 W6:AG6 I7:AG7 R21:AA21 M45:N50 AQ6:AZ6 BE6:BO6 AQ7:BO7"/>
    <dataValidation type="list" allowBlank="1" showInputMessage="1" showErrorMessage="1" sqref="M52:P52">
      <formula1>$CW$1:$CW$40</formula1>
    </dataValidation>
    <dataValidation type="list" allowBlank="1" showInputMessage="1" showErrorMessage="1" sqref="Y26:AA26">
      <formula1>$CV$1:$CV$42</formula1>
    </dataValidation>
    <dataValidation type="list" allowBlank="1" showInputMessage="1" showErrorMessage="1" sqref="AU61:AX61">
      <formula1>"令和5年,令和6年"</formula1>
    </dataValidation>
    <dataValidation type="list" allowBlank="1" showInputMessage="1" showErrorMessage="1" sqref="BG61:BJ61">
      <formula1>"令和３年,令和４年"</formula1>
    </dataValidation>
    <dataValidation type="list" allowBlank="1" showInputMessage="1" showErrorMessage="1" sqref="M58:T58">
      <formula1>"敷地内,代替公園"</formula1>
    </dataValidation>
    <dataValidation type="list" allowBlank="1" showInputMessage="1" showErrorMessage="1" sqref="Q61:R61 AC61:AD61">
      <formula1>$DA$1:$DA$12</formula1>
    </dataValidation>
    <dataValidation type="list" allowBlank="1" showInputMessage="1" showErrorMessage="1" sqref="S61:T61 AE61:AG61">
      <formula1>$DA$13:$DA$43</formula1>
    </dataValidation>
    <dataValidation type="list" allowBlank="1" showInputMessage="1" showErrorMessage="1" sqref="M61:P61 Y61:AB61">
      <formula1>$CV$41:$CV$42</formula1>
    </dataValidation>
    <dataValidation type="list" allowBlank="1" showInputMessage="1" showErrorMessage="1" sqref="BQ20:CT20">
      <formula1>"黒字,赤字"</formula1>
    </dataValidation>
    <dataValidation type="list" allowBlank="1" showInputMessage="1" showErrorMessage="1" sqref="I11:L11">
      <formula1>$CW$1:$CW$42</formula1>
    </dataValidation>
  </dataValidations>
  <pageMargins left="0.7" right="0.7" top="0.75" bottom="0.75" header="0.3" footer="0.3"/>
  <pageSetup paperSize="9" orientation="portrait" r:id="rId1"/>
  <rowBreaks count="1" manualBreakCount="1">
    <brk id="29" max="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BO31"/>
  <sheetViews>
    <sheetView view="pageBreakPreview" zoomScale="70" zoomScaleNormal="100" zoomScaleSheetLayoutView="70" workbookViewId="0">
      <selection activeCell="P17" sqref="P17:AE19"/>
    </sheetView>
  </sheetViews>
  <sheetFormatPr defaultColWidth="2.625" defaultRowHeight="15" customHeight="1"/>
  <cols>
    <col min="1" max="4" width="2.625" style="15"/>
    <col min="5" max="34" width="2.625" style="1"/>
    <col min="35" max="38" width="2.625" style="15"/>
    <col min="39" max="16384" width="2.625" style="1"/>
  </cols>
  <sheetData>
    <row r="2" spans="1:67" ht="15" customHeight="1">
      <c r="AD2" s="509" t="s">
        <v>127</v>
      </c>
      <c r="AE2" s="510"/>
      <c r="AF2" s="510"/>
      <c r="AG2" s="511"/>
      <c r="BL2" s="509" t="s">
        <v>127</v>
      </c>
      <c r="BM2" s="510"/>
      <c r="BN2" s="510"/>
      <c r="BO2" s="511"/>
    </row>
    <row r="3" spans="1:67" ht="15" customHeight="1">
      <c r="AD3" s="512"/>
      <c r="AE3" s="513"/>
      <c r="AF3" s="513"/>
      <c r="AG3" s="514"/>
      <c r="BL3" s="512"/>
      <c r="BM3" s="513"/>
      <c r="BN3" s="513"/>
      <c r="BO3" s="514"/>
    </row>
    <row r="4" spans="1:67" ht="15" customHeight="1">
      <c r="AD4" s="20"/>
      <c r="AE4" s="20"/>
      <c r="AF4" s="20"/>
      <c r="AG4" s="20"/>
      <c r="BL4" s="74"/>
      <c r="BM4" s="74"/>
      <c r="BN4" s="74"/>
      <c r="BO4" s="74"/>
    </row>
    <row r="5" spans="1:67" ht="15" customHeight="1">
      <c r="A5" s="517" t="s">
        <v>128</v>
      </c>
      <c r="B5" s="517"/>
      <c r="C5" s="517"/>
      <c r="D5" s="517"/>
      <c r="E5" s="517"/>
      <c r="F5" s="517"/>
      <c r="G5" s="517"/>
      <c r="H5" s="517"/>
      <c r="I5" s="517"/>
      <c r="J5" s="517"/>
      <c r="K5" s="517"/>
      <c r="L5" s="517"/>
      <c r="M5" s="517"/>
      <c r="N5" s="517"/>
      <c r="O5" s="517"/>
      <c r="P5" s="517"/>
      <c r="Q5" s="517"/>
      <c r="R5" s="517"/>
      <c r="S5" s="517"/>
      <c r="T5" s="517"/>
      <c r="U5" s="517"/>
      <c r="V5" s="517"/>
      <c r="W5" s="517"/>
      <c r="X5" s="517"/>
      <c r="Y5" s="517"/>
      <c r="Z5" s="517"/>
      <c r="AA5" s="517"/>
      <c r="AB5" s="517"/>
      <c r="AC5" s="517"/>
      <c r="AD5" s="517"/>
      <c r="AE5" s="517"/>
      <c r="AF5" s="517"/>
      <c r="AG5" s="517"/>
      <c r="AI5" s="517" t="s">
        <v>128</v>
      </c>
      <c r="AJ5" s="517"/>
      <c r="AK5" s="517"/>
      <c r="AL5" s="517"/>
      <c r="AM5" s="517"/>
      <c r="AN5" s="517"/>
      <c r="AO5" s="517"/>
      <c r="AP5" s="517"/>
      <c r="AQ5" s="517"/>
      <c r="AR5" s="517"/>
      <c r="AS5" s="517"/>
      <c r="AT5" s="517"/>
      <c r="AU5" s="517"/>
      <c r="AV5" s="517"/>
      <c r="AW5" s="517"/>
      <c r="AX5" s="517"/>
      <c r="AY5" s="517"/>
      <c r="AZ5" s="517"/>
      <c r="BA5" s="517"/>
      <c r="BB5" s="517"/>
      <c r="BC5" s="517"/>
      <c r="BD5" s="517"/>
      <c r="BE5" s="517"/>
      <c r="BF5" s="517"/>
      <c r="BG5" s="517"/>
      <c r="BH5" s="517"/>
      <c r="BI5" s="517"/>
      <c r="BJ5" s="517"/>
      <c r="BK5" s="517"/>
      <c r="BL5" s="517"/>
      <c r="BM5" s="517"/>
      <c r="BN5" s="517"/>
      <c r="BO5" s="517"/>
    </row>
    <row r="6" spans="1:67" ht="15" customHeight="1">
      <c r="A6" s="517"/>
      <c r="B6" s="517"/>
      <c r="C6" s="517"/>
      <c r="D6" s="517"/>
      <c r="E6" s="517"/>
      <c r="F6" s="517"/>
      <c r="G6" s="517"/>
      <c r="H6" s="517"/>
      <c r="I6" s="517"/>
      <c r="J6" s="517"/>
      <c r="K6" s="517"/>
      <c r="L6" s="517"/>
      <c r="M6" s="517"/>
      <c r="N6" s="517"/>
      <c r="O6" s="517"/>
      <c r="P6" s="517"/>
      <c r="Q6" s="517"/>
      <c r="R6" s="517"/>
      <c r="S6" s="517"/>
      <c r="T6" s="517"/>
      <c r="U6" s="517"/>
      <c r="V6" s="517"/>
      <c r="W6" s="517"/>
      <c r="X6" s="517"/>
      <c r="Y6" s="517"/>
      <c r="Z6" s="517"/>
      <c r="AA6" s="517"/>
      <c r="AB6" s="517"/>
      <c r="AC6" s="517"/>
      <c r="AD6" s="517"/>
      <c r="AE6" s="517"/>
      <c r="AF6" s="517"/>
      <c r="AG6" s="517"/>
      <c r="AI6" s="517"/>
      <c r="AJ6" s="517"/>
      <c r="AK6" s="517"/>
      <c r="AL6" s="517"/>
      <c r="AM6" s="517"/>
      <c r="AN6" s="517"/>
      <c r="AO6" s="517"/>
      <c r="AP6" s="517"/>
      <c r="AQ6" s="517"/>
      <c r="AR6" s="517"/>
      <c r="AS6" s="517"/>
      <c r="AT6" s="517"/>
      <c r="AU6" s="517"/>
      <c r="AV6" s="517"/>
      <c r="AW6" s="517"/>
      <c r="AX6" s="517"/>
      <c r="AY6" s="517"/>
      <c r="AZ6" s="517"/>
      <c r="BA6" s="517"/>
      <c r="BB6" s="517"/>
      <c r="BC6" s="517"/>
      <c r="BD6" s="517"/>
      <c r="BE6" s="517"/>
      <c r="BF6" s="517"/>
      <c r="BG6" s="517"/>
      <c r="BH6" s="517"/>
      <c r="BI6" s="517"/>
      <c r="BJ6" s="517"/>
      <c r="BK6" s="517"/>
      <c r="BL6" s="517"/>
      <c r="BM6" s="517"/>
      <c r="BN6" s="517"/>
      <c r="BO6" s="517"/>
    </row>
    <row r="7" spans="1:67" ht="15" customHeight="1">
      <c r="A7" s="517"/>
      <c r="B7" s="517"/>
      <c r="C7" s="517"/>
      <c r="D7" s="517"/>
      <c r="E7" s="517"/>
      <c r="F7" s="517"/>
      <c r="G7" s="517"/>
      <c r="H7" s="517"/>
      <c r="I7" s="517"/>
      <c r="J7" s="517"/>
      <c r="K7" s="517"/>
      <c r="L7" s="517"/>
      <c r="M7" s="517"/>
      <c r="N7" s="517"/>
      <c r="O7" s="517"/>
      <c r="P7" s="517"/>
      <c r="Q7" s="517"/>
      <c r="R7" s="517"/>
      <c r="S7" s="517"/>
      <c r="T7" s="517"/>
      <c r="U7" s="517"/>
      <c r="V7" s="517"/>
      <c r="W7" s="517"/>
      <c r="X7" s="517"/>
      <c r="Y7" s="517"/>
      <c r="Z7" s="517"/>
      <c r="AA7" s="517"/>
      <c r="AB7" s="517"/>
      <c r="AC7" s="517"/>
      <c r="AD7" s="517"/>
      <c r="AE7" s="517"/>
      <c r="AF7" s="517"/>
      <c r="AG7" s="517"/>
      <c r="AI7" s="517"/>
      <c r="AJ7" s="517"/>
      <c r="AK7" s="517"/>
      <c r="AL7" s="517"/>
      <c r="AM7" s="517"/>
      <c r="AN7" s="517"/>
      <c r="AO7" s="517"/>
      <c r="AP7" s="517"/>
      <c r="AQ7" s="517"/>
      <c r="AR7" s="517"/>
      <c r="AS7" s="517"/>
      <c r="AT7" s="517"/>
      <c r="AU7" s="517"/>
      <c r="AV7" s="517"/>
      <c r="AW7" s="517"/>
      <c r="AX7" s="517"/>
      <c r="AY7" s="517"/>
      <c r="AZ7" s="517"/>
      <c r="BA7" s="517"/>
      <c r="BB7" s="517"/>
      <c r="BC7" s="517"/>
      <c r="BD7" s="517"/>
      <c r="BE7" s="517"/>
      <c r="BF7" s="517"/>
      <c r="BG7" s="517"/>
      <c r="BH7" s="517"/>
      <c r="BI7" s="517"/>
      <c r="BJ7" s="517"/>
      <c r="BK7" s="517"/>
      <c r="BL7" s="517"/>
      <c r="BM7" s="517"/>
      <c r="BN7" s="517"/>
      <c r="BO7" s="517"/>
    </row>
    <row r="8" spans="1:67" ht="15" customHeight="1">
      <c r="A8" s="30"/>
      <c r="B8" s="30"/>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I8" s="75"/>
      <c r="AJ8" s="75"/>
      <c r="AK8" s="75"/>
      <c r="AL8" s="75"/>
      <c r="AM8" s="75"/>
      <c r="AN8" s="75"/>
      <c r="AO8" s="75"/>
      <c r="AP8" s="75"/>
      <c r="AQ8" s="75"/>
      <c r="AR8" s="75"/>
      <c r="AS8" s="75"/>
      <c r="AT8" s="75"/>
      <c r="AU8" s="75"/>
      <c r="AV8" s="75"/>
      <c r="AW8" s="75"/>
      <c r="AX8" s="75"/>
      <c r="AY8" s="75"/>
      <c r="AZ8" s="75"/>
      <c r="BA8" s="75"/>
      <c r="BB8" s="75"/>
      <c r="BC8" s="75"/>
      <c r="BD8" s="75"/>
      <c r="BE8" s="75"/>
      <c r="BF8" s="75"/>
      <c r="BG8" s="75"/>
      <c r="BH8" s="75"/>
      <c r="BI8" s="75"/>
      <c r="BJ8" s="75"/>
      <c r="BK8" s="75"/>
      <c r="BL8" s="75"/>
      <c r="BM8" s="75"/>
      <c r="BN8" s="75"/>
      <c r="BO8" s="75"/>
    </row>
    <row r="9" spans="1:67" ht="15" customHeight="1">
      <c r="A9" s="30"/>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5"/>
      <c r="BJ9" s="75"/>
      <c r="BK9" s="75"/>
      <c r="BL9" s="75"/>
      <c r="BM9" s="75"/>
      <c r="BN9" s="75"/>
      <c r="BO9" s="75"/>
    </row>
    <row r="10" spans="1:67" ht="15" customHeight="1">
      <c r="U10" s="519"/>
      <c r="V10" s="519"/>
      <c r="W10" s="519"/>
      <c r="X10" s="519"/>
      <c r="Y10" s="2" t="s">
        <v>188</v>
      </c>
      <c r="Z10" s="470"/>
      <c r="AA10" s="470"/>
      <c r="AB10" s="1" t="s">
        <v>1</v>
      </c>
      <c r="AC10" s="470"/>
      <c r="AD10" s="470"/>
      <c r="AE10" s="1" t="s">
        <v>0</v>
      </c>
      <c r="BC10" s="523"/>
      <c r="BD10" s="523"/>
      <c r="BE10" s="523"/>
      <c r="BF10" s="523"/>
      <c r="BG10" s="2" t="s">
        <v>188</v>
      </c>
      <c r="BH10" s="522"/>
      <c r="BI10" s="522"/>
      <c r="BJ10" s="1" t="s">
        <v>1</v>
      </c>
      <c r="BK10" s="522"/>
      <c r="BL10" s="522"/>
      <c r="BM10" s="1" t="s">
        <v>0</v>
      </c>
    </row>
    <row r="13" spans="1:67" ht="15" customHeight="1">
      <c r="B13" s="518" t="s">
        <v>131</v>
      </c>
      <c r="C13" s="518"/>
      <c r="D13" s="518"/>
      <c r="E13" s="518"/>
      <c r="F13" s="518"/>
      <c r="G13" s="518"/>
      <c r="AJ13" s="518" t="s">
        <v>131</v>
      </c>
      <c r="AK13" s="518"/>
      <c r="AL13" s="518"/>
      <c r="AM13" s="518"/>
      <c r="AN13" s="518"/>
      <c r="AO13" s="518"/>
    </row>
    <row r="16" spans="1:67" ht="15" customHeight="1">
      <c r="P16" s="1" t="s">
        <v>129</v>
      </c>
      <c r="AX16" s="1" t="s">
        <v>129</v>
      </c>
    </row>
    <row r="17" spans="2:65" ht="15" customHeight="1">
      <c r="P17" s="515"/>
      <c r="Q17" s="515"/>
      <c r="R17" s="515"/>
      <c r="S17" s="515"/>
      <c r="T17" s="515"/>
      <c r="U17" s="515"/>
      <c r="V17" s="515"/>
      <c r="W17" s="515"/>
      <c r="X17" s="515"/>
      <c r="Y17" s="515"/>
      <c r="Z17" s="515"/>
      <c r="AA17" s="515"/>
      <c r="AB17" s="515"/>
      <c r="AC17" s="515"/>
      <c r="AD17" s="515"/>
      <c r="AE17" s="515"/>
      <c r="AX17" s="520" t="s">
        <v>1007</v>
      </c>
      <c r="AY17" s="520"/>
      <c r="AZ17" s="520"/>
      <c r="BA17" s="520"/>
      <c r="BB17" s="520"/>
      <c r="BC17" s="520"/>
      <c r="BD17" s="520"/>
      <c r="BE17" s="520"/>
      <c r="BF17" s="520"/>
      <c r="BG17" s="520"/>
      <c r="BH17" s="520"/>
      <c r="BI17" s="520"/>
      <c r="BJ17" s="520"/>
      <c r="BK17" s="520"/>
      <c r="BL17" s="520"/>
      <c r="BM17" s="520"/>
    </row>
    <row r="18" spans="2:65" ht="15" customHeight="1">
      <c r="P18" s="515"/>
      <c r="Q18" s="515"/>
      <c r="R18" s="515"/>
      <c r="S18" s="515"/>
      <c r="T18" s="515"/>
      <c r="U18" s="515"/>
      <c r="V18" s="515"/>
      <c r="W18" s="515"/>
      <c r="X18" s="515"/>
      <c r="Y18" s="515"/>
      <c r="Z18" s="515"/>
      <c r="AA18" s="515"/>
      <c r="AB18" s="515"/>
      <c r="AC18" s="515"/>
      <c r="AD18" s="515"/>
      <c r="AE18" s="515"/>
      <c r="AX18" s="520"/>
      <c r="AY18" s="520"/>
      <c r="AZ18" s="520"/>
      <c r="BA18" s="520"/>
      <c r="BB18" s="520"/>
      <c r="BC18" s="520"/>
      <c r="BD18" s="520"/>
      <c r="BE18" s="520"/>
      <c r="BF18" s="520"/>
      <c r="BG18" s="520"/>
      <c r="BH18" s="520"/>
      <c r="BI18" s="520"/>
      <c r="BJ18" s="520"/>
      <c r="BK18" s="520"/>
      <c r="BL18" s="520"/>
      <c r="BM18" s="520"/>
    </row>
    <row r="19" spans="2:65" ht="15" customHeight="1">
      <c r="P19" s="516"/>
      <c r="Q19" s="516"/>
      <c r="R19" s="516"/>
      <c r="S19" s="516"/>
      <c r="T19" s="516"/>
      <c r="U19" s="516"/>
      <c r="V19" s="516"/>
      <c r="W19" s="516"/>
      <c r="X19" s="516"/>
      <c r="Y19" s="516"/>
      <c r="Z19" s="516"/>
      <c r="AA19" s="516"/>
      <c r="AB19" s="516"/>
      <c r="AC19" s="516"/>
      <c r="AD19" s="516"/>
      <c r="AE19" s="516"/>
      <c r="AX19" s="521"/>
      <c r="AY19" s="521"/>
      <c r="AZ19" s="521"/>
      <c r="BA19" s="521"/>
      <c r="BB19" s="521"/>
      <c r="BC19" s="521"/>
      <c r="BD19" s="521"/>
      <c r="BE19" s="521"/>
      <c r="BF19" s="521"/>
      <c r="BG19" s="521"/>
      <c r="BH19" s="521"/>
      <c r="BI19" s="521"/>
      <c r="BJ19" s="521"/>
      <c r="BK19" s="521"/>
      <c r="BL19" s="521"/>
      <c r="BM19" s="521"/>
    </row>
    <row r="21" spans="2:65" ht="15" customHeight="1">
      <c r="P21" s="1" t="s">
        <v>130</v>
      </c>
      <c r="AX21" s="1" t="s">
        <v>130</v>
      </c>
    </row>
    <row r="22" spans="2:65" ht="15" customHeight="1">
      <c r="P22" s="515"/>
      <c r="Q22" s="515"/>
      <c r="R22" s="515"/>
      <c r="S22" s="515"/>
      <c r="T22" s="515"/>
      <c r="U22" s="515"/>
      <c r="V22" s="515"/>
      <c r="W22" s="515"/>
      <c r="X22" s="515"/>
      <c r="Y22" s="515"/>
      <c r="Z22" s="515"/>
      <c r="AA22" s="515"/>
      <c r="AB22" s="515"/>
      <c r="AC22" s="515"/>
      <c r="AD22" s="515"/>
      <c r="AX22" s="520" t="s">
        <v>1008</v>
      </c>
      <c r="AY22" s="520"/>
      <c r="AZ22" s="520"/>
      <c r="BA22" s="520"/>
      <c r="BB22" s="520"/>
      <c r="BC22" s="520"/>
      <c r="BD22" s="520"/>
      <c r="BE22" s="520"/>
      <c r="BF22" s="520"/>
      <c r="BG22" s="520"/>
      <c r="BH22" s="520"/>
      <c r="BI22" s="520"/>
      <c r="BJ22" s="520"/>
      <c r="BK22" s="520"/>
      <c r="BL22" s="520"/>
    </row>
    <row r="23" spans="2:65" ht="15" customHeight="1">
      <c r="P23" s="515"/>
      <c r="Q23" s="515"/>
      <c r="R23" s="515"/>
      <c r="S23" s="515"/>
      <c r="T23" s="515"/>
      <c r="U23" s="515"/>
      <c r="V23" s="515"/>
      <c r="W23" s="515"/>
      <c r="X23" s="515"/>
      <c r="Y23" s="515"/>
      <c r="Z23" s="515"/>
      <c r="AA23" s="515"/>
      <c r="AB23" s="515"/>
      <c r="AC23" s="515"/>
      <c r="AD23" s="515"/>
      <c r="AX23" s="520"/>
      <c r="AY23" s="520"/>
      <c r="AZ23" s="520"/>
      <c r="BA23" s="520"/>
      <c r="BB23" s="520"/>
      <c r="BC23" s="520"/>
      <c r="BD23" s="520"/>
      <c r="BE23" s="520"/>
      <c r="BF23" s="520"/>
      <c r="BG23" s="520"/>
      <c r="BH23" s="520"/>
      <c r="BI23" s="520"/>
      <c r="BJ23" s="520"/>
      <c r="BK23" s="520"/>
      <c r="BL23" s="520"/>
    </row>
    <row r="24" spans="2:65" ht="15" customHeight="1">
      <c r="P24" s="516"/>
      <c r="Q24" s="516"/>
      <c r="R24" s="516"/>
      <c r="S24" s="516"/>
      <c r="T24" s="516"/>
      <c r="U24" s="516"/>
      <c r="V24" s="516"/>
      <c r="W24" s="516"/>
      <c r="X24" s="516"/>
      <c r="Y24" s="516"/>
      <c r="Z24" s="516"/>
      <c r="AA24" s="516"/>
      <c r="AB24" s="516"/>
      <c r="AC24" s="516"/>
      <c r="AD24" s="516"/>
      <c r="AE24" s="4"/>
      <c r="AX24" s="521"/>
      <c r="AY24" s="521"/>
      <c r="AZ24" s="521"/>
      <c r="BA24" s="521"/>
      <c r="BB24" s="521"/>
      <c r="BC24" s="521"/>
      <c r="BD24" s="521"/>
      <c r="BE24" s="521"/>
      <c r="BF24" s="521"/>
      <c r="BG24" s="521"/>
      <c r="BH24" s="521"/>
      <c r="BI24" s="521"/>
      <c r="BJ24" s="521"/>
      <c r="BK24" s="521"/>
      <c r="BL24" s="521"/>
      <c r="BM24" s="4"/>
    </row>
    <row r="25" spans="2:65" ht="15" customHeight="1">
      <c r="P25" s="3"/>
      <c r="Q25" s="3"/>
      <c r="R25" s="3"/>
      <c r="S25" s="3"/>
      <c r="T25" s="3"/>
      <c r="U25" s="3"/>
      <c r="V25" s="3"/>
      <c r="W25" s="3"/>
      <c r="X25" s="3"/>
      <c r="Y25" s="3"/>
      <c r="Z25" s="3"/>
      <c r="AA25" s="3"/>
      <c r="AB25" s="3"/>
      <c r="AC25" s="3"/>
      <c r="AX25" s="3"/>
      <c r="AY25" s="3"/>
      <c r="AZ25" s="3"/>
      <c r="BA25" s="3"/>
      <c r="BB25" s="3"/>
      <c r="BC25" s="3"/>
      <c r="BD25" s="3"/>
      <c r="BE25" s="3"/>
      <c r="BF25" s="3"/>
      <c r="BG25" s="3"/>
      <c r="BH25" s="3"/>
      <c r="BI25" s="3"/>
      <c r="BJ25" s="3"/>
      <c r="BK25" s="3"/>
    </row>
    <row r="27" spans="2:65" ht="15" customHeight="1">
      <c r="B27" s="508" t="s">
        <v>1006</v>
      </c>
      <c r="C27" s="508"/>
      <c r="D27" s="508"/>
      <c r="E27" s="508"/>
      <c r="F27" s="508"/>
      <c r="G27" s="508"/>
      <c r="H27" s="508"/>
      <c r="I27" s="508"/>
      <c r="J27" s="508"/>
      <c r="K27" s="508"/>
      <c r="L27" s="508"/>
      <c r="M27" s="508"/>
      <c r="N27" s="508"/>
      <c r="O27" s="508"/>
      <c r="P27" s="508"/>
      <c r="Q27" s="508"/>
      <c r="R27" s="508"/>
      <c r="S27" s="508"/>
      <c r="T27" s="508"/>
      <c r="U27" s="508"/>
      <c r="V27" s="508"/>
      <c r="W27" s="508"/>
      <c r="X27" s="508"/>
      <c r="Y27" s="508"/>
      <c r="Z27" s="508"/>
      <c r="AA27" s="508"/>
      <c r="AB27" s="508"/>
      <c r="AC27" s="508"/>
      <c r="AD27" s="508"/>
      <c r="AE27" s="508"/>
      <c r="AJ27" s="508" t="s">
        <v>1006</v>
      </c>
      <c r="AK27" s="508"/>
      <c r="AL27" s="508"/>
      <c r="AM27" s="508"/>
      <c r="AN27" s="508"/>
      <c r="AO27" s="508"/>
      <c r="AP27" s="508"/>
      <c r="AQ27" s="508"/>
      <c r="AR27" s="508"/>
      <c r="AS27" s="508"/>
      <c r="AT27" s="508"/>
      <c r="AU27" s="508"/>
      <c r="AV27" s="508"/>
      <c r="AW27" s="508"/>
      <c r="AX27" s="508"/>
      <c r="AY27" s="508"/>
      <c r="AZ27" s="508"/>
      <c r="BA27" s="508"/>
      <c r="BB27" s="508"/>
      <c r="BC27" s="508"/>
      <c r="BD27" s="508"/>
      <c r="BE27" s="508"/>
      <c r="BF27" s="508"/>
      <c r="BG27" s="508"/>
      <c r="BH27" s="508"/>
      <c r="BI27" s="508"/>
      <c r="BJ27" s="508"/>
      <c r="BK27" s="508"/>
      <c r="BL27" s="508"/>
      <c r="BM27" s="508"/>
    </row>
    <row r="28" spans="2:65" ht="15" customHeight="1">
      <c r="B28" s="508"/>
      <c r="C28" s="508"/>
      <c r="D28" s="508"/>
      <c r="E28" s="508"/>
      <c r="F28" s="508"/>
      <c r="G28" s="508"/>
      <c r="H28" s="508"/>
      <c r="I28" s="508"/>
      <c r="J28" s="508"/>
      <c r="K28" s="508"/>
      <c r="L28" s="508"/>
      <c r="M28" s="508"/>
      <c r="N28" s="508"/>
      <c r="O28" s="508"/>
      <c r="P28" s="508"/>
      <c r="Q28" s="508"/>
      <c r="R28" s="508"/>
      <c r="S28" s="508"/>
      <c r="T28" s="508"/>
      <c r="U28" s="508"/>
      <c r="V28" s="508"/>
      <c r="W28" s="508"/>
      <c r="X28" s="508"/>
      <c r="Y28" s="508"/>
      <c r="Z28" s="508"/>
      <c r="AA28" s="508"/>
      <c r="AB28" s="508"/>
      <c r="AC28" s="508"/>
      <c r="AD28" s="508"/>
      <c r="AE28" s="508"/>
      <c r="AJ28" s="508"/>
      <c r="AK28" s="508"/>
      <c r="AL28" s="508"/>
      <c r="AM28" s="508"/>
      <c r="AN28" s="508"/>
      <c r="AO28" s="508"/>
      <c r="AP28" s="508"/>
      <c r="AQ28" s="508"/>
      <c r="AR28" s="508"/>
      <c r="AS28" s="508"/>
      <c r="AT28" s="508"/>
      <c r="AU28" s="508"/>
      <c r="AV28" s="508"/>
      <c r="AW28" s="508"/>
      <c r="AX28" s="508"/>
      <c r="AY28" s="508"/>
      <c r="AZ28" s="508"/>
      <c r="BA28" s="508"/>
      <c r="BB28" s="508"/>
      <c r="BC28" s="508"/>
      <c r="BD28" s="508"/>
      <c r="BE28" s="508"/>
      <c r="BF28" s="508"/>
      <c r="BG28" s="508"/>
      <c r="BH28" s="508"/>
      <c r="BI28" s="508"/>
      <c r="BJ28" s="508"/>
      <c r="BK28" s="508"/>
      <c r="BL28" s="508"/>
      <c r="BM28" s="508"/>
    </row>
    <row r="29" spans="2:65" ht="15" customHeight="1">
      <c r="B29" s="508"/>
      <c r="C29" s="508"/>
      <c r="D29" s="508"/>
      <c r="E29" s="508"/>
      <c r="F29" s="508"/>
      <c r="G29" s="508"/>
      <c r="H29" s="508"/>
      <c r="I29" s="508"/>
      <c r="J29" s="508"/>
      <c r="K29" s="508"/>
      <c r="L29" s="508"/>
      <c r="M29" s="508"/>
      <c r="N29" s="508"/>
      <c r="O29" s="508"/>
      <c r="P29" s="508"/>
      <c r="Q29" s="508"/>
      <c r="R29" s="508"/>
      <c r="S29" s="508"/>
      <c r="T29" s="508"/>
      <c r="U29" s="508"/>
      <c r="V29" s="508"/>
      <c r="W29" s="508"/>
      <c r="X29" s="508"/>
      <c r="Y29" s="508"/>
      <c r="Z29" s="508"/>
      <c r="AA29" s="508"/>
      <c r="AB29" s="508"/>
      <c r="AC29" s="508"/>
      <c r="AD29" s="508"/>
      <c r="AE29" s="508"/>
      <c r="AJ29" s="508"/>
      <c r="AK29" s="508"/>
      <c r="AL29" s="508"/>
      <c r="AM29" s="508"/>
      <c r="AN29" s="508"/>
      <c r="AO29" s="508"/>
      <c r="AP29" s="508"/>
      <c r="AQ29" s="508"/>
      <c r="AR29" s="508"/>
      <c r="AS29" s="508"/>
      <c r="AT29" s="508"/>
      <c r="AU29" s="508"/>
      <c r="AV29" s="508"/>
      <c r="AW29" s="508"/>
      <c r="AX29" s="508"/>
      <c r="AY29" s="508"/>
      <c r="AZ29" s="508"/>
      <c r="BA29" s="508"/>
      <c r="BB29" s="508"/>
      <c r="BC29" s="508"/>
      <c r="BD29" s="508"/>
      <c r="BE29" s="508"/>
      <c r="BF29" s="508"/>
      <c r="BG29" s="508"/>
      <c r="BH29" s="508"/>
      <c r="BI29" s="508"/>
      <c r="BJ29" s="508"/>
      <c r="BK29" s="508"/>
      <c r="BL29" s="508"/>
      <c r="BM29" s="508"/>
    </row>
    <row r="30" spans="2:65" ht="15" customHeight="1">
      <c r="B30" s="508"/>
      <c r="C30" s="508"/>
      <c r="D30" s="508"/>
      <c r="E30" s="508"/>
      <c r="F30" s="508"/>
      <c r="G30" s="508"/>
      <c r="H30" s="508"/>
      <c r="I30" s="508"/>
      <c r="J30" s="508"/>
      <c r="K30" s="508"/>
      <c r="L30" s="508"/>
      <c r="M30" s="508"/>
      <c r="N30" s="508"/>
      <c r="O30" s="508"/>
      <c r="P30" s="508"/>
      <c r="Q30" s="508"/>
      <c r="R30" s="508"/>
      <c r="S30" s="508"/>
      <c r="T30" s="508"/>
      <c r="U30" s="508"/>
      <c r="V30" s="508"/>
      <c r="W30" s="508"/>
      <c r="X30" s="508"/>
      <c r="Y30" s="508"/>
      <c r="Z30" s="508"/>
      <c r="AA30" s="508"/>
      <c r="AB30" s="508"/>
      <c r="AC30" s="508"/>
      <c r="AD30" s="508"/>
      <c r="AE30" s="508"/>
      <c r="AJ30" s="508"/>
      <c r="AK30" s="508"/>
      <c r="AL30" s="508"/>
      <c r="AM30" s="508"/>
      <c r="AN30" s="508"/>
      <c r="AO30" s="508"/>
      <c r="AP30" s="508"/>
      <c r="AQ30" s="508"/>
      <c r="AR30" s="508"/>
      <c r="AS30" s="508"/>
      <c r="AT30" s="508"/>
      <c r="AU30" s="508"/>
      <c r="AV30" s="508"/>
      <c r="AW30" s="508"/>
      <c r="AX30" s="508"/>
      <c r="AY30" s="508"/>
      <c r="AZ30" s="508"/>
      <c r="BA30" s="508"/>
      <c r="BB30" s="508"/>
      <c r="BC30" s="508"/>
      <c r="BD30" s="508"/>
      <c r="BE30" s="508"/>
      <c r="BF30" s="508"/>
      <c r="BG30" s="508"/>
      <c r="BH30" s="508"/>
      <c r="BI30" s="508"/>
      <c r="BJ30" s="508"/>
      <c r="BK30" s="508"/>
      <c r="BL30" s="508"/>
      <c r="BM30" s="508"/>
    </row>
    <row r="31" spans="2:65" ht="15" customHeight="1">
      <c r="B31" s="508"/>
      <c r="C31" s="508"/>
      <c r="D31" s="508"/>
      <c r="E31" s="508"/>
      <c r="F31" s="508"/>
      <c r="G31" s="508"/>
      <c r="H31" s="508"/>
      <c r="I31" s="508"/>
      <c r="J31" s="508"/>
      <c r="K31" s="508"/>
      <c r="L31" s="508"/>
      <c r="M31" s="508"/>
      <c r="N31" s="508"/>
      <c r="O31" s="508"/>
      <c r="P31" s="508"/>
      <c r="Q31" s="508"/>
      <c r="R31" s="508"/>
      <c r="S31" s="508"/>
      <c r="T31" s="508"/>
      <c r="U31" s="508"/>
      <c r="V31" s="508"/>
      <c r="W31" s="508"/>
      <c r="X31" s="508"/>
      <c r="Y31" s="508"/>
      <c r="Z31" s="508"/>
      <c r="AA31" s="508"/>
      <c r="AB31" s="508"/>
      <c r="AC31" s="508"/>
      <c r="AD31" s="508"/>
      <c r="AE31" s="508"/>
      <c r="AJ31" s="508"/>
      <c r="AK31" s="508"/>
      <c r="AL31" s="508"/>
      <c r="AM31" s="508"/>
      <c r="AN31" s="508"/>
      <c r="AO31" s="508"/>
      <c r="AP31" s="508"/>
      <c r="AQ31" s="508"/>
      <c r="AR31" s="508"/>
      <c r="AS31" s="508"/>
      <c r="AT31" s="508"/>
      <c r="AU31" s="508"/>
      <c r="AV31" s="508"/>
      <c r="AW31" s="508"/>
      <c r="AX31" s="508"/>
      <c r="AY31" s="508"/>
      <c r="AZ31" s="508"/>
      <c r="BA31" s="508"/>
      <c r="BB31" s="508"/>
      <c r="BC31" s="508"/>
      <c r="BD31" s="508"/>
      <c r="BE31" s="508"/>
      <c r="BF31" s="508"/>
      <c r="BG31" s="508"/>
      <c r="BH31" s="508"/>
      <c r="BI31" s="508"/>
      <c r="BJ31" s="508"/>
      <c r="BK31" s="508"/>
      <c r="BL31" s="508"/>
      <c r="BM31" s="508"/>
    </row>
  </sheetData>
  <sheetProtection algorithmName="SHA-512" hashValue="rm6/NMzlcDMA3rouBPzjr0hKJSNBy4elCVvrzYQdq+IqIzYrP5e5lEAh0W53lSpKQaTJzNFR9p4rjP5tpBUS8w==" saltValue="cr6Oi1rDF1ViKOFB5+YOfQ==" spinCount="100000" sheet="1" selectLockedCells="1"/>
  <mergeCells count="18">
    <mergeCell ref="AX17:BM19"/>
    <mergeCell ref="AX22:BL24"/>
    <mergeCell ref="AJ27:BM31"/>
    <mergeCell ref="BL2:BO3"/>
    <mergeCell ref="AI5:BO7"/>
    <mergeCell ref="BH10:BI10"/>
    <mergeCell ref="BK10:BL10"/>
    <mergeCell ref="AJ13:AO13"/>
    <mergeCell ref="BC10:BF10"/>
    <mergeCell ref="B27:AE31"/>
    <mergeCell ref="AD2:AG3"/>
    <mergeCell ref="Z10:AA10"/>
    <mergeCell ref="AC10:AD10"/>
    <mergeCell ref="P17:AE19"/>
    <mergeCell ref="P22:AD24"/>
    <mergeCell ref="A5:AG7"/>
    <mergeCell ref="B13:G13"/>
    <mergeCell ref="U10:X10"/>
  </mergeCells>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R122"/>
  <sheetViews>
    <sheetView view="pageBreakPreview" zoomScale="90" zoomScaleNormal="100" zoomScaleSheetLayoutView="90" workbookViewId="0">
      <selection activeCell="G4" sqref="G4:AG4"/>
    </sheetView>
  </sheetViews>
  <sheetFormatPr defaultColWidth="2.625" defaultRowHeight="15" customHeight="1"/>
  <cols>
    <col min="1" max="4" width="2.625" style="15"/>
    <col min="5" max="34" width="2.625" style="1"/>
    <col min="35" max="38" width="2.625" style="15"/>
    <col min="39" max="112" width="2.625" style="1"/>
    <col min="113" max="113" width="5.625" style="1" hidden="1" customWidth="1"/>
    <col min="114" max="122" width="2.625" style="1" hidden="1" customWidth="1"/>
    <col min="123" max="128" width="0" style="1" hidden="1" customWidth="1"/>
    <col min="129" max="16384" width="2.625" style="1"/>
  </cols>
  <sheetData>
    <row r="1" spans="1:122" ht="24.75" customHeight="1">
      <c r="A1" s="29"/>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31"/>
      <c r="AD1" s="447" t="s">
        <v>132</v>
      </c>
      <c r="AE1" s="448"/>
      <c r="AF1" s="448"/>
      <c r="AG1" s="44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31"/>
      <c r="BL1" s="447" t="s">
        <v>132</v>
      </c>
      <c r="BM1" s="448"/>
      <c r="BN1" s="448"/>
      <c r="BO1" s="449"/>
      <c r="DI1" s="1" t="s">
        <v>315</v>
      </c>
      <c r="DK1" s="1" t="s">
        <v>411</v>
      </c>
      <c r="DM1" s="1" t="s">
        <v>506</v>
      </c>
      <c r="DP1" s="1" t="s">
        <v>507</v>
      </c>
      <c r="DQ1" s="1" t="s">
        <v>519</v>
      </c>
      <c r="DR1" s="1" t="s">
        <v>574</v>
      </c>
    </row>
    <row r="2" spans="1:122" ht="27.75" customHeight="1">
      <c r="E2" s="560" t="s">
        <v>133</v>
      </c>
      <c r="F2" s="560"/>
      <c r="G2" s="560"/>
      <c r="H2" s="560"/>
      <c r="I2" s="560"/>
      <c r="J2" s="560"/>
      <c r="K2" s="560"/>
      <c r="L2" s="560"/>
      <c r="M2" s="560"/>
      <c r="N2" s="560"/>
      <c r="O2" s="560"/>
      <c r="P2" s="560"/>
      <c r="Q2" s="560"/>
      <c r="R2" s="560"/>
      <c r="S2" s="560"/>
      <c r="T2" s="560"/>
      <c r="U2" s="560"/>
      <c r="V2" s="560"/>
      <c r="W2" s="560"/>
      <c r="X2" s="560"/>
      <c r="Y2" s="560"/>
      <c r="Z2" s="560"/>
      <c r="AA2" s="560"/>
      <c r="AB2" s="560"/>
      <c r="AC2" s="560"/>
      <c r="AG2" s="2"/>
      <c r="AM2" s="560" t="s">
        <v>133</v>
      </c>
      <c r="AN2" s="560"/>
      <c r="AO2" s="560"/>
      <c r="AP2" s="560"/>
      <c r="AQ2" s="560"/>
      <c r="AR2" s="560"/>
      <c r="AS2" s="560"/>
      <c r="AT2" s="560"/>
      <c r="AU2" s="560"/>
      <c r="AV2" s="560"/>
      <c r="AW2" s="560"/>
      <c r="AX2" s="560"/>
      <c r="AY2" s="560"/>
      <c r="AZ2" s="560"/>
      <c r="BA2" s="560"/>
      <c r="BB2" s="560"/>
      <c r="BC2" s="560"/>
      <c r="BD2" s="560"/>
      <c r="BE2" s="560"/>
      <c r="BF2" s="560"/>
      <c r="BG2" s="560"/>
      <c r="BH2" s="560"/>
      <c r="BI2" s="560"/>
      <c r="BJ2" s="560"/>
      <c r="BK2" s="560"/>
      <c r="BO2" s="2"/>
      <c r="DI2" s="1" t="s">
        <v>316</v>
      </c>
      <c r="DK2" s="1" t="s">
        <v>412</v>
      </c>
      <c r="DM2" s="1">
        <v>2</v>
      </c>
      <c r="DP2" s="1" t="s">
        <v>508</v>
      </c>
      <c r="DQ2" s="1" t="s">
        <v>520</v>
      </c>
      <c r="DR2" s="1" t="s">
        <v>575</v>
      </c>
    </row>
    <row r="3" spans="1:122" s="33" customFormat="1" ht="13.5">
      <c r="A3" s="34" t="s">
        <v>134</v>
      </c>
      <c r="B3" s="32"/>
      <c r="C3" s="32"/>
      <c r="D3" s="32"/>
      <c r="AI3" s="34" t="s">
        <v>134</v>
      </c>
      <c r="AJ3" s="32"/>
      <c r="AK3" s="32"/>
      <c r="AL3" s="32"/>
      <c r="DI3" s="1" t="s">
        <v>317</v>
      </c>
      <c r="DJ3" s="1"/>
      <c r="DK3" s="1" t="s">
        <v>413</v>
      </c>
      <c r="DL3" s="1"/>
      <c r="DM3" s="1">
        <v>3</v>
      </c>
      <c r="DN3" s="1"/>
      <c r="DO3" s="1"/>
      <c r="DP3" s="1" t="s">
        <v>509</v>
      </c>
      <c r="DQ3" s="1" t="s">
        <v>521</v>
      </c>
      <c r="DR3" s="1" t="s">
        <v>576</v>
      </c>
    </row>
    <row r="4" spans="1:122" ht="21.95" customHeight="1">
      <c r="A4" s="424" t="s">
        <v>135</v>
      </c>
      <c r="B4" s="425"/>
      <c r="C4" s="425"/>
      <c r="D4" s="425"/>
      <c r="E4" s="425"/>
      <c r="F4" s="425"/>
      <c r="G4" s="471"/>
      <c r="H4" s="468"/>
      <c r="I4" s="468"/>
      <c r="J4" s="468"/>
      <c r="K4" s="468"/>
      <c r="L4" s="468"/>
      <c r="M4" s="468"/>
      <c r="N4" s="468"/>
      <c r="O4" s="468"/>
      <c r="P4" s="468"/>
      <c r="Q4" s="468"/>
      <c r="R4" s="468"/>
      <c r="S4" s="468"/>
      <c r="T4" s="468"/>
      <c r="U4" s="468"/>
      <c r="V4" s="468"/>
      <c r="W4" s="468"/>
      <c r="X4" s="468"/>
      <c r="Y4" s="468"/>
      <c r="Z4" s="468"/>
      <c r="AA4" s="468"/>
      <c r="AB4" s="468"/>
      <c r="AC4" s="468"/>
      <c r="AD4" s="468"/>
      <c r="AE4" s="468"/>
      <c r="AF4" s="468"/>
      <c r="AG4" s="469"/>
      <c r="AI4" s="424" t="s">
        <v>135</v>
      </c>
      <c r="AJ4" s="425"/>
      <c r="AK4" s="425"/>
      <c r="AL4" s="425"/>
      <c r="AM4" s="425"/>
      <c r="AN4" s="425"/>
      <c r="AO4" s="388" t="s">
        <v>724</v>
      </c>
      <c r="AP4" s="372"/>
      <c r="AQ4" s="372"/>
      <c r="AR4" s="372"/>
      <c r="AS4" s="372"/>
      <c r="AT4" s="372"/>
      <c r="AU4" s="372"/>
      <c r="AV4" s="372"/>
      <c r="AW4" s="372"/>
      <c r="AX4" s="372"/>
      <c r="AY4" s="372"/>
      <c r="AZ4" s="372"/>
      <c r="BA4" s="372"/>
      <c r="BB4" s="372"/>
      <c r="BC4" s="372"/>
      <c r="BD4" s="372"/>
      <c r="BE4" s="372"/>
      <c r="BF4" s="372"/>
      <c r="BG4" s="372"/>
      <c r="BH4" s="372"/>
      <c r="BI4" s="372"/>
      <c r="BJ4" s="372"/>
      <c r="BK4" s="372"/>
      <c r="BL4" s="372"/>
      <c r="BM4" s="372"/>
      <c r="BN4" s="372"/>
      <c r="BO4" s="373"/>
      <c r="DI4" s="1" t="s">
        <v>318</v>
      </c>
      <c r="DK4" s="1" t="s">
        <v>414</v>
      </c>
      <c r="DM4" s="1">
        <v>4</v>
      </c>
      <c r="DP4" s="1" t="s">
        <v>510</v>
      </c>
      <c r="DQ4" s="1" t="s">
        <v>522</v>
      </c>
      <c r="DR4" s="1" t="s">
        <v>577</v>
      </c>
    </row>
    <row r="5" spans="1:122" ht="21.95" customHeight="1">
      <c r="A5" s="424" t="s">
        <v>136</v>
      </c>
      <c r="B5" s="425"/>
      <c r="C5" s="425"/>
      <c r="D5" s="425"/>
      <c r="E5" s="425"/>
      <c r="F5" s="425"/>
      <c r="G5" s="424" t="str">
        <f>IF(様式1_小規模保育事業設置計画書!M51="","",様式1_小規模保育事業設置計画書!M51)</f>
        <v/>
      </c>
      <c r="H5" s="425"/>
      <c r="I5" s="425"/>
      <c r="J5" s="425"/>
      <c r="K5" s="425"/>
      <c r="L5" s="425"/>
      <c r="M5" s="425"/>
      <c r="N5" s="425"/>
      <c r="O5" s="425"/>
      <c r="P5" s="425"/>
      <c r="Q5" s="425"/>
      <c r="R5" s="425"/>
      <c r="S5" s="425"/>
      <c r="T5" s="425"/>
      <c r="U5" s="5" t="s">
        <v>85</v>
      </c>
      <c r="V5" s="356" t="str">
        <f>IF(様式1_小規模保育事業設置計画書!V51="","",様式1_小規模保育事業設置計画書!V51)</f>
        <v/>
      </c>
      <c r="W5" s="356"/>
      <c r="X5" s="356" t="s">
        <v>84</v>
      </c>
      <c r="Y5" s="356"/>
      <c r="Z5" s="356"/>
      <c r="AA5" s="356"/>
      <c r="AB5" s="356"/>
      <c r="AC5" s="356" t="str">
        <f>IF(様式1_小規模保育事業設置計画書!AC51="","",様式1_小規模保育事業設置計画書!AC51)</f>
        <v/>
      </c>
      <c r="AD5" s="356"/>
      <c r="AE5" s="354" t="s">
        <v>83</v>
      </c>
      <c r="AF5" s="354"/>
      <c r="AG5" s="369"/>
      <c r="AH5" s="13"/>
      <c r="AI5" s="424" t="s">
        <v>136</v>
      </c>
      <c r="AJ5" s="425"/>
      <c r="AK5" s="425"/>
      <c r="AL5" s="425"/>
      <c r="AM5" s="425"/>
      <c r="AN5" s="425"/>
      <c r="AO5" s="424" t="str">
        <f>IF(様式1_小規模保育事業設置計画書!AU51="","",様式1_小規模保育事業設置計画書!AU51)</f>
        <v>木</v>
      </c>
      <c r="AP5" s="425"/>
      <c r="AQ5" s="425"/>
      <c r="AR5" s="425"/>
      <c r="AS5" s="425"/>
      <c r="AT5" s="425"/>
      <c r="AU5" s="425"/>
      <c r="AV5" s="425"/>
      <c r="AW5" s="425"/>
      <c r="AX5" s="425"/>
      <c r="AY5" s="425"/>
      <c r="AZ5" s="425"/>
      <c r="BA5" s="425"/>
      <c r="BB5" s="425"/>
      <c r="BC5" s="5" t="s">
        <v>85</v>
      </c>
      <c r="BD5" s="356">
        <f>IF(様式1_小規模保育事業設置計画書!BD51="","",様式1_小規模保育事業設置計画書!BD51)</f>
        <v>2</v>
      </c>
      <c r="BE5" s="356"/>
      <c r="BF5" s="356" t="s">
        <v>84</v>
      </c>
      <c r="BG5" s="356"/>
      <c r="BH5" s="356"/>
      <c r="BI5" s="356"/>
      <c r="BJ5" s="356"/>
      <c r="BK5" s="356">
        <f>IF(様式1_小規模保育事業設置計画書!BK51="","",様式1_小規模保育事業設置計画書!BK51)</f>
        <v>1</v>
      </c>
      <c r="BL5" s="356"/>
      <c r="BM5" s="354" t="s">
        <v>83</v>
      </c>
      <c r="BN5" s="354"/>
      <c r="BO5" s="369"/>
      <c r="BP5" s="1" t="s">
        <v>718</v>
      </c>
      <c r="DI5" s="1" t="s">
        <v>319</v>
      </c>
      <c r="DK5" s="1" t="s">
        <v>415</v>
      </c>
      <c r="DM5" s="1">
        <v>5</v>
      </c>
      <c r="DP5" s="1" t="s">
        <v>511</v>
      </c>
      <c r="DQ5" s="1" t="s">
        <v>523</v>
      </c>
      <c r="DR5" s="1" t="s">
        <v>578</v>
      </c>
    </row>
    <row r="6" spans="1:122" ht="21.95" customHeight="1">
      <c r="A6" s="424" t="s">
        <v>137</v>
      </c>
      <c r="B6" s="425"/>
      <c r="C6" s="425"/>
      <c r="D6" s="425"/>
      <c r="E6" s="425"/>
      <c r="F6" s="425"/>
      <c r="G6" s="367" t="str">
        <f>IF(様式1_小規模保育事業設置計画書!M52="","",様式1_小規模保育事業設置計画書!M52)</f>
        <v/>
      </c>
      <c r="H6" s="356"/>
      <c r="I6" s="356"/>
      <c r="J6" s="356"/>
      <c r="K6" s="5" t="s">
        <v>107</v>
      </c>
      <c r="L6" s="356" t="str">
        <f>IF(様式1_小規模保育事業設置計画書!R52="","",様式1_小規模保育事業設置計画書!R52)</f>
        <v/>
      </c>
      <c r="M6" s="356"/>
      <c r="N6" s="5" t="s">
        <v>1</v>
      </c>
      <c r="O6" s="367" t="s">
        <v>182</v>
      </c>
      <c r="P6" s="356"/>
      <c r="Q6" s="356"/>
      <c r="R6" s="380"/>
      <c r="S6" s="367" t="str">
        <f>IF(様式1_小規模保育事業設置計画書!Y52="","",様式1_小規模保育事業設置計画書!Y52)</f>
        <v/>
      </c>
      <c r="T6" s="356"/>
      <c r="U6" s="356"/>
      <c r="V6" s="356"/>
      <c r="W6" s="356"/>
      <c r="X6" s="356"/>
      <c r="Y6" s="356"/>
      <c r="Z6" s="356"/>
      <c r="AA6" s="356"/>
      <c r="AB6" s="356"/>
      <c r="AC6" s="356"/>
      <c r="AD6" s="356"/>
      <c r="AE6" s="356"/>
      <c r="AF6" s="356"/>
      <c r="AG6" s="380"/>
      <c r="AI6" s="424" t="s">
        <v>137</v>
      </c>
      <c r="AJ6" s="425"/>
      <c r="AK6" s="425"/>
      <c r="AL6" s="425"/>
      <c r="AM6" s="425"/>
      <c r="AN6" s="425"/>
      <c r="AO6" s="367" t="str">
        <f>IF(様式1_小規模保育事業設置計画書!AU52="","",様式1_小規模保育事業設置計画書!AU52)</f>
        <v>平成26</v>
      </c>
      <c r="AP6" s="356"/>
      <c r="AQ6" s="356"/>
      <c r="AR6" s="356"/>
      <c r="AS6" s="5" t="s">
        <v>107</v>
      </c>
      <c r="AT6" s="356">
        <f>IF(様式1_小規模保育事業設置計画書!AZ52="","",様式1_小規模保育事業設置計画書!AZ52)</f>
        <v>4</v>
      </c>
      <c r="AU6" s="356"/>
      <c r="AV6" s="5" t="s">
        <v>1</v>
      </c>
      <c r="AW6" s="367" t="s">
        <v>182</v>
      </c>
      <c r="AX6" s="356"/>
      <c r="AY6" s="356"/>
      <c r="AZ6" s="380"/>
      <c r="BA6" s="367" t="str">
        <f>IF(様式1_小規模保育事業設置計画書!BG52="","",様式1_小規模保育事業設置計画書!BG52)</f>
        <v>住居</v>
      </c>
      <c r="BB6" s="356"/>
      <c r="BC6" s="356"/>
      <c r="BD6" s="356"/>
      <c r="BE6" s="356"/>
      <c r="BF6" s="356"/>
      <c r="BG6" s="356"/>
      <c r="BH6" s="356"/>
      <c r="BI6" s="356"/>
      <c r="BJ6" s="356"/>
      <c r="BK6" s="356"/>
      <c r="BL6" s="356"/>
      <c r="BM6" s="356"/>
      <c r="BN6" s="356"/>
      <c r="BO6" s="380"/>
      <c r="BP6" s="1" t="s">
        <v>719</v>
      </c>
      <c r="DI6" s="1" t="s">
        <v>320</v>
      </c>
      <c r="DK6" s="1" t="s">
        <v>416</v>
      </c>
      <c r="DM6" s="1">
        <v>6</v>
      </c>
      <c r="DP6" s="1" t="s">
        <v>512</v>
      </c>
      <c r="DQ6" s="1" t="s">
        <v>524</v>
      </c>
      <c r="DR6" s="1" t="s">
        <v>579</v>
      </c>
    </row>
    <row r="7" spans="1:122" ht="21.95" customHeight="1">
      <c r="A7" s="424" t="s">
        <v>180</v>
      </c>
      <c r="B7" s="425"/>
      <c r="C7" s="425"/>
      <c r="D7" s="425"/>
      <c r="E7" s="425"/>
      <c r="F7" s="425"/>
      <c r="G7" s="524" t="str">
        <f>IF(様式1_小規模保育事業設置計画書!M55="","",様式1_小規模保育事業設置計画書!M55)</f>
        <v/>
      </c>
      <c r="H7" s="525"/>
      <c r="I7" s="525"/>
      <c r="J7" s="525"/>
      <c r="K7" s="525"/>
      <c r="L7" s="525"/>
      <c r="M7" s="525"/>
      <c r="N7" s="525"/>
      <c r="O7" s="525"/>
      <c r="P7" s="525"/>
      <c r="Q7" s="22" t="s">
        <v>156</v>
      </c>
      <c r="R7" s="526" t="s">
        <v>181</v>
      </c>
      <c r="S7" s="526"/>
      <c r="T7" s="526"/>
      <c r="U7" s="526"/>
      <c r="V7" s="524" t="str">
        <f>IF(様式1_小規模保育事業設置計画書!Y54="","",様式1_小規模保育事業設置計画書!Y54)</f>
        <v/>
      </c>
      <c r="W7" s="525"/>
      <c r="X7" s="525"/>
      <c r="Y7" s="525"/>
      <c r="Z7" s="525"/>
      <c r="AA7" s="525"/>
      <c r="AB7" s="525"/>
      <c r="AC7" s="525"/>
      <c r="AD7" s="525"/>
      <c r="AE7" s="525"/>
      <c r="AF7" s="525"/>
      <c r="AG7" s="22" t="s">
        <v>156</v>
      </c>
      <c r="AI7" s="424" t="s">
        <v>180</v>
      </c>
      <c r="AJ7" s="425"/>
      <c r="AK7" s="425"/>
      <c r="AL7" s="425"/>
      <c r="AM7" s="425"/>
      <c r="AN7" s="425"/>
      <c r="AO7" s="524">
        <f>IF(様式1_小規模保育事業設置計画書!AU55="","",様式1_小規模保育事業設置計画書!AU55)</f>
        <v>150</v>
      </c>
      <c r="AP7" s="525"/>
      <c r="AQ7" s="525"/>
      <c r="AR7" s="525"/>
      <c r="AS7" s="525"/>
      <c r="AT7" s="525"/>
      <c r="AU7" s="525"/>
      <c r="AV7" s="525"/>
      <c r="AW7" s="525"/>
      <c r="AX7" s="525"/>
      <c r="AY7" s="22" t="s">
        <v>156</v>
      </c>
      <c r="AZ7" s="526" t="s">
        <v>181</v>
      </c>
      <c r="BA7" s="526"/>
      <c r="BB7" s="526"/>
      <c r="BC7" s="526"/>
      <c r="BD7" s="524">
        <f>IF(様式1_小規模保育事業設置計画書!BG54="","",様式1_小規模保育事業設置計画書!BG54)</f>
        <v>200</v>
      </c>
      <c r="BE7" s="525"/>
      <c r="BF7" s="525"/>
      <c r="BG7" s="525"/>
      <c r="BH7" s="525"/>
      <c r="BI7" s="525"/>
      <c r="BJ7" s="525"/>
      <c r="BK7" s="525"/>
      <c r="BL7" s="525"/>
      <c r="BM7" s="525"/>
      <c r="BN7" s="525"/>
      <c r="BO7" s="22" t="s">
        <v>156</v>
      </c>
      <c r="BP7" s="1" t="s">
        <v>720</v>
      </c>
      <c r="DI7" s="1" t="s">
        <v>321</v>
      </c>
      <c r="DK7" s="1" t="s">
        <v>417</v>
      </c>
      <c r="DM7" s="1">
        <v>7</v>
      </c>
      <c r="DP7" s="1" t="s">
        <v>513</v>
      </c>
      <c r="DQ7" s="1" t="s">
        <v>525</v>
      </c>
      <c r="DR7" s="1" t="s">
        <v>580</v>
      </c>
    </row>
    <row r="8" spans="1:122" ht="21.95" customHeight="1">
      <c r="A8" s="531" t="s">
        <v>143</v>
      </c>
      <c r="B8" s="532"/>
      <c r="C8" s="537" t="s">
        <v>138</v>
      </c>
      <c r="D8" s="538"/>
      <c r="E8" s="538"/>
      <c r="F8" s="539"/>
      <c r="G8" s="367" t="str">
        <f>様式1_小規模保育事業設置計画書!M57</f>
        <v>令和</v>
      </c>
      <c r="H8" s="356"/>
      <c r="I8" s="356" t="str">
        <f>IF(様式1_小規模保育事業設置計画書!O57="","",様式1_小規模保育事業設置計画書!O57)</f>
        <v/>
      </c>
      <c r="J8" s="356"/>
      <c r="K8" s="25" t="s">
        <v>107</v>
      </c>
      <c r="L8" s="356" t="str">
        <f>IF(様式1_小規模保育事業設置計画書!R57="","",様式1_小規模保育事業設置計画書!R57)</f>
        <v/>
      </c>
      <c r="M8" s="356"/>
      <c r="N8" s="5" t="s">
        <v>1</v>
      </c>
      <c r="O8" s="356" t="s">
        <v>112</v>
      </c>
      <c r="P8" s="356"/>
      <c r="Q8" s="356"/>
      <c r="R8" s="356" t="str">
        <f>様式1_小規模保育事業設置計画書!X57</f>
        <v>令和</v>
      </c>
      <c r="S8" s="356"/>
      <c r="T8" s="356" t="str">
        <f>IF(様式1_小規模保育事業設置計画書!Z57="","",様式1_小規模保育事業設置計画書!Z57)</f>
        <v/>
      </c>
      <c r="U8" s="356"/>
      <c r="V8" s="5" t="s">
        <v>107</v>
      </c>
      <c r="W8" s="356" t="str">
        <f>IF(様式1_小規模保育事業設置計画書!AC57="","",様式1_小規模保育事業設置計画書!AC57)</f>
        <v/>
      </c>
      <c r="X8" s="356"/>
      <c r="Y8" s="5" t="s">
        <v>1</v>
      </c>
      <c r="Z8" s="354" t="s">
        <v>111</v>
      </c>
      <c r="AA8" s="354"/>
      <c r="AB8" s="354"/>
      <c r="AC8" s="354"/>
      <c r="AD8" s="354"/>
      <c r="AE8" s="354"/>
      <c r="AF8" s="354"/>
      <c r="AG8" s="369"/>
      <c r="AI8" s="531" t="s">
        <v>143</v>
      </c>
      <c r="AJ8" s="532"/>
      <c r="AK8" s="537" t="s">
        <v>138</v>
      </c>
      <c r="AL8" s="538"/>
      <c r="AM8" s="538"/>
      <c r="AN8" s="539"/>
      <c r="AO8" s="367" t="str">
        <f>様式1_小規模保育事業設置計画書!AU57</f>
        <v>令和</v>
      </c>
      <c r="AP8" s="356"/>
      <c r="AQ8" s="356">
        <f>IF(様式1_小規模保育事業設置計画書!AW57="","",様式1_小規模保育事業設置計画書!AW57)</f>
        <v>2</v>
      </c>
      <c r="AR8" s="356"/>
      <c r="AS8" s="25" t="s">
        <v>107</v>
      </c>
      <c r="AT8" s="356">
        <f>IF(様式1_小規模保育事業設置計画書!AZ57="","",様式1_小規模保育事業設置計画書!AZ57)</f>
        <v>10</v>
      </c>
      <c r="AU8" s="356"/>
      <c r="AV8" s="5" t="s">
        <v>1</v>
      </c>
      <c r="AW8" s="356" t="s">
        <v>112</v>
      </c>
      <c r="AX8" s="356"/>
      <c r="AY8" s="356"/>
      <c r="AZ8" s="356" t="str">
        <f>様式1_小規模保育事業設置計画書!BF57</f>
        <v>令和</v>
      </c>
      <c r="BA8" s="356"/>
      <c r="BB8" s="356">
        <f>IF(様式1_小規模保育事業設置計画書!BH57="","",様式1_小規模保育事業設置計画書!BH57)</f>
        <v>22</v>
      </c>
      <c r="BC8" s="356"/>
      <c r="BD8" s="5" t="s">
        <v>107</v>
      </c>
      <c r="BE8" s="356">
        <f>IF(様式1_小規模保育事業設置計画書!BK57="","",様式1_小規模保育事業設置計画書!BK57)</f>
        <v>3</v>
      </c>
      <c r="BF8" s="356"/>
      <c r="BG8" s="5" t="s">
        <v>1</v>
      </c>
      <c r="BH8" s="354" t="s">
        <v>111</v>
      </c>
      <c r="BI8" s="354"/>
      <c r="BJ8" s="354"/>
      <c r="BK8" s="354"/>
      <c r="BL8" s="354"/>
      <c r="BM8" s="354"/>
      <c r="BN8" s="354"/>
      <c r="BO8" s="369"/>
      <c r="BP8" s="1" t="s">
        <v>721</v>
      </c>
      <c r="DI8" s="1" t="s">
        <v>322</v>
      </c>
      <c r="DK8" s="1" t="s">
        <v>418</v>
      </c>
      <c r="DM8" s="1">
        <v>8</v>
      </c>
      <c r="DP8" s="1" t="s">
        <v>514</v>
      </c>
      <c r="DQ8" s="1" t="s">
        <v>526</v>
      </c>
      <c r="DR8" s="1" t="s">
        <v>581</v>
      </c>
    </row>
    <row r="9" spans="1:122" ht="21.95" customHeight="1">
      <c r="A9" s="533"/>
      <c r="B9" s="534"/>
      <c r="C9" s="537" t="s">
        <v>139</v>
      </c>
      <c r="D9" s="538"/>
      <c r="E9" s="538"/>
      <c r="F9" s="539"/>
      <c r="G9" s="555" t="str">
        <f>IF(様式1_小規模保育事業設置計画書!Y56="","",様式1_小規模保育事業設置計画書!Y56)</f>
        <v/>
      </c>
      <c r="H9" s="555"/>
      <c r="I9" s="555"/>
      <c r="J9" s="555"/>
      <c r="K9" s="555"/>
      <c r="L9" s="553" t="s">
        <v>162</v>
      </c>
      <c r="M9" s="553"/>
      <c r="N9" s="553"/>
      <c r="O9" s="553"/>
      <c r="P9" s="553"/>
      <c r="Q9" s="553"/>
      <c r="R9" s="553"/>
      <c r="S9" s="553"/>
      <c r="T9" s="553"/>
      <c r="U9" s="553"/>
      <c r="V9" s="553"/>
      <c r="W9" s="553"/>
      <c r="X9" s="553"/>
      <c r="Y9" s="553"/>
      <c r="Z9" s="553"/>
      <c r="AA9" s="553"/>
      <c r="AB9" s="553"/>
      <c r="AC9" s="553"/>
      <c r="AD9" s="553"/>
      <c r="AE9" s="553"/>
      <c r="AF9" s="553"/>
      <c r="AG9" s="554"/>
      <c r="AI9" s="533"/>
      <c r="AJ9" s="534"/>
      <c r="AK9" s="537" t="s">
        <v>139</v>
      </c>
      <c r="AL9" s="538"/>
      <c r="AM9" s="538"/>
      <c r="AN9" s="539"/>
      <c r="AO9" s="555">
        <f>IF(様式1_小規模保育事業設置計画書!BG56="","",様式1_小規模保育事業設置計画書!BG56)</f>
        <v>250000</v>
      </c>
      <c r="AP9" s="555"/>
      <c r="AQ9" s="555"/>
      <c r="AR9" s="555"/>
      <c r="AS9" s="555"/>
      <c r="AT9" s="553" t="s">
        <v>162</v>
      </c>
      <c r="AU9" s="553"/>
      <c r="AV9" s="553"/>
      <c r="AW9" s="553"/>
      <c r="AX9" s="553"/>
      <c r="AY9" s="553"/>
      <c r="AZ9" s="553"/>
      <c r="BA9" s="553"/>
      <c r="BB9" s="553"/>
      <c r="BC9" s="553"/>
      <c r="BD9" s="553"/>
      <c r="BE9" s="553"/>
      <c r="BF9" s="553"/>
      <c r="BG9" s="553"/>
      <c r="BH9" s="553"/>
      <c r="BI9" s="553"/>
      <c r="BJ9" s="553"/>
      <c r="BK9" s="553"/>
      <c r="BL9" s="553"/>
      <c r="BM9" s="553"/>
      <c r="BN9" s="553"/>
      <c r="BO9" s="554"/>
      <c r="BP9" s="1" t="s">
        <v>722</v>
      </c>
      <c r="DI9" s="1" t="s">
        <v>323</v>
      </c>
      <c r="DK9" s="1" t="s">
        <v>419</v>
      </c>
      <c r="DM9" s="1">
        <v>9</v>
      </c>
      <c r="DP9" s="1" t="s">
        <v>515</v>
      </c>
      <c r="DQ9" s="1" t="s">
        <v>527</v>
      </c>
      <c r="DR9" s="1" t="s">
        <v>582</v>
      </c>
    </row>
    <row r="10" spans="1:122" ht="21.95" customHeight="1" thickBot="1">
      <c r="A10" s="551"/>
      <c r="B10" s="552"/>
      <c r="C10" s="562" t="s">
        <v>140</v>
      </c>
      <c r="D10" s="563"/>
      <c r="E10" s="563"/>
      <c r="F10" s="564"/>
      <c r="G10" s="565" t="s">
        <v>141</v>
      </c>
      <c r="H10" s="547"/>
      <c r="I10" s="548"/>
      <c r="J10" s="549"/>
      <c r="K10" s="549"/>
      <c r="L10" s="549"/>
      <c r="M10" s="549"/>
      <c r="N10" s="549"/>
      <c r="O10" s="549"/>
      <c r="P10" s="549"/>
      <c r="Q10" s="549"/>
      <c r="R10" s="549"/>
      <c r="S10" s="550"/>
      <c r="T10" s="547" t="s">
        <v>142</v>
      </c>
      <c r="U10" s="547"/>
      <c r="V10" s="548"/>
      <c r="W10" s="549"/>
      <c r="X10" s="549"/>
      <c r="Y10" s="549"/>
      <c r="Z10" s="549"/>
      <c r="AA10" s="549"/>
      <c r="AB10" s="549"/>
      <c r="AC10" s="549"/>
      <c r="AD10" s="549"/>
      <c r="AE10" s="549"/>
      <c r="AF10" s="549"/>
      <c r="AG10" s="550"/>
      <c r="AI10" s="551"/>
      <c r="AJ10" s="552"/>
      <c r="AK10" s="562" t="s">
        <v>140</v>
      </c>
      <c r="AL10" s="563"/>
      <c r="AM10" s="563"/>
      <c r="AN10" s="564"/>
      <c r="AO10" s="565" t="s">
        <v>141</v>
      </c>
      <c r="AP10" s="547"/>
      <c r="AQ10" s="566" t="s">
        <v>725</v>
      </c>
      <c r="AR10" s="567"/>
      <c r="AS10" s="567"/>
      <c r="AT10" s="567"/>
      <c r="AU10" s="567"/>
      <c r="AV10" s="567"/>
      <c r="AW10" s="567"/>
      <c r="AX10" s="567"/>
      <c r="AY10" s="567"/>
      <c r="AZ10" s="567"/>
      <c r="BA10" s="568"/>
      <c r="BB10" s="547" t="s">
        <v>142</v>
      </c>
      <c r="BC10" s="547"/>
      <c r="BD10" s="566" t="s">
        <v>726</v>
      </c>
      <c r="BE10" s="567"/>
      <c r="BF10" s="567"/>
      <c r="BG10" s="567"/>
      <c r="BH10" s="567"/>
      <c r="BI10" s="567"/>
      <c r="BJ10" s="567"/>
      <c r="BK10" s="567"/>
      <c r="BL10" s="567"/>
      <c r="BM10" s="567"/>
      <c r="BN10" s="567"/>
      <c r="BO10" s="568"/>
      <c r="DI10" s="1" t="s">
        <v>324</v>
      </c>
      <c r="DK10" s="1" t="s">
        <v>420</v>
      </c>
      <c r="DM10" s="1">
        <v>10</v>
      </c>
      <c r="DP10" s="1" t="s">
        <v>516</v>
      </c>
      <c r="DQ10" s="1" t="s">
        <v>528</v>
      </c>
      <c r="DR10" s="1" t="s">
        <v>583</v>
      </c>
    </row>
    <row r="11" spans="1:122" ht="21.95" customHeight="1" thickTop="1">
      <c r="A11" s="543"/>
      <c r="B11" s="543"/>
      <c r="C11" s="544"/>
      <c r="D11" s="544"/>
      <c r="E11" s="544"/>
      <c r="F11" s="544"/>
      <c r="G11" s="544" t="s">
        <v>145</v>
      </c>
      <c r="H11" s="544"/>
      <c r="I11" s="544"/>
      <c r="J11" s="544"/>
      <c r="K11" s="544"/>
      <c r="L11" s="544"/>
      <c r="M11" s="544"/>
      <c r="N11" s="544"/>
      <c r="O11" s="544"/>
      <c r="P11" s="544" t="s">
        <v>144</v>
      </c>
      <c r="Q11" s="544"/>
      <c r="R11" s="544"/>
      <c r="S11" s="544"/>
      <c r="T11" s="544"/>
      <c r="U11" s="544"/>
      <c r="V11" s="544"/>
      <c r="W11" s="544"/>
      <c r="X11" s="544"/>
      <c r="Y11" s="561" t="s">
        <v>146</v>
      </c>
      <c r="Z11" s="561"/>
      <c r="AA11" s="561"/>
      <c r="AB11" s="561"/>
      <c r="AC11" s="561"/>
      <c r="AD11" s="561"/>
      <c r="AE11" s="561"/>
      <c r="AF11" s="561"/>
      <c r="AG11" s="561"/>
      <c r="AI11" s="543"/>
      <c r="AJ11" s="543"/>
      <c r="AK11" s="544"/>
      <c r="AL11" s="544"/>
      <c r="AM11" s="544"/>
      <c r="AN11" s="544"/>
      <c r="AO11" s="544" t="s">
        <v>145</v>
      </c>
      <c r="AP11" s="544"/>
      <c r="AQ11" s="544"/>
      <c r="AR11" s="544"/>
      <c r="AS11" s="544"/>
      <c r="AT11" s="544"/>
      <c r="AU11" s="544"/>
      <c r="AV11" s="544"/>
      <c r="AW11" s="544"/>
      <c r="AX11" s="544" t="s">
        <v>144</v>
      </c>
      <c r="AY11" s="544"/>
      <c r="AZ11" s="544"/>
      <c r="BA11" s="544"/>
      <c r="BB11" s="544"/>
      <c r="BC11" s="544"/>
      <c r="BD11" s="544"/>
      <c r="BE11" s="544"/>
      <c r="BF11" s="544"/>
      <c r="BG11" s="561" t="s">
        <v>146</v>
      </c>
      <c r="BH11" s="561"/>
      <c r="BI11" s="561"/>
      <c r="BJ11" s="561"/>
      <c r="BK11" s="561"/>
      <c r="BL11" s="561"/>
      <c r="BM11" s="561"/>
      <c r="BN11" s="561"/>
      <c r="BO11" s="561"/>
      <c r="DI11" s="1" t="s">
        <v>325</v>
      </c>
      <c r="DK11" s="1" t="s">
        <v>421</v>
      </c>
      <c r="DM11" s="1">
        <v>11</v>
      </c>
      <c r="DP11" s="1" t="s">
        <v>517</v>
      </c>
      <c r="DQ11" s="1" t="s">
        <v>529</v>
      </c>
      <c r="DR11" s="1" t="s">
        <v>584</v>
      </c>
    </row>
    <row r="12" spans="1:122" ht="21.95" customHeight="1">
      <c r="A12" s="545" t="s">
        <v>147</v>
      </c>
      <c r="B12" s="545"/>
      <c r="C12" s="546" t="s">
        <v>148</v>
      </c>
      <c r="D12" s="546"/>
      <c r="E12" s="546"/>
      <c r="F12" s="546"/>
      <c r="G12" s="527"/>
      <c r="H12" s="527"/>
      <c r="I12" s="527"/>
      <c r="J12" s="527"/>
      <c r="K12" s="527"/>
      <c r="L12" s="527"/>
      <c r="M12" s="527"/>
      <c r="N12" s="528"/>
      <c r="O12" s="22" t="s">
        <v>156</v>
      </c>
      <c r="P12" s="527"/>
      <c r="Q12" s="527"/>
      <c r="R12" s="527"/>
      <c r="S12" s="527"/>
      <c r="T12" s="527"/>
      <c r="U12" s="527"/>
      <c r="V12" s="527"/>
      <c r="W12" s="528"/>
      <c r="X12" s="22" t="s">
        <v>156</v>
      </c>
      <c r="Y12" s="529" t="str">
        <f>IF(G12="","",G12-P12)</f>
        <v/>
      </c>
      <c r="Z12" s="529"/>
      <c r="AA12" s="529"/>
      <c r="AB12" s="529"/>
      <c r="AC12" s="529"/>
      <c r="AD12" s="529"/>
      <c r="AE12" s="529"/>
      <c r="AF12" s="530"/>
      <c r="AG12" s="22" t="s">
        <v>156</v>
      </c>
      <c r="AI12" s="545" t="s">
        <v>147</v>
      </c>
      <c r="AJ12" s="545"/>
      <c r="AK12" s="546" t="s">
        <v>148</v>
      </c>
      <c r="AL12" s="546"/>
      <c r="AM12" s="546"/>
      <c r="AN12" s="546"/>
      <c r="AO12" s="569">
        <v>15</v>
      </c>
      <c r="AP12" s="569"/>
      <c r="AQ12" s="569"/>
      <c r="AR12" s="569"/>
      <c r="AS12" s="569"/>
      <c r="AT12" s="569"/>
      <c r="AU12" s="569"/>
      <c r="AV12" s="570"/>
      <c r="AW12" s="22" t="s">
        <v>156</v>
      </c>
      <c r="AX12" s="569">
        <v>2.4</v>
      </c>
      <c r="AY12" s="569"/>
      <c r="AZ12" s="569"/>
      <c r="BA12" s="569"/>
      <c r="BB12" s="569"/>
      <c r="BC12" s="569"/>
      <c r="BD12" s="569"/>
      <c r="BE12" s="570"/>
      <c r="BF12" s="22" t="s">
        <v>156</v>
      </c>
      <c r="BG12" s="529">
        <f>IF(AO12="","",AO12-AX12)</f>
        <v>12.6</v>
      </c>
      <c r="BH12" s="529"/>
      <c r="BI12" s="529"/>
      <c r="BJ12" s="529"/>
      <c r="BK12" s="529"/>
      <c r="BL12" s="529"/>
      <c r="BM12" s="529"/>
      <c r="BN12" s="530"/>
      <c r="BO12" s="22" t="s">
        <v>156</v>
      </c>
      <c r="DI12" s="1" t="s">
        <v>326</v>
      </c>
      <c r="DK12" s="1" t="s">
        <v>422</v>
      </c>
      <c r="DM12" s="1">
        <v>12</v>
      </c>
      <c r="DP12" s="1" t="s">
        <v>518</v>
      </c>
      <c r="DQ12" s="1" t="s">
        <v>530</v>
      </c>
      <c r="DR12" s="1" t="s">
        <v>585</v>
      </c>
    </row>
    <row r="13" spans="1:122" ht="21.95" customHeight="1">
      <c r="A13" s="545"/>
      <c r="B13" s="545"/>
      <c r="C13" s="546" t="s">
        <v>149</v>
      </c>
      <c r="D13" s="546"/>
      <c r="E13" s="546"/>
      <c r="F13" s="546"/>
      <c r="G13" s="527"/>
      <c r="H13" s="527"/>
      <c r="I13" s="527"/>
      <c r="J13" s="527"/>
      <c r="K13" s="527"/>
      <c r="L13" s="527"/>
      <c r="M13" s="527"/>
      <c r="N13" s="528"/>
      <c r="O13" s="22" t="s">
        <v>156</v>
      </c>
      <c r="P13" s="527"/>
      <c r="Q13" s="527"/>
      <c r="R13" s="527"/>
      <c r="S13" s="527"/>
      <c r="T13" s="527"/>
      <c r="U13" s="527"/>
      <c r="V13" s="527"/>
      <c r="W13" s="528"/>
      <c r="X13" s="22" t="s">
        <v>156</v>
      </c>
      <c r="Y13" s="529" t="str">
        <f t="shared" ref="Y13:Y22" si="0">IF(G13="","",G13-P13)</f>
        <v/>
      </c>
      <c r="Z13" s="529"/>
      <c r="AA13" s="529"/>
      <c r="AB13" s="529"/>
      <c r="AC13" s="529"/>
      <c r="AD13" s="529"/>
      <c r="AE13" s="529"/>
      <c r="AF13" s="530"/>
      <c r="AG13" s="22" t="s">
        <v>156</v>
      </c>
      <c r="AI13" s="545"/>
      <c r="AJ13" s="545"/>
      <c r="AK13" s="546" t="s">
        <v>149</v>
      </c>
      <c r="AL13" s="546"/>
      <c r="AM13" s="546"/>
      <c r="AN13" s="546"/>
      <c r="AO13" s="569">
        <v>32</v>
      </c>
      <c r="AP13" s="569"/>
      <c r="AQ13" s="569"/>
      <c r="AR13" s="569"/>
      <c r="AS13" s="569"/>
      <c r="AT13" s="569"/>
      <c r="AU13" s="569"/>
      <c r="AV13" s="570"/>
      <c r="AW13" s="22" t="s">
        <v>156</v>
      </c>
      <c r="AX13" s="569">
        <v>4.2</v>
      </c>
      <c r="AY13" s="569"/>
      <c r="AZ13" s="569"/>
      <c r="BA13" s="569"/>
      <c r="BB13" s="569"/>
      <c r="BC13" s="569"/>
      <c r="BD13" s="569"/>
      <c r="BE13" s="570"/>
      <c r="BF13" s="22" t="s">
        <v>156</v>
      </c>
      <c r="BG13" s="529">
        <f t="shared" ref="BG13:BG22" si="1">IF(AO13="","",AO13-AX13)</f>
        <v>27.8</v>
      </c>
      <c r="BH13" s="529"/>
      <c r="BI13" s="529"/>
      <c r="BJ13" s="529"/>
      <c r="BK13" s="529"/>
      <c r="BL13" s="529"/>
      <c r="BM13" s="529"/>
      <c r="BN13" s="530"/>
      <c r="BO13" s="22" t="s">
        <v>156</v>
      </c>
      <c r="DI13" s="1" t="s">
        <v>327</v>
      </c>
      <c r="DK13" s="1" t="s">
        <v>423</v>
      </c>
      <c r="DM13" s="1">
        <v>13</v>
      </c>
      <c r="DQ13" s="1" t="s">
        <v>531</v>
      </c>
      <c r="DR13" s="1" t="s">
        <v>586</v>
      </c>
    </row>
    <row r="14" spans="1:122" ht="21.95" customHeight="1">
      <c r="A14" s="545"/>
      <c r="B14" s="545"/>
      <c r="C14" s="546" t="s">
        <v>150</v>
      </c>
      <c r="D14" s="546"/>
      <c r="E14" s="546"/>
      <c r="F14" s="546"/>
      <c r="G14" s="527"/>
      <c r="H14" s="527"/>
      <c r="I14" s="527"/>
      <c r="J14" s="527"/>
      <c r="K14" s="527"/>
      <c r="L14" s="527"/>
      <c r="M14" s="527"/>
      <c r="N14" s="528"/>
      <c r="O14" s="22" t="s">
        <v>156</v>
      </c>
      <c r="P14" s="527"/>
      <c r="Q14" s="527"/>
      <c r="R14" s="527"/>
      <c r="S14" s="527"/>
      <c r="T14" s="527"/>
      <c r="U14" s="527"/>
      <c r="V14" s="527"/>
      <c r="W14" s="528"/>
      <c r="X14" s="22" t="s">
        <v>156</v>
      </c>
      <c r="Y14" s="529" t="str">
        <f t="shared" si="0"/>
        <v/>
      </c>
      <c r="Z14" s="529"/>
      <c r="AA14" s="529"/>
      <c r="AB14" s="529"/>
      <c r="AC14" s="529"/>
      <c r="AD14" s="529"/>
      <c r="AE14" s="529"/>
      <c r="AF14" s="530"/>
      <c r="AG14" s="22" t="s">
        <v>156</v>
      </c>
      <c r="AI14" s="545"/>
      <c r="AJ14" s="545"/>
      <c r="AK14" s="546" t="s">
        <v>150</v>
      </c>
      <c r="AL14" s="546"/>
      <c r="AM14" s="546"/>
      <c r="AN14" s="546"/>
      <c r="AO14" s="569">
        <v>22</v>
      </c>
      <c r="AP14" s="569"/>
      <c r="AQ14" s="569"/>
      <c r="AR14" s="569"/>
      <c r="AS14" s="569"/>
      <c r="AT14" s="569"/>
      <c r="AU14" s="569"/>
      <c r="AV14" s="570"/>
      <c r="AW14" s="22" t="s">
        <v>156</v>
      </c>
      <c r="AX14" s="569">
        <v>3.6</v>
      </c>
      <c r="AY14" s="569"/>
      <c r="AZ14" s="569"/>
      <c r="BA14" s="569"/>
      <c r="BB14" s="569"/>
      <c r="BC14" s="569"/>
      <c r="BD14" s="569"/>
      <c r="BE14" s="570"/>
      <c r="BF14" s="22" t="s">
        <v>156</v>
      </c>
      <c r="BG14" s="529">
        <f t="shared" si="1"/>
        <v>18.399999999999999</v>
      </c>
      <c r="BH14" s="529"/>
      <c r="BI14" s="529"/>
      <c r="BJ14" s="529"/>
      <c r="BK14" s="529"/>
      <c r="BL14" s="529"/>
      <c r="BM14" s="529"/>
      <c r="BN14" s="530"/>
      <c r="BO14" s="22" t="s">
        <v>156</v>
      </c>
      <c r="DI14" s="1" t="s">
        <v>328</v>
      </c>
      <c r="DK14" s="1" t="s">
        <v>424</v>
      </c>
      <c r="DM14" s="1">
        <v>14</v>
      </c>
      <c r="DQ14" s="1" t="s">
        <v>532</v>
      </c>
      <c r="DR14" s="1" t="s">
        <v>587</v>
      </c>
    </row>
    <row r="15" spans="1:122" ht="21.95" customHeight="1">
      <c r="A15" s="545"/>
      <c r="B15" s="545"/>
      <c r="C15" s="546" t="s">
        <v>151</v>
      </c>
      <c r="D15" s="546"/>
      <c r="E15" s="546"/>
      <c r="F15" s="546"/>
      <c r="G15" s="527"/>
      <c r="H15" s="527"/>
      <c r="I15" s="527"/>
      <c r="J15" s="527"/>
      <c r="K15" s="527"/>
      <c r="L15" s="527"/>
      <c r="M15" s="527"/>
      <c r="N15" s="528"/>
      <c r="O15" s="22" t="s">
        <v>156</v>
      </c>
      <c r="P15" s="527"/>
      <c r="Q15" s="527"/>
      <c r="R15" s="527"/>
      <c r="S15" s="527"/>
      <c r="T15" s="527"/>
      <c r="U15" s="527"/>
      <c r="V15" s="527"/>
      <c r="W15" s="528"/>
      <c r="X15" s="22" t="s">
        <v>156</v>
      </c>
      <c r="Y15" s="529" t="str">
        <f t="shared" si="0"/>
        <v/>
      </c>
      <c r="Z15" s="529"/>
      <c r="AA15" s="529"/>
      <c r="AB15" s="529"/>
      <c r="AC15" s="529"/>
      <c r="AD15" s="529"/>
      <c r="AE15" s="529"/>
      <c r="AF15" s="530"/>
      <c r="AG15" s="22" t="s">
        <v>156</v>
      </c>
      <c r="AI15" s="545"/>
      <c r="AJ15" s="545"/>
      <c r="AK15" s="546" t="s">
        <v>151</v>
      </c>
      <c r="AL15" s="546"/>
      <c r="AM15" s="546"/>
      <c r="AN15" s="546"/>
      <c r="AO15" s="569">
        <v>0</v>
      </c>
      <c r="AP15" s="569"/>
      <c r="AQ15" s="569"/>
      <c r="AR15" s="569"/>
      <c r="AS15" s="569"/>
      <c r="AT15" s="569"/>
      <c r="AU15" s="569"/>
      <c r="AV15" s="570"/>
      <c r="AW15" s="22" t="s">
        <v>156</v>
      </c>
      <c r="AX15" s="569">
        <v>0</v>
      </c>
      <c r="AY15" s="569"/>
      <c r="AZ15" s="569"/>
      <c r="BA15" s="569"/>
      <c r="BB15" s="569"/>
      <c r="BC15" s="569"/>
      <c r="BD15" s="569"/>
      <c r="BE15" s="570"/>
      <c r="BF15" s="22" t="s">
        <v>156</v>
      </c>
      <c r="BG15" s="529">
        <f t="shared" si="1"/>
        <v>0</v>
      </c>
      <c r="BH15" s="529"/>
      <c r="BI15" s="529"/>
      <c r="BJ15" s="529"/>
      <c r="BK15" s="529"/>
      <c r="BL15" s="529"/>
      <c r="BM15" s="529"/>
      <c r="BN15" s="530"/>
      <c r="BO15" s="22" t="s">
        <v>156</v>
      </c>
      <c r="DI15" s="1" t="s">
        <v>329</v>
      </c>
      <c r="DK15" s="1" t="s">
        <v>425</v>
      </c>
      <c r="DM15" s="1">
        <v>15</v>
      </c>
      <c r="DQ15" s="1" t="s">
        <v>533</v>
      </c>
      <c r="DR15" s="1" t="s">
        <v>588</v>
      </c>
    </row>
    <row r="16" spans="1:122" ht="21.95" customHeight="1">
      <c r="A16" s="366" t="s">
        <v>155</v>
      </c>
      <c r="B16" s="366"/>
      <c r="C16" s="366"/>
      <c r="D16" s="366"/>
      <c r="E16" s="366"/>
      <c r="F16" s="366"/>
      <c r="G16" s="527"/>
      <c r="H16" s="527"/>
      <c r="I16" s="527"/>
      <c r="J16" s="527"/>
      <c r="K16" s="527"/>
      <c r="L16" s="527"/>
      <c r="M16" s="527"/>
      <c r="N16" s="528"/>
      <c r="O16" s="22" t="s">
        <v>156</v>
      </c>
      <c r="P16" s="527"/>
      <c r="Q16" s="527"/>
      <c r="R16" s="527"/>
      <c r="S16" s="527"/>
      <c r="T16" s="527"/>
      <c r="U16" s="527"/>
      <c r="V16" s="527"/>
      <c r="W16" s="528"/>
      <c r="X16" s="22" t="s">
        <v>156</v>
      </c>
      <c r="Y16" s="529" t="str">
        <f t="shared" si="0"/>
        <v/>
      </c>
      <c r="Z16" s="529"/>
      <c r="AA16" s="529"/>
      <c r="AB16" s="529"/>
      <c r="AC16" s="529"/>
      <c r="AD16" s="529"/>
      <c r="AE16" s="529"/>
      <c r="AF16" s="530"/>
      <c r="AG16" s="22" t="s">
        <v>156</v>
      </c>
      <c r="AI16" s="366" t="s">
        <v>155</v>
      </c>
      <c r="AJ16" s="366"/>
      <c r="AK16" s="366"/>
      <c r="AL16" s="366"/>
      <c r="AM16" s="366"/>
      <c r="AN16" s="366"/>
      <c r="AO16" s="569">
        <v>20</v>
      </c>
      <c r="AP16" s="569"/>
      <c r="AQ16" s="569"/>
      <c r="AR16" s="569"/>
      <c r="AS16" s="569"/>
      <c r="AT16" s="569"/>
      <c r="AU16" s="569"/>
      <c r="AV16" s="570"/>
      <c r="AW16" s="22" t="s">
        <v>156</v>
      </c>
      <c r="AX16" s="569">
        <v>2.4</v>
      </c>
      <c r="AY16" s="569"/>
      <c r="AZ16" s="569"/>
      <c r="BA16" s="569"/>
      <c r="BB16" s="569"/>
      <c r="BC16" s="569"/>
      <c r="BD16" s="569"/>
      <c r="BE16" s="570"/>
      <c r="BF16" s="22" t="s">
        <v>156</v>
      </c>
      <c r="BG16" s="529">
        <f t="shared" si="1"/>
        <v>17.600000000000001</v>
      </c>
      <c r="BH16" s="529"/>
      <c r="BI16" s="529"/>
      <c r="BJ16" s="529"/>
      <c r="BK16" s="529"/>
      <c r="BL16" s="529"/>
      <c r="BM16" s="529"/>
      <c r="BN16" s="530"/>
      <c r="BO16" s="22" t="s">
        <v>156</v>
      </c>
      <c r="DI16" s="1" t="s">
        <v>330</v>
      </c>
      <c r="DK16" s="1" t="s">
        <v>426</v>
      </c>
      <c r="DM16" s="1">
        <v>16</v>
      </c>
      <c r="DQ16" s="1" t="s">
        <v>534</v>
      </c>
      <c r="DR16" s="1" t="s">
        <v>589</v>
      </c>
    </row>
    <row r="17" spans="1:122" ht="21.95" customHeight="1">
      <c r="A17" s="366" t="s">
        <v>152</v>
      </c>
      <c r="B17" s="366"/>
      <c r="C17" s="366"/>
      <c r="D17" s="366"/>
      <c r="E17" s="366"/>
      <c r="F17" s="366"/>
      <c r="G17" s="527"/>
      <c r="H17" s="527"/>
      <c r="I17" s="527"/>
      <c r="J17" s="527"/>
      <c r="K17" s="527"/>
      <c r="L17" s="527"/>
      <c r="M17" s="527"/>
      <c r="N17" s="528"/>
      <c r="O17" s="22" t="s">
        <v>156</v>
      </c>
      <c r="P17" s="529" t="str">
        <f>IF(G17="","",G17)</f>
        <v/>
      </c>
      <c r="Q17" s="529"/>
      <c r="R17" s="529"/>
      <c r="S17" s="529"/>
      <c r="T17" s="529"/>
      <c r="U17" s="529"/>
      <c r="V17" s="529"/>
      <c r="W17" s="530"/>
      <c r="X17" s="22" t="s">
        <v>156</v>
      </c>
      <c r="Y17" s="529" t="str">
        <f t="shared" si="0"/>
        <v/>
      </c>
      <c r="Z17" s="529"/>
      <c r="AA17" s="529"/>
      <c r="AB17" s="529"/>
      <c r="AC17" s="529"/>
      <c r="AD17" s="529"/>
      <c r="AE17" s="529"/>
      <c r="AF17" s="530"/>
      <c r="AG17" s="22" t="s">
        <v>156</v>
      </c>
      <c r="AI17" s="366" t="s">
        <v>152</v>
      </c>
      <c r="AJ17" s="366"/>
      <c r="AK17" s="366"/>
      <c r="AL17" s="366"/>
      <c r="AM17" s="366"/>
      <c r="AN17" s="366"/>
      <c r="AO17" s="569">
        <v>20</v>
      </c>
      <c r="AP17" s="569"/>
      <c r="AQ17" s="569"/>
      <c r="AR17" s="569"/>
      <c r="AS17" s="569"/>
      <c r="AT17" s="569"/>
      <c r="AU17" s="569"/>
      <c r="AV17" s="570"/>
      <c r="AW17" s="22" t="s">
        <v>156</v>
      </c>
      <c r="AX17" s="529">
        <f>IF(AO17="","",AO17)</f>
        <v>20</v>
      </c>
      <c r="AY17" s="529"/>
      <c r="AZ17" s="529"/>
      <c r="BA17" s="529"/>
      <c r="BB17" s="529"/>
      <c r="BC17" s="529"/>
      <c r="BD17" s="529"/>
      <c r="BE17" s="530"/>
      <c r="BF17" s="22" t="s">
        <v>156</v>
      </c>
      <c r="BG17" s="529">
        <f t="shared" si="1"/>
        <v>0</v>
      </c>
      <c r="BH17" s="529"/>
      <c r="BI17" s="529"/>
      <c r="BJ17" s="529"/>
      <c r="BK17" s="529"/>
      <c r="BL17" s="529"/>
      <c r="BM17" s="529"/>
      <c r="BN17" s="530"/>
      <c r="BO17" s="22" t="s">
        <v>156</v>
      </c>
      <c r="DI17" s="1" t="s">
        <v>331</v>
      </c>
      <c r="DK17" s="1" t="s">
        <v>427</v>
      </c>
      <c r="DM17" s="1">
        <v>17</v>
      </c>
      <c r="DQ17" s="1" t="s">
        <v>535</v>
      </c>
      <c r="DR17" s="1" t="s">
        <v>590</v>
      </c>
    </row>
    <row r="18" spans="1:122" ht="21.95" customHeight="1">
      <c r="A18" s="367" t="s">
        <v>153</v>
      </c>
      <c r="B18" s="356"/>
      <c r="C18" s="356"/>
      <c r="D18" s="356"/>
      <c r="E18" s="356"/>
      <c r="F18" s="380"/>
      <c r="G18" s="527"/>
      <c r="H18" s="527"/>
      <c r="I18" s="527"/>
      <c r="J18" s="527"/>
      <c r="K18" s="527"/>
      <c r="L18" s="527"/>
      <c r="M18" s="527"/>
      <c r="N18" s="528"/>
      <c r="O18" s="22" t="s">
        <v>156</v>
      </c>
      <c r="P18" s="529" t="str">
        <f t="shared" ref="P18:P20" si="2">IF(G18="","",G18)</f>
        <v/>
      </c>
      <c r="Q18" s="529"/>
      <c r="R18" s="529"/>
      <c r="S18" s="529"/>
      <c r="T18" s="529"/>
      <c r="U18" s="529"/>
      <c r="V18" s="529"/>
      <c r="W18" s="530"/>
      <c r="X18" s="22" t="s">
        <v>156</v>
      </c>
      <c r="Y18" s="529" t="str">
        <f t="shared" si="0"/>
        <v/>
      </c>
      <c r="Z18" s="529"/>
      <c r="AA18" s="529"/>
      <c r="AB18" s="529"/>
      <c r="AC18" s="529"/>
      <c r="AD18" s="529"/>
      <c r="AE18" s="529"/>
      <c r="AF18" s="530"/>
      <c r="AG18" s="22" t="s">
        <v>156</v>
      </c>
      <c r="AI18" s="367" t="s">
        <v>153</v>
      </c>
      <c r="AJ18" s="356"/>
      <c r="AK18" s="356"/>
      <c r="AL18" s="356"/>
      <c r="AM18" s="356"/>
      <c r="AN18" s="380"/>
      <c r="AO18" s="569">
        <v>0</v>
      </c>
      <c r="AP18" s="569"/>
      <c r="AQ18" s="569"/>
      <c r="AR18" s="569"/>
      <c r="AS18" s="569"/>
      <c r="AT18" s="569"/>
      <c r="AU18" s="569"/>
      <c r="AV18" s="570"/>
      <c r="AW18" s="22" t="s">
        <v>156</v>
      </c>
      <c r="AX18" s="529">
        <f t="shared" ref="AX18:AX20" si="3">IF(AO18="","",AO18)</f>
        <v>0</v>
      </c>
      <c r="AY18" s="529"/>
      <c r="AZ18" s="529"/>
      <c r="BA18" s="529"/>
      <c r="BB18" s="529"/>
      <c r="BC18" s="529"/>
      <c r="BD18" s="529"/>
      <c r="BE18" s="530"/>
      <c r="BF18" s="22" t="s">
        <v>156</v>
      </c>
      <c r="BG18" s="529">
        <f t="shared" si="1"/>
        <v>0</v>
      </c>
      <c r="BH18" s="529"/>
      <c r="BI18" s="529"/>
      <c r="BJ18" s="529"/>
      <c r="BK18" s="529"/>
      <c r="BL18" s="529"/>
      <c r="BM18" s="529"/>
      <c r="BN18" s="530"/>
      <c r="BO18" s="22" t="s">
        <v>156</v>
      </c>
      <c r="BP18" s="1" t="s">
        <v>732</v>
      </c>
      <c r="DI18" s="1" t="s">
        <v>332</v>
      </c>
      <c r="DK18" s="1" t="s">
        <v>428</v>
      </c>
      <c r="DM18" s="1">
        <v>18</v>
      </c>
      <c r="DQ18" s="1" t="s">
        <v>536</v>
      </c>
      <c r="DR18" s="1" t="s">
        <v>591</v>
      </c>
    </row>
    <row r="19" spans="1:122" ht="21.95" customHeight="1">
      <c r="A19" s="367" t="s">
        <v>158</v>
      </c>
      <c r="B19" s="356"/>
      <c r="C19" s="356"/>
      <c r="D19" s="356"/>
      <c r="E19" s="356"/>
      <c r="F19" s="380"/>
      <c r="G19" s="527"/>
      <c r="H19" s="527"/>
      <c r="I19" s="527"/>
      <c r="J19" s="527"/>
      <c r="K19" s="527"/>
      <c r="L19" s="527"/>
      <c r="M19" s="527"/>
      <c r="N19" s="528"/>
      <c r="O19" s="22" t="s">
        <v>156</v>
      </c>
      <c r="P19" s="529" t="str">
        <f t="shared" si="2"/>
        <v/>
      </c>
      <c r="Q19" s="529"/>
      <c r="R19" s="529"/>
      <c r="S19" s="529"/>
      <c r="T19" s="529"/>
      <c r="U19" s="529"/>
      <c r="V19" s="529"/>
      <c r="W19" s="530"/>
      <c r="X19" s="22" t="s">
        <v>156</v>
      </c>
      <c r="Y19" s="529" t="str">
        <f t="shared" si="0"/>
        <v/>
      </c>
      <c r="Z19" s="529"/>
      <c r="AA19" s="529"/>
      <c r="AB19" s="529"/>
      <c r="AC19" s="529"/>
      <c r="AD19" s="529"/>
      <c r="AE19" s="529"/>
      <c r="AF19" s="530"/>
      <c r="AG19" s="22" t="s">
        <v>156</v>
      </c>
      <c r="AI19" s="367" t="s">
        <v>158</v>
      </c>
      <c r="AJ19" s="356"/>
      <c r="AK19" s="356"/>
      <c r="AL19" s="356"/>
      <c r="AM19" s="356"/>
      <c r="AN19" s="380"/>
      <c r="AO19" s="569">
        <v>10</v>
      </c>
      <c r="AP19" s="569"/>
      <c r="AQ19" s="569"/>
      <c r="AR19" s="569"/>
      <c r="AS19" s="569"/>
      <c r="AT19" s="569"/>
      <c r="AU19" s="569"/>
      <c r="AV19" s="570"/>
      <c r="AW19" s="22" t="s">
        <v>156</v>
      </c>
      <c r="AX19" s="529">
        <f t="shared" si="3"/>
        <v>10</v>
      </c>
      <c r="AY19" s="529"/>
      <c r="AZ19" s="529"/>
      <c r="BA19" s="529"/>
      <c r="BB19" s="529"/>
      <c r="BC19" s="529"/>
      <c r="BD19" s="529"/>
      <c r="BE19" s="530"/>
      <c r="BF19" s="22" t="s">
        <v>156</v>
      </c>
      <c r="BG19" s="529">
        <f t="shared" si="1"/>
        <v>0</v>
      </c>
      <c r="BH19" s="529"/>
      <c r="BI19" s="529"/>
      <c r="BJ19" s="529"/>
      <c r="BK19" s="529"/>
      <c r="BL19" s="529"/>
      <c r="BM19" s="529"/>
      <c r="BN19" s="530"/>
      <c r="BO19" s="22" t="s">
        <v>156</v>
      </c>
      <c r="DI19" s="1" t="s">
        <v>333</v>
      </c>
      <c r="DK19" s="1" t="s">
        <v>429</v>
      </c>
      <c r="DM19" s="1">
        <v>19</v>
      </c>
      <c r="DQ19" s="1" t="s">
        <v>537</v>
      </c>
      <c r="DR19" s="1" t="s">
        <v>592</v>
      </c>
    </row>
    <row r="20" spans="1:122" ht="21.95" customHeight="1">
      <c r="A20" s="366" t="s">
        <v>154</v>
      </c>
      <c r="B20" s="366"/>
      <c r="C20" s="366"/>
      <c r="D20" s="366"/>
      <c r="E20" s="366"/>
      <c r="F20" s="366"/>
      <c r="G20" s="527"/>
      <c r="H20" s="527"/>
      <c r="I20" s="527"/>
      <c r="J20" s="527"/>
      <c r="K20" s="527"/>
      <c r="L20" s="527"/>
      <c r="M20" s="527"/>
      <c r="N20" s="528"/>
      <c r="O20" s="22" t="s">
        <v>156</v>
      </c>
      <c r="P20" s="529" t="str">
        <f t="shared" si="2"/>
        <v/>
      </c>
      <c r="Q20" s="529"/>
      <c r="R20" s="529"/>
      <c r="S20" s="529"/>
      <c r="T20" s="529"/>
      <c r="U20" s="529"/>
      <c r="V20" s="529"/>
      <c r="W20" s="530"/>
      <c r="X20" s="22" t="s">
        <v>156</v>
      </c>
      <c r="Y20" s="529" t="str">
        <f t="shared" si="0"/>
        <v/>
      </c>
      <c r="Z20" s="529"/>
      <c r="AA20" s="529"/>
      <c r="AB20" s="529"/>
      <c r="AC20" s="529"/>
      <c r="AD20" s="529"/>
      <c r="AE20" s="529"/>
      <c r="AF20" s="530"/>
      <c r="AG20" s="22" t="s">
        <v>156</v>
      </c>
      <c r="AI20" s="366" t="s">
        <v>154</v>
      </c>
      <c r="AJ20" s="366"/>
      <c r="AK20" s="366"/>
      <c r="AL20" s="366"/>
      <c r="AM20" s="366"/>
      <c r="AN20" s="366"/>
      <c r="AO20" s="569">
        <v>20</v>
      </c>
      <c r="AP20" s="569"/>
      <c r="AQ20" s="569"/>
      <c r="AR20" s="569"/>
      <c r="AS20" s="569"/>
      <c r="AT20" s="569"/>
      <c r="AU20" s="569"/>
      <c r="AV20" s="570"/>
      <c r="AW20" s="22" t="s">
        <v>156</v>
      </c>
      <c r="AX20" s="529">
        <f t="shared" si="3"/>
        <v>20</v>
      </c>
      <c r="AY20" s="529"/>
      <c r="AZ20" s="529"/>
      <c r="BA20" s="529"/>
      <c r="BB20" s="529"/>
      <c r="BC20" s="529"/>
      <c r="BD20" s="529"/>
      <c r="BE20" s="530"/>
      <c r="BF20" s="22" t="s">
        <v>156</v>
      </c>
      <c r="BG20" s="529">
        <f t="shared" si="1"/>
        <v>0</v>
      </c>
      <c r="BH20" s="529"/>
      <c r="BI20" s="529"/>
      <c r="BJ20" s="529"/>
      <c r="BK20" s="529"/>
      <c r="BL20" s="529"/>
      <c r="BM20" s="529"/>
      <c r="BN20" s="530"/>
      <c r="BO20" s="22" t="s">
        <v>156</v>
      </c>
      <c r="DI20" s="1" t="s">
        <v>334</v>
      </c>
      <c r="DK20" s="1" t="s">
        <v>430</v>
      </c>
      <c r="DM20" s="1">
        <v>20</v>
      </c>
      <c r="DQ20" s="1" t="s">
        <v>538</v>
      </c>
      <c r="DR20" s="1" t="s">
        <v>593</v>
      </c>
    </row>
    <row r="21" spans="1:122" ht="21.95" customHeight="1">
      <c r="A21" s="463"/>
      <c r="B21" s="463"/>
      <c r="C21" s="463"/>
      <c r="D21" s="463"/>
      <c r="E21" s="463"/>
      <c r="F21" s="463"/>
      <c r="G21" s="527"/>
      <c r="H21" s="527"/>
      <c r="I21" s="527"/>
      <c r="J21" s="527"/>
      <c r="K21" s="527"/>
      <c r="L21" s="527"/>
      <c r="M21" s="527"/>
      <c r="N21" s="528"/>
      <c r="O21" s="22" t="s">
        <v>156</v>
      </c>
      <c r="P21" s="529"/>
      <c r="Q21" s="529"/>
      <c r="R21" s="529"/>
      <c r="S21" s="529"/>
      <c r="T21" s="529"/>
      <c r="U21" s="529"/>
      <c r="V21" s="529"/>
      <c r="W21" s="530"/>
      <c r="X21" s="22" t="s">
        <v>156</v>
      </c>
      <c r="Y21" s="529" t="str">
        <f t="shared" ref="Y21" si="4">IF(G21="","",G21-P21)</f>
        <v/>
      </c>
      <c r="Z21" s="529"/>
      <c r="AA21" s="529"/>
      <c r="AB21" s="529"/>
      <c r="AC21" s="529"/>
      <c r="AD21" s="529"/>
      <c r="AE21" s="529"/>
      <c r="AF21" s="530"/>
      <c r="AG21" s="22" t="s">
        <v>156</v>
      </c>
      <c r="AI21" s="427"/>
      <c r="AJ21" s="427"/>
      <c r="AK21" s="427"/>
      <c r="AL21" s="427"/>
      <c r="AM21" s="427"/>
      <c r="AN21" s="427"/>
      <c r="AO21" s="529"/>
      <c r="AP21" s="529"/>
      <c r="AQ21" s="529"/>
      <c r="AR21" s="529"/>
      <c r="AS21" s="529"/>
      <c r="AT21" s="529"/>
      <c r="AU21" s="529"/>
      <c r="AV21" s="530"/>
      <c r="AW21" s="22" t="s">
        <v>156</v>
      </c>
      <c r="AX21" s="529"/>
      <c r="AY21" s="529"/>
      <c r="AZ21" s="529"/>
      <c r="BA21" s="529"/>
      <c r="BB21" s="529"/>
      <c r="BC21" s="529"/>
      <c r="BD21" s="529"/>
      <c r="BE21" s="530"/>
      <c r="BF21" s="22" t="s">
        <v>156</v>
      </c>
      <c r="BG21" s="529" t="str">
        <f t="shared" si="1"/>
        <v/>
      </c>
      <c r="BH21" s="529"/>
      <c r="BI21" s="529"/>
      <c r="BJ21" s="529"/>
      <c r="BK21" s="529"/>
      <c r="BL21" s="529"/>
      <c r="BM21" s="529"/>
      <c r="BN21" s="530"/>
      <c r="BO21" s="22" t="s">
        <v>156</v>
      </c>
      <c r="BP21" s="1" t="s">
        <v>733</v>
      </c>
      <c r="DI21" s="1" t="s">
        <v>335</v>
      </c>
      <c r="DK21" s="1" t="s">
        <v>431</v>
      </c>
      <c r="DM21" s="1">
        <v>21</v>
      </c>
      <c r="DQ21" s="1" t="s">
        <v>539</v>
      </c>
      <c r="DR21" s="1" t="s">
        <v>594</v>
      </c>
    </row>
    <row r="22" spans="1:122" ht="21.95" customHeight="1">
      <c r="A22" s="463"/>
      <c r="B22" s="463"/>
      <c r="C22" s="463"/>
      <c r="D22" s="463"/>
      <c r="E22" s="463"/>
      <c r="F22" s="463"/>
      <c r="G22" s="527"/>
      <c r="H22" s="527"/>
      <c r="I22" s="527"/>
      <c r="J22" s="527"/>
      <c r="K22" s="527"/>
      <c r="L22" s="527"/>
      <c r="M22" s="527"/>
      <c r="N22" s="528"/>
      <c r="O22" s="22" t="s">
        <v>156</v>
      </c>
      <c r="P22" s="529"/>
      <c r="Q22" s="529"/>
      <c r="R22" s="529"/>
      <c r="S22" s="529"/>
      <c r="T22" s="529"/>
      <c r="U22" s="529"/>
      <c r="V22" s="529"/>
      <c r="W22" s="530"/>
      <c r="X22" s="22" t="s">
        <v>156</v>
      </c>
      <c r="Y22" s="529" t="str">
        <f t="shared" si="0"/>
        <v/>
      </c>
      <c r="Z22" s="529"/>
      <c r="AA22" s="529"/>
      <c r="AB22" s="529"/>
      <c r="AC22" s="529"/>
      <c r="AD22" s="529"/>
      <c r="AE22" s="529"/>
      <c r="AF22" s="530"/>
      <c r="AG22" s="22" t="s">
        <v>156</v>
      </c>
      <c r="AI22" s="366"/>
      <c r="AJ22" s="366"/>
      <c r="AK22" s="366"/>
      <c r="AL22" s="366"/>
      <c r="AM22" s="366"/>
      <c r="AN22" s="366"/>
      <c r="AO22" s="529"/>
      <c r="AP22" s="529"/>
      <c r="AQ22" s="529"/>
      <c r="AR22" s="529"/>
      <c r="AS22" s="529"/>
      <c r="AT22" s="529"/>
      <c r="AU22" s="529"/>
      <c r="AV22" s="530"/>
      <c r="AW22" s="22" t="s">
        <v>156</v>
      </c>
      <c r="AX22" s="529"/>
      <c r="AY22" s="529"/>
      <c r="AZ22" s="529"/>
      <c r="BA22" s="529"/>
      <c r="BB22" s="529"/>
      <c r="BC22" s="529"/>
      <c r="BD22" s="529"/>
      <c r="BE22" s="530"/>
      <c r="BF22" s="22" t="s">
        <v>156</v>
      </c>
      <c r="BG22" s="529" t="str">
        <f t="shared" si="1"/>
        <v/>
      </c>
      <c r="BH22" s="529"/>
      <c r="BI22" s="529"/>
      <c r="BJ22" s="529"/>
      <c r="BK22" s="529"/>
      <c r="BL22" s="529"/>
      <c r="BM22" s="529"/>
      <c r="BN22" s="530"/>
      <c r="BO22" s="22" t="s">
        <v>156</v>
      </c>
      <c r="BP22" s="1" t="s">
        <v>733</v>
      </c>
      <c r="DI22" s="1" t="s">
        <v>336</v>
      </c>
      <c r="DK22" s="1" t="s">
        <v>432</v>
      </c>
      <c r="DM22" s="1">
        <v>22</v>
      </c>
      <c r="DQ22" s="1" t="s">
        <v>540</v>
      </c>
      <c r="DR22" s="1" t="s">
        <v>595</v>
      </c>
    </row>
    <row r="23" spans="1:122" ht="21.95" customHeight="1">
      <c r="A23" s="526" t="s">
        <v>157</v>
      </c>
      <c r="B23" s="526"/>
      <c r="C23" s="526"/>
      <c r="D23" s="526"/>
      <c r="E23" s="526"/>
      <c r="F23" s="526"/>
      <c r="G23" s="558" t="str">
        <f>IF(G24="","",G24-SUM(G12:N22))</f>
        <v/>
      </c>
      <c r="H23" s="558"/>
      <c r="I23" s="558"/>
      <c r="J23" s="558"/>
      <c r="K23" s="558"/>
      <c r="L23" s="558"/>
      <c r="M23" s="558"/>
      <c r="N23" s="559"/>
      <c r="O23" s="22" t="s">
        <v>156</v>
      </c>
      <c r="P23" s="529" t="str">
        <f t="shared" ref="P23" si="5">IF(G23="","",G23)</f>
        <v/>
      </c>
      <c r="Q23" s="529"/>
      <c r="R23" s="529"/>
      <c r="S23" s="529"/>
      <c r="T23" s="529"/>
      <c r="U23" s="529"/>
      <c r="V23" s="529"/>
      <c r="W23" s="530"/>
      <c r="X23" s="22" t="s">
        <v>156</v>
      </c>
      <c r="Y23" s="529" t="str">
        <f>IF(G23="","",G23-P23)</f>
        <v/>
      </c>
      <c r="Z23" s="529"/>
      <c r="AA23" s="529"/>
      <c r="AB23" s="529"/>
      <c r="AC23" s="529"/>
      <c r="AD23" s="529"/>
      <c r="AE23" s="529"/>
      <c r="AF23" s="530"/>
      <c r="AG23" s="22" t="s">
        <v>156</v>
      </c>
      <c r="AI23" s="526" t="s">
        <v>157</v>
      </c>
      <c r="AJ23" s="526"/>
      <c r="AK23" s="526"/>
      <c r="AL23" s="526"/>
      <c r="AM23" s="526"/>
      <c r="AN23" s="526"/>
      <c r="AO23" s="529">
        <f>IF(AO24="","",AO24-SUM(AO12:AV22))</f>
        <v>11</v>
      </c>
      <c r="AP23" s="529"/>
      <c r="AQ23" s="529"/>
      <c r="AR23" s="529"/>
      <c r="AS23" s="529"/>
      <c r="AT23" s="529"/>
      <c r="AU23" s="529"/>
      <c r="AV23" s="530"/>
      <c r="AW23" s="22" t="s">
        <v>156</v>
      </c>
      <c r="AX23" s="529">
        <f t="shared" ref="AX23" si="6">IF(AO23="","",AO23)</f>
        <v>11</v>
      </c>
      <c r="AY23" s="529"/>
      <c r="AZ23" s="529"/>
      <c r="BA23" s="529"/>
      <c r="BB23" s="529"/>
      <c r="BC23" s="529"/>
      <c r="BD23" s="529"/>
      <c r="BE23" s="530"/>
      <c r="BF23" s="22" t="s">
        <v>156</v>
      </c>
      <c r="BG23" s="529">
        <f>IF(AO23="","",AO23-AX23)</f>
        <v>0</v>
      </c>
      <c r="BH23" s="529"/>
      <c r="BI23" s="529"/>
      <c r="BJ23" s="529"/>
      <c r="BK23" s="529"/>
      <c r="BL23" s="529"/>
      <c r="BM23" s="529"/>
      <c r="BN23" s="530"/>
      <c r="BO23" s="22" t="s">
        <v>156</v>
      </c>
      <c r="BP23" s="1" t="s">
        <v>734</v>
      </c>
      <c r="DI23" s="1" t="s">
        <v>337</v>
      </c>
      <c r="DK23" s="1" t="s">
        <v>433</v>
      </c>
      <c r="DM23" s="1">
        <v>23</v>
      </c>
      <c r="DQ23" s="1" t="s">
        <v>541</v>
      </c>
      <c r="DR23" s="1" t="s">
        <v>596</v>
      </c>
    </row>
    <row r="24" spans="1:122" ht="21.95" customHeight="1">
      <c r="A24" s="526" t="s">
        <v>67</v>
      </c>
      <c r="B24" s="526"/>
      <c r="C24" s="526"/>
      <c r="D24" s="526"/>
      <c r="E24" s="526"/>
      <c r="F24" s="526"/>
      <c r="G24" s="558" t="str">
        <f>IF(G7="","",G7)</f>
        <v/>
      </c>
      <c r="H24" s="558"/>
      <c r="I24" s="558"/>
      <c r="J24" s="558"/>
      <c r="K24" s="558"/>
      <c r="L24" s="558"/>
      <c r="M24" s="558"/>
      <c r="N24" s="559"/>
      <c r="O24" s="22" t="s">
        <v>156</v>
      </c>
      <c r="P24" s="529" t="str">
        <f>IF(G24="","",SUM(P12:W23))</f>
        <v/>
      </c>
      <c r="Q24" s="529"/>
      <c r="R24" s="529"/>
      <c r="S24" s="529"/>
      <c r="T24" s="529"/>
      <c r="U24" s="529"/>
      <c r="V24" s="529"/>
      <c r="W24" s="530"/>
      <c r="X24" s="22" t="s">
        <v>156</v>
      </c>
      <c r="Y24" s="529" t="str">
        <f>IF(P24="","",SUM(Y12:AF23))</f>
        <v/>
      </c>
      <c r="Z24" s="529"/>
      <c r="AA24" s="529"/>
      <c r="AB24" s="529"/>
      <c r="AC24" s="529"/>
      <c r="AD24" s="529"/>
      <c r="AE24" s="529"/>
      <c r="AF24" s="530"/>
      <c r="AG24" s="22" t="s">
        <v>156</v>
      </c>
      <c r="AI24" s="526" t="s">
        <v>67</v>
      </c>
      <c r="AJ24" s="526"/>
      <c r="AK24" s="526"/>
      <c r="AL24" s="526"/>
      <c r="AM24" s="526"/>
      <c r="AN24" s="526"/>
      <c r="AO24" s="529">
        <f>IF(AO7="","",AO7)</f>
        <v>150</v>
      </c>
      <c r="AP24" s="529"/>
      <c r="AQ24" s="529"/>
      <c r="AR24" s="529"/>
      <c r="AS24" s="529"/>
      <c r="AT24" s="529"/>
      <c r="AU24" s="529"/>
      <c r="AV24" s="530"/>
      <c r="AW24" s="22" t="s">
        <v>156</v>
      </c>
      <c r="AX24" s="529">
        <f>IF(AO24="","",SUM(AX12:BE23))</f>
        <v>73.599999999999994</v>
      </c>
      <c r="AY24" s="529"/>
      <c r="AZ24" s="529"/>
      <c r="BA24" s="529"/>
      <c r="BB24" s="529"/>
      <c r="BC24" s="529"/>
      <c r="BD24" s="529"/>
      <c r="BE24" s="530"/>
      <c r="BF24" s="22" t="s">
        <v>156</v>
      </c>
      <c r="BG24" s="529">
        <f>IF(AX24="","",SUM(BG12:BN23))</f>
        <v>76.400000000000006</v>
      </c>
      <c r="BH24" s="529"/>
      <c r="BI24" s="529"/>
      <c r="BJ24" s="529"/>
      <c r="BK24" s="529"/>
      <c r="BL24" s="529"/>
      <c r="BM24" s="529"/>
      <c r="BN24" s="530"/>
      <c r="BO24" s="22" t="s">
        <v>156</v>
      </c>
      <c r="BP24" s="1" t="s">
        <v>734</v>
      </c>
      <c r="DI24" s="1" t="s">
        <v>338</v>
      </c>
      <c r="DK24" s="1" t="s">
        <v>434</v>
      </c>
      <c r="DM24" s="1">
        <v>24</v>
      </c>
      <c r="DQ24" s="1" t="s">
        <v>542</v>
      </c>
      <c r="DR24" s="1" t="s">
        <v>597</v>
      </c>
    </row>
    <row r="25" spans="1:122" ht="13.5">
      <c r="DI25" s="1" t="s">
        <v>339</v>
      </c>
      <c r="DK25" s="1" t="s">
        <v>435</v>
      </c>
      <c r="DM25" s="1">
        <v>25</v>
      </c>
      <c r="DQ25" s="1" t="s">
        <v>543</v>
      </c>
      <c r="DR25" s="1" t="s">
        <v>598</v>
      </c>
    </row>
    <row r="26" spans="1:122" s="33" customFormat="1" ht="13.5">
      <c r="A26" s="34" t="s">
        <v>159</v>
      </c>
      <c r="B26" s="32"/>
      <c r="C26" s="32"/>
      <c r="D26" s="32"/>
      <c r="AI26" s="34" t="s">
        <v>159</v>
      </c>
      <c r="AJ26" s="32"/>
      <c r="AK26" s="32"/>
      <c r="AL26" s="32"/>
      <c r="DI26" s="1" t="s">
        <v>340</v>
      </c>
      <c r="DJ26" s="1"/>
      <c r="DK26" s="1" t="s">
        <v>436</v>
      </c>
      <c r="DL26" s="1"/>
      <c r="DM26" s="1">
        <v>26</v>
      </c>
      <c r="DN26" s="1"/>
      <c r="DO26" s="1"/>
      <c r="DP26" s="1"/>
      <c r="DQ26" s="1" t="s">
        <v>544</v>
      </c>
      <c r="DR26" s="1" t="s">
        <v>599</v>
      </c>
    </row>
    <row r="27" spans="1:122" ht="21.95" customHeight="1">
      <c r="A27" s="424" t="s">
        <v>135</v>
      </c>
      <c r="B27" s="425"/>
      <c r="C27" s="425"/>
      <c r="D27" s="425"/>
      <c r="E27" s="425"/>
      <c r="F27" s="425"/>
      <c r="G27" s="471"/>
      <c r="H27" s="468"/>
      <c r="I27" s="468"/>
      <c r="J27" s="468"/>
      <c r="K27" s="468"/>
      <c r="L27" s="468"/>
      <c r="M27" s="468"/>
      <c r="N27" s="468"/>
      <c r="O27" s="468"/>
      <c r="P27" s="468"/>
      <c r="Q27" s="468"/>
      <c r="R27" s="468"/>
      <c r="S27" s="468"/>
      <c r="T27" s="468"/>
      <c r="U27" s="468"/>
      <c r="V27" s="468"/>
      <c r="W27" s="468"/>
      <c r="X27" s="468"/>
      <c r="Y27" s="468"/>
      <c r="Z27" s="468"/>
      <c r="AA27" s="468"/>
      <c r="AB27" s="468"/>
      <c r="AC27" s="468"/>
      <c r="AD27" s="468"/>
      <c r="AE27" s="468"/>
      <c r="AF27" s="468"/>
      <c r="AG27" s="469"/>
      <c r="AI27" s="424" t="s">
        <v>135</v>
      </c>
      <c r="AJ27" s="425"/>
      <c r="AK27" s="425"/>
      <c r="AL27" s="425"/>
      <c r="AM27" s="425"/>
      <c r="AN27" s="425"/>
      <c r="AO27" s="388" t="s">
        <v>724</v>
      </c>
      <c r="AP27" s="372"/>
      <c r="AQ27" s="372"/>
      <c r="AR27" s="372"/>
      <c r="AS27" s="372"/>
      <c r="AT27" s="372"/>
      <c r="AU27" s="372"/>
      <c r="AV27" s="372"/>
      <c r="AW27" s="372"/>
      <c r="AX27" s="372"/>
      <c r="AY27" s="372"/>
      <c r="AZ27" s="372"/>
      <c r="BA27" s="372"/>
      <c r="BB27" s="372"/>
      <c r="BC27" s="372"/>
      <c r="BD27" s="372"/>
      <c r="BE27" s="372"/>
      <c r="BF27" s="372"/>
      <c r="BG27" s="372"/>
      <c r="BH27" s="372"/>
      <c r="BI27" s="372"/>
      <c r="BJ27" s="372"/>
      <c r="BK27" s="372"/>
      <c r="BL27" s="372"/>
      <c r="BM27" s="372"/>
      <c r="BN27" s="372"/>
      <c r="BO27" s="373"/>
      <c r="BP27" s="80" t="s">
        <v>744</v>
      </c>
      <c r="DI27" s="1" t="s">
        <v>341</v>
      </c>
      <c r="DK27" s="1" t="s">
        <v>437</v>
      </c>
      <c r="DM27" s="1">
        <v>27</v>
      </c>
      <c r="DQ27" s="1" t="s">
        <v>545</v>
      </c>
      <c r="DR27" s="1" t="s">
        <v>600</v>
      </c>
    </row>
    <row r="28" spans="1:122" ht="21.95" customHeight="1">
      <c r="A28" s="424" t="s">
        <v>160</v>
      </c>
      <c r="B28" s="425"/>
      <c r="C28" s="425"/>
      <c r="D28" s="425"/>
      <c r="E28" s="425"/>
      <c r="F28" s="425"/>
      <c r="G28" s="556" t="str">
        <f>IF(様式1_小規模保育事業設置計画書!M54="","",様式1_小規模保育事業設置計画書!M54)</f>
        <v/>
      </c>
      <c r="H28" s="557"/>
      <c r="I28" s="557"/>
      <c r="J28" s="557"/>
      <c r="K28" s="557"/>
      <c r="L28" s="557"/>
      <c r="M28" s="557"/>
      <c r="N28" s="557"/>
      <c r="O28" s="22" t="s">
        <v>156</v>
      </c>
      <c r="P28" s="424" t="s">
        <v>161</v>
      </c>
      <c r="Q28" s="425"/>
      <c r="R28" s="425"/>
      <c r="S28" s="425"/>
      <c r="T28" s="425"/>
      <c r="U28" s="426"/>
      <c r="V28" s="468"/>
      <c r="W28" s="468"/>
      <c r="X28" s="468"/>
      <c r="Y28" s="468"/>
      <c r="Z28" s="468"/>
      <c r="AA28" s="468"/>
      <c r="AB28" s="468"/>
      <c r="AC28" s="468"/>
      <c r="AD28" s="468"/>
      <c r="AE28" s="468"/>
      <c r="AF28" s="468"/>
      <c r="AG28" s="469"/>
      <c r="AI28" s="424" t="s">
        <v>160</v>
      </c>
      <c r="AJ28" s="425"/>
      <c r="AK28" s="425"/>
      <c r="AL28" s="425"/>
      <c r="AM28" s="425"/>
      <c r="AN28" s="425"/>
      <c r="AO28" s="556">
        <f>IF(様式1_小規模保育事業設置計画書!AU54="","",様式1_小規模保育事業設置計画書!AU54)</f>
        <v>300</v>
      </c>
      <c r="AP28" s="557"/>
      <c r="AQ28" s="557"/>
      <c r="AR28" s="557"/>
      <c r="AS28" s="557"/>
      <c r="AT28" s="557"/>
      <c r="AU28" s="557"/>
      <c r="AV28" s="557"/>
      <c r="AW28" s="22" t="s">
        <v>156</v>
      </c>
      <c r="AX28" s="424" t="s">
        <v>161</v>
      </c>
      <c r="AY28" s="425"/>
      <c r="AZ28" s="425"/>
      <c r="BA28" s="425"/>
      <c r="BB28" s="425"/>
      <c r="BC28" s="426"/>
      <c r="BD28" s="368" t="s">
        <v>730</v>
      </c>
      <c r="BE28" s="368"/>
      <c r="BF28" s="368"/>
      <c r="BG28" s="368"/>
      <c r="BH28" s="368"/>
      <c r="BI28" s="368"/>
      <c r="BJ28" s="368"/>
      <c r="BK28" s="368"/>
      <c r="BL28" s="368"/>
      <c r="BM28" s="368"/>
      <c r="BN28" s="368"/>
      <c r="BO28" s="382"/>
      <c r="BP28" s="83" t="s">
        <v>729</v>
      </c>
      <c r="DI28" s="1" t="s">
        <v>342</v>
      </c>
      <c r="DK28" s="1" t="s">
        <v>438</v>
      </c>
      <c r="DM28" s="1">
        <v>28</v>
      </c>
      <c r="DQ28" s="1" t="s">
        <v>546</v>
      </c>
      <c r="DR28" s="1" t="s">
        <v>601</v>
      </c>
    </row>
    <row r="29" spans="1:122" ht="21.95" customHeight="1">
      <c r="A29" s="531" t="s">
        <v>143</v>
      </c>
      <c r="B29" s="532"/>
      <c r="C29" s="537" t="s">
        <v>138</v>
      </c>
      <c r="D29" s="538"/>
      <c r="E29" s="538"/>
      <c r="F29" s="539"/>
      <c r="G29" s="367" t="s">
        <v>313</v>
      </c>
      <c r="H29" s="356"/>
      <c r="I29" s="468"/>
      <c r="J29" s="468"/>
      <c r="K29" s="25" t="s">
        <v>107</v>
      </c>
      <c r="L29" s="480"/>
      <c r="M29" s="480"/>
      <c r="N29" s="5" t="s">
        <v>1</v>
      </c>
      <c r="O29" s="356" t="s">
        <v>112</v>
      </c>
      <c r="P29" s="356"/>
      <c r="Q29" s="356"/>
      <c r="R29" s="356" t="s">
        <v>313</v>
      </c>
      <c r="S29" s="356"/>
      <c r="T29" s="468"/>
      <c r="U29" s="468"/>
      <c r="V29" s="25" t="s">
        <v>107</v>
      </c>
      <c r="W29" s="480"/>
      <c r="X29" s="480"/>
      <c r="Y29" s="5" t="s">
        <v>1</v>
      </c>
      <c r="Z29" s="354" t="s">
        <v>111</v>
      </c>
      <c r="AA29" s="354"/>
      <c r="AB29" s="354"/>
      <c r="AC29" s="354"/>
      <c r="AD29" s="354"/>
      <c r="AE29" s="354"/>
      <c r="AF29" s="354"/>
      <c r="AG29" s="369"/>
      <c r="AI29" s="531" t="s">
        <v>143</v>
      </c>
      <c r="AJ29" s="532"/>
      <c r="AK29" s="537" t="s">
        <v>138</v>
      </c>
      <c r="AL29" s="538"/>
      <c r="AM29" s="538"/>
      <c r="AN29" s="539"/>
      <c r="AO29" s="571" t="s">
        <v>313</v>
      </c>
      <c r="AP29" s="572"/>
      <c r="AQ29" s="572">
        <v>2</v>
      </c>
      <c r="AR29" s="572"/>
      <c r="AS29" s="25" t="s">
        <v>107</v>
      </c>
      <c r="AT29" s="573">
        <v>10</v>
      </c>
      <c r="AU29" s="573"/>
      <c r="AV29" s="5" t="s">
        <v>1</v>
      </c>
      <c r="AW29" s="356" t="s">
        <v>112</v>
      </c>
      <c r="AX29" s="356"/>
      <c r="AY29" s="356"/>
      <c r="AZ29" s="572" t="s">
        <v>313</v>
      </c>
      <c r="BA29" s="572"/>
      <c r="BB29" s="572">
        <v>22</v>
      </c>
      <c r="BC29" s="572"/>
      <c r="BD29" s="25" t="s">
        <v>107</v>
      </c>
      <c r="BE29" s="573">
        <v>3</v>
      </c>
      <c r="BF29" s="573"/>
      <c r="BG29" s="5" t="s">
        <v>1</v>
      </c>
      <c r="BH29" s="354" t="s">
        <v>111</v>
      </c>
      <c r="BI29" s="354"/>
      <c r="BJ29" s="354"/>
      <c r="BK29" s="354"/>
      <c r="BL29" s="354"/>
      <c r="BM29" s="354"/>
      <c r="BN29" s="354"/>
      <c r="BO29" s="369"/>
      <c r="BP29" s="233" t="s">
        <v>744</v>
      </c>
      <c r="DI29" s="1" t="s">
        <v>343</v>
      </c>
      <c r="DK29" s="1" t="s">
        <v>439</v>
      </c>
      <c r="DM29" s="1">
        <v>29</v>
      </c>
      <c r="DQ29" s="1" t="s">
        <v>547</v>
      </c>
      <c r="DR29" s="1" t="s">
        <v>602</v>
      </c>
    </row>
    <row r="30" spans="1:122" ht="21.95" customHeight="1">
      <c r="A30" s="533"/>
      <c r="B30" s="534"/>
      <c r="C30" s="537" t="s">
        <v>139</v>
      </c>
      <c r="D30" s="538"/>
      <c r="E30" s="538"/>
      <c r="F30" s="539"/>
      <c r="G30" s="473"/>
      <c r="H30" s="474"/>
      <c r="I30" s="474"/>
      <c r="J30" s="474"/>
      <c r="K30" s="474"/>
      <c r="L30" s="474"/>
      <c r="M30" s="474"/>
      <c r="N30" s="474"/>
      <c r="O30" s="474"/>
      <c r="P30" s="474"/>
      <c r="Q30" s="354" t="s">
        <v>162</v>
      </c>
      <c r="R30" s="354"/>
      <c r="S30" s="354"/>
      <c r="T30" s="354"/>
      <c r="U30" s="354"/>
      <c r="V30" s="354"/>
      <c r="W30" s="354"/>
      <c r="X30" s="354"/>
      <c r="Y30" s="354"/>
      <c r="Z30" s="354"/>
      <c r="AA30" s="354"/>
      <c r="AB30" s="354"/>
      <c r="AC30" s="354"/>
      <c r="AD30" s="354"/>
      <c r="AE30" s="354"/>
      <c r="AF30" s="354"/>
      <c r="AG30" s="369"/>
      <c r="AI30" s="533"/>
      <c r="AJ30" s="534"/>
      <c r="AK30" s="537" t="s">
        <v>139</v>
      </c>
      <c r="AL30" s="538"/>
      <c r="AM30" s="538"/>
      <c r="AN30" s="539"/>
      <c r="AO30" s="574">
        <v>5000</v>
      </c>
      <c r="AP30" s="575"/>
      <c r="AQ30" s="575"/>
      <c r="AR30" s="575"/>
      <c r="AS30" s="575"/>
      <c r="AT30" s="575"/>
      <c r="AU30" s="575"/>
      <c r="AV30" s="575"/>
      <c r="AW30" s="575"/>
      <c r="AX30" s="575"/>
      <c r="AY30" s="354" t="s">
        <v>162</v>
      </c>
      <c r="AZ30" s="354"/>
      <c r="BA30" s="354"/>
      <c r="BB30" s="354"/>
      <c r="BC30" s="354"/>
      <c r="BD30" s="354"/>
      <c r="BE30" s="354"/>
      <c r="BF30" s="354"/>
      <c r="BG30" s="354"/>
      <c r="BH30" s="354"/>
      <c r="BI30" s="354"/>
      <c r="BJ30" s="354"/>
      <c r="BK30" s="354"/>
      <c r="BL30" s="354"/>
      <c r="BM30" s="354"/>
      <c r="BN30" s="354"/>
      <c r="BO30" s="369"/>
      <c r="BP30" s="76" t="s">
        <v>728</v>
      </c>
      <c r="DI30" s="1" t="s">
        <v>344</v>
      </c>
      <c r="DK30" s="1" t="s">
        <v>440</v>
      </c>
      <c r="DM30" s="1">
        <v>30</v>
      </c>
      <c r="DQ30" s="1" t="s">
        <v>548</v>
      </c>
      <c r="DR30" s="1" t="s">
        <v>603</v>
      </c>
    </row>
    <row r="31" spans="1:122" ht="21.95" customHeight="1">
      <c r="A31" s="535"/>
      <c r="B31" s="536"/>
      <c r="C31" s="424" t="s">
        <v>140</v>
      </c>
      <c r="D31" s="425"/>
      <c r="E31" s="425"/>
      <c r="F31" s="426"/>
      <c r="G31" s="367" t="s">
        <v>141</v>
      </c>
      <c r="H31" s="356"/>
      <c r="I31" s="540"/>
      <c r="J31" s="468"/>
      <c r="K31" s="468"/>
      <c r="L31" s="468"/>
      <c r="M31" s="468"/>
      <c r="N31" s="468"/>
      <c r="O31" s="468"/>
      <c r="P31" s="468"/>
      <c r="Q31" s="468"/>
      <c r="R31" s="468"/>
      <c r="S31" s="469"/>
      <c r="T31" s="356" t="s">
        <v>142</v>
      </c>
      <c r="U31" s="356"/>
      <c r="V31" s="540"/>
      <c r="W31" s="468"/>
      <c r="X31" s="468"/>
      <c r="Y31" s="468"/>
      <c r="Z31" s="468"/>
      <c r="AA31" s="468"/>
      <c r="AB31" s="468"/>
      <c r="AC31" s="468"/>
      <c r="AD31" s="468"/>
      <c r="AE31" s="468"/>
      <c r="AF31" s="468"/>
      <c r="AG31" s="469"/>
      <c r="AI31" s="535"/>
      <c r="AJ31" s="536"/>
      <c r="AK31" s="424" t="s">
        <v>140</v>
      </c>
      <c r="AL31" s="425"/>
      <c r="AM31" s="425"/>
      <c r="AN31" s="426"/>
      <c r="AO31" s="367" t="s">
        <v>141</v>
      </c>
      <c r="AP31" s="356"/>
      <c r="AQ31" s="576"/>
      <c r="AR31" s="356"/>
      <c r="AS31" s="356"/>
      <c r="AT31" s="356"/>
      <c r="AU31" s="356"/>
      <c r="AV31" s="356"/>
      <c r="AW31" s="356"/>
      <c r="AX31" s="356"/>
      <c r="AY31" s="356"/>
      <c r="AZ31" s="356"/>
      <c r="BA31" s="380"/>
      <c r="BB31" s="356" t="s">
        <v>142</v>
      </c>
      <c r="BC31" s="356"/>
      <c r="BD31" s="576"/>
      <c r="BE31" s="356"/>
      <c r="BF31" s="356"/>
      <c r="BG31" s="356"/>
      <c r="BH31" s="356"/>
      <c r="BI31" s="356"/>
      <c r="BJ31" s="356"/>
      <c r="BK31" s="356"/>
      <c r="BL31" s="356"/>
      <c r="BM31" s="356"/>
      <c r="BN31" s="356"/>
      <c r="BO31" s="380"/>
      <c r="BP31" s="76" t="s">
        <v>727</v>
      </c>
      <c r="DI31" s="1" t="s">
        <v>345</v>
      </c>
      <c r="DK31" s="1" t="s">
        <v>441</v>
      </c>
      <c r="DM31" s="1">
        <v>31</v>
      </c>
      <c r="DQ31" s="1" t="s">
        <v>549</v>
      </c>
      <c r="DR31" s="1" t="s">
        <v>604</v>
      </c>
    </row>
    <row r="32" spans="1:122" ht="13.5">
      <c r="DI32" s="1" t="s">
        <v>346</v>
      </c>
      <c r="DK32" s="1" t="s">
        <v>442</v>
      </c>
      <c r="DM32" s="1">
        <v>32</v>
      </c>
      <c r="DR32" s="1" t="s">
        <v>605</v>
      </c>
    </row>
    <row r="33" spans="1:122" s="33" customFormat="1" ht="13.5">
      <c r="A33" s="34" t="s">
        <v>163</v>
      </c>
      <c r="B33" s="32"/>
      <c r="C33" s="32"/>
      <c r="D33" s="32"/>
      <c r="AI33" s="34" t="s">
        <v>163</v>
      </c>
      <c r="AJ33" s="32"/>
      <c r="AK33" s="32"/>
      <c r="AL33" s="32"/>
      <c r="DI33" s="1" t="s">
        <v>347</v>
      </c>
      <c r="DJ33" s="1"/>
      <c r="DK33" s="1" t="s">
        <v>443</v>
      </c>
      <c r="DL33" s="1"/>
      <c r="DM33" s="1">
        <v>33</v>
      </c>
      <c r="DN33" s="1"/>
      <c r="DO33" s="1"/>
      <c r="DP33" s="1"/>
      <c r="DQ33" s="1"/>
      <c r="DR33" s="1" t="s">
        <v>606</v>
      </c>
    </row>
    <row r="34" spans="1:122" ht="21.95" customHeight="1">
      <c r="A34" s="366" t="s">
        <v>164</v>
      </c>
      <c r="B34" s="366"/>
      <c r="C34" s="366"/>
      <c r="D34" s="366"/>
      <c r="E34" s="366"/>
      <c r="F34" s="366"/>
      <c r="G34" s="366" t="str">
        <f>IF(様式1_小規模保育事業設置計画書!M58="","",IF(様式1_小規模保育事業設置計画書!M58="敷地内",様式1_小規模保育事業設置計画書!Y58,""))</f>
        <v/>
      </c>
      <c r="H34" s="366"/>
      <c r="I34" s="366"/>
      <c r="J34" s="366"/>
      <c r="K34" s="366"/>
      <c r="L34" s="366"/>
      <c r="M34" s="366"/>
      <c r="N34" s="366"/>
      <c r="O34" s="366"/>
      <c r="P34" s="367"/>
      <c r="Q34" s="369" t="s">
        <v>165</v>
      </c>
      <c r="R34" s="435"/>
      <c r="S34" s="435"/>
      <c r="T34" s="435"/>
      <c r="U34" s="435"/>
      <c r="V34" s="435"/>
      <c r="W34" s="435"/>
      <c r="X34" s="435"/>
      <c r="Y34" s="435"/>
      <c r="Z34" s="435"/>
      <c r="AA34" s="435"/>
      <c r="AB34" s="435"/>
      <c r="AC34" s="435"/>
      <c r="AD34" s="435"/>
      <c r="AE34" s="435"/>
      <c r="AF34" s="435"/>
      <c r="AG34" s="435"/>
      <c r="AI34" s="366" t="s">
        <v>164</v>
      </c>
      <c r="AJ34" s="366"/>
      <c r="AK34" s="366"/>
      <c r="AL34" s="366"/>
      <c r="AM34" s="366"/>
      <c r="AN34" s="366"/>
      <c r="AO34" s="366" t="str">
        <f>IF(様式1_小規模保育事業設置計画書!AU58="","",IF(様式1_小規模保育事業設置計画書!AU58="敷地内",様式1_小規模保育事業設置計画書!BG58,""))</f>
        <v/>
      </c>
      <c r="AP34" s="366"/>
      <c r="AQ34" s="366"/>
      <c r="AR34" s="366"/>
      <c r="AS34" s="366"/>
      <c r="AT34" s="366"/>
      <c r="AU34" s="366"/>
      <c r="AV34" s="366"/>
      <c r="AW34" s="366"/>
      <c r="AX34" s="367"/>
      <c r="AY34" s="369" t="s">
        <v>156</v>
      </c>
      <c r="AZ34" s="435"/>
      <c r="BA34" s="435"/>
      <c r="BB34" s="435"/>
      <c r="BC34" s="435"/>
      <c r="BD34" s="435"/>
      <c r="BE34" s="435"/>
      <c r="BF34" s="435"/>
      <c r="BG34" s="435"/>
      <c r="BH34" s="435"/>
      <c r="BI34" s="435"/>
      <c r="BJ34" s="435"/>
      <c r="BK34" s="435"/>
      <c r="BL34" s="435"/>
      <c r="BM34" s="435"/>
      <c r="BN34" s="435"/>
      <c r="BO34" s="435"/>
      <c r="BP34" s="1" t="s">
        <v>717</v>
      </c>
      <c r="DI34" s="1" t="s">
        <v>348</v>
      </c>
      <c r="DK34" s="1" t="s">
        <v>444</v>
      </c>
      <c r="DM34" s="1">
        <v>34</v>
      </c>
      <c r="DR34" s="1" t="s">
        <v>607</v>
      </c>
    </row>
    <row r="35" spans="1:122" ht="21.95" customHeight="1">
      <c r="A35" s="541" t="s">
        <v>166</v>
      </c>
      <c r="B35" s="541"/>
      <c r="C35" s="366" t="s">
        <v>167</v>
      </c>
      <c r="D35" s="366"/>
      <c r="E35" s="366"/>
      <c r="F35" s="366"/>
      <c r="G35" s="366" t="str">
        <f>IF(様式1_小規模保育事業設置計画書!M58="","",IF(様式3_土地・建物の状況!G34="",様式1_小規模保育事業設置計画書!Y58,""))</f>
        <v/>
      </c>
      <c r="H35" s="366"/>
      <c r="I35" s="366"/>
      <c r="J35" s="366"/>
      <c r="K35" s="366"/>
      <c r="L35" s="366"/>
      <c r="M35" s="366"/>
      <c r="N35" s="366"/>
      <c r="O35" s="366"/>
      <c r="P35" s="367"/>
      <c r="Q35" s="22" t="s">
        <v>25</v>
      </c>
      <c r="R35" s="366" t="s">
        <v>92</v>
      </c>
      <c r="S35" s="366"/>
      <c r="T35" s="366"/>
      <c r="U35" s="366"/>
      <c r="V35" s="366" t="str">
        <f>IF(様式1_小規模保育事業設置計画書!M59="","",様式1_小規模保育事業設置計画書!M59)</f>
        <v/>
      </c>
      <c r="W35" s="366"/>
      <c r="X35" s="366"/>
      <c r="Y35" s="366"/>
      <c r="Z35" s="366"/>
      <c r="AA35" s="366"/>
      <c r="AB35" s="366"/>
      <c r="AC35" s="366"/>
      <c r="AD35" s="366"/>
      <c r="AE35" s="366"/>
      <c r="AF35" s="366"/>
      <c r="AG35" s="366"/>
      <c r="AI35" s="541" t="s">
        <v>166</v>
      </c>
      <c r="AJ35" s="541"/>
      <c r="AK35" s="366" t="s">
        <v>167</v>
      </c>
      <c r="AL35" s="366"/>
      <c r="AM35" s="366"/>
      <c r="AN35" s="366"/>
      <c r="AO35" s="577">
        <f>IF(様式1_小規模保育事業設置計画書!AU58="","",IF(様式3_土地・建物の状況!AO34="",様式1_小規模保育事業設置計画書!BG58,""))</f>
        <v>500</v>
      </c>
      <c r="AP35" s="577"/>
      <c r="AQ35" s="577"/>
      <c r="AR35" s="577"/>
      <c r="AS35" s="577"/>
      <c r="AT35" s="577"/>
      <c r="AU35" s="577"/>
      <c r="AV35" s="577"/>
      <c r="AW35" s="577"/>
      <c r="AX35" s="578"/>
      <c r="AY35" s="22" t="s">
        <v>25</v>
      </c>
      <c r="AZ35" s="366" t="s">
        <v>92</v>
      </c>
      <c r="BA35" s="366"/>
      <c r="BB35" s="366"/>
      <c r="BC35" s="366"/>
      <c r="BD35" s="577" t="str">
        <f>IF(様式1_小規模保育事業設置計画書!AU59="","",様式1_小規模保育事業設置計画書!AU59)</f>
        <v>★★公園</v>
      </c>
      <c r="BE35" s="577"/>
      <c r="BF35" s="577"/>
      <c r="BG35" s="577"/>
      <c r="BH35" s="577"/>
      <c r="BI35" s="577"/>
      <c r="BJ35" s="577"/>
      <c r="BK35" s="577"/>
      <c r="BL35" s="577"/>
      <c r="BM35" s="577"/>
      <c r="BN35" s="577"/>
      <c r="BO35" s="577"/>
      <c r="BP35" s="1" t="s">
        <v>717</v>
      </c>
      <c r="DI35" s="1" t="s">
        <v>349</v>
      </c>
      <c r="DK35" s="1" t="s">
        <v>445</v>
      </c>
      <c r="DM35" s="1">
        <v>35</v>
      </c>
      <c r="DR35" s="1" t="s">
        <v>608</v>
      </c>
    </row>
    <row r="36" spans="1:122" ht="21.95" customHeight="1">
      <c r="A36" s="541"/>
      <c r="B36" s="541"/>
      <c r="C36" s="366" t="s">
        <v>40</v>
      </c>
      <c r="D36" s="366"/>
      <c r="E36" s="366"/>
      <c r="F36" s="366"/>
      <c r="G36" s="542" t="str">
        <f>IF(様式1_小規模保育事業設置計画書!M60="","",様式1_小規模保育事業設置計画書!M60)</f>
        <v/>
      </c>
      <c r="H36" s="354"/>
      <c r="I36" s="354"/>
      <c r="J36" s="354"/>
      <c r="K36" s="354"/>
      <c r="L36" s="354"/>
      <c r="M36" s="354"/>
      <c r="N36" s="354"/>
      <c r="O36" s="354"/>
      <c r="P36" s="354"/>
      <c r="Q36" s="354"/>
      <c r="R36" s="354"/>
      <c r="S36" s="354"/>
      <c r="T36" s="354"/>
      <c r="U36" s="354"/>
      <c r="V36" s="354"/>
      <c r="W36" s="354"/>
      <c r="X36" s="354"/>
      <c r="Y36" s="354"/>
      <c r="Z36" s="354"/>
      <c r="AA36" s="354"/>
      <c r="AB36" s="354"/>
      <c r="AC36" s="354"/>
      <c r="AD36" s="354"/>
      <c r="AE36" s="354"/>
      <c r="AF36" s="354"/>
      <c r="AG36" s="369"/>
      <c r="AH36" s="13"/>
      <c r="AI36" s="541"/>
      <c r="AJ36" s="541"/>
      <c r="AK36" s="366" t="s">
        <v>40</v>
      </c>
      <c r="AL36" s="366"/>
      <c r="AM36" s="366"/>
      <c r="AN36" s="366"/>
      <c r="AO36" s="542" t="str">
        <f>IF(様式1_小規模保育事業設置計画書!AU60="","",様式1_小規模保育事業設置計画書!AU60)</f>
        <v>　仙台市青葉区★★区★★町★―★</v>
      </c>
      <c r="AP36" s="354"/>
      <c r="AQ36" s="354"/>
      <c r="AR36" s="354"/>
      <c r="AS36" s="354"/>
      <c r="AT36" s="354"/>
      <c r="AU36" s="354"/>
      <c r="AV36" s="354"/>
      <c r="AW36" s="354"/>
      <c r="AX36" s="354"/>
      <c r="AY36" s="354"/>
      <c r="AZ36" s="354"/>
      <c r="BA36" s="354"/>
      <c r="BB36" s="354"/>
      <c r="BC36" s="354"/>
      <c r="BD36" s="354"/>
      <c r="BE36" s="354"/>
      <c r="BF36" s="354"/>
      <c r="BG36" s="354"/>
      <c r="BH36" s="354"/>
      <c r="BI36" s="354"/>
      <c r="BJ36" s="354"/>
      <c r="BK36" s="354"/>
      <c r="BL36" s="354"/>
      <c r="BM36" s="354"/>
      <c r="BN36" s="354"/>
      <c r="BO36" s="369"/>
      <c r="BP36" s="1" t="s">
        <v>717</v>
      </c>
      <c r="DI36" s="1" t="s">
        <v>350</v>
      </c>
      <c r="DK36" s="1" t="s">
        <v>446</v>
      </c>
      <c r="DM36" s="1">
        <v>36</v>
      </c>
      <c r="DR36" s="1" t="s">
        <v>609</v>
      </c>
    </row>
    <row r="37" spans="1:122" ht="21.95" customHeight="1">
      <c r="A37" s="541"/>
      <c r="B37" s="541"/>
      <c r="C37" s="526" t="s">
        <v>169</v>
      </c>
      <c r="D37" s="526"/>
      <c r="E37" s="526"/>
      <c r="F37" s="526"/>
      <c r="G37" s="471"/>
      <c r="H37" s="468"/>
      <c r="I37" s="468"/>
      <c r="J37" s="468"/>
      <c r="K37" s="468"/>
      <c r="L37" s="468"/>
      <c r="M37" s="468"/>
      <c r="N37" s="468"/>
      <c r="O37" s="468"/>
      <c r="P37" s="468"/>
      <c r="Q37" s="22" t="s">
        <v>170</v>
      </c>
      <c r="R37" s="526" t="s">
        <v>168</v>
      </c>
      <c r="S37" s="526"/>
      <c r="T37" s="526"/>
      <c r="U37" s="526"/>
      <c r="V37" s="471"/>
      <c r="W37" s="468"/>
      <c r="X37" s="468"/>
      <c r="Y37" s="468"/>
      <c r="Z37" s="468"/>
      <c r="AA37" s="468"/>
      <c r="AB37" s="468"/>
      <c r="AC37" s="468"/>
      <c r="AD37" s="468"/>
      <c r="AE37" s="468"/>
      <c r="AF37" s="468"/>
      <c r="AG37" s="22" t="s">
        <v>170</v>
      </c>
      <c r="AH37" s="13"/>
      <c r="AI37" s="541"/>
      <c r="AJ37" s="541"/>
      <c r="AK37" s="526" t="s">
        <v>169</v>
      </c>
      <c r="AL37" s="526"/>
      <c r="AM37" s="526"/>
      <c r="AN37" s="526"/>
      <c r="AO37" s="400">
        <v>200</v>
      </c>
      <c r="AP37" s="368"/>
      <c r="AQ37" s="368"/>
      <c r="AR37" s="368"/>
      <c r="AS37" s="368"/>
      <c r="AT37" s="368"/>
      <c r="AU37" s="368"/>
      <c r="AV37" s="368"/>
      <c r="AW37" s="368"/>
      <c r="AX37" s="368"/>
      <c r="AY37" s="22" t="s">
        <v>170</v>
      </c>
      <c r="AZ37" s="526" t="s">
        <v>168</v>
      </c>
      <c r="BA37" s="526"/>
      <c r="BB37" s="526"/>
      <c r="BC37" s="526"/>
      <c r="BD37" s="400">
        <v>250</v>
      </c>
      <c r="BE37" s="368"/>
      <c r="BF37" s="368"/>
      <c r="BG37" s="368"/>
      <c r="BH37" s="368"/>
      <c r="BI37" s="368"/>
      <c r="BJ37" s="368"/>
      <c r="BK37" s="368"/>
      <c r="BL37" s="368"/>
      <c r="BM37" s="368"/>
      <c r="BN37" s="368"/>
      <c r="BO37" s="22" t="s">
        <v>170</v>
      </c>
      <c r="DI37" s="1" t="s">
        <v>351</v>
      </c>
      <c r="DK37" s="1" t="s">
        <v>447</v>
      </c>
      <c r="DM37" s="1">
        <v>37</v>
      </c>
      <c r="DR37" s="1" t="s">
        <v>610</v>
      </c>
    </row>
    <row r="38" spans="1:122" ht="21.95" customHeight="1">
      <c r="AH38" s="13"/>
      <c r="DI38" s="1" t="s">
        <v>352</v>
      </c>
      <c r="DK38" s="1" t="s">
        <v>448</v>
      </c>
      <c r="DM38" s="1">
        <v>38</v>
      </c>
      <c r="DR38" s="1" t="s">
        <v>611</v>
      </c>
    </row>
    <row r="39" spans="1:122" ht="21.95" customHeight="1">
      <c r="AH39" s="13"/>
      <c r="DI39" s="1" t="s">
        <v>353</v>
      </c>
      <c r="DK39" s="1" t="s">
        <v>449</v>
      </c>
      <c r="DM39" s="1">
        <v>39</v>
      </c>
      <c r="DR39" s="1" t="s">
        <v>612</v>
      </c>
    </row>
    <row r="40" spans="1:122" ht="21.95" customHeight="1">
      <c r="AH40" s="13"/>
      <c r="DI40" s="1" t="s">
        <v>354</v>
      </c>
      <c r="DK40" s="1" t="s">
        <v>450</v>
      </c>
      <c r="DM40" s="1">
        <v>40</v>
      </c>
      <c r="DR40" s="1" t="s">
        <v>613</v>
      </c>
    </row>
    <row r="41" spans="1:122" ht="21.95" customHeight="1">
      <c r="DI41" s="1" t="s">
        <v>355</v>
      </c>
      <c r="DK41" s="1" t="s">
        <v>451</v>
      </c>
      <c r="DM41" s="1">
        <v>41</v>
      </c>
      <c r="DR41" s="1" t="s">
        <v>614</v>
      </c>
    </row>
    <row r="42" spans="1:122" ht="21.95" customHeight="1">
      <c r="DI42" s="1" t="s">
        <v>356</v>
      </c>
      <c r="DK42" s="1" t="s">
        <v>452</v>
      </c>
      <c r="DM42" s="1">
        <v>42</v>
      </c>
      <c r="DR42" s="1" t="s">
        <v>615</v>
      </c>
    </row>
    <row r="43" spans="1:122" ht="21.95" customHeight="1">
      <c r="DI43" s="1" t="s">
        <v>357</v>
      </c>
      <c r="DK43" s="1" t="s">
        <v>453</v>
      </c>
      <c r="DM43" s="1">
        <v>43</v>
      </c>
      <c r="DR43" s="1" t="s">
        <v>616</v>
      </c>
    </row>
    <row r="44" spans="1:122" ht="21.95" customHeight="1">
      <c r="AH44" s="13"/>
      <c r="DI44" s="1" t="s">
        <v>358</v>
      </c>
      <c r="DK44" s="1" t="s">
        <v>454</v>
      </c>
      <c r="DM44" s="1">
        <v>44</v>
      </c>
      <c r="DR44" s="1" t="s">
        <v>617</v>
      </c>
    </row>
    <row r="45" spans="1:122" ht="21.95" customHeight="1">
      <c r="AH45" s="13"/>
      <c r="DI45" s="1" t="s">
        <v>359</v>
      </c>
      <c r="DK45" s="1" t="s">
        <v>455</v>
      </c>
      <c r="DM45" s="1">
        <v>45</v>
      </c>
      <c r="DR45" s="1" t="s">
        <v>618</v>
      </c>
    </row>
    <row r="46" spans="1:122" ht="21.95" customHeight="1">
      <c r="DI46" s="1" t="s">
        <v>360</v>
      </c>
      <c r="DK46" s="1" t="s">
        <v>456</v>
      </c>
      <c r="DM46" s="1">
        <v>46</v>
      </c>
      <c r="DR46" s="1" t="s">
        <v>619</v>
      </c>
    </row>
    <row r="47" spans="1:122" ht="21.95" customHeight="1">
      <c r="DI47" s="1" t="s">
        <v>361</v>
      </c>
      <c r="DK47" s="1" t="s">
        <v>457</v>
      </c>
      <c r="DM47" s="1">
        <v>47</v>
      </c>
      <c r="DR47" s="1" t="s">
        <v>620</v>
      </c>
    </row>
    <row r="48" spans="1:122" ht="21.95" customHeight="1">
      <c r="DI48" s="1" t="s">
        <v>362</v>
      </c>
      <c r="DK48" s="1" t="s">
        <v>458</v>
      </c>
      <c r="DM48" s="1">
        <v>48</v>
      </c>
      <c r="DR48" s="1" t="s">
        <v>621</v>
      </c>
    </row>
    <row r="49" spans="34:122" ht="21.95" customHeight="1">
      <c r="DI49" s="1" t="s">
        <v>363</v>
      </c>
      <c r="DK49" s="1" t="s">
        <v>459</v>
      </c>
      <c r="DM49" s="1">
        <v>49</v>
      </c>
      <c r="DR49" s="1" t="s">
        <v>622</v>
      </c>
    </row>
    <row r="50" spans="34:122" ht="21.95" customHeight="1">
      <c r="DI50" s="1" t="s">
        <v>364</v>
      </c>
      <c r="DK50" s="1" t="s">
        <v>460</v>
      </c>
      <c r="DM50" s="1">
        <v>50</v>
      </c>
      <c r="DR50" s="1" t="s">
        <v>623</v>
      </c>
    </row>
    <row r="51" spans="34:122" ht="21.95" customHeight="1">
      <c r="DI51" s="1" t="s">
        <v>365</v>
      </c>
      <c r="DK51" s="1" t="s">
        <v>461</v>
      </c>
      <c r="DM51" s="1">
        <v>51</v>
      </c>
      <c r="DR51" s="1" t="s">
        <v>624</v>
      </c>
    </row>
    <row r="52" spans="34:122" ht="24.95" customHeight="1">
      <c r="DI52" s="1" t="s">
        <v>366</v>
      </c>
      <c r="DK52" s="1" t="s">
        <v>462</v>
      </c>
      <c r="DM52" s="1">
        <v>52</v>
      </c>
      <c r="DR52" s="1" t="s">
        <v>625</v>
      </c>
    </row>
    <row r="53" spans="34:122" ht="24.95" customHeight="1">
      <c r="DI53" s="1" t="s">
        <v>367</v>
      </c>
      <c r="DK53" s="1" t="s">
        <v>463</v>
      </c>
      <c r="DM53" s="1">
        <v>53</v>
      </c>
      <c r="DR53" s="1" t="s">
        <v>626</v>
      </c>
    </row>
    <row r="54" spans="34:122" ht="24.95" customHeight="1">
      <c r="DI54" s="1" t="s">
        <v>368</v>
      </c>
      <c r="DK54" s="1" t="s">
        <v>464</v>
      </c>
      <c r="DM54" s="1">
        <v>54</v>
      </c>
      <c r="DR54" s="1" t="s">
        <v>627</v>
      </c>
    </row>
    <row r="55" spans="34:122" ht="24.95" customHeight="1">
      <c r="DI55" s="1" t="s">
        <v>369</v>
      </c>
      <c r="DK55" s="1" t="s">
        <v>465</v>
      </c>
      <c r="DM55" s="1">
        <v>55</v>
      </c>
      <c r="DR55" s="1" t="s">
        <v>628</v>
      </c>
    </row>
    <row r="56" spans="34:122" ht="24.95" customHeight="1">
      <c r="AH56" s="1" t="s">
        <v>87</v>
      </c>
      <c r="DI56" s="1" t="s">
        <v>370</v>
      </c>
      <c r="DK56" s="1" t="s">
        <v>466</v>
      </c>
      <c r="DM56" s="1">
        <v>56</v>
      </c>
      <c r="DR56" s="1" t="s">
        <v>629</v>
      </c>
    </row>
    <row r="57" spans="34:122" ht="24.95" customHeight="1">
      <c r="DI57" s="1" t="s">
        <v>371</v>
      </c>
      <c r="DK57" s="1" t="s">
        <v>467</v>
      </c>
      <c r="DM57" s="1">
        <v>57</v>
      </c>
      <c r="DR57" s="1" t="s">
        <v>630</v>
      </c>
    </row>
    <row r="58" spans="34:122" ht="24.95" customHeight="1">
      <c r="AH58" s="1" t="s">
        <v>89</v>
      </c>
      <c r="DI58" s="1" t="s">
        <v>372</v>
      </c>
      <c r="DK58" s="1" t="s">
        <v>468</v>
      </c>
      <c r="DM58" s="1">
        <v>58</v>
      </c>
      <c r="DR58" s="1" t="s">
        <v>631</v>
      </c>
    </row>
    <row r="59" spans="34:122" ht="24.95" customHeight="1">
      <c r="DI59" s="1" t="s">
        <v>373</v>
      </c>
      <c r="DK59" s="1" t="s">
        <v>469</v>
      </c>
      <c r="DM59" s="1">
        <v>59</v>
      </c>
      <c r="DR59" s="1" t="s">
        <v>632</v>
      </c>
    </row>
    <row r="60" spans="34:122" ht="24.95" customHeight="1">
      <c r="DI60" s="1" t="s">
        <v>374</v>
      </c>
      <c r="DK60" s="1" t="s">
        <v>470</v>
      </c>
      <c r="DM60" s="1">
        <v>60</v>
      </c>
      <c r="DR60" s="1" t="s">
        <v>633</v>
      </c>
    </row>
    <row r="61" spans="34:122" ht="24.95" customHeight="1">
      <c r="DI61" s="1" t="s">
        <v>375</v>
      </c>
      <c r="DK61" s="1" t="s">
        <v>471</v>
      </c>
      <c r="DM61" s="1">
        <v>61</v>
      </c>
      <c r="DR61" s="1" t="s">
        <v>634</v>
      </c>
    </row>
    <row r="62" spans="34:122" ht="24.95" customHeight="1">
      <c r="AH62" s="13"/>
      <c r="DI62" s="1" t="s">
        <v>376</v>
      </c>
      <c r="DK62" s="1" t="s">
        <v>472</v>
      </c>
      <c r="DM62" s="1">
        <v>62</v>
      </c>
      <c r="DR62" s="1" t="s">
        <v>635</v>
      </c>
    </row>
    <row r="63" spans="34:122" ht="24.95" customHeight="1">
      <c r="DI63" s="1" t="s">
        <v>377</v>
      </c>
      <c r="DK63" s="1" t="s">
        <v>473</v>
      </c>
      <c r="DM63" s="1">
        <v>63</v>
      </c>
      <c r="DR63" s="1" t="s">
        <v>636</v>
      </c>
    </row>
    <row r="64" spans="34:122" ht="24.95" customHeight="1">
      <c r="DI64" s="1" t="s">
        <v>378</v>
      </c>
      <c r="DK64" s="1" t="s">
        <v>474</v>
      </c>
      <c r="DR64" s="1" t="s">
        <v>637</v>
      </c>
    </row>
    <row r="65" spans="34:122" ht="24.95" customHeight="1">
      <c r="DI65" s="1" t="s">
        <v>408</v>
      </c>
      <c r="DK65" s="1" t="s">
        <v>475</v>
      </c>
      <c r="DR65" s="1" t="s">
        <v>638</v>
      </c>
    </row>
    <row r="66" spans="34:122" ht="24.95" customHeight="1">
      <c r="DI66" s="1" t="s">
        <v>379</v>
      </c>
      <c r="DK66" s="1" t="s">
        <v>476</v>
      </c>
      <c r="DR66" s="1" t="s">
        <v>639</v>
      </c>
    </row>
    <row r="67" spans="34:122" ht="21.95" customHeight="1">
      <c r="AH67" s="13" t="s">
        <v>31</v>
      </c>
      <c r="DI67" s="1" t="s">
        <v>380</v>
      </c>
      <c r="DK67" s="1" t="s">
        <v>477</v>
      </c>
      <c r="DR67" s="1" t="s">
        <v>640</v>
      </c>
    </row>
    <row r="68" spans="34:122" ht="15" customHeight="1">
      <c r="DI68" s="1" t="s">
        <v>381</v>
      </c>
      <c r="DK68" s="1" t="s">
        <v>478</v>
      </c>
      <c r="DR68" s="1" t="s">
        <v>641</v>
      </c>
    </row>
    <row r="69" spans="34:122" ht="15" customHeight="1">
      <c r="DI69" s="1" t="s">
        <v>382</v>
      </c>
      <c r="DK69" s="1" t="s">
        <v>479</v>
      </c>
      <c r="DR69" s="1" t="s">
        <v>642</v>
      </c>
    </row>
    <row r="70" spans="34:122" ht="15" customHeight="1">
      <c r="DI70" s="1" t="s">
        <v>383</v>
      </c>
      <c r="DK70" s="1" t="s">
        <v>480</v>
      </c>
      <c r="DR70" s="1" t="s">
        <v>643</v>
      </c>
    </row>
    <row r="71" spans="34:122" ht="15" customHeight="1">
      <c r="DI71" s="1" t="s">
        <v>384</v>
      </c>
      <c r="DK71" s="1" t="s">
        <v>481</v>
      </c>
      <c r="DR71" s="1" t="s">
        <v>644</v>
      </c>
    </row>
    <row r="72" spans="34:122" ht="15" customHeight="1">
      <c r="DI72" s="1" t="s">
        <v>385</v>
      </c>
      <c r="DK72" s="1" t="s">
        <v>482</v>
      </c>
      <c r="DR72" s="1" t="s">
        <v>645</v>
      </c>
    </row>
    <row r="73" spans="34:122" ht="15" customHeight="1">
      <c r="DI73" s="1" t="s">
        <v>386</v>
      </c>
      <c r="DK73" s="1" t="s">
        <v>483</v>
      </c>
      <c r="DR73" s="1" t="s">
        <v>646</v>
      </c>
    </row>
    <row r="74" spans="34:122" ht="15" customHeight="1">
      <c r="DI74" s="1" t="s">
        <v>387</v>
      </c>
      <c r="DK74" s="1" t="s">
        <v>484</v>
      </c>
      <c r="DR74" s="1" t="s">
        <v>647</v>
      </c>
    </row>
    <row r="75" spans="34:122" ht="15" customHeight="1">
      <c r="DI75" s="1" t="s">
        <v>388</v>
      </c>
      <c r="DK75" s="1" t="s">
        <v>485</v>
      </c>
      <c r="DR75" s="1" t="s">
        <v>648</v>
      </c>
    </row>
    <row r="76" spans="34:122" ht="15" customHeight="1">
      <c r="DI76" s="1" t="s">
        <v>389</v>
      </c>
      <c r="DK76" s="1" t="s">
        <v>486</v>
      </c>
      <c r="DR76" s="1" t="s">
        <v>649</v>
      </c>
    </row>
    <row r="77" spans="34:122" ht="15" customHeight="1">
      <c r="DI77" s="1" t="s">
        <v>390</v>
      </c>
      <c r="DK77" s="1" t="s">
        <v>487</v>
      </c>
      <c r="DR77" s="1" t="s">
        <v>650</v>
      </c>
    </row>
    <row r="78" spans="34:122" ht="15" customHeight="1">
      <c r="DI78" s="1" t="s">
        <v>391</v>
      </c>
      <c r="DK78" s="1" t="s">
        <v>488</v>
      </c>
      <c r="DR78" s="1" t="s">
        <v>651</v>
      </c>
    </row>
    <row r="79" spans="34:122" ht="15" customHeight="1">
      <c r="DI79" s="1" t="s">
        <v>392</v>
      </c>
      <c r="DK79" s="1" t="s">
        <v>489</v>
      </c>
      <c r="DR79" s="1" t="s">
        <v>652</v>
      </c>
    </row>
    <row r="80" spans="34:122" ht="15" customHeight="1">
      <c r="DI80" s="1" t="s">
        <v>393</v>
      </c>
      <c r="DK80" s="1" t="s">
        <v>490</v>
      </c>
      <c r="DR80" s="1" t="s">
        <v>653</v>
      </c>
    </row>
    <row r="81" spans="113:122" ht="15" customHeight="1">
      <c r="DI81" s="1" t="s">
        <v>394</v>
      </c>
      <c r="DK81" s="1" t="s">
        <v>491</v>
      </c>
      <c r="DR81" s="1" t="s">
        <v>654</v>
      </c>
    </row>
    <row r="82" spans="113:122" ht="15" customHeight="1">
      <c r="DI82" s="1" t="s">
        <v>395</v>
      </c>
      <c r="DK82" s="1" t="s">
        <v>492</v>
      </c>
      <c r="DR82" s="1" t="s">
        <v>655</v>
      </c>
    </row>
    <row r="83" spans="113:122" ht="15" customHeight="1">
      <c r="DI83" s="1" t="s">
        <v>396</v>
      </c>
      <c r="DK83" s="1" t="s">
        <v>493</v>
      </c>
      <c r="DR83" s="1" t="s">
        <v>656</v>
      </c>
    </row>
    <row r="84" spans="113:122" ht="15" customHeight="1">
      <c r="DI84" s="1" t="s">
        <v>397</v>
      </c>
      <c r="DK84" s="1" t="s">
        <v>494</v>
      </c>
      <c r="DR84" s="1" t="s">
        <v>657</v>
      </c>
    </row>
    <row r="85" spans="113:122" ht="15" customHeight="1">
      <c r="DI85" s="1" t="s">
        <v>398</v>
      </c>
      <c r="DK85" s="1" t="s">
        <v>495</v>
      </c>
      <c r="DR85" s="1" t="s">
        <v>658</v>
      </c>
    </row>
    <row r="86" spans="113:122" ht="15" customHeight="1">
      <c r="DI86" s="1" t="s">
        <v>399</v>
      </c>
      <c r="DK86" s="1" t="s">
        <v>496</v>
      </c>
      <c r="DR86" s="1" t="s">
        <v>659</v>
      </c>
    </row>
    <row r="87" spans="113:122" ht="15" customHeight="1">
      <c r="DI87" s="1" t="s">
        <v>400</v>
      </c>
      <c r="DK87" s="1" t="s">
        <v>497</v>
      </c>
      <c r="DR87" s="1" t="s">
        <v>660</v>
      </c>
    </row>
    <row r="88" spans="113:122" ht="15" customHeight="1">
      <c r="DI88" s="1" t="s">
        <v>401</v>
      </c>
      <c r="DK88" s="1" t="s">
        <v>498</v>
      </c>
      <c r="DR88" s="1" t="s">
        <v>661</v>
      </c>
    </row>
    <row r="89" spans="113:122" ht="15" customHeight="1">
      <c r="DI89" s="1" t="s">
        <v>402</v>
      </c>
      <c r="DK89" s="1" t="s">
        <v>499</v>
      </c>
      <c r="DR89" s="1" t="s">
        <v>662</v>
      </c>
    </row>
    <row r="90" spans="113:122" ht="15" customHeight="1">
      <c r="DI90" s="1" t="s">
        <v>403</v>
      </c>
      <c r="DK90" s="1" t="s">
        <v>500</v>
      </c>
      <c r="DR90" s="1" t="s">
        <v>663</v>
      </c>
    </row>
    <row r="91" spans="113:122" ht="15" customHeight="1">
      <c r="DI91" s="1" t="s">
        <v>404</v>
      </c>
      <c r="DK91" s="1" t="s">
        <v>501</v>
      </c>
      <c r="DR91" s="1" t="s">
        <v>664</v>
      </c>
    </row>
    <row r="92" spans="113:122" ht="15" customHeight="1">
      <c r="DI92" s="1" t="s">
        <v>405</v>
      </c>
      <c r="DK92" s="1" t="s">
        <v>502</v>
      </c>
      <c r="DR92" s="1" t="s">
        <v>665</v>
      </c>
    </row>
    <row r="93" spans="113:122" ht="15" customHeight="1">
      <c r="DI93" s="1" t="s">
        <v>406</v>
      </c>
      <c r="DK93" s="1" t="s">
        <v>503</v>
      </c>
      <c r="DR93" s="1" t="s">
        <v>666</v>
      </c>
    </row>
    <row r="94" spans="113:122" ht="15" customHeight="1">
      <c r="DI94" s="1" t="s">
        <v>312</v>
      </c>
      <c r="DK94" s="1" t="s">
        <v>504</v>
      </c>
      <c r="DR94" s="1" t="s">
        <v>667</v>
      </c>
    </row>
    <row r="95" spans="113:122" ht="15" customHeight="1">
      <c r="DI95" s="1" t="s">
        <v>410</v>
      </c>
      <c r="DK95" s="1" t="s">
        <v>505</v>
      </c>
      <c r="DR95" s="1" t="s">
        <v>668</v>
      </c>
    </row>
    <row r="96" spans="113:122" ht="15" customHeight="1">
      <c r="DR96" s="1" t="s">
        <v>669</v>
      </c>
    </row>
    <row r="97" spans="113:122" ht="15" customHeight="1">
      <c r="DR97" s="1" t="s">
        <v>670</v>
      </c>
    </row>
    <row r="98" spans="113:122" ht="15" customHeight="1">
      <c r="DR98" s="1" t="s">
        <v>671</v>
      </c>
    </row>
    <row r="99" spans="113:122" ht="15" customHeight="1">
      <c r="DR99" s="1" t="s">
        <v>672</v>
      </c>
    </row>
    <row r="100" spans="113:122" ht="15" customHeight="1">
      <c r="DR100" s="1" t="s">
        <v>673</v>
      </c>
    </row>
    <row r="101" spans="113:122" ht="15" customHeight="1">
      <c r="DR101" s="1" t="s">
        <v>674</v>
      </c>
    </row>
    <row r="102" spans="113:122" ht="15" customHeight="1">
      <c r="DR102" s="1" t="s">
        <v>675</v>
      </c>
    </row>
    <row r="103" spans="113:122" ht="15" customHeight="1">
      <c r="DR103" s="1" t="s">
        <v>676</v>
      </c>
    </row>
    <row r="104" spans="113:122" ht="15" customHeight="1">
      <c r="DR104" s="1" t="s">
        <v>677</v>
      </c>
    </row>
    <row r="105" spans="113:122" ht="15" customHeight="1">
      <c r="DR105" s="1" t="s">
        <v>678</v>
      </c>
    </row>
    <row r="106" spans="113:122" ht="15" customHeight="1">
      <c r="DI106" s="66"/>
      <c r="DJ106" s="66"/>
      <c r="DK106" s="66"/>
      <c r="DL106" s="66"/>
      <c r="DM106" s="66"/>
      <c r="DN106" s="66"/>
      <c r="DO106" s="66"/>
      <c r="DP106" s="66"/>
      <c r="DQ106" s="66"/>
      <c r="DR106" s="66" t="s">
        <v>679</v>
      </c>
    </row>
    <row r="107" spans="113:122" ht="15" customHeight="1">
      <c r="DR107" s="1" t="s">
        <v>680</v>
      </c>
    </row>
    <row r="108" spans="113:122" ht="15" customHeight="1">
      <c r="DR108" s="1" t="s">
        <v>681</v>
      </c>
    </row>
    <row r="109" spans="113:122" ht="15" customHeight="1">
      <c r="DR109" s="1" t="s">
        <v>682</v>
      </c>
    </row>
    <row r="110" spans="113:122" ht="15" customHeight="1">
      <c r="DR110" s="1" t="s">
        <v>683</v>
      </c>
    </row>
    <row r="111" spans="113:122" ht="15" customHeight="1">
      <c r="DR111" s="1" t="s">
        <v>684</v>
      </c>
    </row>
    <row r="112" spans="113:122" ht="15" customHeight="1">
      <c r="DR112" s="1" t="s">
        <v>685</v>
      </c>
    </row>
    <row r="113" spans="122:122" ht="15" customHeight="1">
      <c r="DR113" s="1" t="s">
        <v>686</v>
      </c>
    </row>
    <row r="114" spans="122:122" ht="15" customHeight="1">
      <c r="DR114" s="1" t="s">
        <v>687</v>
      </c>
    </row>
    <row r="115" spans="122:122" ht="15" customHeight="1">
      <c r="DR115" s="1" t="s">
        <v>688</v>
      </c>
    </row>
    <row r="116" spans="122:122" ht="15" customHeight="1">
      <c r="DR116" s="1" t="s">
        <v>689</v>
      </c>
    </row>
    <row r="117" spans="122:122" ht="15" customHeight="1">
      <c r="DR117" s="1" t="s">
        <v>690</v>
      </c>
    </row>
    <row r="118" spans="122:122" ht="15" customHeight="1">
      <c r="DR118" s="1" t="s">
        <v>691</v>
      </c>
    </row>
    <row r="119" spans="122:122" ht="15" customHeight="1">
      <c r="DR119" s="1" t="s">
        <v>692</v>
      </c>
    </row>
    <row r="120" spans="122:122" ht="15" customHeight="1">
      <c r="DR120" s="1" t="s">
        <v>693</v>
      </c>
    </row>
    <row r="121" spans="122:122" ht="15" customHeight="1">
      <c r="DR121" s="1" t="s">
        <v>694</v>
      </c>
    </row>
    <row r="122" spans="122:122" ht="15" customHeight="1">
      <c r="DR122" s="1" t="s">
        <v>695</v>
      </c>
    </row>
  </sheetData>
  <sheetProtection algorithmName="SHA-512" hashValue="bsoHrf1hXXX/Ed4BQXGuzeH7obcBfzOaE9qsU97SsITaU5ZzrWeXKtYaYPPSmP8J167XIN0fiBN3BLfo5BKMqg==" saltValue="PB58ZJA54v1AtcwFiLB3iA==" spinCount="100000" sheet="1" selectLockedCells="1"/>
  <mergeCells count="264">
    <mergeCell ref="AI34:AN34"/>
    <mergeCell ref="AO34:AX34"/>
    <mergeCell ref="AY34:BO34"/>
    <mergeCell ref="AI35:AJ37"/>
    <mergeCell ref="AK35:AN35"/>
    <mergeCell ref="AO35:AX35"/>
    <mergeCell ref="AZ35:BC35"/>
    <mergeCell ref="BD35:BO35"/>
    <mergeCell ref="AK36:AN36"/>
    <mergeCell ref="AO36:BO36"/>
    <mergeCell ref="AK37:AN37"/>
    <mergeCell ref="AO37:AX37"/>
    <mergeCell ref="AZ37:BC37"/>
    <mergeCell ref="BD37:BN37"/>
    <mergeCell ref="AI27:AN27"/>
    <mergeCell ref="AO27:BO27"/>
    <mergeCell ref="AI28:AN28"/>
    <mergeCell ref="AO28:AV28"/>
    <mergeCell ref="AX28:BC28"/>
    <mergeCell ref="BD28:BO28"/>
    <mergeCell ref="AI29:AJ31"/>
    <mergeCell ref="AK29:AN29"/>
    <mergeCell ref="AO29:AP29"/>
    <mergeCell ref="AQ29:AR29"/>
    <mergeCell ref="AT29:AU29"/>
    <mergeCell ref="AW29:AY29"/>
    <mergeCell ref="AZ29:BA29"/>
    <mergeCell ref="BB29:BC29"/>
    <mergeCell ref="BE29:BF29"/>
    <mergeCell ref="BH29:BO29"/>
    <mergeCell ref="AK30:AN30"/>
    <mergeCell ref="AO30:AX30"/>
    <mergeCell ref="AY30:BO30"/>
    <mergeCell ref="AK31:AN31"/>
    <mergeCell ref="AO31:AP31"/>
    <mergeCell ref="AQ31:BA31"/>
    <mergeCell ref="BB31:BC31"/>
    <mergeCell ref="BD31:BO31"/>
    <mergeCell ref="AI22:AN22"/>
    <mergeCell ref="AO22:AV22"/>
    <mergeCell ref="AX22:BE22"/>
    <mergeCell ref="BG22:BN22"/>
    <mergeCell ref="AI23:AN23"/>
    <mergeCell ref="AO23:AV23"/>
    <mergeCell ref="AX23:BE23"/>
    <mergeCell ref="BG23:BN23"/>
    <mergeCell ref="AI24:AN24"/>
    <mergeCell ref="AO24:AV24"/>
    <mergeCell ref="AX24:BE24"/>
    <mergeCell ref="BG24:BN24"/>
    <mergeCell ref="AI19:AN19"/>
    <mergeCell ref="AO19:AV19"/>
    <mergeCell ref="AX19:BE19"/>
    <mergeCell ref="BG19:BN19"/>
    <mergeCell ref="AI20:AN20"/>
    <mergeCell ref="AO20:AV20"/>
    <mergeCell ref="AX20:BE20"/>
    <mergeCell ref="BG20:BN20"/>
    <mergeCell ref="AI21:AN21"/>
    <mergeCell ref="AO21:AV21"/>
    <mergeCell ref="AX21:BE21"/>
    <mergeCell ref="BG21:BN21"/>
    <mergeCell ref="AI16:AN16"/>
    <mergeCell ref="AO16:AV16"/>
    <mergeCell ref="AX16:BE16"/>
    <mergeCell ref="BG16:BN16"/>
    <mergeCell ref="AI17:AN17"/>
    <mergeCell ref="AO17:AV17"/>
    <mergeCell ref="AX17:BE17"/>
    <mergeCell ref="BG17:BN17"/>
    <mergeCell ref="AI18:AN18"/>
    <mergeCell ref="AO18:AV18"/>
    <mergeCell ref="AX18:BE18"/>
    <mergeCell ref="BG18:BN18"/>
    <mergeCell ref="AI11:AN11"/>
    <mergeCell ref="AO11:AW11"/>
    <mergeCell ref="AX11:BF11"/>
    <mergeCell ref="BG11:BO11"/>
    <mergeCell ref="AI12:AJ15"/>
    <mergeCell ref="AK12:AN12"/>
    <mergeCell ref="AO12:AV12"/>
    <mergeCell ref="AX12:BE12"/>
    <mergeCell ref="BG12:BN12"/>
    <mergeCell ref="AK13:AN13"/>
    <mergeCell ref="AO13:AV13"/>
    <mergeCell ref="AX13:BE13"/>
    <mergeCell ref="BG13:BN13"/>
    <mergeCell ref="AK14:AN14"/>
    <mergeCell ref="AO14:AV14"/>
    <mergeCell ref="AX14:BE14"/>
    <mergeCell ref="BG14:BN14"/>
    <mergeCell ref="AK15:AN15"/>
    <mergeCell ref="AO15:AV15"/>
    <mergeCell ref="AX15:BE15"/>
    <mergeCell ref="BG15:BN15"/>
    <mergeCell ref="BH8:BO8"/>
    <mergeCell ref="AK9:AN9"/>
    <mergeCell ref="AO9:AS9"/>
    <mergeCell ref="AT9:BO9"/>
    <mergeCell ref="AK10:AN10"/>
    <mergeCell ref="AO10:AP10"/>
    <mergeCell ref="AQ10:BA10"/>
    <mergeCell ref="BB10:BC10"/>
    <mergeCell ref="BD10:BO10"/>
    <mergeCell ref="AI8:AJ10"/>
    <mergeCell ref="AK8:AN8"/>
    <mergeCell ref="AO8:AP8"/>
    <mergeCell ref="AQ8:AR8"/>
    <mergeCell ref="AT8:AU8"/>
    <mergeCell ref="AW8:AY8"/>
    <mergeCell ref="AZ8:BA8"/>
    <mergeCell ref="BB8:BC8"/>
    <mergeCell ref="BE8:BF8"/>
    <mergeCell ref="AI6:AN6"/>
    <mergeCell ref="AO6:AR6"/>
    <mergeCell ref="AT6:AU6"/>
    <mergeCell ref="AW6:AZ6"/>
    <mergeCell ref="BA6:BO6"/>
    <mergeCell ref="AI7:AN7"/>
    <mergeCell ref="AO7:AX7"/>
    <mergeCell ref="AZ7:BC7"/>
    <mergeCell ref="BD7:BN7"/>
    <mergeCell ref="BL1:BO1"/>
    <mergeCell ref="AM2:BK2"/>
    <mergeCell ref="AI4:AN4"/>
    <mergeCell ref="AO4:BO4"/>
    <mergeCell ref="AI5:AN5"/>
    <mergeCell ref="AO5:BB5"/>
    <mergeCell ref="BD5:BE5"/>
    <mergeCell ref="BF5:BJ5"/>
    <mergeCell ref="BK5:BL5"/>
    <mergeCell ref="BM5:BO5"/>
    <mergeCell ref="AD1:AG1"/>
    <mergeCell ref="E2:AC2"/>
    <mergeCell ref="A4:F4"/>
    <mergeCell ref="A5:F5"/>
    <mergeCell ref="A6:F6"/>
    <mergeCell ref="P24:W24"/>
    <mergeCell ref="Y24:AF24"/>
    <mergeCell ref="A27:F27"/>
    <mergeCell ref="G4:AG4"/>
    <mergeCell ref="G6:J6"/>
    <mergeCell ref="L6:M6"/>
    <mergeCell ref="V5:W5"/>
    <mergeCell ref="X5:AB5"/>
    <mergeCell ref="AC5:AD5"/>
    <mergeCell ref="AE5:AG5"/>
    <mergeCell ref="G5:T5"/>
    <mergeCell ref="O6:R6"/>
    <mergeCell ref="S6:AG6"/>
    <mergeCell ref="G11:O11"/>
    <mergeCell ref="P11:X11"/>
    <mergeCell ref="Y11:AG11"/>
    <mergeCell ref="I10:S10"/>
    <mergeCell ref="C10:F10"/>
    <mergeCell ref="G10:H10"/>
    <mergeCell ref="G14:N14"/>
    <mergeCell ref="P14:W14"/>
    <mergeCell ref="G28:N28"/>
    <mergeCell ref="P28:U28"/>
    <mergeCell ref="V28:AG28"/>
    <mergeCell ref="G19:N19"/>
    <mergeCell ref="P19:W19"/>
    <mergeCell ref="Y19:AF19"/>
    <mergeCell ref="G20:N20"/>
    <mergeCell ref="P20:W20"/>
    <mergeCell ref="Y20:AF20"/>
    <mergeCell ref="G24:N24"/>
    <mergeCell ref="G23:N23"/>
    <mergeCell ref="P23:W23"/>
    <mergeCell ref="Y23:AF23"/>
    <mergeCell ref="G22:N22"/>
    <mergeCell ref="P22:W22"/>
    <mergeCell ref="Y22:AF22"/>
    <mergeCell ref="P15:W15"/>
    <mergeCell ref="Y15:AF15"/>
    <mergeCell ref="G16:N16"/>
    <mergeCell ref="T10:U10"/>
    <mergeCell ref="V10:AG10"/>
    <mergeCell ref="A8:B10"/>
    <mergeCell ref="L9:AG9"/>
    <mergeCell ref="Z8:AG8"/>
    <mergeCell ref="W8:X8"/>
    <mergeCell ref="G9:K9"/>
    <mergeCell ref="C8:F8"/>
    <mergeCell ref="C9:F9"/>
    <mergeCell ref="G8:H8"/>
    <mergeCell ref="I8:J8"/>
    <mergeCell ref="L8:M8"/>
    <mergeCell ref="O8:Q8"/>
    <mergeCell ref="R8:S8"/>
    <mergeCell ref="T8:U8"/>
    <mergeCell ref="A11:F11"/>
    <mergeCell ref="A16:F16"/>
    <mergeCell ref="A17:F17"/>
    <mergeCell ref="P16:W16"/>
    <mergeCell ref="Y16:AF16"/>
    <mergeCell ref="G17:N17"/>
    <mergeCell ref="P17:W17"/>
    <mergeCell ref="Y17:AF17"/>
    <mergeCell ref="G18:N18"/>
    <mergeCell ref="P18:W18"/>
    <mergeCell ref="Y18:AF18"/>
    <mergeCell ref="Y12:AF12"/>
    <mergeCell ref="Y13:AF13"/>
    <mergeCell ref="Y14:AF14"/>
    <mergeCell ref="G15:N15"/>
    <mergeCell ref="A12:B15"/>
    <mergeCell ref="C12:F12"/>
    <mergeCell ref="C13:F13"/>
    <mergeCell ref="C14:F14"/>
    <mergeCell ref="C15:F15"/>
    <mergeCell ref="G12:N12"/>
    <mergeCell ref="P12:W12"/>
    <mergeCell ref="G13:N13"/>
    <mergeCell ref="P13:W13"/>
    <mergeCell ref="A22:F22"/>
    <mergeCell ref="A23:F23"/>
    <mergeCell ref="A24:F24"/>
    <mergeCell ref="R37:U37"/>
    <mergeCell ref="Q34:AG34"/>
    <mergeCell ref="R35:U35"/>
    <mergeCell ref="G34:P34"/>
    <mergeCell ref="G35:P35"/>
    <mergeCell ref="V35:AG35"/>
    <mergeCell ref="G37:P37"/>
    <mergeCell ref="V37:AF37"/>
    <mergeCell ref="A34:F34"/>
    <mergeCell ref="A35:B37"/>
    <mergeCell ref="C37:F37"/>
    <mergeCell ref="C35:F35"/>
    <mergeCell ref="C36:F36"/>
    <mergeCell ref="G36:AG36"/>
    <mergeCell ref="T31:U31"/>
    <mergeCell ref="V31:AG31"/>
    <mergeCell ref="C30:F30"/>
    <mergeCell ref="A28:F28"/>
    <mergeCell ref="G27:AG27"/>
    <mergeCell ref="G30:P30"/>
    <mergeCell ref="Q30:AG30"/>
    <mergeCell ref="A7:F7"/>
    <mergeCell ref="G7:P7"/>
    <mergeCell ref="R7:U7"/>
    <mergeCell ref="V7:AF7"/>
    <mergeCell ref="A21:F21"/>
    <mergeCell ref="G21:N21"/>
    <mergeCell ref="P21:W21"/>
    <mergeCell ref="Y21:AF21"/>
    <mergeCell ref="R29:S29"/>
    <mergeCell ref="T29:U29"/>
    <mergeCell ref="W29:X29"/>
    <mergeCell ref="Z29:AG29"/>
    <mergeCell ref="A29:B31"/>
    <mergeCell ref="C29:F29"/>
    <mergeCell ref="G29:H29"/>
    <mergeCell ref="I29:J29"/>
    <mergeCell ref="L29:M29"/>
    <mergeCell ref="O29:Q29"/>
    <mergeCell ref="C31:F31"/>
    <mergeCell ref="A20:F20"/>
    <mergeCell ref="A18:F18"/>
    <mergeCell ref="A19:F19"/>
    <mergeCell ref="G31:H31"/>
    <mergeCell ref="I31:S31"/>
  </mergeCells>
  <phoneticPr fontId="2"/>
  <dataValidations count="5">
    <dataValidation type="list" allowBlank="1" showInputMessage="1" showErrorMessage="1" sqref="G29:H29 R29:S29 AO29:AP29 AZ29:BA29">
      <formula1>"令和,平成"</formula1>
    </dataValidation>
    <dataValidation type="list" allowBlank="1" showInputMessage="1" showErrorMessage="1" sqref="I29:J29 T29:U29 AQ29:AR29 BB29:BC29">
      <formula1>$DM$1:$DM$63</formula1>
    </dataValidation>
    <dataValidation type="list" allowBlank="1" showInputMessage="1" showErrorMessage="1" sqref="L29:M29 W29:X29 AT29:AU29 BE29:BF29">
      <formula1>"1,2,3,4,5,6,7,8,9,10,11,12"</formula1>
    </dataValidation>
    <dataValidation imeMode="off" allowBlank="1" showInputMessage="1" showErrorMessage="1" sqref="G30 G37:P37 AO30 AO37:AX37 AO12:AV24 AX12:BE24 BG12:BN24 G12:N24 P12:W24 Y12:AF24"/>
    <dataValidation imeMode="off" allowBlank="1" showInputMessage="1" showErrorMessage="1" sqref="V37:AF37 BD37:BN37"/>
  </dataValidations>
  <hyperlinks>
    <hyperlink ref="BP28" r:id="rId1"/>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P36"/>
  <sheetViews>
    <sheetView view="pageBreakPreview" zoomScale="80" zoomScaleNormal="100" zoomScaleSheetLayoutView="80" workbookViewId="0">
      <selection activeCell="M13" sqref="M13:P13"/>
    </sheetView>
  </sheetViews>
  <sheetFormatPr defaultColWidth="2.625" defaultRowHeight="15" customHeight="1"/>
  <cols>
    <col min="1" max="4" width="2.625" style="15"/>
    <col min="5" max="19" width="2.625" style="1"/>
    <col min="20" max="20" width="2.625" style="1" customWidth="1"/>
    <col min="21" max="34" width="2.625" style="1"/>
    <col min="35" max="38" width="2.625" style="15"/>
    <col min="39" max="53" width="2.625" style="1"/>
    <col min="54" max="54" width="2.625" style="1" customWidth="1"/>
    <col min="55" max="16384" width="2.625" style="1"/>
  </cols>
  <sheetData>
    <row r="1" spans="1:68" ht="24.75" customHeight="1">
      <c r="A1" s="29"/>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31"/>
      <c r="AD1" s="447" t="s">
        <v>171</v>
      </c>
      <c r="AE1" s="448"/>
      <c r="AF1" s="448"/>
      <c r="AG1" s="44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31"/>
      <c r="BL1" s="447" t="s">
        <v>171</v>
      </c>
      <c r="BM1" s="448"/>
      <c r="BN1" s="448"/>
      <c r="BO1" s="449"/>
    </row>
    <row r="2" spans="1:68" ht="43.5" customHeight="1">
      <c r="B2" s="1"/>
      <c r="C2" s="1"/>
      <c r="D2" s="1"/>
      <c r="E2" s="603" t="s">
        <v>172</v>
      </c>
      <c r="F2" s="604"/>
      <c r="G2" s="604"/>
      <c r="H2" s="604"/>
      <c r="I2" s="604"/>
      <c r="J2" s="604"/>
      <c r="K2" s="604"/>
      <c r="L2" s="604"/>
      <c r="M2" s="604"/>
      <c r="N2" s="604"/>
      <c r="O2" s="604"/>
      <c r="P2" s="604"/>
      <c r="Q2" s="604"/>
      <c r="R2" s="604"/>
      <c r="S2" s="604"/>
      <c r="T2" s="604"/>
      <c r="U2" s="604"/>
      <c r="V2" s="604"/>
      <c r="W2" s="604"/>
      <c r="X2" s="604"/>
      <c r="Y2" s="604"/>
      <c r="Z2" s="604"/>
      <c r="AA2" s="604"/>
      <c r="AB2" s="604"/>
      <c r="AC2" s="604"/>
      <c r="AG2" s="2"/>
      <c r="AJ2" s="1"/>
      <c r="AK2" s="1"/>
      <c r="AL2" s="1"/>
      <c r="AM2" s="603" t="s">
        <v>172</v>
      </c>
      <c r="AN2" s="604"/>
      <c r="AO2" s="604"/>
      <c r="AP2" s="604"/>
      <c r="AQ2" s="604"/>
      <c r="AR2" s="604"/>
      <c r="AS2" s="604"/>
      <c r="AT2" s="604"/>
      <c r="AU2" s="604"/>
      <c r="AV2" s="604"/>
      <c r="AW2" s="604"/>
      <c r="AX2" s="604"/>
      <c r="AY2" s="604"/>
      <c r="AZ2" s="604"/>
      <c r="BA2" s="604"/>
      <c r="BB2" s="604"/>
      <c r="BC2" s="604"/>
      <c r="BD2" s="604"/>
      <c r="BE2" s="604"/>
      <c r="BF2" s="604"/>
      <c r="BG2" s="604"/>
      <c r="BH2" s="604"/>
      <c r="BI2" s="604"/>
      <c r="BJ2" s="604"/>
      <c r="BK2" s="604"/>
      <c r="BO2" s="2"/>
    </row>
    <row r="3" spans="1:68" ht="34.5" customHeight="1">
      <c r="A3" s="605" t="str">
        <f>IF(様式3_土地・建物の状況!V10="","",様式3_土地・建物の状況!V10)</f>
        <v/>
      </c>
      <c r="B3" s="606"/>
      <c r="C3" s="606"/>
      <c r="D3" s="606"/>
      <c r="E3" s="606"/>
      <c r="F3" s="606"/>
      <c r="G3" s="606"/>
      <c r="H3" s="606"/>
      <c r="I3" s="606"/>
      <c r="J3" s="606"/>
      <c r="K3" s="606"/>
      <c r="L3" s="36" t="s">
        <v>173</v>
      </c>
      <c r="M3" s="35"/>
      <c r="N3" s="35"/>
      <c r="O3" s="35"/>
      <c r="P3" s="35"/>
      <c r="Q3" s="35"/>
      <c r="R3" s="35"/>
      <c r="S3" s="35"/>
      <c r="T3" s="35"/>
      <c r="U3" s="35"/>
      <c r="V3" s="35"/>
      <c r="W3" s="35"/>
      <c r="X3" s="35"/>
      <c r="Y3" s="35"/>
      <c r="Z3" s="35"/>
      <c r="AA3" s="35"/>
      <c r="AB3" s="35"/>
      <c r="AC3" s="35"/>
      <c r="AG3" s="2"/>
      <c r="AI3" s="605" t="str">
        <f>IF(様式3_土地・建物の状況!BD10="","",様式3_土地・建物の状況!BD10)</f>
        <v>㈱〇〇〇 代表取締役 仙台 太郎</v>
      </c>
      <c r="AJ3" s="606"/>
      <c r="AK3" s="606"/>
      <c r="AL3" s="606"/>
      <c r="AM3" s="606"/>
      <c r="AN3" s="606"/>
      <c r="AO3" s="606"/>
      <c r="AP3" s="606"/>
      <c r="AQ3" s="606"/>
      <c r="AR3" s="606"/>
      <c r="AS3" s="606"/>
      <c r="AT3" s="36" t="s">
        <v>173</v>
      </c>
      <c r="AV3" s="45" t="s">
        <v>717</v>
      </c>
      <c r="AW3" s="35"/>
      <c r="AX3" s="35"/>
      <c r="AY3" s="35"/>
      <c r="AZ3" s="35"/>
      <c r="BA3" s="35"/>
      <c r="BB3" s="35"/>
      <c r="BC3" s="35"/>
      <c r="BD3" s="35"/>
      <c r="BE3" s="35"/>
      <c r="BF3" s="35"/>
      <c r="BG3" s="35"/>
      <c r="BH3" s="35"/>
      <c r="BI3" s="35"/>
      <c r="BJ3" s="35"/>
      <c r="BK3" s="35"/>
      <c r="BO3" s="2"/>
    </row>
    <row r="4" spans="1:68" ht="22.5" customHeight="1">
      <c r="A4" s="37"/>
      <c r="B4" s="38"/>
      <c r="C4" s="38"/>
      <c r="D4" s="38"/>
      <c r="E4" s="38"/>
      <c r="F4" s="38"/>
      <c r="G4" s="38"/>
      <c r="H4" s="38"/>
      <c r="I4" s="38"/>
      <c r="J4" s="38"/>
      <c r="K4" s="38"/>
      <c r="L4" s="36"/>
      <c r="M4" s="35"/>
      <c r="N4" s="35"/>
      <c r="O4" s="35"/>
      <c r="P4" s="35"/>
      <c r="Q4" s="35"/>
      <c r="R4" s="35"/>
      <c r="S4" s="35"/>
      <c r="T4" s="35"/>
      <c r="U4" s="35"/>
      <c r="V4" s="35"/>
      <c r="W4" s="35"/>
      <c r="X4" s="35"/>
      <c r="Y4" s="35"/>
      <c r="Z4" s="35"/>
      <c r="AA4" s="35"/>
      <c r="AB4" s="35"/>
      <c r="AC4" s="35"/>
      <c r="AG4" s="2"/>
      <c r="AI4" s="77"/>
      <c r="AJ4" s="78"/>
      <c r="AK4" s="78"/>
      <c r="AL4" s="78"/>
      <c r="AM4" s="78"/>
      <c r="AN4" s="78"/>
      <c r="AO4" s="78"/>
      <c r="AP4" s="78"/>
      <c r="AQ4" s="78"/>
      <c r="AR4" s="78"/>
      <c r="AS4" s="78"/>
      <c r="AT4" s="36"/>
      <c r="AU4" s="35"/>
      <c r="AV4" s="35"/>
      <c r="AW4" s="35"/>
      <c r="AX4" s="35"/>
      <c r="AY4" s="35"/>
      <c r="AZ4" s="35"/>
      <c r="BA4" s="35"/>
      <c r="BB4" s="35"/>
      <c r="BC4" s="35"/>
      <c r="BD4" s="35"/>
      <c r="BE4" s="35"/>
      <c r="BF4" s="35"/>
      <c r="BG4" s="35"/>
      <c r="BH4" s="35"/>
      <c r="BI4" s="35"/>
      <c r="BJ4" s="35"/>
      <c r="BK4" s="35"/>
      <c r="BO4" s="2"/>
    </row>
    <row r="5" spans="1:68" ht="37.5" customHeight="1">
      <c r="A5" s="607" t="s">
        <v>174</v>
      </c>
      <c r="B5" s="607"/>
      <c r="C5" s="607"/>
      <c r="D5" s="607"/>
      <c r="E5" s="607"/>
      <c r="F5" s="607"/>
      <c r="G5" s="607"/>
      <c r="H5" s="607"/>
      <c r="I5" s="607"/>
      <c r="J5" s="607"/>
      <c r="K5" s="607"/>
      <c r="L5" s="607"/>
      <c r="M5" s="607"/>
      <c r="N5" s="607"/>
      <c r="O5" s="607"/>
      <c r="P5" s="607"/>
      <c r="Q5" s="607"/>
      <c r="R5" s="607"/>
      <c r="S5" s="607"/>
      <c r="T5" s="607"/>
      <c r="U5" s="607"/>
      <c r="V5" s="607"/>
      <c r="W5" s="607"/>
      <c r="X5" s="607"/>
      <c r="Y5" s="607"/>
      <c r="Z5" s="607"/>
      <c r="AA5" s="607"/>
      <c r="AB5" s="607"/>
      <c r="AC5" s="607"/>
      <c r="AD5" s="607"/>
      <c r="AE5" s="607"/>
      <c r="AF5" s="607"/>
      <c r="AG5" s="607"/>
      <c r="AI5" s="607" t="s">
        <v>174</v>
      </c>
      <c r="AJ5" s="607"/>
      <c r="AK5" s="607"/>
      <c r="AL5" s="607"/>
      <c r="AM5" s="607"/>
      <c r="AN5" s="607"/>
      <c r="AO5" s="607"/>
      <c r="AP5" s="607"/>
      <c r="AQ5" s="607"/>
      <c r="AR5" s="607"/>
      <c r="AS5" s="607"/>
      <c r="AT5" s="607"/>
      <c r="AU5" s="607"/>
      <c r="AV5" s="607"/>
      <c r="AW5" s="607"/>
      <c r="AX5" s="607"/>
      <c r="AY5" s="607"/>
      <c r="AZ5" s="607"/>
      <c r="BA5" s="607"/>
      <c r="BB5" s="607"/>
      <c r="BC5" s="607"/>
      <c r="BD5" s="607"/>
      <c r="BE5" s="607"/>
      <c r="BF5" s="607"/>
      <c r="BG5" s="607"/>
      <c r="BH5" s="607"/>
      <c r="BI5" s="607"/>
      <c r="BJ5" s="607"/>
      <c r="BK5" s="607"/>
      <c r="BL5" s="607"/>
      <c r="BM5" s="607"/>
      <c r="BN5" s="607"/>
      <c r="BO5" s="607"/>
    </row>
    <row r="6" spans="1:68" ht="37.5" customHeight="1">
      <c r="A6" s="608" t="s">
        <v>175</v>
      </c>
      <c r="B6" s="608"/>
      <c r="C6" s="608"/>
      <c r="D6" s="608"/>
      <c r="E6" s="608"/>
      <c r="F6" s="608"/>
      <c r="G6" s="608"/>
      <c r="H6" s="608"/>
      <c r="I6" s="608"/>
      <c r="J6" s="608"/>
      <c r="K6" s="608"/>
      <c r="L6" s="608"/>
      <c r="M6" s="608"/>
      <c r="N6" s="608"/>
      <c r="O6" s="608"/>
      <c r="P6" s="608"/>
      <c r="Q6" s="608"/>
      <c r="R6" s="608"/>
      <c r="S6" s="608"/>
      <c r="T6" s="608"/>
      <c r="U6" s="608"/>
      <c r="V6" s="608"/>
      <c r="W6" s="608"/>
      <c r="X6" s="608"/>
      <c r="Y6" s="608"/>
      <c r="Z6" s="608"/>
      <c r="AA6" s="608"/>
      <c r="AB6" s="608"/>
      <c r="AC6" s="608"/>
      <c r="AD6" s="608"/>
      <c r="AE6" s="608"/>
      <c r="AF6" s="608"/>
      <c r="AG6" s="608"/>
      <c r="AI6" s="608" t="s">
        <v>175</v>
      </c>
      <c r="AJ6" s="608"/>
      <c r="AK6" s="608"/>
      <c r="AL6" s="608"/>
      <c r="AM6" s="608"/>
      <c r="AN6" s="608"/>
      <c r="AO6" s="608"/>
      <c r="AP6" s="608"/>
      <c r="AQ6" s="608"/>
      <c r="AR6" s="608"/>
      <c r="AS6" s="608"/>
      <c r="AT6" s="608"/>
      <c r="AU6" s="608"/>
      <c r="AV6" s="608"/>
      <c r="AW6" s="608"/>
      <c r="AX6" s="608"/>
      <c r="AY6" s="608"/>
      <c r="AZ6" s="608"/>
      <c r="BA6" s="608"/>
      <c r="BB6" s="608"/>
      <c r="BC6" s="608"/>
      <c r="BD6" s="608"/>
      <c r="BE6" s="608"/>
      <c r="BF6" s="608"/>
      <c r="BG6" s="608"/>
      <c r="BH6" s="608"/>
      <c r="BI6" s="608"/>
      <c r="BJ6" s="608"/>
      <c r="BK6" s="608"/>
      <c r="BL6" s="608"/>
      <c r="BM6" s="608"/>
      <c r="BN6" s="608"/>
      <c r="BO6" s="608"/>
    </row>
    <row r="7" spans="1:68" ht="39.950000000000003" customHeight="1">
      <c r="A7" s="526" t="s">
        <v>176</v>
      </c>
      <c r="B7" s="526"/>
      <c r="C7" s="526" t="s">
        <v>40</v>
      </c>
      <c r="D7" s="526"/>
      <c r="E7" s="526"/>
      <c r="F7" s="526"/>
      <c r="G7" s="526"/>
      <c r="H7" s="526"/>
      <c r="I7" s="526"/>
      <c r="J7" s="526"/>
      <c r="K7" s="526"/>
      <c r="L7" s="526"/>
      <c r="M7" s="526"/>
      <c r="N7" s="526"/>
      <c r="O7" s="526"/>
      <c r="P7" s="526"/>
      <c r="Q7" s="366" t="s">
        <v>167</v>
      </c>
      <c r="R7" s="366"/>
      <c r="S7" s="366"/>
      <c r="T7" s="366"/>
      <c r="U7" s="366" t="s">
        <v>178</v>
      </c>
      <c r="V7" s="366"/>
      <c r="W7" s="366"/>
      <c r="X7" s="366"/>
      <c r="Y7" s="366"/>
      <c r="Z7" s="366"/>
      <c r="AA7" s="366"/>
      <c r="AB7" s="366"/>
      <c r="AC7" s="409" t="s">
        <v>179</v>
      </c>
      <c r="AD7" s="366"/>
      <c r="AE7" s="366"/>
      <c r="AF7" s="366"/>
      <c r="AG7" s="366"/>
      <c r="AH7" s="13"/>
      <c r="AI7" s="526" t="s">
        <v>176</v>
      </c>
      <c r="AJ7" s="526"/>
      <c r="AK7" s="526" t="s">
        <v>40</v>
      </c>
      <c r="AL7" s="526"/>
      <c r="AM7" s="526"/>
      <c r="AN7" s="526"/>
      <c r="AO7" s="526"/>
      <c r="AP7" s="526"/>
      <c r="AQ7" s="526"/>
      <c r="AR7" s="526"/>
      <c r="AS7" s="526"/>
      <c r="AT7" s="526"/>
      <c r="AU7" s="526"/>
      <c r="AV7" s="526"/>
      <c r="AW7" s="526"/>
      <c r="AX7" s="526"/>
      <c r="AY7" s="366" t="s">
        <v>167</v>
      </c>
      <c r="AZ7" s="366"/>
      <c r="BA7" s="366"/>
      <c r="BB7" s="366"/>
      <c r="BC7" s="366" t="s">
        <v>178</v>
      </c>
      <c r="BD7" s="366"/>
      <c r="BE7" s="366"/>
      <c r="BF7" s="366"/>
      <c r="BG7" s="366"/>
      <c r="BH7" s="366"/>
      <c r="BI7" s="366"/>
      <c r="BJ7" s="366"/>
      <c r="BK7" s="409" t="s">
        <v>179</v>
      </c>
      <c r="BL7" s="366"/>
      <c r="BM7" s="366"/>
      <c r="BN7" s="366"/>
      <c r="BO7" s="366"/>
    </row>
    <row r="8" spans="1:68" ht="39.950000000000003" customHeight="1">
      <c r="A8" s="526" t="str">
        <f>IF(様式3_土地・建物の状況!I8="","","建物")</f>
        <v/>
      </c>
      <c r="B8" s="526"/>
      <c r="C8" s="491" t="str">
        <f>IF(A8="","",様式1_小規模保育事業設置計画書!I42&amp;様式1_小規模保育事業設置計画書!L42&amp;様式1_小規模保育事業設置計画書!O42&amp;様式1_小規模保育事業設置計画書!P42)</f>
        <v/>
      </c>
      <c r="D8" s="491"/>
      <c r="E8" s="491"/>
      <c r="F8" s="491"/>
      <c r="G8" s="491"/>
      <c r="H8" s="491"/>
      <c r="I8" s="491"/>
      <c r="J8" s="491"/>
      <c r="K8" s="491"/>
      <c r="L8" s="491"/>
      <c r="M8" s="491"/>
      <c r="N8" s="491"/>
      <c r="O8" s="491"/>
      <c r="P8" s="491"/>
      <c r="Q8" s="596" t="str">
        <f>IF(A8="","",様式3_土地・建物の状況!G7)</f>
        <v/>
      </c>
      <c r="R8" s="596"/>
      <c r="S8" s="597"/>
      <c r="T8" s="22" t="s">
        <v>156</v>
      </c>
      <c r="U8" s="526" t="str">
        <f>IF(A8="","",IF(様式3_土地・建物の状況!G8="平成","H"&amp;様式3_土地・建物の状況!I8&amp;"年"&amp;様式3_土地・建物の状況!L8&amp;"月～R"&amp;様式3_土地・建物の状況!T8&amp;"年"&amp;様式3_土地・建物の状況!W8&amp;"月","R"&amp;様式3_土地・建物の状況!I8&amp;"年"&amp;様式3_土地・建物の状況!L8&amp;"月～R"&amp;様式3_土地・建物の状況!T8&amp;"年"&amp;様式3_土地・建物の状況!W8&amp;"月"))</f>
        <v/>
      </c>
      <c r="V8" s="526"/>
      <c r="W8" s="526"/>
      <c r="X8" s="526"/>
      <c r="Y8" s="526"/>
      <c r="Z8" s="526"/>
      <c r="AA8" s="526"/>
      <c r="AB8" s="526"/>
      <c r="AC8" s="598" t="str">
        <f>IF(A8="","",様式3_土地・建物の状況!G9)</f>
        <v/>
      </c>
      <c r="AD8" s="598"/>
      <c r="AE8" s="598"/>
      <c r="AF8" s="599"/>
      <c r="AG8" s="14" t="s">
        <v>177</v>
      </c>
      <c r="AH8" s="13"/>
      <c r="AI8" s="526" t="str">
        <f>IF(様式3_土地・建物の状況!AQ8="","","建物")</f>
        <v>建物</v>
      </c>
      <c r="AJ8" s="526"/>
      <c r="AK8" s="491" t="str">
        <f>IF(AI8="","",様式1_小規模保育事業設置計画書!AQ42&amp;様式1_小規模保育事業設置計画書!AT42&amp;様式1_小規模保育事業設置計画書!AW42&amp;様式1_小規模保育事業設置計画書!AX42)</f>
        <v>仙台市太白区☆☆町☆☆丁目☆―☆　★★ビル1F</v>
      </c>
      <c r="AL8" s="491"/>
      <c r="AM8" s="491"/>
      <c r="AN8" s="491"/>
      <c r="AO8" s="491"/>
      <c r="AP8" s="491"/>
      <c r="AQ8" s="491"/>
      <c r="AR8" s="491"/>
      <c r="AS8" s="491"/>
      <c r="AT8" s="491"/>
      <c r="AU8" s="491"/>
      <c r="AV8" s="491"/>
      <c r="AW8" s="491"/>
      <c r="AX8" s="491"/>
      <c r="AY8" s="596">
        <f>IF(AI8="","",様式3_土地・建物の状況!AO7)</f>
        <v>150</v>
      </c>
      <c r="AZ8" s="596"/>
      <c r="BA8" s="597"/>
      <c r="BB8" s="22" t="s">
        <v>156</v>
      </c>
      <c r="BC8" s="526" t="str">
        <f>IF(AI8="","",IF(様式3_土地・建物の状況!AO8="平成","H"&amp;様式3_土地・建物の状況!AQ8&amp;"年"&amp;様式3_土地・建物の状況!AT8&amp;"月～R"&amp;様式3_土地・建物の状況!BB8&amp;"年"&amp;様式3_土地・建物の状況!BE8&amp;"月","R"&amp;様式3_土地・建物の状況!AQ8&amp;"年"&amp;様式3_土地・建物の状況!AT8&amp;"月～R"&amp;様式3_土地・建物の状況!BB8&amp;"年"&amp;様式3_土地・建物の状況!BE8&amp;"月"))</f>
        <v>R2年10月～R22年3月</v>
      </c>
      <c r="BD8" s="526"/>
      <c r="BE8" s="526"/>
      <c r="BF8" s="526"/>
      <c r="BG8" s="526"/>
      <c r="BH8" s="526"/>
      <c r="BI8" s="526"/>
      <c r="BJ8" s="526"/>
      <c r="BK8" s="598">
        <f>IF(AI8="","",様式3_土地・建物の状況!AO9)</f>
        <v>250000</v>
      </c>
      <c r="BL8" s="598"/>
      <c r="BM8" s="598"/>
      <c r="BN8" s="599"/>
      <c r="BO8" s="14" t="s">
        <v>177</v>
      </c>
      <c r="BP8" s="1" t="s">
        <v>717</v>
      </c>
    </row>
    <row r="9" spans="1:68" ht="39.950000000000003" customHeight="1">
      <c r="A9" s="424" t="str">
        <f>IF(様式3_土地・建物の状況!I8="","","土地")</f>
        <v/>
      </c>
      <c r="B9" s="426"/>
      <c r="C9" s="609" t="str">
        <f>IF(A9="","",C8)</f>
        <v/>
      </c>
      <c r="D9" s="610"/>
      <c r="E9" s="610"/>
      <c r="F9" s="610"/>
      <c r="G9" s="610"/>
      <c r="H9" s="610"/>
      <c r="I9" s="610"/>
      <c r="J9" s="610"/>
      <c r="K9" s="610"/>
      <c r="L9" s="610"/>
      <c r="M9" s="610"/>
      <c r="N9" s="610"/>
      <c r="O9" s="610"/>
      <c r="P9" s="611"/>
      <c r="Q9" s="596" t="str">
        <f>IF(A9="","",様式3_土地・建物の状況!G28)</f>
        <v/>
      </c>
      <c r="R9" s="596"/>
      <c r="S9" s="597"/>
      <c r="T9" s="22" t="s">
        <v>156</v>
      </c>
      <c r="U9" s="526" t="str">
        <f>IF(A9="","",IF(様式3_土地・建物の状況!I29="平成","H"&amp;様式3_土地・建物の状況!I29&amp;"年"&amp;様式3_土地・建物の状況!L29&amp;"月～R"&amp;様式3_土地・建物の状況!T29&amp;"年"&amp;様式3_土地・建物の状況!W29&amp;"月","R"&amp;様式3_土地・建物の状況!I29&amp;"年"&amp;様式3_土地・建物の状況!L29&amp;"月～R"&amp;様式3_土地・建物の状況!T29&amp;"年"&amp;様式3_土地・建物の状況!W29&amp;"月"))</f>
        <v/>
      </c>
      <c r="V9" s="526"/>
      <c r="W9" s="526"/>
      <c r="X9" s="526"/>
      <c r="Y9" s="526"/>
      <c r="Z9" s="526"/>
      <c r="AA9" s="526"/>
      <c r="AB9" s="526"/>
      <c r="AC9" s="598" t="str">
        <f>IF(A9="","",様式3_土地・建物の状況!G30)</f>
        <v/>
      </c>
      <c r="AD9" s="598"/>
      <c r="AE9" s="598"/>
      <c r="AF9" s="599"/>
      <c r="AG9" s="14" t="s">
        <v>177</v>
      </c>
      <c r="AI9" s="424" t="str">
        <f>IF(様式3_土地・建物の状況!AQ8="","","土地")</f>
        <v>土地</v>
      </c>
      <c r="AJ9" s="426"/>
      <c r="AK9" s="609" t="str">
        <f>IF(AI9="","",AK8)</f>
        <v>仙台市太白区☆☆町☆☆丁目☆―☆　★★ビル1F</v>
      </c>
      <c r="AL9" s="610"/>
      <c r="AM9" s="610"/>
      <c r="AN9" s="610"/>
      <c r="AO9" s="610"/>
      <c r="AP9" s="610"/>
      <c r="AQ9" s="610"/>
      <c r="AR9" s="610"/>
      <c r="AS9" s="610"/>
      <c r="AT9" s="610"/>
      <c r="AU9" s="610"/>
      <c r="AV9" s="610"/>
      <c r="AW9" s="610"/>
      <c r="AX9" s="611"/>
      <c r="AY9" s="596">
        <f>IF(AI9="","",様式3_土地・建物の状況!AO28)</f>
        <v>300</v>
      </c>
      <c r="AZ9" s="596"/>
      <c r="BA9" s="597"/>
      <c r="BB9" s="22" t="s">
        <v>156</v>
      </c>
      <c r="BC9" s="526" t="str">
        <f>IF(AI9="","",IF(様式3_土地・建物の状況!AQ29="平成","H"&amp;様式3_土地・建物の状況!AQ29&amp;"年"&amp;様式3_土地・建物の状況!AT29&amp;"月～R"&amp;様式3_土地・建物の状況!BB29&amp;"年"&amp;様式3_土地・建物の状況!BE29&amp;"月","R"&amp;様式3_土地・建物の状況!AQ29&amp;"年"&amp;様式3_土地・建物の状況!AT29&amp;"月～R"&amp;様式3_土地・建物の状況!BB29&amp;"年"&amp;様式3_土地・建物の状況!BE29&amp;"月"))</f>
        <v>R2年10月～R22年3月</v>
      </c>
      <c r="BD9" s="526"/>
      <c r="BE9" s="526"/>
      <c r="BF9" s="526"/>
      <c r="BG9" s="526"/>
      <c r="BH9" s="526"/>
      <c r="BI9" s="526"/>
      <c r="BJ9" s="526"/>
      <c r="BK9" s="598">
        <f>IF(AI9="","",様式3_土地・建物の状況!AO30)</f>
        <v>5000</v>
      </c>
      <c r="BL9" s="598"/>
      <c r="BM9" s="598"/>
      <c r="BN9" s="599"/>
      <c r="BO9" s="14" t="s">
        <v>177</v>
      </c>
      <c r="BP9" s="1" t="s">
        <v>717</v>
      </c>
    </row>
    <row r="10" spans="1:68" ht="39.950000000000003" customHeight="1">
      <c r="A10" s="526"/>
      <c r="B10" s="526"/>
      <c r="C10" s="526"/>
      <c r="D10" s="526"/>
      <c r="E10" s="526"/>
      <c r="F10" s="526"/>
      <c r="G10" s="526"/>
      <c r="H10" s="526"/>
      <c r="I10" s="526"/>
      <c r="J10" s="526"/>
      <c r="K10" s="526"/>
      <c r="L10" s="526"/>
      <c r="M10" s="526"/>
      <c r="N10" s="526"/>
      <c r="O10" s="526"/>
      <c r="P10" s="526"/>
      <c r="Q10" s="596"/>
      <c r="R10" s="596"/>
      <c r="S10" s="597"/>
      <c r="T10" s="22" t="s">
        <v>156</v>
      </c>
      <c r="U10" s="526"/>
      <c r="V10" s="526"/>
      <c r="W10" s="526"/>
      <c r="X10" s="526"/>
      <c r="Y10" s="526"/>
      <c r="Z10" s="526"/>
      <c r="AA10" s="526"/>
      <c r="AB10" s="526"/>
      <c r="AC10" s="598"/>
      <c r="AD10" s="598"/>
      <c r="AE10" s="598"/>
      <c r="AF10" s="599"/>
      <c r="AG10" s="14" t="s">
        <v>177</v>
      </c>
      <c r="AI10" s="526"/>
      <c r="AJ10" s="526"/>
      <c r="AK10" s="526"/>
      <c r="AL10" s="526"/>
      <c r="AM10" s="526"/>
      <c r="AN10" s="526"/>
      <c r="AO10" s="526"/>
      <c r="AP10" s="526"/>
      <c r="AQ10" s="526"/>
      <c r="AR10" s="526"/>
      <c r="AS10" s="526"/>
      <c r="AT10" s="526"/>
      <c r="AU10" s="526"/>
      <c r="AV10" s="526"/>
      <c r="AW10" s="526"/>
      <c r="AX10" s="526"/>
      <c r="AY10" s="596"/>
      <c r="AZ10" s="596"/>
      <c r="BA10" s="597"/>
      <c r="BB10" s="22" t="s">
        <v>156</v>
      </c>
      <c r="BC10" s="526"/>
      <c r="BD10" s="526"/>
      <c r="BE10" s="526"/>
      <c r="BF10" s="526"/>
      <c r="BG10" s="526"/>
      <c r="BH10" s="526"/>
      <c r="BI10" s="526"/>
      <c r="BJ10" s="526"/>
      <c r="BK10" s="598"/>
      <c r="BL10" s="598"/>
      <c r="BM10" s="598"/>
      <c r="BN10" s="599"/>
      <c r="BO10" s="14" t="s">
        <v>177</v>
      </c>
    </row>
    <row r="11" spans="1:68" ht="39.950000000000003" customHeight="1">
      <c r="A11" s="526"/>
      <c r="B11" s="526"/>
      <c r="C11" s="526"/>
      <c r="D11" s="526"/>
      <c r="E11" s="526"/>
      <c r="F11" s="526"/>
      <c r="G11" s="526"/>
      <c r="H11" s="526"/>
      <c r="I11" s="526"/>
      <c r="J11" s="526"/>
      <c r="K11" s="526"/>
      <c r="L11" s="526"/>
      <c r="M11" s="526"/>
      <c r="N11" s="526"/>
      <c r="O11" s="526"/>
      <c r="P11" s="526"/>
      <c r="Q11" s="596"/>
      <c r="R11" s="596"/>
      <c r="S11" s="597"/>
      <c r="T11" s="22" t="s">
        <v>156</v>
      </c>
      <c r="U11" s="526"/>
      <c r="V11" s="526"/>
      <c r="W11" s="526"/>
      <c r="X11" s="526"/>
      <c r="Y11" s="526"/>
      <c r="Z11" s="526"/>
      <c r="AA11" s="526"/>
      <c r="AB11" s="526"/>
      <c r="AC11" s="598"/>
      <c r="AD11" s="598"/>
      <c r="AE11" s="598"/>
      <c r="AF11" s="599"/>
      <c r="AG11" s="14" t="s">
        <v>177</v>
      </c>
      <c r="AI11" s="526"/>
      <c r="AJ11" s="526"/>
      <c r="AK11" s="526"/>
      <c r="AL11" s="526"/>
      <c r="AM11" s="526"/>
      <c r="AN11" s="526"/>
      <c r="AO11" s="526"/>
      <c r="AP11" s="526"/>
      <c r="AQ11" s="526"/>
      <c r="AR11" s="526"/>
      <c r="AS11" s="526"/>
      <c r="AT11" s="526"/>
      <c r="AU11" s="526"/>
      <c r="AV11" s="526"/>
      <c r="AW11" s="526"/>
      <c r="AX11" s="526"/>
      <c r="AY11" s="596"/>
      <c r="AZ11" s="596"/>
      <c r="BA11" s="597"/>
      <c r="BB11" s="22" t="s">
        <v>156</v>
      </c>
      <c r="BC11" s="526"/>
      <c r="BD11" s="526"/>
      <c r="BE11" s="526"/>
      <c r="BF11" s="526"/>
      <c r="BG11" s="526"/>
      <c r="BH11" s="526"/>
      <c r="BI11" s="526"/>
      <c r="BJ11" s="526"/>
      <c r="BK11" s="598"/>
      <c r="BL11" s="598"/>
      <c r="BM11" s="598"/>
      <c r="BN11" s="599"/>
      <c r="BO11" s="14" t="s">
        <v>177</v>
      </c>
    </row>
    <row r="12" spans="1:68" ht="21.95" customHeight="1">
      <c r="A12" s="600" t="s">
        <v>196</v>
      </c>
      <c r="B12" s="601"/>
      <c r="C12" s="601"/>
      <c r="D12" s="601"/>
      <c r="E12" s="601"/>
      <c r="F12" s="601"/>
      <c r="G12" s="601"/>
      <c r="H12" s="601"/>
      <c r="I12" s="601"/>
      <c r="J12" s="601"/>
      <c r="K12" s="601"/>
      <c r="L12" s="601"/>
      <c r="M12" s="601"/>
      <c r="N12" s="601"/>
      <c r="O12" s="601"/>
      <c r="P12" s="601"/>
      <c r="Q12" s="601"/>
      <c r="R12" s="601"/>
      <c r="S12" s="601"/>
      <c r="T12" s="601"/>
      <c r="U12" s="601"/>
      <c r="V12" s="601"/>
      <c r="W12" s="601"/>
      <c r="X12" s="601"/>
      <c r="Y12" s="601"/>
      <c r="Z12" s="601"/>
      <c r="AA12" s="601"/>
      <c r="AB12" s="601"/>
      <c r="AC12" s="601"/>
      <c r="AD12" s="601"/>
      <c r="AE12" s="601"/>
      <c r="AF12" s="601"/>
      <c r="AG12" s="602"/>
      <c r="AI12" s="600" t="s">
        <v>196</v>
      </c>
      <c r="AJ12" s="601"/>
      <c r="AK12" s="601"/>
      <c r="AL12" s="601"/>
      <c r="AM12" s="601"/>
      <c r="AN12" s="601"/>
      <c r="AO12" s="601"/>
      <c r="AP12" s="601"/>
      <c r="AQ12" s="601"/>
      <c r="AR12" s="601"/>
      <c r="AS12" s="601"/>
      <c r="AT12" s="601"/>
      <c r="AU12" s="601"/>
      <c r="AV12" s="601"/>
      <c r="AW12" s="601"/>
      <c r="AX12" s="601"/>
      <c r="AY12" s="601"/>
      <c r="AZ12" s="601"/>
      <c r="BA12" s="601"/>
      <c r="BB12" s="601"/>
      <c r="BC12" s="601"/>
      <c r="BD12" s="601"/>
      <c r="BE12" s="601"/>
      <c r="BF12" s="601"/>
      <c r="BG12" s="601"/>
      <c r="BH12" s="601"/>
      <c r="BI12" s="601"/>
      <c r="BJ12" s="601"/>
      <c r="BK12" s="601"/>
      <c r="BL12" s="601"/>
      <c r="BM12" s="601"/>
      <c r="BN12" s="601"/>
      <c r="BO12" s="602"/>
    </row>
    <row r="13" spans="1:68" ht="21.95" customHeight="1">
      <c r="A13" s="39" t="s">
        <v>187</v>
      </c>
      <c r="B13" s="593" t="s">
        <v>183</v>
      </c>
      <c r="C13" s="593"/>
      <c r="D13" s="593"/>
      <c r="E13" s="593"/>
      <c r="F13" s="593"/>
      <c r="G13" s="593"/>
      <c r="H13" s="580"/>
      <c r="I13" s="580"/>
      <c r="J13" s="591" t="str">
        <f>IF(H13="有","金額","")</f>
        <v/>
      </c>
      <c r="K13" s="591"/>
      <c r="L13" s="591"/>
      <c r="M13" s="588"/>
      <c r="N13" s="588"/>
      <c r="O13" s="588"/>
      <c r="P13" s="588"/>
      <c r="Q13" s="589" t="str">
        <f>IF(H13="有","円（税込）","")</f>
        <v/>
      </c>
      <c r="R13" s="589"/>
      <c r="S13" s="589"/>
      <c r="T13" s="589"/>
      <c r="U13" s="589"/>
      <c r="V13" s="589"/>
      <c r="W13" s="589"/>
      <c r="X13" s="589"/>
      <c r="Y13" s="589"/>
      <c r="Z13" s="589"/>
      <c r="AA13" s="589"/>
      <c r="AB13" s="589"/>
      <c r="AC13" s="589"/>
      <c r="AD13" s="589"/>
      <c r="AE13" s="589"/>
      <c r="AF13" s="589"/>
      <c r="AG13" s="590"/>
      <c r="AI13" s="39" t="s">
        <v>187</v>
      </c>
      <c r="AJ13" s="593" t="s">
        <v>183</v>
      </c>
      <c r="AK13" s="593"/>
      <c r="AL13" s="593"/>
      <c r="AM13" s="593"/>
      <c r="AN13" s="593"/>
      <c r="AO13" s="593"/>
      <c r="AP13" s="612" t="s">
        <v>714</v>
      </c>
      <c r="AQ13" s="612"/>
      <c r="AR13" s="591" t="str">
        <f>IF(AP13="有","金額","")</f>
        <v>金額</v>
      </c>
      <c r="AS13" s="591"/>
      <c r="AT13" s="591"/>
      <c r="AU13" s="613">
        <v>750000</v>
      </c>
      <c r="AV13" s="613"/>
      <c r="AW13" s="613"/>
      <c r="AX13" s="613"/>
      <c r="AY13" s="589" t="str">
        <f>IF(AP13="有","円（税込）","")</f>
        <v>円（税込）</v>
      </c>
      <c r="AZ13" s="589"/>
      <c r="BA13" s="589"/>
      <c r="BB13" s="589"/>
      <c r="BC13" s="589"/>
      <c r="BD13" s="589"/>
      <c r="BE13" s="589"/>
      <c r="BF13" s="589"/>
      <c r="BG13" s="589"/>
      <c r="BH13" s="589"/>
      <c r="BI13" s="589"/>
      <c r="BJ13" s="589"/>
      <c r="BK13" s="589"/>
      <c r="BL13" s="589"/>
      <c r="BM13" s="589"/>
      <c r="BN13" s="589"/>
      <c r="BO13" s="590"/>
      <c r="BP13" s="1" t="s">
        <v>735</v>
      </c>
    </row>
    <row r="14" spans="1:68" ht="21.95" customHeight="1">
      <c r="A14" s="39" t="s">
        <v>187</v>
      </c>
      <c r="B14" s="593" t="s">
        <v>184</v>
      </c>
      <c r="C14" s="593"/>
      <c r="D14" s="593"/>
      <c r="E14" s="593"/>
      <c r="F14" s="593"/>
      <c r="G14" s="593"/>
      <c r="H14" s="580"/>
      <c r="I14" s="580"/>
      <c r="J14" s="591" t="str">
        <f t="shared" ref="J14:J16" si="0">IF(H14="有","金額","")</f>
        <v/>
      </c>
      <c r="K14" s="591"/>
      <c r="L14" s="591"/>
      <c r="M14" s="588"/>
      <c r="N14" s="588"/>
      <c r="O14" s="588"/>
      <c r="P14" s="588"/>
      <c r="Q14" s="589" t="str">
        <f t="shared" ref="Q14:Q15" si="1">IF(H14="有","円（税込）","")</f>
        <v/>
      </c>
      <c r="R14" s="589"/>
      <c r="S14" s="589"/>
      <c r="T14" s="589"/>
      <c r="U14" s="589"/>
      <c r="V14" s="589"/>
      <c r="W14" s="589"/>
      <c r="X14" s="589"/>
      <c r="Y14" s="589"/>
      <c r="Z14" s="589"/>
      <c r="AA14" s="589"/>
      <c r="AB14" s="589"/>
      <c r="AC14" s="589"/>
      <c r="AD14" s="589"/>
      <c r="AE14" s="589"/>
      <c r="AF14" s="589"/>
      <c r="AG14" s="590"/>
      <c r="AH14" s="13"/>
      <c r="AI14" s="39" t="s">
        <v>187</v>
      </c>
      <c r="AJ14" s="593" t="s">
        <v>184</v>
      </c>
      <c r="AK14" s="593"/>
      <c r="AL14" s="593"/>
      <c r="AM14" s="593"/>
      <c r="AN14" s="593"/>
      <c r="AO14" s="593"/>
      <c r="AP14" s="612" t="s">
        <v>714</v>
      </c>
      <c r="AQ14" s="612"/>
      <c r="AR14" s="591" t="str">
        <f t="shared" ref="AR14:AR16" si="2">IF(AP14="有","金額","")</f>
        <v>金額</v>
      </c>
      <c r="AS14" s="591"/>
      <c r="AT14" s="591"/>
      <c r="AU14" s="613">
        <v>250000</v>
      </c>
      <c r="AV14" s="613"/>
      <c r="AW14" s="613"/>
      <c r="AX14" s="613"/>
      <c r="AY14" s="589" t="str">
        <f t="shared" ref="AY14:AY15" si="3">IF(AP14="有","円（税込）","")</f>
        <v>円（税込）</v>
      </c>
      <c r="AZ14" s="589"/>
      <c r="BA14" s="589"/>
      <c r="BB14" s="589"/>
      <c r="BC14" s="589"/>
      <c r="BD14" s="589"/>
      <c r="BE14" s="589"/>
      <c r="BF14" s="589"/>
      <c r="BG14" s="589"/>
      <c r="BH14" s="589"/>
      <c r="BI14" s="589"/>
      <c r="BJ14" s="589"/>
      <c r="BK14" s="589"/>
      <c r="BL14" s="589"/>
      <c r="BM14" s="589"/>
      <c r="BN14" s="589"/>
      <c r="BO14" s="590"/>
      <c r="BP14" s="1" t="s">
        <v>735</v>
      </c>
    </row>
    <row r="15" spans="1:68" ht="21.95" customHeight="1">
      <c r="A15" s="39" t="s">
        <v>187</v>
      </c>
      <c r="B15" s="593" t="s">
        <v>185</v>
      </c>
      <c r="C15" s="593"/>
      <c r="D15" s="593"/>
      <c r="E15" s="593"/>
      <c r="F15" s="593"/>
      <c r="G15" s="593"/>
      <c r="H15" s="580"/>
      <c r="I15" s="580"/>
      <c r="J15" s="591" t="str">
        <f t="shared" si="0"/>
        <v/>
      </c>
      <c r="K15" s="591"/>
      <c r="L15" s="591"/>
      <c r="M15" s="588"/>
      <c r="N15" s="588"/>
      <c r="O15" s="588"/>
      <c r="P15" s="588"/>
      <c r="Q15" s="589" t="str">
        <f t="shared" si="1"/>
        <v/>
      </c>
      <c r="R15" s="589"/>
      <c r="S15" s="589"/>
      <c r="T15" s="589"/>
      <c r="U15" s="589"/>
      <c r="V15" s="589"/>
      <c r="W15" s="589"/>
      <c r="X15" s="589"/>
      <c r="Y15" s="589"/>
      <c r="Z15" s="589"/>
      <c r="AA15" s="589"/>
      <c r="AB15" s="589"/>
      <c r="AC15" s="589"/>
      <c r="AD15" s="589"/>
      <c r="AE15" s="589"/>
      <c r="AF15" s="589"/>
      <c r="AG15" s="590"/>
      <c r="AI15" s="39" t="s">
        <v>187</v>
      </c>
      <c r="AJ15" s="593" t="s">
        <v>185</v>
      </c>
      <c r="AK15" s="593"/>
      <c r="AL15" s="593"/>
      <c r="AM15" s="593"/>
      <c r="AN15" s="593"/>
      <c r="AO15" s="593"/>
      <c r="AP15" s="612" t="s">
        <v>714</v>
      </c>
      <c r="AQ15" s="612"/>
      <c r="AR15" s="591" t="str">
        <f t="shared" si="2"/>
        <v>金額</v>
      </c>
      <c r="AS15" s="591"/>
      <c r="AT15" s="591"/>
      <c r="AU15" s="613">
        <v>125000</v>
      </c>
      <c r="AV15" s="613"/>
      <c r="AW15" s="613"/>
      <c r="AX15" s="613"/>
      <c r="AY15" s="589" t="str">
        <f t="shared" si="3"/>
        <v>円（税込）</v>
      </c>
      <c r="AZ15" s="589"/>
      <c r="BA15" s="589"/>
      <c r="BB15" s="589"/>
      <c r="BC15" s="589"/>
      <c r="BD15" s="589"/>
      <c r="BE15" s="589"/>
      <c r="BF15" s="589"/>
      <c r="BG15" s="589"/>
      <c r="BH15" s="589"/>
      <c r="BI15" s="589"/>
      <c r="BJ15" s="589"/>
      <c r="BK15" s="589"/>
      <c r="BL15" s="589"/>
      <c r="BM15" s="589"/>
      <c r="BN15" s="589"/>
      <c r="BO15" s="590"/>
      <c r="BP15" s="1" t="s">
        <v>735</v>
      </c>
    </row>
    <row r="16" spans="1:68" ht="21.95" customHeight="1">
      <c r="A16" s="40" t="s">
        <v>187</v>
      </c>
      <c r="B16" s="592" t="s">
        <v>186</v>
      </c>
      <c r="C16" s="592"/>
      <c r="D16" s="592"/>
      <c r="E16" s="592"/>
      <c r="F16" s="592"/>
      <c r="G16" s="592"/>
      <c r="H16" s="587"/>
      <c r="I16" s="587"/>
      <c r="J16" s="594" t="str">
        <f t="shared" si="0"/>
        <v/>
      </c>
      <c r="K16" s="594"/>
      <c r="L16" s="594"/>
      <c r="M16" s="595"/>
      <c r="N16" s="595"/>
      <c r="O16" s="595"/>
      <c r="P16" s="595"/>
      <c r="Q16" s="553" t="str">
        <f>IF(H16="有","円/月（税込）","")</f>
        <v/>
      </c>
      <c r="R16" s="553"/>
      <c r="S16" s="553"/>
      <c r="T16" s="553"/>
      <c r="U16" s="553"/>
      <c r="V16" s="553"/>
      <c r="W16" s="553"/>
      <c r="X16" s="553"/>
      <c r="Y16" s="553"/>
      <c r="Z16" s="553"/>
      <c r="AA16" s="553"/>
      <c r="AB16" s="553"/>
      <c r="AC16" s="553"/>
      <c r="AD16" s="553"/>
      <c r="AE16" s="553"/>
      <c r="AF16" s="553"/>
      <c r="AG16" s="554"/>
      <c r="AI16" s="40" t="s">
        <v>187</v>
      </c>
      <c r="AJ16" s="592" t="s">
        <v>186</v>
      </c>
      <c r="AK16" s="592"/>
      <c r="AL16" s="592"/>
      <c r="AM16" s="592"/>
      <c r="AN16" s="592"/>
      <c r="AO16" s="592"/>
      <c r="AP16" s="617" t="s">
        <v>714</v>
      </c>
      <c r="AQ16" s="617"/>
      <c r="AR16" s="594" t="str">
        <f t="shared" si="2"/>
        <v>金額</v>
      </c>
      <c r="AS16" s="594"/>
      <c r="AT16" s="594"/>
      <c r="AU16" s="618">
        <v>250000</v>
      </c>
      <c r="AV16" s="618"/>
      <c r="AW16" s="618"/>
      <c r="AX16" s="618"/>
      <c r="AY16" s="553" t="str">
        <f>IF(AP16="有","円/月（税込）","")</f>
        <v>円/月（税込）</v>
      </c>
      <c r="AZ16" s="553"/>
      <c r="BA16" s="553"/>
      <c r="BB16" s="553"/>
      <c r="BC16" s="553"/>
      <c r="BD16" s="553"/>
      <c r="BE16" s="553"/>
      <c r="BF16" s="553"/>
      <c r="BG16" s="553"/>
      <c r="BH16" s="553"/>
      <c r="BI16" s="553"/>
      <c r="BJ16" s="553"/>
      <c r="BK16" s="553"/>
      <c r="BL16" s="553"/>
      <c r="BM16" s="553"/>
      <c r="BN16" s="553"/>
      <c r="BO16" s="554"/>
      <c r="BP16" s="1" t="s">
        <v>735</v>
      </c>
    </row>
    <row r="18" spans="1:68" ht="13.5">
      <c r="A18" s="579" t="s">
        <v>314</v>
      </c>
      <c r="B18" s="579"/>
      <c r="C18" s="580"/>
      <c r="D18" s="580"/>
      <c r="E18" s="1" t="s">
        <v>188</v>
      </c>
      <c r="F18" s="470"/>
      <c r="G18" s="470"/>
      <c r="H18" s="1" t="s">
        <v>1</v>
      </c>
      <c r="I18" s="580"/>
      <c r="J18" s="580"/>
      <c r="K18" s="1" t="s">
        <v>0</v>
      </c>
      <c r="AI18" s="579" t="s">
        <v>314</v>
      </c>
      <c r="AJ18" s="579"/>
      <c r="AK18" s="614">
        <v>2</v>
      </c>
      <c r="AL18" s="614"/>
      <c r="AM18" s="1" t="s">
        <v>188</v>
      </c>
      <c r="AN18" s="395">
        <v>6</v>
      </c>
      <c r="AO18" s="395"/>
      <c r="AP18" s="1" t="s">
        <v>1</v>
      </c>
      <c r="AQ18" s="395">
        <v>28</v>
      </c>
      <c r="AR18" s="395"/>
      <c r="AS18" s="1" t="s">
        <v>0</v>
      </c>
      <c r="BP18" s="1" t="s">
        <v>745</v>
      </c>
    </row>
    <row r="19" spans="1:68" ht="13.5">
      <c r="O19" s="1" t="s">
        <v>199</v>
      </c>
      <c r="AW19" s="1" t="s">
        <v>199</v>
      </c>
    </row>
    <row r="20" spans="1:68" ht="15" customHeight="1">
      <c r="O20" s="581"/>
      <c r="P20" s="581"/>
      <c r="Q20" s="581"/>
      <c r="R20" s="581"/>
      <c r="S20" s="581"/>
      <c r="T20" s="581"/>
      <c r="U20" s="581"/>
      <c r="V20" s="581"/>
      <c r="W20" s="581"/>
      <c r="X20" s="581"/>
      <c r="Y20" s="581"/>
      <c r="Z20" s="581"/>
      <c r="AA20" s="581"/>
      <c r="AB20" s="581"/>
      <c r="AC20" s="581"/>
      <c r="AD20" s="581"/>
      <c r="AE20" s="581"/>
      <c r="AF20" s="581"/>
      <c r="AG20" s="581"/>
      <c r="AW20" s="615" t="s">
        <v>736</v>
      </c>
      <c r="AX20" s="615"/>
      <c r="AY20" s="615"/>
      <c r="AZ20" s="615"/>
      <c r="BA20" s="615"/>
      <c r="BB20" s="615"/>
      <c r="BC20" s="615"/>
      <c r="BD20" s="615"/>
      <c r="BE20" s="615"/>
      <c r="BF20" s="615"/>
      <c r="BG20" s="615"/>
      <c r="BH20" s="615"/>
      <c r="BI20" s="615"/>
      <c r="BJ20" s="615"/>
      <c r="BK20" s="615"/>
      <c r="BL20" s="615"/>
      <c r="BM20" s="615"/>
      <c r="BN20" s="615"/>
      <c r="BO20" s="615"/>
    </row>
    <row r="21" spans="1:68" ht="15" customHeight="1">
      <c r="O21" s="581"/>
      <c r="P21" s="581"/>
      <c r="Q21" s="581"/>
      <c r="R21" s="581"/>
      <c r="S21" s="581"/>
      <c r="T21" s="581"/>
      <c r="U21" s="581"/>
      <c r="V21" s="581"/>
      <c r="W21" s="581"/>
      <c r="X21" s="581"/>
      <c r="Y21" s="581"/>
      <c r="Z21" s="581"/>
      <c r="AA21" s="581"/>
      <c r="AB21" s="581"/>
      <c r="AC21" s="581"/>
      <c r="AD21" s="581"/>
      <c r="AE21" s="581"/>
      <c r="AF21" s="581"/>
      <c r="AG21" s="581"/>
      <c r="AW21" s="615"/>
      <c r="AX21" s="615"/>
      <c r="AY21" s="615"/>
      <c r="AZ21" s="615"/>
      <c r="BA21" s="615"/>
      <c r="BB21" s="615"/>
      <c r="BC21" s="615"/>
      <c r="BD21" s="615"/>
      <c r="BE21" s="615"/>
      <c r="BF21" s="615"/>
      <c r="BG21" s="615"/>
      <c r="BH21" s="615"/>
      <c r="BI21" s="615"/>
      <c r="BJ21" s="615"/>
      <c r="BK21" s="615"/>
      <c r="BL21" s="615"/>
      <c r="BM21" s="615"/>
      <c r="BN21" s="615"/>
      <c r="BO21" s="615"/>
    </row>
    <row r="22" spans="1:68" ht="15" customHeight="1">
      <c r="O22" s="582"/>
      <c r="P22" s="582"/>
      <c r="Q22" s="582"/>
      <c r="R22" s="582"/>
      <c r="S22" s="582"/>
      <c r="T22" s="582"/>
      <c r="U22" s="582"/>
      <c r="V22" s="582"/>
      <c r="W22" s="582"/>
      <c r="X22" s="582"/>
      <c r="Y22" s="582"/>
      <c r="Z22" s="582"/>
      <c r="AA22" s="582"/>
      <c r="AB22" s="582"/>
      <c r="AC22" s="582"/>
      <c r="AD22" s="582"/>
      <c r="AE22" s="582"/>
      <c r="AF22" s="582"/>
      <c r="AG22" s="582"/>
      <c r="AW22" s="616"/>
      <c r="AX22" s="616"/>
      <c r="AY22" s="616"/>
      <c r="AZ22" s="616"/>
      <c r="BA22" s="616"/>
      <c r="BB22" s="616"/>
      <c r="BC22" s="616"/>
      <c r="BD22" s="616"/>
      <c r="BE22" s="616"/>
      <c r="BF22" s="616"/>
      <c r="BG22" s="616"/>
      <c r="BH22" s="616"/>
      <c r="BI22" s="616"/>
      <c r="BJ22" s="616"/>
      <c r="BK22" s="616"/>
      <c r="BL22" s="616"/>
      <c r="BM22" s="616"/>
      <c r="BN22" s="616"/>
      <c r="BO22" s="616"/>
      <c r="BP22" s="1" t="s">
        <v>1010</v>
      </c>
    </row>
    <row r="23" spans="1:68" ht="13.5"/>
    <row r="24" spans="1:68" ht="13.5">
      <c r="O24" s="1" t="s">
        <v>200</v>
      </c>
      <c r="AW24" s="1" t="s">
        <v>200</v>
      </c>
    </row>
    <row r="25" spans="1:68" ht="15" customHeight="1">
      <c r="O25" s="581"/>
      <c r="P25" s="581"/>
      <c r="Q25" s="581"/>
      <c r="R25" s="581"/>
      <c r="S25" s="581"/>
      <c r="T25" s="581"/>
      <c r="U25" s="581"/>
      <c r="V25" s="581"/>
      <c r="W25" s="581"/>
      <c r="X25" s="581"/>
      <c r="Y25" s="581"/>
      <c r="Z25" s="581"/>
      <c r="AA25" s="581"/>
      <c r="AB25" s="581"/>
      <c r="AC25" s="581"/>
      <c r="AD25" s="581"/>
      <c r="AE25" s="581"/>
      <c r="AF25" s="581"/>
      <c r="AW25" s="619" t="s">
        <v>723</v>
      </c>
      <c r="AX25" s="619"/>
      <c r="AY25" s="619"/>
      <c r="AZ25" s="619"/>
      <c r="BA25" s="619"/>
      <c r="BB25" s="619"/>
      <c r="BC25" s="619"/>
      <c r="BD25" s="619"/>
      <c r="BE25" s="619"/>
      <c r="BF25" s="619"/>
      <c r="BG25" s="619"/>
      <c r="BH25" s="619"/>
      <c r="BI25" s="619"/>
      <c r="BJ25" s="619"/>
      <c r="BK25" s="619"/>
      <c r="BL25" s="619"/>
      <c r="BM25" s="619"/>
      <c r="BN25" s="619"/>
    </row>
    <row r="26" spans="1:68" ht="15" customHeight="1">
      <c r="O26" s="581"/>
      <c r="P26" s="581"/>
      <c r="Q26" s="581"/>
      <c r="R26" s="581"/>
      <c r="S26" s="581"/>
      <c r="T26" s="581"/>
      <c r="U26" s="581"/>
      <c r="V26" s="581"/>
      <c r="W26" s="581"/>
      <c r="X26" s="581"/>
      <c r="Y26" s="581"/>
      <c r="Z26" s="581"/>
      <c r="AA26" s="581"/>
      <c r="AB26" s="581"/>
      <c r="AC26" s="581"/>
      <c r="AD26" s="581"/>
      <c r="AE26" s="581"/>
      <c r="AF26" s="581"/>
      <c r="AW26" s="619"/>
      <c r="AX26" s="619"/>
      <c r="AY26" s="619"/>
      <c r="AZ26" s="619"/>
      <c r="BA26" s="619"/>
      <c r="BB26" s="619"/>
      <c r="BC26" s="619"/>
      <c r="BD26" s="619"/>
      <c r="BE26" s="619"/>
      <c r="BF26" s="619"/>
      <c r="BG26" s="619"/>
      <c r="BH26" s="619"/>
      <c r="BI26" s="619"/>
      <c r="BJ26" s="619"/>
      <c r="BK26" s="619"/>
      <c r="BL26" s="619"/>
      <c r="BM26" s="619"/>
      <c r="BN26" s="619"/>
    </row>
    <row r="27" spans="1:68" ht="15" customHeight="1">
      <c r="O27" s="582"/>
      <c r="P27" s="582"/>
      <c r="Q27" s="582"/>
      <c r="R27" s="582"/>
      <c r="S27" s="582"/>
      <c r="T27" s="582"/>
      <c r="U27" s="582"/>
      <c r="V27" s="582"/>
      <c r="W27" s="582"/>
      <c r="X27" s="582"/>
      <c r="Y27" s="582"/>
      <c r="Z27" s="582"/>
      <c r="AA27" s="582"/>
      <c r="AB27" s="582"/>
      <c r="AC27" s="582"/>
      <c r="AD27" s="582"/>
      <c r="AE27" s="582"/>
      <c r="AF27" s="582"/>
      <c r="AG27" s="4" t="s">
        <v>2</v>
      </c>
      <c r="AW27" s="620"/>
      <c r="AX27" s="620"/>
      <c r="AY27" s="620"/>
      <c r="AZ27" s="620"/>
      <c r="BA27" s="620"/>
      <c r="BB27" s="620"/>
      <c r="BC27" s="620"/>
      <c r="BD27" s="620"/>
      <c r="BE27" s="620"/>
      <c r="BF27" s="620"/>
      <c r="BG27" s="620"/>
      <c r="BH27" s="620"/>
      <c r="BI27" s="620"/>
      <c r="BJ27" s="620"/>
      <c r="BK27" s="620"/>
      <c r="BL27" s="620"/>
      <c r="BM27" s="620"/>
      <c r="BN27" s="620"/>
      <c r="BO27" s="4" t="s">
        <v>2</v>
      </c>
      <c r="BP27" s="1" t="s">
        <v>1011</v>
      </c>
    </row>
    <row r="28" spans="1:68" ht="24.95" customHeight="1"/>
    <row r="29" spans="1:68" ht="24.95" customHeight="1">
      <c r="A29" s="583" t="s">
        <v>193</v>
      </c>
      <c r="B29" s="583"/>
      <c r="C29" s="585" t="s">
        <v>190</v>
      </c>
      <c r="D29" s="585"/>
      <c r="E29" s="585"/>
      <c r="F29" s="585"/>
      <c r="G29" s="585"/>
      <c r="H29" s="585"/>
      <c r="I29" s="585"/>
      <c r="J29" s="585"/>
      <c r="K29" s="585"/>
      <c r="L29" s="585"/>
      <c r="M29" s="585"/>
      <c r="N29" s="585"/>
      <c r="O29" s="585"/>
      <c r="P29" s="585"/>
      <c r="Q29" s="585"/>
      <c r="R29" s="585"/>
      <c r="S29" s="585"/>
      <c r="T29" s="585"/>
      <c r="U29" s="585"/>
      <c r="V29" s="585"/>
      <c r="W29" s="585"/>
      <c r="X29" s="585"/>
      <c r="Y29" s="585"/>
      <c r="Z29" s="585"/>
      <c r="AA29" s="585"/>
      <c r="AB29" s="585"/>
      <c r="AC29" s="585"/>
      <c r="AD29" s="585"/>
      <c r="AE29" s="585"/>
      <c r="AF29" s="585"/>
      <c r="AG29" s="585"/>
      <c r="AI29" s="583" t="s">
        <v>193</v>
      </c>
      <c r="AJ29" s="583"/>
      <c r="AK29" s="585" t="s">
        <v>190</v>
      </c>
      <c r="AL29" s="585"/>
      <c r="AM29" s="585"/>
      <c r="AN29" s="585"/>
      <c r="AO29" s="585"/>
      <c r="AP29" s="585"/>
      <c r="AQ29" s="585"/>
      <c r="AR29" s="585"/>
      <c r="AS29" s="585"/>
      <c r="AT29" s="585"/>
      <c r="AU29" s="585"/>
      <c r="AV29" s="585"/>
      <c r="AW29" s="585"/>
      <c r="AX29" s="585"/>
      <c r="AY29" s="585"/>
      <c r="AZ29" s="585"/>
      <c r="BA29" s="585"/>
      <c r="BB29" s="585"/>
      <c r="BC29" s="585"/>
      <c r="BD29" s="585"/>
      <c r="BE29" s="585"/>
      <c r="BF29" s="585"/>
      <c r="BG29" s="585"/>
      <c r="BH29" s="585"/>
      <c r="BI29" s="585"/>
      <c r="BJ29" s="585"/>
      <c r="BK29" s="585"/>
      <c r="BL29" s="585"/>
      <c r="BM29" s="585"/>
      <c r="BN29" s="585"/>
      <c r="BO29" s="585"/>
    </row>
    <row r="30" spans="1:68" ht="24.95" customHeight="1">
      <c r="A30" s="583" t="s">
        <v>194</v>
      </c>
      <c r="B30" s="583"/>
      <c r="C30" s="585" t="s">
        <v>197</v>
      </c>
      <c r="D30" s="585"/>
      <c r="E30" s="585"/>
      <c r="F30" s="585"/>
      <c r="G30" s="585"/>
      <c r="H30" s="585"/>
      <c r="I30" s="585"/>
      <c r="J30" s="585"/>
      <c r="K30" s="585"/>
      <c r="L30" s="585"/>
      <c r="M30" s="585"/>
      <c r="N30" s="585"/>
      <c r="O30" s="585"/>
      <c r="P30" s="585"/>
      <c r="Q30" s="585"/>
      <c r="R30" s="585"/>
      <c r="S30" s="585"/>
      <c r="T30" s="585"/>
      <c r="U30" s="585"/>
      <c r="V30" s="585"/>
      <c r="W30" s="585"/>
      <c r="X30" s="585"/>
      <c r="Y30" s="585"/>
      <c r="Z30" s="585"/>
      <c r="AA30" s="585"/>
      <c r="AB30" s="585"/>
      <c r="AC30" s="585"/>
      <c r="AD30" s="585"/>
      <c r="AE30" s="585"/>
      <c r="AF30" s="585"/>
      <c r="AG30" s="585"/>
      <c r="AI30" s="583" t="s">
        <v>194</v>
      </c>
      <c r="AJ30" s="583"/>
      <c r="AK30" s="585" t="s">
        <v>197</v>
      </c>
      <c r="AL30" s="585"/>
      <c r="AM30" s="585"/>
      <c r="AN30" s="585"/>
      <c r="AO30" s="585"/>
      <c r="AP30" s="585"/>
      <c r="AQ30" s="585"/>
      <c r="AR30" s="585"/>
      <c r="AS30" s="585"/>
      <c r="AT30" s="585"/>
      <c r="AU30" s="585"/>
      <c r="AV30" s="585"/>
      <c r="AW30" s="585"/>
      <c r="AX30" s="585"/>
      <c r="AY30" s="585"/>
      <c r="AZ30" s="585"/>
      <c r="BA30" s="585"/>
      <c r="BB30" s="585"/>
      <c r="BC30" s="585"/>
      <c r="BD30" s="585"/>
      <c r="BE30" s="585"/>
      <c r="BF30" s="585"/>
      <c r="BG30" s="585"/>
      <c r="BH30" s="585"/>
      <c r="BI30" s="585"/>
      <c r="BJ30" s="585"/>
      <c r="BK30" s="585"/>
      <c r="BL30" s="585"/>
      <c r="BM30" s="585"/>
      <c r="BN30" s="585"/>
      <c r="BO30" s="585"/>
    </row>
    <row r="31" spans="1:68" ht="24.95" customHeight="1">
      <c r="A31" s="583" t="s">
        <v>195</v>
      </c>
      <c r="B31" s="583"/>
      <c r="C31" s="585" t="s">
        <v>191</v>
      </c>
      <c r="D31" s="585"/>
      <c r="E31" s="585"/>
      <c r="F31" s="585"/>
      <c r="G31" s="585"/>
      <c r="H31" s="585"/>
      <c r="I31" s="585"/>
      <c r="J31" s="585"/>
      <c r="K31" s="585"/>
      <c r="L31" s="585"/>
      <c r="M31" s="585"/>
      <c r="N31" s="585"/>
      <c r="O31" s="585"/>
      <c r="P31" s="585"/>
      <c r="Q31" s="585"/>
      <c r="R31" s="585"/>
      <c r="S31" s="585"/>
      <c r="T31" s="585"/>
      <c r="U31" s="585"/>
      <c r="V31" s="585"/>
      <c r="W31" s="585"/>
      <c r="X31" s="585"/>
      <c r="Y31" s="585"/>
      <c r="Z31" s="585"/>
      <c r="AA31" s="585"/>
      <c r="AB31" s="585"/>
      <c r="AC31" s="585"/>
      <c r="AD31" s="585"/>
      <c r="AE31" s="585"/>
      <c r="AF31" s="585"/>
      <c r="AG31" s="585"/>
      <c r="AH31" s="13"/>
      <c r="AI31" s="583" t="s">
        <v>195</v>
      </c>
      <c r="AJ31" s="583"/>
      <c r="AK31" s="585" t="s">
        <v>191</v>
      </c>
      <c r="AL31" s="585"/>
      <c r="AM31" s="585"/>
      <c r="AN31" s="585"/>
      <c r="AO31" s="585"/>
      <c r="AP31" s="585"/>
      <c r="AQ31" s="585"/>
      <c r="AR31" s="585"/>
      <c r="AS31" s="585"/>
      <c r="AT31" s="585"/>
      <c r="AU31" s="585"/>
      <c r="AV31" s="585"/>
      <c r="AW31" s="585"/>
      <c r="AX31" s="585"/>
      <c r="AY31" s="585"/>
      <c r="AZ31" s="585"/>
      <c r="BA31" s="585"/>
      <c r="BB31" s="585"/>
      <c r="BC31" s="585"/>
      <c r="BD31" s="585"/>
      <c r="BE31" s="585"/>
      <c r="BF31" s="585"/>
      <c r="BG31" s="585"/>
      <c r="BH31" s="585"/>
      <c r="BI31" s="585"/>
      <c r="BJ31" s="585"/>
      <c r="BK31" s="585"/>
      <c r="BL31" s="585"/>
      <c r="BM31" s="585"/>
      <c r="BN31" s="585"/>
      <c r="BO31" s="585"/>
    </row>
    <row r="32" spans="1:68" ht="39" customHeight="1">
      <c r="A32" s="584" t="s">
        <v>198</v>
      </c>
      <c r="B32" s="583"/>
      <c r="C32" s="586" t="s">
        <v>192</v>
      </c>
      <c r="D32" s="586"/>
      <c r="E32" s="586"/>
      <c r="F32" s="586"/>
      <c r="G32" s="586"/>
      <c r="H32" s="586"/>
      <c r="I32" s="586"/>
      <c r="J32" s="586"/>
      <c r="K32" s="586"/>
      <c r="L32" s="586"/>
      <c r="M32" s="586"/>
      <c r="N32" s="586"/>
      <c r="O32" s="586"/>
      <c r="P32" s="586"/>
      <c r="Q32" s="586"/>
      <c r="R32" s="586"/>
      <c r="S32" s="586"/>
      <c r="T32" s="586"/>
      <c r="U32" s="586"/>
      <c r="V32" s="586"/>
      <c r="W32" s="586"/>
      <c r="X32" s="586"/>
      <c r="Y32" s="586"/>
      <c r="Z32" s="586"/>
      <c r="AA32" s="586"/>
      <c r="AB32" s="586"/>
      <c r="AC32" s="586"/>
      <c r="AD32" s="586"/>
      <c r="AE32" s="586"/>
      <c r="AF32" s="586"/>
      <c r="AG32" s="586"/>
      <c r="AI32" s="584" t="s">
        <v>198</v>
      </c>
      <c r="AJ32" s="583"/>
      <c r="AK32" s="586" t="s">
        <v>192</v>
      </c>
      <c r="AL32" s="586"/>
      <c r="AM32" s="586"/>
      <c r="AN32" s="586"/>
      <c r="AO32" s="586"/>
      <c r="AP32" s="586"/>
      <c r="AQ32" s="586"/>
      <c r="AR32" s="586"/>
      <c r="AS32" s="586"/>
      <c r="AT32" s="586"/>
      <c r="AU32" s="586"/>
      <c r="AV32" s="586"/>
      <c r="AW32" s="586"/>
      <c r="AX32" s="586"/>
      <c r="AY32" s="586"/>
      <c r="AZ32" s="586"/>
      <c r="BA32" s="586"/>
      <c r="BB32" s="586"/>
      <c r="BC32" s="586"/>
      <c r="BD32" s="586"/>
      <c r="BE32" s="586"/>
      <c r="BF32" s="586"/>
      <c r="BG32" s="586"/>
      <c r="BH32" s="586"/>
      <c r="BI32" s="586"/>
      <c r="BJ32" s="586"/>
      <c r="BK32" s="586"/>
      <c r="BL32" s="586"/>
      <c r="BM32" s="586"/>
      <c r="BN32" s="586"/>
      <c r="BO32" s="586"/>
    </row>
    <row r="33" spans="34:34" ht="24.95" customHeight="1"/>
    <row r="34" spans="34:34" ht="24.95" customHeight="1"/>
    <row r="35" spans="34:34" ht="24.95" customHeight="1"/>
    <row r="36" spans="34:34" ht="21.95" customHeight="1">
      <c r="AH36" s="13"/>
    </row>
  </sheetData>
  <sheetProtection algorithmName="SHA-512" hashValue="lCJ/286DFmxHJeyvsCOnoXkE3R58Ix80cp3kZKnXKVCQsyBzBBhmIHQ1xZrCaVUAAUkQl2PNDFQbYJibdWqNEQ==" saltValue="joI5/NH2WdCIcYrJtzwiVw==" spinCount="100000" sheet="1" selectLockedCells="1"/>
  <mergeCells count="130">
    <mergeCell ref="AI31:AJ31"/>
    <mergeCell ref="AK31:BO31"/>
    <mergeCell ref="AI32:AJ32"/>
    <mergeCell ref="AK32:BO32"/>
    <mergeCell ref="AW25:BN27"/>
    <mergeCell ref="AI29:AJ29"/>
    <mergeCell ref="AK29:BO29"/>
    <mergeCell ref="AI30:AJ30"/>
    <mergeCell ref="AK30:BO30"/>
    <mergeCell ref="AI18:AJ18"/>
    <mergeCell ref="AK18:AL18"/>
    <mergeCell ref="AN18:AO18"/>
    <mergeCell ref="AQ18:AR18"/>
    <mergeCell ref="AW20:BO22"/>
    <mergeCell ref="AJ16:AO16"/>
    <mergeCell ref="AP16:AQ16"/>
    <mergeCell ref="AR16:AT16"/>
    <mergeCell ref="AU16:AX16"/>
    <mergeCell ref="AY16:BO16"/>
    <mergeCell ref="AJ15:AO15"/>
    <mergeCell ref="AP15:AQ15"/>
    <mergeCell ref="AR15:AT15"/>
    <mergeCell ref="AU15:AX15"/>
    <mergeCell ref="AY15:BO15"/>
    <mergeCell ref="AJ14:AO14"/>
    <mergeCell ref="AP14:AQ14"/>
    <mergeCell ref="AR14:AT14"/>
    <mergeCell ref="AU14:AX14"/>
    <mergeCell ref="AY14:BO14"/>
    <mergeCell ref="AI12:BO12"/>
    <mergeCell ref="AJ13:AO13"/>
    <mergeCell ref="AP13:AQ13"/>
    <mergeCell ref="AR13:AT13"/>
    <mergeCell ref="AU13:AX13"/>
    <mergeCell ref="AY13:BO13"/>
    <mergeCell ref="AI11:AJ11"/>
    <mergeCell ref="AK11:AX11"/>
    <mergeCell ref="AY11:BA11"/>
    <mergeCell ref="BC11:BJ11"/>
    <mergeCell ref="BK11:BN11"/>
    <mergeCell ref="AI10:AJ10"/>
    <mergeCell ref="AK10:AX10"/>
    <mergeCell ref="AY10:BA10"/>
    <mergeCell ref="BC10:BJ10"/>
    <mergeCell ref="BK10:BN10"/>
    <mergeCell ref="AI9:AJ9"/>
    <mergeCell ref="AK9:AX9"/>
    <mergeCell ref="AY9:BA9"/>
    <mergeCell ref="BC9:BJ9"/>
    <mergeCell ref="BK9:BN9"/>
    <mergeCell ref="AI8:AJ8"/>
    <mergeCell ref="AK8:AX8"/>
    <mergeCell ref="AY8:BA8"/>
    <mergeCell ref="BC8:BJ8"/>
    <mergeCell ref="BK8:BN8"/>
    <mergeCell ref="AI7:AJ7"/>
    <mergeCell ref="AK7:AX7"/>
    <mergeCell ref="AY7:BB7"/>
    <mergeCell ref="BC7:BJ7"/>
    <mergeCell ref="BK7:BO7"/>
    <mergeCell ref="BL1:BO1"/>
    <mergeCell ref="AM2:BK2"/>
    <mergeCell ref="AI3:AS3"/>
    <mergeCell ref="AI5:BO5"/>
    <mergeCell ref="AI6:BO6"/>
    <mergeCell ref="H14:I14"/>
    <mergeCell ref="AD1:AG1"/>
    <mergeCell ref="E2:AC2"/>
    <mergeCell ref="A8:B8"/>
    <mergeCell ref="Q8:S8"/>
    <mergeCell ref="A3:K3"/>
    <mergeCell ref="A5:AG5"/>
    <mergeCell ref="A6:AG6"/>
    <mergeCell ref="A7:B7"/>
    <mergeCell ref="AC8:AF8"/>
    <mergeCell ref="A9:B9"/>
    <mergeCell ref="C9:P9"/>
    <mergeCell ref="Q9:S9"/>
    <mergeCell ref="U9:AB9"/>
    <mergeCell ref="AC9:AF9"/>
    <mergeCell ref="C7:P7"/>
    <mergeCell ref="C8:P8"/>
    <mergeCell ref="Q7:T7"/>
    <mergeCell ref="U7:AB7"/>
    <mergeCell ref="AC7:AG7"/>
    <mergeCell ref="U8:AB8"/>
    <mergeCell ref="A10:B10"/>
    <mergeCell ref="C10:P10"/>
    <mergeCell ref="Q10:S10"/>
    <mergeCell ref="U10:AB10"/>
    <mergeCell ref="AC10:AF10"/>
    <mergeCell ref="A12:AG12"/>
    <mergeCell ref="H15:I15"/>
    <mergeCell ref="A11:B11"/>
    <mergeCell ref="C11:P11"/>
    <mergeCell ref="Q11:S11"/>
    <mergeCell ref="U11:AB11"/>
    <mergeCell ref="AC11:AF11"/>
    <mergeCell ref="H16:I16"/>
    <mergeCell ref="M13:P13"/>
    <mergeCell ref="Q13:AG13"/>
    <mergeCell ref="J13:L13"/>
    <mergeCell ref="J14:L14"/>
    <mergeCell ref="M14:P14"/>
    <mergeCell ref="Q14:AG14"/>
    <mergeCell ref="J15:L15"/>
    <mergeCell ref="B16:G16"/>
    <mergeCell ref="B13:G13"/>
    <mergeCell ref="B14:G14"/>
    <mergeCell ref="B15:G15"/>
    <mergeCell ref="H13:I13"/>
    <mergeCell ref="M15:P15"/>
    <mergeCell ref="Q15:AG15"/>
    <mergeCell ref="J16:L16"/>
    <mergeCell ref="M16:P16"/>
    <mergeCell ref="Q16:AG16"/>
    <mergeCell ref="A18:B18"/>
    <mergeCell ref="C18:D18"/>
    <mergeCell ref="F18:G18"/>
    <mergeCell ref="I18:J18"/>
    <mergeCell ref="O20:AG22"/>
    <mergeCell ref="A29:B29"/>
    <mergeCell ref="A30:B30"/>
    <mergeCell ref="A31:B31"/>
    <mergeCell ref="A32:B32"/>
    <mergeCell ref="C29:AG29"/>
    <mergeCell ref="C30:AG30"/>
    <mergeCell ref="C31:AG31"/>
    <mergeCell ref="C32:AG32"/>
    <mergeCell ref="O25:AF27"/>
  </mergeCells>
  <phoneticPr fontId="2"/>
  <dataValidations count="4">
    <dataValidation imeMode="disabled" allowBlank="1" showInputMessage="1" showErrorMessage="1" sqref="AU13:AX16"/>
    <dataValidation type="list" allowBlank="1" showInputMessage="1" showErrorMessage="1" sqref="H13:I16 AP13:AQ16">
      <formula1>"有,無"</formula1>
    </dataValidation>
    <dataValidation imeMode="off" allowBlank="1" showInputMessage="1" showErrorMessage="1" sqref="M13:P16"/>
    <dataValidation type="list" allowBlank="1" showInputMessage="1" showErrorMessage="1" sqref="A18:B18">
      <formula1>"令和,平成"</formula1>
    </dataValidation>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P31"/>
  <sheetViews>
    <sheetView view="pageBreakPreview" zoomScale="70" zoomScaleNormal="100" zoomScaleSheetLayoutView="70" workbookViewId="0">
      <selection activeCell="O16" sqref="O16:AG18"/>
    </sheetView>
  </sheetViews>
  <sheetFormatPr defaultColWidth="2.625" defaultRowHeight="15" customHeight="1"/>
  <cols>
    <col min="1" max="4" width="2.625" style="15"/>
    <col min="5" max="19" width="2.625" style="1"/>
    <col min="20" max="20" width="2.625" style="1" customWidth="1"/>
    <col min="21" max="34" width="2.625" style="1"/>
    <col min="35" max="38" width="2.625" style="15"/>
    <col min="39" max="53" width="2.625" style="1"/>
    <col min="54" max="54" width="2.625" style="1" customWidth="1"/>
    <col min="55" max="16384" width="2.625" style="1"/>
  </cols>
  <sheetData>
    <row r="1" spans="1:67" ht="24.75" customHeight="1">
      <c r="A1" s="29"/>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31"/>
      <c r="AD1" s="447" t="s">
        <v>201</v>
      </c>
      <c r="AE1" s="448"/>
      <c r="AF1" s="448"/>
      <c r="AG1" s="44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31"/>
      <c r="BL1" s="447" t="s">
        <v>201</v>
      </c>
      <c r="BM1" s="448"/>
      <c r="BN1" s="448"/>
      <c r="BO1" s="449"/>
    </row>
    <row r="2" spans="1:67" ht="43.5" customHeight="1">
      <c r="B2" s="1"/>
      <c r="C2" s="1"/>
      <c r="D2" s="1"/>
      <c r="E2" s="603" t="s">
        <v>202</v>
      </c>
      <c r="F2" s="604"/>
      <c r="G2" s="604"/>
      <c r="H2" s="604"/>
      <c r="I2" s="604"/>
      <c r="J2" s="604"/>
      <c r="K2" s="604"/>
      <c r="L2" s="604"/>
      <c r="M2" s="604"/>
      <c r="N2" s="604"/>
      <c r="O2" s="604"/>
      <c r="P2" s="604"/>
      <c r="Q2" s="604"/>
      <c r="R2" s="604"/>
      <c r="S2" s="604"/>
      <c r="T2" s="604"/>
      <c r="U2" s="604"/>
      <c r="V2" s="604"/>
      <c r="W2" s="604"/>
      <c r="X2" s="604"/>
      <c r="Y2" s="604"/>
      <c r="Z2" s="604"/>
      <c r="AA2" s="604"/>
      <c r="AB2" s="604"/>
      <c r="AC2" s="604"/>
      <c r="AG2" s="2"/>
      <c r="AJ2" s="1"/>
      <c r="AK2" s="1"/>
      <c r="AL2" s="1"/>
      <c r="AM2" s="603" t="s">
        <v>202</v>
      </c>
      <c r="AN2" s="604"/>
      <c r="AO2" s="604"/>
      <c r="AP2" s="604"/>
      <c r="AQ2" s="604"/>
      <c r="AR2" s="604"/>
      <c r="AS2" s="604"/>
      <c r="AT2" s="604"/>
      <c r="AU2" s="604"/>
      <c r="AV2" s="604"/>
      <c r="AW2" s="604"/>
      <c r="AX2" s="604"/>
      <c r="AY2" s="604"/>
      <c r="AZ2" s="604"/>
      <c r="BA2" s="604"/>
      <c r="BB2" s="604"/>
      <c r="BC2" s="604"/>
      <c r="BD2" s="604"/>
      <c r="BE2" s="604"/>
      <c r="BF2" s="604"/>
      <c r="BG2" s="604"/>
      <c r="BH2" s="604"/>
      <c r="BI2" s="604"/>
      <c r="BJ2" s="604"/>
      <c r="BK2" s="604"/>
      <c r="BO2" s="2"/>
    </row>
    <row r="3" spans="1:67" ht="34.5" customHeight="1">
      <c r="A3" s="605" t="str">
        <f>IF(様式3_土地・建物の状況!V10="","",様式3_土地・建物の状況!V10)</f>
        <v/>
      </c>
      <c r="B3" s="606"/>
      <c r="C3" s="606"/>
      <c r="D3" s="606"/>
      <c r="E3" s="606"/>
      <c r="F3" s="606"/>
      <c r="G3" s="606"/>
      <c r="H3" s="606"/>
      <c r="I3" s="606"/>
      <c r="J3" s="606"/>
      <c r="K3" s="606"/>
      <c r="L3" s="36" t="s">
        <v>173</v>
      </c>
      <c r="M3" s="35"/>
      <c r="N3" s="35"/>
      <c r="O3" s="35"/>
      <c r="P3" s="35"/>
      <c r="Q3" s="35"/>
      <c r="R3" s="35"/>
      <c r="S3" s="35"/>
      <c r="T3" s="35"/>
      <c r="U3" s="35"/>
      <c r="V3" s="35"/>
      <c r="W3" s="35"/>
      <c r="X3" s="35"/>
      <c r="Y3" s="35"/>
      <c r="Z3" s="35"/>
      <c r="AA3" s="35"/>
      <c r="AB3" s="35"/>
      <c r="AC3" s="35"/>
      <c r="AG3" s="2"/>
      <c r="AI3" s="605" t="str">
        <f>IF(様式3_土地・建物の状況!BD10="","",様式3_土地・建物の状況!BD10)</f>
        <v>㈱〇〇〇 代表取締役 仙台 太郎</v>
      </c>
      <c r="AJ3" s="606"/>
      <c r="AK3" s="606"/>
      <c r="AL3" s="606"/>
      <c r="AM3" s="606"/>
      <c r="AN3" s="606"/>
      <c r="AO3" s="606"/>
      <c r="AP3" s="606"/>
      <c r="AQ3" s="606"/>
      <c r="AR3" s="606"/>
      <c r="AS3" s="606"/>
      <c r="AT3" s="36" t="s">
        <v>173</v>
      </c>
      <c r="AU3" s="35"/>
      <c r="AV3" s="35"/>
      <c r="AW3" s="35"/>
      <c r="AX3" s="35"/>
      <c r="AY3" s="35"/>
      <c r="AZ3" s="35"/>
      <c r="BA3" s="35"/>
      <c r="BB3" s="35"/>
      <c r="BC3" s="35"/>
      <c r="BD3" s="35"/>
      <c r="BE3" s="35"/>
      <c r="BF3" s="35"/>
      <c r="BG3" s="35"/>
      <c r="BH3" s="35"/>
      <c r="BI3" s="35"/>
      <c r="BJ3" s="35"/>
      <c r="BK3" s="35"/>
      <c r="BO3" s="2"/>
    </row>
    <row r="4" spans="1:67" ht="22.5" customHeight="1">
      <c r="A4" s="37"/>
      <c r="B4" s="38"/>
      <c r="C4" s="38"/>
      <c r="D4" s="38"/>
      <c r="E4" s="38"/>
      <c r="F4" s="38"/>
      <c r="G4" s="38"/>
      <c r="H4" s="38"/>
      <c r="I4" s="38"/>
      <c r="J4" s="38"/>
      <c r="K4" s="38"/>
      <c r="L4" s="36"/>
      <c r="M4" s="35"/>
      <c r="N4" s="35"/>
      <c r="O4" s="35"/>
      <c r="P4" s="35"/>
      <c r="Q4" s="35"/>
      <c r="R4" s="35"/>
      <c r="S4" s="35"/>
      <c r="T4" s="35"/>
      <c r="U4" s="35"/>
      <c r="V4" s="35"/>
      <c r="W4" s="35"/>
      <c r="X4" s="35"/>
      <c r="Y4" s="35"/>
      <c r="Z4" s="35"/>
      <c r="AA4" s="35"/>
      <c r="AB4" s="35"/>
      <c r="AC4" s="35"/>
      <c r="AG4" s="2"/>
      <c r="AI4" s="77"/>
      <c r="AJ4" s="78"/>
      <c r="AK4" s="78"/>
      <c r="AL4" s="78"/>
      <c r="AM4" s="78"/>
      <c r="AN4" s="78"/>
      <c r="AO4" s="78"/>
      <c r="AP4" s="78"/>
      <c r="AQ4" s="78"/>
      <c r="AR4" s="78"/>
      <c r="AS4" s="78"/>
      <c r="AT4" s="36"/>
      <c r="AU4" s="35"/>
      <c r="AV4" s="35"/>
      <c r="AW4" s="35"/>
      <c r="AX4" s="35"/>
      <c r="AY4" s="35"/>
      <c r="AZ4" s="35"/>
      <c r="BA4" s="35"/>
      <c r="BB4" s="35"/>
      <c r="BC4" s="35"/>
      <c r="BD4" s="35"/>
      <c r="BE4" s="35"/>
      <c r="BF4" s="35"/>
      <c r="BG4" s="35"/>
      <c r="BH4" s="35"/>
      <c r="BI4" s="35"/>
      <c r="BJ4" s="35"/>
      <c r="BK4" s="35"/>
      <c r="BO4" s="2"/>
    </row>
    <row r="5" spans="1:67" ht="53.25" customHeight="1">
      <c r="A5" s="607" t="s">
        <v>203</v>
      </c>
      <c r="B5" s="607"/>
      <c r="C5" s="607"/>
      <c r="D5" s="607"/>
      <c r="E5" s="607"/>
      <c r="F5" s="607"/>
      <c r="G5" s="607"/>
      <c r="H5" s="607"/>
      <c r="I5" s="607"/>
      <c r="J5" s="607"/>
      <c r="K5" s="607"/>
      <c r="L5" s="607"/>
      <c r="M5" s="607"/>
      <c r="N5" s="607"/>
      <c r="O5" s="607"/>
      <c r="P5" s="607"/>
      <c r="Q5" s="607"/>
      <c r="R5" s="607"/>
      <c r="S5" s="607"/>
      <c r="T5" s="607"/>
      <c r="U5" s="607"/>
      <c r="V5" s="607"/>
      <c r="W5" s="607"/>
      <c r="X5" s="607"/>
      <c r="Y5" s="607"/>
      <c r="Z5" s="607"/>
      <c r="AA5" s="607"/>
      <c r="AB5" s="607"/>
      <c r="AC5" s="607"/>
      <c r="AD5" s="607"/>
      <c r="AE5" s="607"/>
      <c r="AF5" s="607"/>
      <c r="AG5" s="607"/>
      <c r="AI5" s="607" t="s">
        <v>203</v>
      </c>
      <c r="AJ5" s="607"/>
      <c r="AK5" s="607"/>
      <c r="AL5" s="607"/>
      <c r="AM5" s="607"/>
      <c r="AN5" s="607"/>
      <c r="AO5" s="607"/>
      <c r="AP5" s="607"/>
      <c r="AQ5" s="607"/>
      <c r="AR5" s="607"/>
      <c r="AS5" s="607"/>
      <c r="AT5" s="607"/>
      <c r="AU5" s="607"/>
      <c r="AV5" s="607"/>
      <c r="AW5" s="607"/>
      <c r="AX5" s="607"/>
      <c r="AY5" s="607"/>
      <c r="AZ5" s="607"/>
      <c r="BA5" s="607"/>
      <c r="BB5" s="607"/>
      <c r="BC5" s="607"/>
      <c r="BD5" s="607"/>
      <c r="BE5" s="607"/>
      <c r="BF5" s="607"/>
      <c r="BG5" s="607"/>
      <c r="BH5" s="607"/>
      <c r="BI5" s="607"/>
      <c r="BJ5" s="607"/>
      <c r="BK5" s="607"/>
      <c r="BL5" s="607"/>
      <c r="BM5" s="607"/>
      <c r="BN5" s="607"/>
      <c r="BO5" s="607"/>
    </row>
    <row r="6" spans="1:67" ht="37.5" customHeight="1">
      <c r="A6" s="608" t="s">
        <v>175</v>
      </c>
      <c r="B6" s="608"/>
      <c r="C6" s="608"/>
      <c r="D6" s="608"/>
      <c r="E6" s="608"/>
      <c r="F6" s="608"/>
      <c r="G6" s="608"/>
      <c r="H6" s="608"/>
      <c r="I6" s="608"/>
      <c r="J6" s="608"/>
      <c r="K6" s="608"/>
      <c r="L6" s="608"/>
      <c r="M6" s="608"/>
      <c r="N6" s="608"/>
      <c r="O6" s="608"/>
      <c r="P6" s="608"/>
      <c r="Q6" s="608"/>
      <c r="R6" s="608"/>
      <c r="S6" s="608"/>
      <c r="T6" s="608"/>
      <c r="U6" s="608"/>
      <c r="V6" s="608"/>
      <c r="W6" s="608"/>
      <c r="X6" s="608"/>
      <c r="Y6" s="608"/>
      <c r="Z6" s="608"/>
      <c r="AA6" s="608"/>
      <c r="AB6" s="608"/>
      <c r="AC6" s="608"/>
      <c r="AD6" s="608"/>
      <c r="AE6" s="608"/>
      <c r="AF6" s="608"/>
      <c r="AG6" s="608"/>
      <c r="AI6" s="608" t="s">
        <v>175</v>
      </c>
      <c r="AJ6" s="608"/>
      <c r="AK6" s="608"/>
      <c r="AL6" s="608"/>
      <c r="AM6" s="608"/>
      <c r="AN6" s="608"/>
      <c r="AO6" s="608"/>
      <c r="AP6" s="608"/>
      <c r="AQ6" s="608"/>
      <c r="AR6" s="608"/>
      <c r="AS6" s="608"/>
      <c r="AT6" s="608"/>
      <c r="AU6" s="608"/>
      <c r="AV6" s="608"/>
      <c r="AW6" s="608"/>
      <c r="AX6" s="608"/>
      <c r="AY6" s="608"/>
      <c r="AZ6" s="608"/>
      <c r="BA6" s="608"/>
      <c r="BB6" s="608"/>
      <c r="BC6" s="608"/>
      <c r="BD6" s="608"/>
      <c r="BE6" s="608"/>
      <c r="BF6" s="608"/>
      <c r="BG6" s="608"/>
      <c r="BH6" s="608"/>
      <c r="BI6" s="608"/>
      <c r="BJ6" s="608"/>
      <c r="BK6" s="608"/>
      <c r="BL6" s="608"/>
      <c r="BM6" s="608"/>
      <c r="BN6" s="608"/>
      <c r="BO6" s="608"/>
    </row>
    <row r="7" spans="1:67" ht="39.950000000000003" customHeight="1">
      <c r="A7" s="526" t="s">
        <v>176</v>
      </c>
      <c r="B7" s="526"/>
      <c r="C7" s="424" t="s">
        <v>40</v>
      </c>
      <c r="D7" s="425"/>
      <c r="E7" s="425"/>
      <c r="F7" s="425"/>
      <c r="G7" s="425"/>
      <c r="H7" s="425"/>
      <c r="I7" s="425"/>
      <c r="J7" s="425"/>
      <c r="K7" s="425"/>
      <c r="L7" s="425"/>
      <c r="M7" s="425"/>
      <c r="N7" s="425"/>
      <c r="O7" s="425"/>
      <c r="P7" s="425"/>
      <c r="Q7" s="425"/>
      <c r="R7" s="425"/>
      <c r="S7" s="367" t="s">
        <v>167</v>
      </c>
      <c r="T7" s="356"/>
      <c r="U7" s="356"/>
      <c r="V7" s="380"/>
      <c r="W7" s="367" t="s">
        <v>204</v>
      </c>
      <c r="X7" s="356"/>
      <c r="Y7" s="356"/>
      <c r="Z7" s="356"/>
      <c r="AA7" s="356"/>
      <c r="AB7" s="356"/>
      <c r="AC7" s="356"/>
      <c r="AD7" s="356"/>
      <c r="AE7" s="356"/>
      <c r="AF7" s="356"/>
      <c r="AG7" s="380"/>
      <c r="AH7" s="13"/>
      <c r="AI7" s="526" t="s">
        <v>176</v>
      </c>
      <c r="AJ7" s="526"/>
      <c r="AK7" s="424" t="s">
        <v>40</v>
      </c>
      <c r="AL7" s="425"/>
      <c r="AM7" s="425"/>
      <c r="AN7" s="425"/>
      <c r="AO7" s="425"/>
      <c r="AP7" s="425"/>
      <c r="AQ7" s="425"/>
      <c r="AR7" s="425"/>
      <c r="AS7" s="425"/>
      <c r="AT7" s="425"/>
      <c r="AU7" s="425"/>
      <c r="AV7" s="425"/>
      <c r="AW7" s="425"/>
      <c r="AX7" s="425"/>
      <c r="AY7" s="425"/>
      <c r="AZ7" s="425"/>
      <c r="BA7" s="367" t="s">
        <v>167</v>
      </c>
      <c r="BB7" s="356"/>
      <c r="BC7" s="356"/>
      <c r="BD7" s="380"/>
      <c r="BE7" s="367" t="s">
        <v>204</v>
      </c>
      <c r="BF7" s="356"/>
      <c r="BG7" s="356"/>
      <c r="BH7" s="356"/>
      <c r="BI7" s="356"/>
      <c r="BJ7" s="356"/>
      <c r="BK7" s="356"/>
      <c r="BL7" s="356"/>
      <c r="BM7" s="356"/>
      <c r="BN7" s="356"/>
      <c r="BO7" s="380"/>
    </row>
    <row r="8" spans="1:67" ht="39.950000000000003" customHeight="1">
      <c r="A8" s="526" t="str">
        <f>IF(様式3_土地・建物の状況!I8="","","建物")</f>
        <v/>
      </c>
      <c r="B8" s="526"/>
      <c r="C8" s="609" t="str">
        <f>IF(A8="","",様式1_小規模保育事業設置計画書!I42&amp;様式1_小規模保育事業設置計画書!L42&amp;様式1_小規模保育事業設置計画書!O42&amp;様式1_小規模保育事業設置計画書!P42)</f>
        <v/>
      </c>
      <c r="D8" s="610"/>
      <c r="E8" s="610"/>
      <c r="F8" s="610"/>
      <c r="G8" s="610"/>
      <c r="H8" s="610"/>
      <c r="I8" s="610"/>
      <c r="J8" s="610"/>
      <c r="K8" s="610"/>
      <c r="L8" s="610"/>
      <c r="M8" s="610"/>
      <c r="N8" s="610"/>
      <c r="O8" s="610"/>
      <c r="P8" s="610"/>
      <c r="Q8" s="610"/>
      <c r="R8" s="611"/>
      <c r="S8" s="596" t="str">
        <f>IF(A8="","",様式3_土地・建物の状況!G7)</f>
        <v/>
      </c>
      <c r="T8" s="596"/>
      <c r="U8" s="597"/>
      <c r="V8" s="22" t="s">
        <v>156</v>
      </c>
      <c r="W8" s="367" t="s">
        <v>314</v>
      </c>
      <c r="X8" s="356"/>
      <c r="Y8" s="356"/>
      <c r="Z8" s="356"/>
      <c r="AA8" s="25" t="s">
        <v>107</v>
      </c>
      <c r="AB8" s="356"/>
      <c r="AC8" s="356"/>
      <c r="AD8" s="5" t="s">
        <v>1</v>
      </c>
      <c r="AE8" s="502"/>
      <c r="AF8" s="502"/>
      <c r="AG8" s="84" t="s">
        <v>0</v>
      </c>
      <c r="AH8" s="13"/>
      <c r="AI8" s="526" t="str">
        <f>IF(様式3_土地・建物の状況!AQ8="","","建物")</f>
        <v>建物</v>
      </c>
      <c r="AJ8" s="526"/>
      <c r="AK8" s="609" t="str">
        <f>IF(AI8="","",様式1_小規模保育事業設置計画書!AQ42&amp;様式1_小規模保育事業設置計画書!AT42&amp;様式1_小規模保育事業設置計画書!AW42&amp;様式1_小規模保育事業設置計画書!AX42)</f>
        <v>仙台市太白区☆☆町☆☆丁目☆―☆　★★ビル1F</v>
      </c>
      <c r="AL8" s="610"/>
      <c r="AM8" s="610"/>
      <c r="AN8" s="610"/>
      <c r="AO8" s="610"/>
      <c r="AP8" s="610"/>
      <c r="AQ8" s="610"/>
      <c r="AR8" s="610"/>
      <c r="AS8" s="610"/>
      <c r="AT8" s="610"/>
      <c r="AU8" s="610"/>
      <c r="AV8" s="610"/>
      <c r="AW8" s="610"/>
      <c r="AX8" s="610"/>
      <c r="AY8" s="610"/>
      <c r="AZ8" s="611"/>
      <c r="BA8" s="596">
        <f>IF(AI8="","",様式3_土地・建物の状況!AO7)</f>
        <v>150</v>
      </c>
      <c r="BB8" s="596"/>
      <c r="BC8" s="597"/>
      <c r="BD8" s="22" t="s">
        <v>156</v>
      </c>
      <c r="BE8" s="367" t="s">
        <v>314</v>
      </c>
      <c r="BF8" s="356"/>
      <c r="BG8" s="356" t="s">
        <v>737</v>
      </c>
      <c r="BH8" s="356"/>
      <c r="BI8" s="25" t="s">
        <v>107</v>
      </c>
      <c r="BJ8" s="356">
        <v>11</v>
      </c>
      <c r="BK8" s="356"/>
      <c r="BL8" s="5" t="s">
        <v>1</v>
      </c>
      <c r="BM8" s="502">
        <v>1</v>
      </c>
      <c r="BN8" s="502"/>
      <c r="BO8" s="84" t="s">
        <v>0</v>
      </c>
    </row>
    <row r="9" spans="1:67" ht="39.950000000000003" customHeight="1">
      <c r="A9" s="424" t="str">
        <f>IF(様式3_土地・建物の状況!I8="","","土地")</f>
        <v/>
      </c>
      <c r="B9" s="426"/>
      <c r="C9" s="609" t="str">
        <f>IF(A9="","",C8)</f>
        <v/>
      </c>
      <c r="D9" s="610"/>
      <c r="E9" s="610"/>
      <c r="F9" s="610"/>
      <c r="G9" s="610"/>
      <c r="H9" s="610"/>
      <c r="I9" s="610"/>
      <c r="J9" s="610"/>
      <c r="K9" s="610"/>
      <c r="L9" s="610"/>
      <c r="M9" s="610"/>
      <c r="N9" s="610"/>
      <c r="O9" s="610"/>
      <c r="P9" s="610"/>
      <c r="Q9" s="610"/>
      <c r="R9" s="611"/>
      <c r="S9" s="627" t="str">
        <f>IF(A9="","",様式3_土地・建物の状況!G28)</f>
        <v/>
      </c>
      <c r="T9" s="628"/>
      <c r="U9" s="628"/>
      <c r="V9" s="22" t="s">
        <v>156</v>
      </c>
      <c r="W9" s="367" t="s">
        <v>314</v>
      </c>
      <c r="X9" s="356"/>
      <c r="Y9" s="356"/>
      <c r="Z9" s="356"/>
      <c r="AA9" s="25" t="s">
        <v>107</v>
      </c>
      <c r="AB9" s="356"/>
      <c r="AC9" s="356"/>
      <c r="AD9" s="5" t="s">
        <v>1</v>
      </c>
      <c r="AE9" s="502"/>
      <c r="AF9" s="502"/>
      <c r="AG9" s="84" t="s">
        <v>0</v>
      </c>
      <c r="AI9" s="424" t="str">
        <f>IF(様式3_土地・建物の状況!AQ8="","","土地")</f>
        <v>土地</v>
      </c>
      <c r="AJ9" s="426"/>
      <c r="AK9" s="609" t="str">
        <f>IF(AI9="","",AK8)</f>
        <v>仙台市太白区☆☆町☆☆丁目☆―☆　★★ビル1F</v>
      </c>
      <c r="AL9" s="610"/>
      <c r="AM9" s="610"/>
      <c r="AN9" s="610"/>
      <c r="AO9" s="610"/>
      <c r="AP9" s="610"/>
      <c r="AQ9" s="610"/>
      <c r="AR9" s="610"/>
      <c r="AS9" s="610"/>
      <c r="AT9" s="610"/>
      <c r="AU9" s="610"/>
      <c r="AV9" s="610"/>
      <c r="AW9" s="610"/>
      <c r="AX9" s="610"/>
      <c r="AY9" s="610"/>
      <c r="AZ9" s="611"/>
      <c r="BA9" s="597">
        <f>IF(AI9="","",様式3_土地・建物の状況!AO28)</f>
        <v>300</v>
      </c>
      <c r="BB9" s="629"/>
      <c r="BC9" s="629"/>
      <c r="BD9" s="22" t="s">
        <v>156</v>
      </c>
      <c r="BE9" s="367" t="s">
        <v>314</v>
      </c>
      <c r="BF9" s="356"/>
      <c r="BG9" s="356" t="s">
        <v>737</v>
      </c>
      <c r="BH9" s="356"/>
      <c r="BI9" s="25" t="s">
        <v>107</v>
      </c>
      <c r="BJ9" s="356">
        <v>11</v>
      </c>
      <c r="BK9" s="356"/>
      <c r="BL9" s="5" t="s">
        <v>1</v>
      </c>
      <c r="BM9" s="502">
        <v>1</v>
      </c>
      <c r="BN9" s="502"/>
      <c r="BO9" s="84" t="s">
        <v>0</v>
      </c>
    </row>
    <row r="10" spans="1:67" ht="39.950000000000003" customHeight="1">
      <c r="A10" s="621"/>
      <c r="B10" s="621"/>
      <c r="C10" s="622"/>
      <c r="D10" s="623"/>
      <c r="E10" s="623"/>
      <c r="F10" s="623"/>
      <c r="G10" s="623"/>
      <c r="H10" s="623"/>
      <c r="I10" s="623"/>
      <c r="J10" s="623"/>
      <c r="K10" s="623"/>
      <c r="L10" s="623"/>
      <c r="M10" s="623"/>
      <c r="N10" s="623"/>
      <c r="O10" s="623"/>
      <c r="P10" s="623"/>
      <c r="Q10" s="623"/>
      <c r="R10" s="624"/>
      <c r="S10" s="625"/>
      <c r="T10" s="626"/>
      <c r="U10" s="626"/>
      <c r="V10" s="22" t="s">
        <v>156</v>
      </c>
      <c r="W10" s="367" t="s">
        <v>314</v>
      </c>
      <c r="X10" s="356"/>
      <c r="Y10" s="468"/>
      <c r="Z10" s="468"/>
      <c r="AA10" s="25" t="s">
        <v>107</v>
      </c>
      <c r="AB10" s="468"/>
      <c r="AC10" s="468"/>
      <c r="AD10" s="5" t="s">
        <v>1</v>
      </c>
      <c r="AE10" s="467"/>
      <c r="AF10" s="467"/>
      <c r="AG10" s="84" t="s">
        <v>0</v>
      </c>
      <c r="AI10" s="526"/>
      <c r="AJ10" s="526"/>
      <c r="AK10" s="609"/>
      <c r="AL10" s="610"/>
      <c r="AM10" s="610"/>
      <c r="AN10" s="610"/>
      <c r="AO10" s="610"/>
      <c r="AP10" s="610"/>
      <c r="AQ10" s="610"/>
      <c r="AR10" s="610"/>
      <c r="AS10" s="610"/>
      <c r="AT10" s="610"/>
      <c r="AU10" s="610"/>
      <c r="AV10" s="610"/>
      <c r="AW10" s="610"/>
      <c r="AX10" s="610"/>
      <c r="AY10" s="610"/>
      <c r="AZ10" s="611"/>
      <c r="BA10" s="627"/>
      <c r="BB10" s="628"/>
      <c r="BC10" s="628"/>
      <c r="BD10" s="22" t="s">
        <v>156</v>
      </c>
      <c r="BE10" s="367" t="s">
        <v>314</v>
      </c>
      <c r="BF10" s="356"/>
      <c r="BG10" s="356"/>
      <c r="BH10" s="356"/>
      <c r="BI10" s="25" t="s">
        <v>107</v>
      </c>
      <c r="BJ10" s="356"/>
      <c r="BK10" s="356"/>
      <c r="BL10" s="5" t="s">
        <v>1</v>
      </c>
      <c r="BM10" s="502"/>
      <c r="BN10" s="502"/>
      <c r="BO10" s="84" t="s">
        <v>0</v>
      </c>
    </row>
    <row r="11" spans="1:67" ht="39.950000000000003" customHeight="1">
      <c r="A11" s="621"/>
      <c r="B11" s="621"/>
      <c r="C11" s="622"/>
      <c r="D11" s="623"/>
      <c r="E11" s="623"/>
      <c r="F11" s="623"/>
      <c r="G11" s="623"/>
      <c r="H11" s="623"/>
      <c r="I11" s="623"/>
      <c r="J11" s="623"/>
      <c r="K11" s="623"/>
      <c r="L11" s="623"/>
      <c r="M11" s="623"/>
      <c r="N11" s="623"/>
      <c r="O11" s="623"/>
      <c r="P11" s="623"/>
      <c r="Q11" s="623"/>
      <c r="R11" s="624"/>
      <c r="S11" s="625"/>
      <c r="T11" s="626"/>
      <c r="U11" s="626"/>
      <c r="V11" s="22" t="s">
        <v>156</v>
      </c>
      <c r="W11" s="367" t="s">
        <v>314</v>
      </c>
      <c r="X11" s="356"/>
      <c r="Y11" s="468"/>
      <c r="Z11" s="468"/>
      <c r="AA11" s="25" t="s">
        <v>107</v>
      </c>
      <c r="AB11" s="468"/>
      <c r="AC11" s="468"/>
      <c r="AD11" s="5" t="s">
        <v>1</v>
      </c>
      <c r="AE11" s="467"/>
      <c r="AF11" s="467"/>
      <c r="AG11" s="84" t="s">
        <v>0</v>
      </c>
      <c r="AI11" s="526"/>
      <c r="AJ11" s="526"/>
      <c r="AK11" s="609"/>
      <c r="AL11" s="610"/>
      <c r="AM11" s="610"/>
      <c r="AN11" s="610"/>
      <c r="AO11" s="610"/>
      <c r="AP11" s="610"/>
      <c r="AQ11" s="610"/>
      <c r="AR11" s="610"/>
      <c r="AS11" s="610"/>
      <c r="AT11" s="610"/>
      <c r="AU11" s="610"/>
      <c r="AV11" s="610"/>
      <c r="AW11" s="610"/>
      <c r="AX11" s="610"/>
      <c r="AY11" s="610"/>
      <c r="AZ11" s="611"/>
      <c r="BA11" s="627"/>
      <c r="BB11" s="628"/>
      <c r="BC11" s="628"/>
      <c r="BD11" s="22" t="s">
        <v>156</v>
      </c>
      <c r="BE11" s="367" t="s">
        <v>314</v>
      </c>
      <c r="BF11" s="356"/>
      <c r="BG11" s="356"/>
      <c r="BH11" s="356"/>
      <c r="BI11" s="25" t="s">
        <v>107</v>
      </c>
      <c r="BJ11" s="356"/>
      <c r="BK11" s="356"/>
      <c r="BL11" s="5" t="s">
        <v>1</v>
      </c>
      <c r="BM11" s="502"/>
      <c r="BN11" s="502"/>
      <c r="BO11" s="84" t="s">
        <v>0</v>
      </c>
    </row>
    <row r="12" spans="1:67" ht="39.950000000000003" customHeight="1">
      <c r="A12" s="621"/>
      <c r="B12" s="621"/>
      <c r="C12" s="622"/>
      <c r="D12" s="623"/>
      <c r="E12" s="623"/>
      <c r="F12" s="623"/>
      <c r="G12" s="623"/>
      <c r="H12" s="623"/>
      <c r="I12" s="623"/>
      <c r="J12" s="623"/>
      <c r="K12" s="623"/>
      <c r="L12" s="623"/>
      <c r="M12" s="623"/>
      <c r="N12" s="623"/>
      <c r="O12" s="623"/>
      <c r="P12" s="623"/>
      <c r="Q12" s="623"/>
      <c r="R12" s="624"/>
      <c r="S12" s="625"/>
      <c r="T12" s="626"/>
      <c r="U12" s="626"/>
      <c r="V12" s="22" t="s">
        <v>156</v>
      </c>
      <c r="W12" s="367" t="s">
        <v>314</v>
      </c>
      <c r="X12" s="356"/>
      <c r="Y12" s="468"/>
      <c r="Z12" s="468"/>
      <c r="AA12" s="5" t="s">
        <v>107</v>
      </c>
      <c r="AB12" s="468"/>
      <c r="AC12" s="468"/>
      <c r="AD12" s="5" t="s">
        <v>1</v>
      </c>
      <c r="AE12" s="467"/>
      <c r="AF12" s="467"/>
      <c r="AG12" s="84" t="s">
        <v>0</v>
      </c>
      <c r="AI12" s="526"/>
      <c r="AJ12" s="526"/>
      <c r="AK12" s="609"/>
      <c r="AL12" s="610"/>
      <c r="AM12" s="610"/>
      <c r="AN12" s="610"/>
      <c r="AO12" s="610"/>
      <c r="AP12" s="610"/>
      <c r="AQ12" s="610"/>
      <c r="AR12" s="610"/>
      <c r="AS12" s="610"/>
      <c r="AT12" s="610"/>
      <c r="AU12" s="610"/>
      <c r="AV12" s="610"/>
      <c r="AW12" s="610"/>
      <c r="AX12" s="610"/>
      <c r="AY12" s="610"/>
      <c r="AZ12" s="611"/>
      <c r="BA12" s="627"/>
      <c r="BB12" s="628"/>
      <c r="BC12" s="628"/>
      <c r="BD12" s="22" t="s">
        <v>156</v>
      </c>
      <c r="BE12" s="367" t="s">
        <v>314</v>
      </c>
      <c r="BF12" s="356"/>
      <c r="BG12" s="356"/>
      <c r="BH12" s="356"/>
      <c r="BI12" s="5" t="s">
        <v>107</v>
      </c>
      <c r="BJ12" s="356"/>
      <c r="BK12" s="356"/>
      <c r="BL12" s="5" t="s">
        <v>1</v>
      </c>
      <c r="BM12" s="502"/>
      <c r="BN12" s="502"/>
      <c r="BO12" s="84" t="s">
        <v>0</v>
      </c>
    </row>
    <row r="13" spans="1:67" ht="34.5" customHeight="1">
      <c r="A13" s="24"/>
      <c r="B13" s="24"/>
      <c r="C13" s="42"/>
      <c r="D13" s="42"/>
      <c r="E13" s="42"/>
      <c r="F13" s="42"/>
      <c r="G13" s="42"/>
      <c r="H13" s="42"/>
      <c r="I13" s="42"/>
      <c r="J13" s="42"/>
      <c r="K13" s="42"/>
      <c r="L13" s="42"/>
      <c r="M13" s="42"/>
      <c r="N13" s="42"/>
      <c r="O13" s="42"/>
      <c r="P13" s="42"/>
      <c r="Q13" s="42"/>
      <c r="R13" s="42"/>
      <c r="S13" s="43"/>
      <c r="T13" s="43"/>
      <c r="U13" s="43"/>
      <c r="V13" s="21"/>
      <c r="W13" s="20"/>
      <c r="X13" s="20"/>
      <c r="Y13" s="20"/>
      <c r="Z13" s="20"/>
      <c r="AA13" s="33"/>
      <c r="AB13" s="20"/>
      <c r="AC13" s="20"/>
      <c r="AD13" s="33"/>
      <c r="AE13" s="41"/>
      <c r="AF13" s="41"/>
      <c r="AG13" s="44"/>
      <c r="AI13" s="24"/>
      <c r="AJ13" s="24"/>
      <c r="AK13" s="42"/>
      <c r="AL13" s="42"/>
      <c r="AM13" s="42"/>
      <c r="AN13" s="42"/>
      <c r="AO13" s="42"/>
      <c r="AP13" s="42"/>
      <c r="AQ13" s="42"/>
      <c r="AR13" s="42"/>
      <c r="AS13" s="42"/>
      <c r="AT13" s="42"/>
      <c r="AU13" s="42"/>
      <c r="AV13" s="42"/>
      <c r="AW13" s="42"/>
      <c r="AX13" s="42"/>
      <c r="AY13" s="42"/>
      <c r="AZ13" s="42"/>
      <c r="BA13" s="43"/>
      <c r="BB13" s="43"/>
      <c r="BC13" s="43"/>
      <c r="BD13" s="21"/>
      <c r="BE13" s="74"/>
      <c r="BF13" s="74"/>
      <c r="BG13" s="74"/>
      <c r="BH13" s="74"/>
      <c r="BI13" s="33"/>
      <c r="BJ13" s="74"/>
      <c r="BK13" s="74"/>
      <c r="BL13" s="33"/>
      <c r="BM13" s="79"/>
      <c r="BN13" s="79"/>
      <c r="BO13" s="44"/>
    </row>
    <row r="14" spans="1:67" ht="13.5">
      <c r="A14" s="579" t="s">
        <v>314</v>
      </c>
      <c r="B14" s="579"/>
      <c r="C14" s="580"/>
      <c r="D14" s="580"/>
      <c r="E14" s="1" t="s">
        <v>188</v>
      </c>
      <c r="F14" s="470"/>
      <c r="G14" s="470"/>
      <c r="H14" s="1" t="s">
        <v>1</v>
      </c>
      <c r="I14" s="580"/>
      <c r="J14" s="580"/>
      <c r="K14" s="1" t="s">
        <v>0</v>
      </c>
      <c r="AI14" s="579" t="s">
        <v>314</v>
      </c>
      <c r="AJ14" s="579"/>
      <c r="AK14" s="579"/>
      <c r="AL14" s="579"/>
      <c r="AM14" s="1" t="s">
        <v>188</v>
      </c>
      <c r="AN14" s="522"/>
      <c r="AO14" s="522"/>
      <c r="AP14" s="1" t="s">
        <v>1</v>
      </c>
      <c r="AQ14" s="522"/>
      <c r="AR14" s="522"/>
      <c r="AS14" s="1" t="s">
        <v>0</v>
      </c>
    </row>
    <row r="15" spans="1:67" ht="33" customHeight="1">
      <c r="O15" s="45" t="s">
        <v>199</v>
      </c>
      <c r="Q15" s="45"/>
      <c r="AW15" s="45" t="s">
        <v>199</v>
      </c>
      <c r="AY15" s="45"/>
    </row>
    <row r="16" spans="1:67" ht="15" customHeight="1">
      <c r="O16" s="581"/>
      <c r="P16" s="581"/>
      <c r="Q16" s="581"/>
      <c r="R16" s="581"/>
      <c r="S16" s="581"/>
      <c r="T16" s="581"/>
      <c r="U16" s="581"/>
      <c r="V16" s="581"/>
      <c r="W16" s="581"/>
      <c r="X16" s="581"/>
      <c r="Y16" s="581"/>
      <c r="Z16" s="581"/>
      <c r="AA16" s="581"/>
      <c r="AB16" s="581"/>
      <c r="AC16" s="581"/>
      <c r="AD16" s="581"/>
      <c r="AE16" s="581"/>
      <c r="AF16" s="581"/>
      <c r="AG16" s="581"/>
      <c r="AW16" s="630"/>
      <c r="AX16" s="630"/>
      <c r="AY16" s="630"/>
      <c r="AZ16" s="630"/>
      <c r="BA16" s="630"/>
      <c r="BB16" s="630"/>
      <c r="BC16" s="630"/>
      <c r="BD16" s="630"/>
      <c r="BE16" s="630"/>
      <c r="BF16" s="630"/>
      <c r="BG16" s="630"/>
      <c r="BH16" s="630"/>
      <c r="BI16" s="630"/>
      <c r="BJ16" s="630"/>
      <c r="BK16" s="630"/>
      <c r="BL16" s="630"/>
      <c r="BM16" s="630"/>
      <c r="BN16" s="630"/>
      <c r="BO16" s="630"/>
    </row>
    <row r="17" spans="1:68" ht="15" customHeight="1">
      <c r="O17" s="581"/>
      <c r="P17" s="581"/>
      <c r="Q17" s="581"/>
      <c r="R17" s="581"/>
      <c r="S17" s="581"/>
      <c r="T17" s="581"/>
      <c r="U17" s="581"/>
      <c r="V17" s="581"/>
      <c r="W17" s="581"/>
      <c r="X17" s="581"/>
      <c r="Y17" s="581"/>
      <c r="Z17" s="581"/>
      <c r="AA17" s="581"/>
      <c r="AB17" s="581"/>
      <c r="AC17" s="581"/>
      <c r="AD17" s="581"/>
      <c r="AE17" s="581"/>
      <c r="AF17" s="581"/>
      <c r="AG17" s="581"/>
      <c r="AW17" s="630"/>
      <c r="AX17" s="630"/>
      <c r="AY17" s="630"/>
      <c r="AZ17" s="630"/>
      <c r="BA17" s="630"/>
      <c r="BB17" s="630"/>
      <c r="BC17" s="630"/>
      <c r="BD17" s="630"/>
      <c r="BE17" s="630"/>
      <c r="BF17" s="630"/>
      <c r="BG17" s="630"/>
      <c r="BH17" s="630"/>
      <c r="BI17" s="630"/>
      <c r="BJ17" s="630"/>
      <c r="BK17" s="630"/>
      <c r="BL17" s="630"/>
      <c r="BM17" s="630"/>
      <c r="BN17" s="630"/>
      <c r="BO17" s="630"/>
    </row>
    <row r="18" spans="1:68" ht="15" customHeight="1">
      <c r="O18" s="582"/>
      <c r="P18" s="582"/>
      <c r="Q18" s="582"/>
      <c r="R18" s="582"/>
      <c r="S18" s="582"/>
      <c r="T18" s="582"/>
      <c r="U18" s="582"/>
      <c r="V18" s="582"/>
      <c r="W18" s="582"/>
      <c r="X18" s="582"/>
      <c r="Y18" s="582"/>
      <c r="Z18" s="582"/>
      <c r="AA18" s="582"/>
      <c r="AB18" s="582"/>
      <c r="AC18" s="582"/>
      <c r="AD18" s="582"/>
      <c r="AE18" s="582"/>
      <c r="AF18" s="582"/>
      <c r="AG18" s="582"/>
      <c r="AW18" s="631"/>
      <c r="AX18" s="631"/>
      <c r="AY18" s="631"/>
      <c r="AZ18" s="631"/>
      <c r="BA18" s="631"/>
      <c r="BB18" s="631"/>
      <c r="BC18" s="631"/>
      <c r="BD18" s="631"/>
      <c r="BE18" s="631"/>
      <c r="BF18" s="631"/>
      <c r="BG18" s="631"/>
      <c r="BH18" s="631"/>
      <c r="BI18" s="631"/>
      <c r="BJ18" s="631"/>
      <c r="BK18" s="631"/>
      <c r="BL18" s="631"/>
      <c r="BM18" s="631"/>
      <c r="BN18" s="631"/>
      <c r="BO18" s="631"/>
      <c r="BP18" s="1" t="s">
        <v>1010</v>
      </c>
    </row>
    <row r="19" spans="1:68" ht="13.5"/>
    <row r="20" spans="1:68" ht="13.5">
      <c r="O20" s="1" t="s">
        <v>200</v>
      </c>
      <c r="AW20" s="1" t="s">
        <v>200</v>
      </c>
    </row>
    <row r="21" spans="1:68" ht="15" customHeight="1">
      <c r="O21" s="581"/>
      <c r="P21" s="581"/>
      <c r="Q21" s="581"/>
      <c r="R21" s="581"/>
      <c r="S21" s="581"/>
      <c r="T21" s="581"/>
      <c r="U21" s="581"/>
      <c r="V21" s="581"/>
      <c r="W21" s="581"/>
      <c r="X21" s="581"/>
      <c r="Y21" s="581"/>
      <c r="Z21" s="581"/>
      <c r="AA21" s="581"/>
      <c r="AB21" s="581"/>
      <c r="AC21" s="581"/>
      <c r="AD21" s="581"/>
      <c r="AE21" s="581"/>
      <c r="AF21" s="581"/>
      <c r="AW21" s="630"/>
      <c r="AX21" s="630"/>
      <c r="AY21" s="630"/>
      <c r="AZ21" s="630"/>
      <c r="BA21" s="630"/>
      <c r="BB21" s="630"/>
      <c r="BC21" s="630"/>
      <c r="BD21" s="630"/>
      <c r="BE21" s="630"/>
      <c r="BF21" s="630"/>
      <c r="BG21" s="630"/>
      <c r="BH21" s="630"/>
      <c r="BI21" s="630"/>
      <c r="BJ21" s="630"/>
      <c r="BK21" s="630"/>
      <c r="BL21" s="630"/>
      <c r="BM21" s="630"/>
      <c r="BN21" s="630"/>
    </row>
    <row r="22" spans="1:68" ht="15" customHeight="1">
      <c r="O22" s="581"/>
      <c r="P22" s="581"/>
      <c r="Q22" s="581"/>
      <c r="R22" s="581"/>
      <c r="S22" s="581"/>
      <c r="T22" s="581"/>
      <c r="U22" s="581"/>
      <c r="V22" s="581"/>
      <c r="W22" s="581"/>
      <c r="X22" s="581"/>
      <c r="Y22" s="581"/>
      <c r="Z22" s="581"/>
      <c r="AA22" s="581"/>
      <c r="AB22" s="581"/>
      <c r="AC22" s="581"/>
      <c r="AD22" s="581"/>
      <c r="AE22" s="581"/>
      <c r="AF22" s="581"/>
      <c r="AW22" s="630"/>
      <c r="AX22" s="630"/>
      <c r="AY22" s="630"/>
      <c r="AZ22" s="630"/>
      <c r="BA22" s="630"/>
      <c r="BB22" s="630"/>
      <c r="BC22" s="630"/>
      <c r="BD22" s="630"/>
      <c r="BE22" s="630"/>
      <c r="BF22" s="630"/>
      <c r="BG22" s="630"/>
      <c r="BH22" s="630"/>
      <c r="BI22" s="630"/>
      <c r="BJ22" s="630"/>
      <c r="BK22" s="630"/>
      <c r="BL22" s="630"/>
      <c r="BM22" s="630"/>
      <c r="BN22" s="630"/>
    </row>
    <row r="23" spans="1:68" ht="15" customHeight="1">
      <c r="O23" s="582"/>
      <c r="P23" s="582"/>
      <c r="Q23" s="582"/>
      <c r="R23" s="582"/>
      <c r="S23" s="582"/>
      <c r="T23" s="582"/>
      <c r="U23" s="582"/>
      <c r="V23" s="582"/>
      <c r="W23" s="582"/>
      <c r="X23" s="582"/>
      <c r="Y23" s="582"/>
      <c r="Z23" s="582"/>
      <c r="AA23" s="582"/>
      <c r="AB23" s="582"/>
      <c r="AC23" s="582"/>
      <c r="AD23" s="582"/>
      <c r="AE23" s="582"/>
      <c r="AF23" s="582"/>
      <c r="AG23" s="4" t="s">
        <v>2</v>
      </c>
      <c r="AW23" s="631"/>
      <c r="AX23" s="631"/>
      <c r="AY23" s="631"/>
      <c r="AZ23" s="631"/>
      <c r="BA23" s="631"/>
      <c r="BB23" s="631"/>
      <c r="BC23" s="631"/>
      <c r="BD23" s="631"/>
      <c r="BE23" s="631"/>
      <c r="BF23" s="631"/>
      <c r="BG23" s="631"/>
      <c r="BH23" s="631"/>
      <c r="BI23" s="631"/>
      <c r="BJ23" s="631"/>
      <c r="BK23" s="631"/>
      <c r="BL23" s="631"/>
      <c r="BM23" s="631"/>
      <c r="BN23" s="631"/>
      <c r="BO23" s="4" t="s">
        <v>2</v>
      </c>
      <c r="BP23" s="1" t="s">
        <v>1011</v>
      </c>
    </row>
    <row r="24" spans="1:68" ht="35.25" customHeight="1"/>
    <row r="25" spans="1:68" ht="24.95" customHeight="1">
      <c r="A25" s="583" t="s">
        <v>193</v>
      </c>
      <c r="B25" s="583"/>
      <c r="C25" s="585" t="s">
        <v>189</v>
      </c>
      <c r="D25" s="585"/>
      <c r="E25" s="585"/>
      <c r="F25" s="585"/>
      <c r="G25" s="585"/>
      <c r="H25" s="585"/>
      <c r="I25" s="585"/>
      <c r="J25" s="585"/>
      <c r="K25" s="585"/>
      <c r="L25" s="585"/>
      <c r="M25" s="585"/>
      <c r="N25" s="585"/>
      <c r="O25" s="585"/>
      <c r="P25" s="585"/>
      <c r="Q25" s="585"/>
      <c r="R25" s="585"/>
      <c r="S25" s="585"/>
      <c r="T25" s="585"/>
      <c r="U25" s="585"/>
      <c r="V25" s="585"/>
      <c r="W25" s="585"/>
      <c r="X25" s="585"/>
      <c r="Y25" s="585"/>
      <c r="Z25" s="585"/>
      <c r="AA25" s="585"/>
      <c r="AB25" s="585"/>
      <c r="AC25" s="585"/>
      <c r="AD25" s="585"/>
      <c r="AE25" s="585"/>
      <c r="AF25" s="585"/>
      <c r="AG25" s="585"/>
      <c r="AI25" s="583" t="s">
        <v>193</v>
      </c>
      <c r="AJ25" s="583"/>
      <c r="AK25" s="585" t="s">
        <v>189</v>
      </c>
      <c r="AL25" s="585"/>
      <c r="AM25" s="585"/>
      <c r="AN25" s="585"/>
      <c r="AO25" s="585"/>
      <c r="AP25" s="585"/>
      <c r="AQ25" s="585"/>
      <c r="AR25" s="585"/>
      <c r="AS25" s="585"/>
      <c r="AT25" s="585"/>
      <c r="AU25" s="585"/>
      <c r="AV25" s="585"/>
      <c r="AW25" s="585"/>
      <c r="AX25" s="585"/>
      <c r="AY25" s="585"/>
      <c r="AZ25" s="585"/>
      <c r="BA25" s="585"/>
      <c r="BB25" s="585"/>
      <c r="BC25" s="585"/>
      <c r="BD25" s="585"/>
      <c r="BE25" s="585"/>
      <c r="BF25" s="585"/>
      <c r="BG25" s="585"/>
      <c r="BH25" s="585"/>
      <c r="BI25" s="585"/>
      <c r="BJ25" s="585"/>
      <c r="BK25" s="585"/>
      <c r="BL25" s="585"/>
      <c r="BM25" s="585"/>
      <c r="BN25" s="585"/>
      <c r="BO25" s="585"/>
    </row>
    <row r="26" spans="1:68" ht="24.95" customHeight="1">
      <c r="A26" s="583" t="s">
        <v>194</v>
      </c>
      <c r="B26" s="583"/>
      <c r="C26" s="585" t="s">
        <v>197</v>
      </c>
      <c r="D26" s="585"/>
      <c r="E26" s="585"/>
      <c r="F26" s="585"/>
      <c r="G26" s="585"/>
      <c r="H26" s="585"/>
      <c r="I26" s="585"/>
      <c r="J26" s="585"/>
      <c r="K26" s="585"/>
      <c r="L26" s="585"/>
      <c r="M26" s="585"/>
      <c r="N26" s="585"/>
      <c r="O26" s="585"/>
      <c r="P26" s="585"/>
      <c r="Q26" s="585"/>
      <c r="R26" s="585"/>
      <c r="S26" s="585"/>
      <c r="T26" s="585"/>
      <c r="U26" s="585"/>
      <c r="V26" s="585"/>
      <c r="W26" s="585"/>
      <c r="X26" s="585"/>
      <c r="Y26" s="585"/>
      <c r="Z26" s="585"/>
      <c r="AA26" s="585"/>
      <c r="AB26" s="585"/>
      <c r="AC26" s="585"/>
      <c r="AD26" s="585"/>
      <c r="AE26" s="585"/>
      <c r="AF26" s="585"/>
      <c r="AG26" s="585"/>
      <c r="AI26" s="583" t="s">
        <v>194</v>
      </c>
      <c r="AJ26" s="583"/>
      <c r="AK26" s="585" t="s">
        <v>197</v>
      </c>
      <c r="AL26" s="585"/>
      <c r="AM26" s="585"/>
      <c r="AN26" s="585"/>
      <c r="AO26" s="585"/>
      <c r="AP26" s="585"/>
      <c r="AQ26" s="585"/>
      <c r="AR26" s="585"/>
      <c r="AS26" s="585"/>
      <c r="AT26" s="585"/>
      <c r="AU26" s="585"/>
      <c r="AV26" s="585"/>
      <c r="AW26" s="585"/>
      <c r="AX26" s="585"/>
      <c r="AY26" s="585"/>
      <c r="AZ26" s="585"/>
      <c r="BA26" s="585"/>
      <c r="BB26" s="585"/>
      <c r="BC26" s="585"/>
      <c r="BD26" s="585"/>
      <c r="BE26" s="585"/>
      <c r="BF26" s="585"/>
      <c r="BG26" s="585"/>
      <c r="BH26" s="585"/>
      <c r="BI26" s="585"/>
      <c r="BJ26" s="585"/>
      <c r="BK26" s="585"/>
      <c r="BL26" s="585"/>
      <c r="BM26" s="585"/>
      <c r="BN26" s="585"/>
      <c r="BO26" s="585"/>
    </row>
    <row r="27" spans="1:68" ht="39" customHeight="1">
      <c r="A27" s="584" t="s">
        <v>205</v>
      </c>
      <c r="B27" s="583"/>
      <c r="C27" s="586" t="s">
        <v>192</v>
      </c>
      <c r="D27" s="586"/>
      <c r="E27" s="586"/>
      <c r="F27" s="586"/>
      <c r="G27" s="586"/>
      <c r="H27" s="586"/>
      <c r="I27" s="586"/>
      <c r="J27" s="586"/>
      <c r="K27" s="586"/>
      <c r="L27" s="586"/>
      <c r="M27" s="586"/>
      <c r="N27" s="586"/>
      <c r="O27" s="586"/>
      <c r="P27" s="586"/>
      <c r="Q27" s="586"/>
      <c r="R27" s="586"/>
      <c r="S27" s="586"/>
      <c r="T27" s="586"/>
      <c r="U27" s="586"/>
      <c r="V27" s="586"/>
      <c r="W27" s="586"/>
      <c r="X27" s="586"/>
      <c r="Y27" s="586"/>
      <c r="Z27" s="586"/>
      <c r="AA27" s="586"/>
      <c r="AB27" s="586"/>
      <c r="AC27" s="586"/>
      <c r="AD27" s="586"/>
      <c r="AE27" s="586"/>
      <c r="AF27" s="586"/>
      <c r="AG27" s="586"/>
      <c r="AI27" s="584" t="s">
        <v>205</v>
      </c>
      <c r="AJ27" s="583"/>
      <c r="AK27" s="586" t="s">
        <v>192</v>
      </c>
      <c r="AL27" s="586"/>
      <c r="AM27" s="586"/>
      <c r="AN27" s="586"/>
      <c r="AO27" s="586"/>
      <c r="AP27" s="586"/>
      <c r="AQ27" s="586"/>
      <c r="AR27" s="586"/>
      <c r="AS27" s="586"/>
      <c r="AT27" s="586"/>
      <c r="AU27" s="586"/>
      <c r="AV27" s="586"/>
      <c r="AW27" s="586"/>
      <c r="AX27" s="586"/>
      <c r="AY27" s="586"/>
      <c r="AZ27" s="586"/>
      <c r="BA27" s="586"/>
      <c r="BB27" s="586"/>
      <c r="BC27" s="586"/>
      <c r="BD27" s="586"/>
      <c r="BE27" s="586"/>
      <c r="BF27" s="586"/>
      <c r="BG27" s="586"/>
      <c r="BH27" s="586"/>
      <c r="BI27" s="586"/>
      <c r="BJ27" s="586"/>
      <c r="BK27" s="586"/>
      <c r="BL27" s="586"/>
      <c r="BM27" s="586"/>
      <c r="BN27" s="586"/>
      <c r="BO27" s="586"/>
    </row>
    <row r="28" spans="1:68" ht="24.95" customHeight="1"/>
    <row r="29" spans="1:68" ht="24.95" customHeight="1"/>
    <row r="30" spans="1:68" ht="24.95" customHeight="1"/>
    <row r="31" spans="1:68" ht="21.95" customHeight="1">
      <c r="AH31" s="13"/>
    </row>
  </sheetData>
  <sheetProtection sheet="1" objects="1" scenarios="1" selectLockedCells="1"/>
  <mergeCells count="112">
    <mergeCell ref="AI27:AJ27"/>
    <mergeCell ref="AK27:BO27"/>
    <mergeCell ref="AW21:BN23"/>
    <mergeCell ref="AI25:AJ25"/>
    <mergeCell ref="AK25:BO25"/>
    <mergeCell ref="AI26:AJ26"/>
    <mergeCell ref="AK26:BO26"/>
    <mergeCell ref="AI14:AJ14"/>
    <mergeCell ref="AK14:AL14"/>
    <mergeCell ref="AN14:AO14"/>
    <mergeCell ref="AQ14:AR14"/>
    <mergeCell ref="AW16:BO18"/>
    <mergeCell ref="BJ11:BK11"/>
    <mergeCell ref="BM11:BN11"/>
    <mergeCell ref="AI12:AJ12"/>
    <mergeCell ref="AK12:AZ12"/>
    <mergeCell ref="BA12:BC12"/>
    <mergeCell ref="BE12:BF12"/>
    <mergeCell ref="BG12:BH12"/>
    <mergeCell ref="BJ12:BK12"/>
    <mergeCell ref="BM12:BN12"/>
    <mergeCell ref="AI11:AJ11"/>
    <mergeCell ref="AK11:AZ11"/>
    <mergeCell ref="BA11:BC11"/>
    <mergeCell ref="BE11:BF11"/>
    <mergeCell ref="BG11:BH11"/>
    <mergeCell ref="AI10:AJ10"/>
    <mergeCell ref="AK10:AZ10"/>
    <mergeCell ref="BA10:BC10"/>
    <mergeCell ref="BE10:BF10"/>
    <mergeCell ref="BG10:BH10"/>
    <mergeCell ref="BJ10:BK10"/>
    <mergeCell ref="BM10:BN10"/>
    <mergeCell ref="AI9:AJ9"/>
    <mergeCell ref="AK9:AZ9"/>
    <mergeCell ref="BA9:BC9"/>
    <mergeCell ref="BE9:BF9"/>
    <mergeCell ref="BG9:BH9"/>
    <mergeCell ref="AI8:AJ8"/>
    <mergeCell ref="AK8:AZ8"/>
    <mergeCell ref="BA8:BC8"/>
    <mergeCell ref="BE8:BF8"/>
    <mergeCell ref="BG8:BH8"/>
    <mergeCell ref="BJ8:BK8"/>
    <mergeCell ref="BM8:BN8"/>
    <mergeCell ref="BJ9:BK9"/>
    <mergeCell ref="BM9:BN9"/>
    <mergeCell ref="BL1:BO1"/>
    <mergeCell ref="AM2:BK2"/>
    <mergeCell ref="AI3:AS3"/>
    <mergeCell ref="AI5:BO5"/>
    <mergeCell ref="AI6:BO6"/>
    <mergeCell ref="A7:B7"/>
    <mergeCell ref="AD1:AG1"/>
    <mergeCell ref="E2:AC2"/>
    <mergeCell ref="A3:K3"/>
    <mergeCell ref="A5:AG5"/>
    <mergeCell ref="A6:AG6"/>
    <mergeCell ref="W7:AG7"/>
    <mergeCell ref="S7:V7"/>
    <mergeCell ref="C7:R7"/>
    <mergeCell ref="AI7:AJ7"/>
    <mergeCell ref="AK7:AZ7"/>
    <mergeCell ref="BA7:BD7"/>
    <mergeCell ref="BE7:BO7"/>
    <mergeCell ref="I14:J14"/>
    <mergeCell ref="A10:B10"/>
    <mergeCell ref="A11:B11"/>
    <mergeCell ref="A8:B8"/>
    <mergeCell ref="S8:U8"/>
    <mergeCell ref="A9:B9"/>
    <mergeCell ref="C8:R8"/>
    <mergeCell ref="S9:U9"/>
    <mergeCell ref="C9:R9"/>
    <mergeCell ref="A27:B27"/>
    <mergeCell ref="C27:AG27"/>
    <mergeCell ref="W8:X8"/>
    <mergeCell ref="Y8:Z8"/>
    <mergeCell ref="AB8:AC8"/>
    <mergeCell ref="AE8:AF8"/>
    <mergeCell ref="C10:R10"/>
    <mergeCell ref="O16:AG18"/>
    <mergeCell ref="O21:AF23"/>
    <mergeCell ref="A25:B25"/>
    <mergeCell ref="C25:AG25"/>
    <mergeCell ref="A26:B26"/>
    <mergeCell ref="C26:AG26"/>
    <mergeCell ref="A14:B14"/>
    <mergeCell ref="C14:D14"/>
    <mergeCell ref="F14:G14"/>
    <mergeCell ref="W9:X9"/>
    <mergeCell ref="Y9:Z9"/>
    <mergeCell ref="AB9:AC9"/>
    <mergeCell ref="AE9:AF9"/>
    <mergeCell ref="S10:U10"/>
    <mergeCell ref="W10:X10"/>
    <mergeCell ref="Y10:Z10"/>
    <mergeCell ref="AB10:AC10"/>
    <mergeCell ref="AE10:AF10"/>
    <mergeCell ref="AE11:AF11"/>
    <mergeCell ref="A12:B12"/>
    <mergeCell ref="C12:R12"/>
    <mergeCell ref="S12:U12"/>
    <mergeCell ref="W12:X12"/>
    <mergeCell ref="Y12:Z12"/>
    <mergeCell ref="AB12:AC12"/>
    <mergeCell ref="AE12:AF12"/>
    <mergeCell ref="C11:R11"/>
    <mergeCell ref="S11:U11"/>
    <mergeCell ref="W11:X11"/>
    <mergeCell ref="Y11:Z11"/>
    <mergeCell ref="AB11:AC11"/>
  </mergeCells>
  <phoneticPr fontId="2"/>
  <dataValidations count="4">
    <dataValidation type="list" allowBlank="1" showInputMessage="1" showErrorMessage="1" sqref="C14:D14">
      <formula1>元から63</formula1>
    </dataValidation>
    <dataValidation type="list" allowBlank="1" showInputMessage="1" showErrorMessage="1" sqref="I14">
      <formula1>"1,2,3,4,5,6,7,8,9,10,11,12,13,14,15,16,17,18,19,20,21,22,23,24,25,26,27,28,29,30,31"</formula1>
    </dataValidation>
    <dataValidation type="list" allowBlank="1" showInputMessage="1" showErrorMessage="1" sqref="F14:G14">
      <formula1>"1,2,3,4,5,6,7,8,9,10,11,12"</formula1>
    </dataValidation>
    <dataValidation type="list" allowBlank="1" showInputMessage="1" showErrorMessage="1" sqref="A14:B14">
      <formula1>"令和,平成"</formula1>
    </dataValidation>
  </dataValidation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51"/>
  <sheetViews>
    <sheetView view="pageBreakPreview" zoomScale="70" zoomScaleNormal="85" zoomScaleSheetLayoutView="70" workbookViewId="0">
      <selection activeCell="M7" sqref="M7:Q7"/>
    </sheetView>
  </sheetViews>
  <sheetFormatPr defaultColWidth="2.625" defaultRowHeight="13.5"/>
  <cols>
    <col min="1" max="1" width="2.625" style="46"/>
    <col min="2" max="2" width="2.625" style="46" customWidth="1"/>
    <col min="3" max="16" width="2.625" style="46"/>
    <col min="17" max="18" width="2.625" style="46" customWidth="1"/>
    <col min="19" max="21" width="2.625" style="46"/>
    <col min="22" max="22" width="2.625" style="46" customWidth="1"/>
    <col min="23" max="33" width="2.625" style="46"/>
    <col min="34" max="35" width="2.625" style="92"/>
    <col min="36" max="36" width="2.625" style="92" customWidth="1"/>
    <col min="37" max="50" width="2.625" style="92"/>
    <col min="51" max="52" width="2.625" style="92" customWidth="1"/>
    <col min="53" max="60" width="2.625" style="92"/>
    <col min="61" max="61" width="3.375" style="92" customWidth="1"/>
    <col min="62" max="86" width="2.625" style="92"/>
    <col min="87" max="16384" width="2.625" style="46"/>
  </cols>
  <sheetData>
    <row r="1" spans="1:86" s="1" customFormat="1" ht="24.75" customHeight="1">
      <c r="A1" s="29"/>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31"/>
      <c r="AD1" s="447" t="s">
        <v>242</v>
      </c>
      <c r="AE1" s="448"/>
      <c r="AF1" s="448"/>
      <c r="AG1" s="44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31"/>
      <c r="BK1" s="447" t="s">
        <v>242</v>
      </c>
      <c r="BL1" s="448"/>
      <c r="BM1" s="448"/>
      <c r="BN1" s="449"/>
      <c r="BO1" s="298"/>
      <c r="BP1" s="296"/>
      <c r="BQ1" s="89"/>
      <c r="BR1" s="89"/>
      <c r="BS1" s="89"/>
      <c r="BT1" s="89"/>
      <c r="BU1" s="89"/>
      <c r="BV1" s="89"/>
      <c r="BW1" s="89"/>
      <c r="BX1" s="89"/>
      <c r="BY1" s="89"/>
      <c r="BZ1" s="89"/>
      <c r="CA1" s="89"/>
      <c r="CB1" s="89"/>
      <c r="CC1" s="89"/>
      <c r="CD1" s="89"/>
      <c r="CE1" s="89"/>
      <c r="CF1" s="89"/>
      <c r="CG1" s="89"/>
      <c r="CH1" s="89"/>
    </row>
    <row r="2" spans="1:86" ht="13.5" customHeight="1">
      <c r="A2" s="636" t="s">
        <v>206</v>
      </c>
      <c r="B2" s="636"/>
      <c r="C2" s="636"/>
      <c r="D2" s="636"/>
      <c r="E2" s="636"/>
      <c r="F2" s="636"/>
      <c r="G2" s="636"/>
      <c r="H2" s="636"/>
      <c r="I2" s="636"/>
      <c r="J2" s="636"/>
      <c r="K2" s="636"/>
      <c r="L2" s="636"/>
      <c r="M2" s="636"/>
      <c r="N2" s="636"/>
      <c r="O2" s="636"/>
      <c r="P2" s="636"/>
      <c r="Q2" s="636"/>
      <c r="R2" s="636"/>
      <c r="S2" s="636"/>
      <c r="T2" s="636"/>
      <c r="U2" s="636"/>
      <c r="V2" s="636"/>
      <c r="W2" s="636"/>
      <c r="X2" s="636"/>
      <c r="Y2" s="636"/>
      <c r="Z2" s="636"/>
      <c r="AA2" s="636"/>
      <c r="AB2" s="636"/>
      <c r="AC2" s="636"/>
      <c r="AD2" s="636"/>
      <c r="AE2" s="636"/>
      <c r="AF2" s="636"/>
      <c r="AG2" s="636"/>
      <c r="AH2" s="785" t="s">
        <v>206</v>
      </c>
      <c r="AI2" s="785"/>
      <c r="AJ2" s="785"/>
      <c r="AK2" s="785"/>
      <c r="AL2" s="785"/>
      <c r="AM2" s="785"/>
      <c r="AN2" s="785"/>
      <c r="AO2" s="785"/>
      <c r="AP2" s="785"/>
      <c r="AQ2" s="785"/>
      <c r="AR2" s="785"/>
      <c r="AS2" s="785"/>
      <c r="AT2" s="785"/>
      <c r="AU2" s="785"/>
      <c r="AV2" s="785"/>
      <c r="AW2" s="785"/>
      <c r="AX2" s="785"/>
      <c r="AY2" s="785"/>
      <c r="AZ2" s="785"/>
      <c r="BA2" s="785"/>
      <c r="BB2" s="785"/>
      <c r="BC2" s="785"/>
      <c r="BD2" s="785"/>
      <c r="BE2" s="785"/>
      <c r="BF2" s="785"/>
      <c r="BG2" s="785"/>
      <c r="BH2" s="785"/>
      <c r="BI2" s="785"/>
      <c r="BJ2" s="785"/>
      <c r="BK2" s="785"/>
      <c r="BL2" s="785"/>
      <c r="BM2" s="785"/>
      <c r="BN2" s="785"/>
      <c r="BO2" s="297"/>
    </row>
    <row r="3" spans="1:86" ht="13.5" customHeight="1">
      <c r="A3" s="636"/>
      <c r="B3" s="636"/>
      <c r="C3" s="636"/>
      <c r="D3" s="636"/>
      <c r="E3" s="636"/>
      <c r="F3" s="636"/>
      <c r="G3" s="636"/>
      <c r="H3" s="636"/>
      <c r="I3" s="636"/>
      <c r="J3" s="636"/>
      <c r="K3" s="636"/>
      <c r="L3" s="636"/>
      <c r="M3" s="636"/>
      <c r="N3" s="636"/>
      <c r="O3" s="636"/>
      <c r="P3" s="636"/>
      <c r="Q3" s="636"/>
      <c r="R3" s="636"/>
      <c r="S3" s="636"/>
      <c r="T3" s="636"/>
      <c r="U3" s="636"/>
      <c r="V3" s="636"/>
      <c r="W3" s="636"/>
      <c r="X3" s="636"/>
      <c r="Y3" s="636"/>
      <c r="Z3" s="636"/>
      <c r="AA3" s="636"/>
      <c r="AB3" s="636"/>
      <c r="AC3" s="636"/>
      <c r="AD3" s="636"/>
      <c r="AE3" s="636"/>
      <c r="AF3" s="636"/>
      <c r="AG3" s="636"/>
      <c r="AH3" s="785"/>
      <c r="AI3" s="785"/>
      <c r="AJ3" s="785"/>
      <c r="AK3" s="785"/>
      <c r="AL3" s="785"/>
      <c r="AM3" s="785"/>
      <c r="AN3" s="785"/>
      <c r="AO3" s="785"/>
      <c r="AP3" s="785"/>
      <c r="AQ3" s="785"/>
      <c r="AR3" s="785"/>
      <c r="AS3" s="785"/>
      <c r="AT3" s="785"/>
      <c r="AU3" s="785"/>
      <c r="AV3" s="785"/>
      <c r="AW3" s="785"/>
      <c r="AX3" s="785"/>
      <c r="AY3" s="785"/>
      <c r="AZ3" s="785"/>
      <c r="BA3" s="785"/>
      <c r="BB3" s="785"/>
      <c r="BC3" s="785"/>
      <c r="BD3" s="785"/>
      <c r="BE3" s="785"/>
      <c r="BF3" s="785"/>
      <c r="BG3" s="785"/>
      <c r="BH3" s="785"/>
      <c r="BI3" s="785"/>
      <c r="BJ3" s="785"/>
      <c r="BK3" s="785"/>
      <c r="BL3" s="785"/>
      <c r="BM3" s="785"/>
      <c r="BN3" s="785"/>
      <c r="BO3" s="290"/>
    </row>
    <row r="4" spans="1:86" ht="20.100000000000001" customHeight="1" thickBot="1">
      <c r="B4" s="46" t="s">
        <v>1077</v>
      </c>
      <c r="V4" s="53"/>
      <c r="W4" s="53"/>
      <c r="X4" s="53"/>
      <c r="Y4" s="53"/>
      <c r="Z4" s="53"/>
      <c r="AA4" s="53"/>
      <c r="AB4" s="53"/>
      <c r="AC4" s="53"/>
      <c r="AD4" s="53"/>
      <c r="AE4" s="53"/>
      <c r="AH4" s="46"/>
      <c r="AI4" s="46" t="s">
        <v>1077</v>
      </c>
      <c r="AJ4" s="46"/>
      <c r="AK4" s="46"/>
      <c r="AL4" s="46"/>
      <c r="AM4" s="46"/>
      <c r="AN4" s="46"/>
      <c r="AO4" s="46"/>
      <c r="AP4" s="46"/>
      <c r="AQ4" s="46"/>
      <c r="AR4" s="46"/>
      <c r="AS4" s="46"/>
      <c r="AT4" s="46"/>
      <c r="AU4" s="46"/>
      <c r="AV4" s="46"/>
      <c r="AW4" s="46"/>
      <c r="AX4" s="46"/>
      <c r="AY4" s="46"/>
      <c r="AZ4" s="46"/>
      <c r="BA4" s="46"/>
      <c r="BB4" s="46"/>
      <c r="BC4" s="53"/>
      <c r="BD4" s="53"/>
      <c r="BE4" s="53"/>
      <c r="BF4" s="53"/>
      <c r="BG4" s="53"/>
      <c r="BH4" s="53"/>
      <c r="BI4" s="53"/>
      <c r="BJ4" s="53"/>
      <c r="BK4" s="53"/>
      <c r="BL4" s="53"/>
      <c r="BM4" s="46"/>
      <c r="BN4" s="46"/>
    </row>
    <row r="5" spans="1:86" ht="20.100000000000001" customHeight="1" thickBot="1">
      <c r="B5" s="643" t="s">
        <v>1078</v>
      </c>
      <c r="C5" s="644"/>
      <c r="D5" s="644"/>
      <c r="E5" s="644"/>
      <c r="F5" s="644"/>
      <c r="G5" s="644"/>
      <c r="H5" s="644"/>
      <c r="I5" s="644"/>
      <c r="J5" s="644"/>
      <c r="K5" s="644"/>
      <c r="L5" s="644"/>
      <c r="M5" s="644"/>
      <c r="N5" s="644"/>
      <c r="O5" s="644"/>
      <c r="P5" s="644"/>
      <c r="Q5" s="645"/>
      <c r="V5" s="53"/>
      <c r="W5" s="53"/>
      <c r="X5" s="53"/>
      <c r="Y5" s="53"/>
      <c r="Z5" s="53"/>
      <c r="AA5" s="53"/>
      <c r="AB5" s="53"/>
      <c r="AC5" s="53"/>
      <c r="AD5" s="53"/>
      <c r="AE5" s="53"/>
      <c r="AH5" s="46"/>
      <c r="AI5" s="643" t="s">
        <v>1078</v>
      </c>
      <c r="AJ5" s="644"/>
      <c r="AK5" s="644"/>
      <c r="AL5" s="644"/>
      <c r="AM5" s="644"/>
      <c r="AN5" s="644"/>
      <c r="AO5" s="644"/>
      <c r="AP5" s="644"/>
      <c r="AQ5" s="644"/>
      <c r="AR5" s="644"/>
      <c r="AS5" s="644"/>
      <c r="AT5" s="644"/>
      <c r="AU5" s="644"/>
      <c r="AV5" s="644"/>
      <c r="AW5" s="644"/>
      <c r="AX5" s="645"/>
      <c r="AY5" s="46"/>
      <c r="AZ5" s="46"/>
      <c r="BA5" s="46"/>
      <c r="BB5" s="46"/>
      <c r="BC5" s="53"/>
      <c r="BD5" s="53"/>
      <c r="BE5" s="53"/>
      <c r="BF5" s="53"/>
      <c r="BG5" s="53"/>
      <c r="BH5" s="53"/>
      <c r="BI5" s="53"/>
      <c r="BJ5" s="53"/>
      <c r="BK5" s="53"/>
      <c r="BL5" s="53"/>
      <c r="BM5" s="46"/>
      <c r="BN5" s="46"/>
    </row>
    <row r="6" spans="1:86" ht="20.100000000000001" customHeight="1">
      <c r="B6" s="637" t="s">
        <v>208</v>
      </c>
      <c r="C6" s="638"/>
      <c r="D6" s="638"/>
      <c r="E6" s="638"/>
      <c r="F6" s="638"/>
      <c r="G6" s="639" t="s">
        <v>209</v>
      </c>
      <c r="H6" s="639"/>
      <c r="I6" s="639"/>
      <c r="J6" s="639"/>
      <c r="K6" s="639"/>
      <c r="L6" s="639"/>
      <c r="M6" s="640" t="s">
        <v>210</v>
      </c>
      <c r="N6" s="641"/>
      <c r="O6" s="641"/>
      <c r="P6" s="641"/>
      <c r="Q6" s="642"/>
      <c r="S6" s="280"/>
      <c r="T6" s="53"/>
      <c r="U6" s="53"/>
      <c r="V6" s="293"/>
      <c r="W6" s="293"/>
      <c r="X6" s="293"/>
      <c r="Y6" s="293"/>
      <c r="Z6" s="293"/>
      <c r="AA6" s="294"/>
      <c r="AB6" s="294"/>
      <c r="AC6" s="294"/>
      <c r="AD6" s="294"/>
      <c r="AE6" s="294"/>
      <c r="AF6" s="53"/>
      <c r="AH6" s="46"/>
      <c r="AI6" s="637" t="s">
        <v>208</v>
      </c>
      <c r="AJ6" s="638"/>
      <c r="AK6" s="638"/>
      <c r="AL6" s="638"/>
      <c r="AM6" s="638"/>
      <c r="AN6" s="639" t="s">
        <v>209</v>
      </c>
      <c r="AO6" s="639"/>
      <c r="AP6" s="639"/>
      <c r="AQ6" s="639"/>
      <c r="AR6" s="639"/>
      <c r="AS6" s="639"/>
      <c r="AT6" s="640" t="s">
        <v>210</v>
      </c>
      <c r="AU6" s="641"/>
      <c r="AV6" s="641"/>
      <c r="AW6" s="641"/>
      <c r="AX6" s="642"/>
      <c r="AY6" s="46"/>
      <c r="AZ6" s="280"/>
      <c r="BA6" s="53"/>
      <c r="BB6" s="53"/>
      <c r="BC6" s="293"/>
      <c r="BD6" s="293"/>
      <c r="BE6" s="293"/>
      <c r="BF6" s="293"/>
      <c r="BG6" s="293"/>
      <c r="BH6" s="294"/>
      <c r="BI6" s="294"/>
      <c r="BJ6" s="294"/>
      <c r="BK6" s="294"/>
      <c r="BL6" s="294"/>
      <c r="BM6" s="53"/>
      <c r="BN6" s="46"/>
      <c r="BO6" s="288"/>
    </row>
    <row r="7" spans="1:86" ht="20.100000000000001" customHeight="1">
      <c r="B7" s="681" t="s">
        <v>211</v>
      </c>
      <c r="C7" s="682"/>
      <c r="D7" s="682"/>
      <c r="E7" s="682"/>
      <c r="F7" s="683"/>
      <c r="G7" s="632" t="s">
        <v>212</v>
      </c>
      <c r="H7" s="632"/>
      <c r="I7" s="632"/>
      <c r="J7" s="632"/>
      <c r="K7" s="632"/>
      <c r="L7" s="632"/>
      <c r="M7" s="633"/>
      <c r="N7" s="634"/>
      <c r="O7" s="634"/>
      <c r="P7" s="634"/>
      <c r="Q7" s="635"/>
      <c r="S7" s="280"/>
      <c r="T7" s="53"/>
      <c r="U7" s="53"/>
      <c r="V7" s="53"/>
      <c r="W7" s="53"/>
      <c r="X7" s="53"/>
      <c r="Y7" s="53"/>
      <c r="Z7" s="53"/>
      <c r="AA7" s="294"/>
      <c r="AB7" s="294"/>
      <c r="AC7" s="294"/>
      <c r="AD7" s="294"/>
      <c r="AE7" s="294"/>
      <c r="AF7" s="53"/>
      <c r="AG7" s="55"/>
      <c r="AH7" s="46"/>
      <c r="AI7" s="681" t="s">
        <v>211</v>
      </c>
      <c r="AJ7" s="682"/>
      <c r="AK7" s="682"/>
      <c r="AL7" s="682"/>
      <c r="AM7" s="683"/>
      <c r="AN7" s="632" t="s">
        <v>212</v>
      </c>
      <c r="AO7" s="632"/>
      <c r="AP7" s="632"/>
      <c r="AQ7" s="632"/>
      <c r="AR7" s="632"/>
      <c r="AS7" s="632"/>
      <c r="AT7" s="786">
        <v>28000</v>
      </c>
      <c r="AU7" s="787"/>
      <c r="AV7" s="787"/>
      <c r="AW7" s="787"/>
      <c r="AX7" s="788"/>
      <c r="AY7" s="46" t="s">
        <v>1080</v>
      </c>
      <c r="AZ7" s="280"/>
      <c r="BA7" s="53"/>
      <c r="BB7" s="53"/>
      <c r="BC7" s="53"/>
      <c r="BD7" s="53"/>
      <c r="BE7" s="53"/>
      <c r="BF7" s="53"/>
      <c r="BG7" s="53"/>
      <c r="BH7" s="294"/>
      <c r="BI7" s="294"/>
      <c r="BJ7" s="294"/>
      <c r="BK7" s="294"/>
      <c r="BL7" s="294"/>
      <c r="BM7" s="53"/>
      <c r="BN7" s="55"/>
      <c r="BO7" s="288"/>
    </row>
    <row r="8" spans="1:86" ht="20.100000000000001" customHeight="1">
      <c r="B8" s="775"/>
      <c r="C8" s="776"/>
      <c r="D8" s="776"/>
      <c r="E8" s="776"/>
      <c r="F8" s="673"/>
      <c r="G8" s="663" t="s">
        <v>213</v>
      </c>
      <c r="H8" s="663"/>
      <c r="I8" s="663"/>
      <c r="J8" s="663"/>
      <c r="K8" s="663"/>
      <c r="L8" s="663"/>
      <c r="M8" s="664"/>
      <c r="N8" s="665"/>
      <c r="O8" s="665"/>
      <c r="P8" s="665"/>
      <c r="Q8" s="666"/>
      <c r="S8" s="47"/>
      <c r="T8" s="55"/>
      <c r="U8" s="55"/>
      <c r="V8" s="53"/>
      <c r="W8" s="53"/>
      <c r="X8" s="53"/>
      <c r="Y8" s="53"/>
      <c r="Z8" s="53"/>
      <c r="AA8" s="294"/>
      <c r="AB8" s="294"/>
      <c r="AC8" s="294"/>
      <c r="AD8" s="294"/>
      <c r="AE8" s="294"/>
      <c r="AF8" s="55"/>
      <c r="AG8" s="55"/>
      <c r="AH8" s="46"/>
      <c r="AI8" s="775"/>
      <c r="AJ8" s="776"/>
      <c r="AK8" s="776"/>
      <c r="AL8" s="776"/>
      <c r="AM8" s="673"/>
      <c r="AN8" s="663" t="s">
        <v>213</v>
      </c>
      <c r="AO8" s="663"/>
      <c r="AP8" s="663"/>
      <c r="AQ8" s="663"/>
      <c r="AR8" s="663"/>
      <c r="AS8" s="663"/>
      <c r="AT8" s="664">
        <v>3000</v>
      </c>
      <c r="AU8" s="665"/>
      <c r="AV8" s="665"/>
      <c r="AW8" s="665"/>
      <c r="AX8" s="666"/>
      <c r="AY8" s="46" t="s">
        <v>1080</v>
      </c>
      <c r="AZ8" s="47"/>
      <c r="BA8" s="55"/>
      <c r="BB8" s="55"/>
      <c r="BC8" s="53"/>
      <c r="BD8" s="53"/>
      <c r="BE8" s="53"/>
      <c r="BF8" s="53"/>
      <c r="BG8" s="53"/>
      <c r="BH8" s="294"/>
      <c r="BI8" s="294"/>
      <c r="BJ8" s="294"/>
      <c r="BK8" s="294"/>
      <c r="BL8" s="294"/>
      <c r="BM8" s="55"/>
      <c r="BN8" s="55"/>
      <c r="BO8" s="288"/>
    </row>
    <row r="9" spans="1:86" ht="20.100000000000001" customHeight="1">
      <c r="B9" s="775"/>
      <c r="C9" s="776"/>
      <c r="D9" s="776"/>
      <c r="E9" s="776"/>
      <c r="F9" s="673"/>
      <c r="G9" s="652" t="s">
        <v>214</v>
      </c>
      <c r="H9" s="652"/>
      <c r="I9" s="652"/>
      <c r="J9" s="652"/>
      <c r="K9" s="652"/>
      <c r="L9" s="652"/>
      <c r="M9" s="653"/>
      <c r="N9" s="654"/>
      <c r="O9" s="654"/>
      <c r="P9" s="654"/>
      <c r="Q9" s="655"/>
      <c r="S9" s="47"/>
      <c r="T9" s="55"/>
      <c r="U9" s="55"/>
      <c r="V9" s="295"/>
      <c r="W9" s="295"/>
      <c r="X9" s="295"/>
      <c r="Y9" s="295"/>
      <c r="Z9" s="295"/>
      <c r="AA9" s="294"/>
      <c r="AB9" s="294"/>
      <c r="AC9" s="294"/>
      <c r="AD9" s="294"/>
      <c r="AE9" s="294"/>
      <c r="AF9" s="55"/>
      <c r="AG9" s="55"/>
      <c r="AH9" s="46"/>
      <c r="AI9" s="775"/>
      <c r="AJ9" s="776"/>
      <c r="AK9" s="776"/>
      <c r="AL9" s="776"/>
      <c r="AM9" s="673"/>
      <c r="AN9" s="652" t="s">
        <v>214</v>
      </c>
      <c r="AO9" s="652"/>
      <c r="AP9" s="652"/>
      <c r="AQ9" s="652"/>
      <c r="AR9" s="652"/>
      <c r="AS9" s="652"/>
      <c r="AT9" s="653">
        <v>1500</v>
      </c>
      <c r="AU9" s="654"/>
      <c r="AV9" s="654"/>
      <c r="AW9" s="654"/>
      <c r="AX9" s="655"/>
      <c r="AY9" s="46" t="s">
        <v>1080</v>
      </c>
      <c r="AZ9" s="47"/>
      <c r="BA9" s="55"/>
      <c r="BB9" s="55"/>
      <c r="BC9" s="295"/>
      <c r="BD9" s="295"/>
      <c r="BE9" s="295"/>
      <c r="BF9" s="295"/>
      <c r="BG9" s="295"/>
      <c r="BH9" s="294"/>
      <c r="BI9" s="294"/>
      <c r="BJ9" s="294"/>
      <c r="BK9" s="294"/>
      <c r="BL9" s="294"/>
      <c r="BM9" s="55"/>
      <c r="BN9" s="55"/>
      <c r="BO9" s="288"/>
    </row>
    <row r="10" spans="1:86" ht="18" customHeight="1">
      <c r="B10" s="681" t="s">
        <v>215</v>
      </c>
      <c r="C10" s="682"/>
      <c r="D10" s="682"/>
      <c r="E10" s="682"/>
      <c r="F10" s="683"/>
      <c r="G10" s="656" t="s">
        <v>247</v>
      </c>
      <c r="H10" s="656"/>
      <c r="I10" s="656"/>
      <c r="J10" s="656"/>
      <c r="K10" s="656"/>
      <c r="L10" s="656"/>
      <c r="M10" s="657"/>
      <c r="N10" s="658"/>
      <c r="O10" s="658"/>
      <c r="P10" s="658"/>
      <c r="Q10" s="659"/>
      <c r="S10" s="281"/>
      <c r="T10" s="281"/>
      <c r="U10" s="281"/>
      <c r="V10" s="295"/>
      <c r="W10" s="295"/>
      <c r="X10" s="295"/>
      <c r="Y10" s="295"/>
      <c r="Z10" s="295"/>
      <c r="AA10" s="294"/>
      <c r="AB10" s="294"/>
      <c r="AC10" s="294"/>
      <c r="AD10" s="294"/>
      <c r="AE10" s="294"/>
      <c r="AF10" s="281"/>
      <c r="AG10" s="281"/>
      <c r="AH10" s="46"/>
      <c r="AI10" s="681" t="s">
        <v>215</v>
      </c>
      <c r="AJ10" s="682"/>
      <c r="AK10" s="682"/>
      <c r="AL10" s="682"/>
      <c r="AM10" s="683"/>
      <c r="AN10" s="656" t="s">
        <v>247</v>
      </c>
      <c r="AO10" s="656"/>
      <c r="AP10" s="656"/>
      <c r="AQ10" s="656"/>
      <c r="AR10" s="656"/>
      <c r="AS10" s="656"/>
      <c r="AT10" s="657">
        <v>200</v>
      </c>
      <c r="AU10" s="658"/>
      <c r="AV10" s="658"/>
      <c r="AW10" s="658"/>
      <c r="AX10" s="659"/>
      <c r="AY10" s="775" t="s">
        <v>1091</v>
      </c>
      <c r="AZ10" s="791"/>
      <c r="BA10" s="791"/>
      <c r="BB10" s="791"/>
      <c r="BC10" s="791"/>
      <c r="BD10" s="791"/>
      <c r="BE10" s="791"/>
      <c r="BF10" s="791"/>
      <c r="BG10" s="791"/>
      <c r="BH10" s="791"/>
      <c r="BI10" s="791"/>
      <c r="BJ10" s="791"/>
      <c r="BK10" s="791"/>
      <c r="BL10" s="791"/>
      <c r="BM10" s="791"/>
      <c r="BN10" s="791"/>
      <c r="BO10" s="791"/>
      <c r="BP10" s="791"/>
      <c r="BQ10" s="791"/>
      <c r="BR10" s="791"/>
      <c r="BS10" s="791"/>
      <c r="BT10" s="791"/>
      <c r="BU10" s="791"/>
    </row>
    <row r="11" spans="1:86" ht="18" customHeight="1">
      <c r="B11" s="775"/>
      <c r="C11" s="776"/>
      <c r="D11" s="776"/>
      <c r="E11" s="776"/>
      <c r="F11" s="673"/>
      <c r="G11" s="282" t="s">
        <v>45</v>
      </c>
      <c r="H11" s="671"/>
      <c r="I11" s="672"/>
      <c r="J11" s="673" t="s">
        <v>216</v>
      </c>
      <c r="K11" s="674"/>
      <c r="L11" s="674"/>
      <c r="M11" s="660"/>
      <c r="N11" s="661"/>
      <c r="O11" s="661"/>
      <c r="P11" s="661"/>
      <c r="Q11" s="662"/>
      <c r="R11" s="54"/>
      <c r="S11" s="53"/>
      <c r="T11" s="53"/>
      <c r="U11" s="53"/>
      <c r="V11" s="53"/>
      <c r="W11" s="53"/>
      <c r="X11" s="53"/>
      <c r="Y11" s="53"/>
      <c r="Z11" s="53"/>
      <c r="AA11" s="53"/>
      <c r="AB11" s="53"/>
      <c r="AC11" s="53"/>
      <c r="AD11" s="53"/>
      <c r="AE11" s="53"/>
      <c r="AF11" s="53"/>
      <c r="AG11" s="53"/>
      <c r="AH11" s="46"/>
      <c r="AI11" s="775"/>
      <c r="AJ11" s="776"/>
      <c r="AK11" s="776"/>
      <c r="AL11" s="776"/>
      <c r="AM11" s="673"/>
      <c r="AN11" s="282" t="s">
        <v>45</v>
      </c>
      <c r="AO11" s="671">
        <v>2</v>
      </c>
      <c r="AP11" s="672"/>
      <c r="AQ11" s="673" t="s">
        <v>216</v>
      </c>
      <c r="AR11" s="674"/>
      <c r="AS11" s="674"/>
      <c r="AT11" s="660"/>
      <c r="AU11" s="661"/>
      <c r="AV11" s="661"/>
      <c r="AW11" s="661"/>
      <c r="AX11" s="662"/>
      <c r="AY11" s="775" t="s">
        <v>1090</v>
      </c>
      <c r="AZ11" s="776"/>
      <c r="BA11" s="776"/>
      <c r="BB11" s="776"/>
      <c r="BC11" s="776"/>
      <c r="BD11" s="776"/>
      <c r="BE11" s="776"/>
      <c r="BF11" s="776"/>
      <c r="BG11" s="776"/>
      <c r="BH11" s="776"/>
      <c r="BI11" s="776"/>
      <c r="BJ11" s="776"/>
      <c r="BK11" s="776"/>
      <c r="BL11" s="776"/>
      <c r="BM11" s="776"/>
      <c r="BN11" s="776"/>
      <c r="BO11" s="776"/>
      <c r="BP11" s="776"/>
      <c r="BQ11" s="776"/>
      <c r="BR11" s="776"/>
      <c r="BS11" s="776"/>
    </row>
    <row r="12" spans="1:86" ht="18" customHeight="1">
      <c r="B12" s="775"/>
      <c r="C12" s="776"/>
      <c r="D12" s="776"/>
      <c r="E12" s="776"/>
      <c r="F12" s="673"/>
      <c r="G12" s="656" t="s">
        <v>1075</v>
      </c>
      <c r="H12" s="656"/>
      <c r="I12" s="656"/>
      <c r="J12" s="656"/>
      <c r="K12" s="656"/>
      <c r="L12" s="656"/>
      <c r="M12" s="646"/>
      <c r="N12" s="647"/>
      <c r="O12" s="647"/>
      <c r="P12" s="647"/>
      <c r="Q12" s="648"/>
      <c r="R12" s="54"/>
      <c r="S12" s="289"/>
      <c r="T12" s="289"/>
      <c r="U12" s="289"/>
      <c r="V12" s="289"/>
      <c r="W12" s="289"/>
      <c r="X12" s="289"/>
      <c r="Y12" s="289"/>
      <c r="Z12" s="289"/>
      <c r="AA12" s="289"/>
      <c r="AB12" s="289"/>
      <c r="AC12" s="289"/>
      <c r="AD12" s="289"/>
      <c r="AE12" s="289"/>
      <c r="AF12" s="289"/>
      <c r="AG12" s="289"/>
      <c r="AH12" s="46"/>
      <c r="AI12" s="775"/>
      <c r="AJ12" s="776"/>
      <c r="AK12" s="776"/>
      <c r="AL12" s="776"/>
      <c r="AM12" s="673"/>
      <c r="AN12" s="656" t="s">
        <v>1075</v>
      </c>
      <c r="AO12" s="656"/>
      <c r="AP12" s="656"/>
      <c r="AQ12" s="656"/>
      <c r="AR12" s="656"/>
      <c r="AS12" s="656"/>
      <c r="AT12" s="646">
        <v>100</v>
      </c>
      <c r="AU12" s="647"/>
      <c r="AV12" s="647"/>
      <c r="AW12" s="647"/>
      <c r="AX12" s="648"/>
      <c r="AY12" s="775"/>
      <c r="AZ12" s="776"/>
      <c r="BA12" s="776"/>
      <c r="BB12" s="776"/>
      <c r="BC12" s="776"/>
      <c r="BD12" s="776"/>
      <c r="BE12" s="776"/>
      <c r="BF12" s="776"/>
      <c r="BG12" s="776"/>
      <c r="BH12" s="776"/>
      <c r="BI12" s="776"/>
      <c r="BJ12" s="776"/>
      <c r="BK12" s="776"/>
      <c r="BL12" s="776"/>
      <c r="BM12" s="776"/>
      <c r="BN12" s="776"/>
      <c r="BO12" s="776"/>
      <c r="BP12" s="776"/>
      <c r="BQ12" s="776"/>
      <c r="BR12" s="776"/>
      <c r="BS12" s="776"/>
    </row>
    <row r="13" spans="1:86" ht="18" customHeight="1">
      <c r="B13" s="775"/>
      <c r="C13" s="776"/>
      <c r="D13" s="776"/>
      <c r="E13" s="776"/>
      <c r="F13" s="673"/>
      <c r="G13" s="48" t="s">
        <v>45</v>
      </c>
      <c r="H13" s="667"/>
      <c r="I13" s="668"/>
      <c r="J13" s="669" t="s">
        <v>216</v>
      </c>
      <c r="K13" s="670"/>
      <c r="L13" s="670"/>
      <c r="M13" s="649"/>
      <c r="N13" s="650"/>
      <c r="O13" s="650"/>
      <c r="P13" s="650"/>
      <c r="Q13" s="651"/>
      <c r="R13" s="54"/>
      <c r="S13" s="53"/>
      <c r="T13" s="53"/>
      <c r="U13" s="53"/>
      <c r="V13" s="53"/>
      <c r="W13" s="53"/>
      <c r="X13" s="53"/>
      <c r="Y13" s="53"/>
      <c r="Z13" s="53"/>
      <c r="AA13" s="53"/>
      <c r="AB13" s="53"/>
      <c r="AC13" s="53"/>
      <c r="AD13" s="53"/>
      <c r="AE13" s="53"/>
      <c r="AF13" s="53"/>
      <c r="AG13" s="53"/>
      <c r="AH13" s="46"/>
      <c r="AI13" s="775"/>
      <c r="AJ13" s="776"/>
      <c r="AK13" s="776"/>
      <c r="AL13" s="776"/>
      <c r="AM13" s="673"/>
      <c r="AN13" s="48" t="s">
        <v>45</v>
      </c>
      <c r="AO13" s="667">
        <v>1</v>
      </c>
      <c r="AP13" s="668"/>
      <c r="AQ13" s="669" t="s">
        <v>216</v>
      </c>
      <c r="AR13" s="670"/>
      <c r="AS13" s="670"/>
      <c r="AT13" s="649"/>
      <c r="AU13" s="650"/>
      <c r="AV13" s="650"/>
      <c r="AW13" s="650"/>
      <c r="AX13" s="651"/>
      <c r="AY13" s="789" t="s">
        <v>1092</v>
      </c>
      <c r="AZ13" s="790"/>
      <c r="BA13" s="790"/>
      <c r="BB13" s="790"/>
      <c r="BC13" s="790"/>
      <c r="BD13" s="790"/>
      <c r="BE13" s="790"/>
      <c r="BF13" s="790"/>
      <c r="BG13" s="790"/>
      <c r="BH13" s="790"/>
      <c r="BI13" s="790"/>
      <c r="BJ13" s="790"/>
      <c r="BK13" s="790"/>
      <c r="BL13" s="790"/>
      <c r="BM13" s="790"/>
      <c r="BN13" s="790"/>
      <c r="BO13" s="790"/>
      <c r="BP13" s="790"/>
      <c r="BQ13" s="790"/>
      <c r="BR13" s="790"/>
      <c r="BS13" s="790"/>
    </row>
    <row r="14" spans="1:86" ht="28.5" customHeight="1">
      <c r="B14" s="775"/>
      <c r="C14" s="776"/>
      <c r="D14" s="776"/>
      <c r="E14" s="776"/>
      <c r="F14" s="673"/>
      <c r="G14" s="690" t="s">
        <v>1076</v>
      </c>
      <c r="H14" s="690"/>
      <c r="I14" s="690"/>
      <c r="J14" s="690"/>
      <c r="K14" s="690"/>
      <c r="L14" s="690"/>
      <c r="M14" s="646"/>
      <c r="N14" s="647"/>
      <c r="O14" s="647"/>
      <c r="P14" s="647"/>
      <c r="Q14" s="648"/>
      <c r="R14" s="677" t="str">
        <f>IF(Z20&gt;=M20,"","エラー；財源の資金が不足しています")</f>
        <v/>
      </c>
      <c r="S14" s="678"/>
      <c r="T14" s="678"/>
      <c r="U14" s="678"/>
      <c r="V14" s="678"/>
      <c r="W14" s="678"/>
      <c r="X14" s="678"/>
      <c r="Y14" s="678"/>
      <c r="Z14" s="678"/>
      <c r="AA14" s="678"/>
      <c r="AB14" s="678"/>
      <c r="AC14" s="678"/>
      <c r="AD14" s="678"/>
      <c r="AE14" s="678"/>
      <c r="AF14" s="678"/>
      <c r="AG14" s="678"/>
      <c r="AH14" s="46"/>
      <c r="AI14" s="775"/>
      <c r="AJ14" s="776"/>
      <c r="AK14" s="776"/>
      <c r="AL14" s="776"/>
      <c r="AM14" s="673"/>
      <c r="AN14" s="690" t="s">
        <v>1076</v>
      </c>
      <c r="AO14" s="690"/>
      <c r="AP14" s="690"/>
      <c r="AQ14" s="690"/>
      <c r="AR14" s="690"/>
      <c r="AS14" s="690"/>
      <c r="AT14" s="646">
        <v>600</v>
      </c>
      <c r="AU14" s="647"/>
      <c r="AV14" s="647"/>
      <c r="AW14" s="647"/>
      <c r="AX14" s="648"/>
      <c r="AY14" s="283" t="str">
        <f>IF(BG20&gt;=AT20,"","エラー；財源の資金が不足しています")</f>
        <v/>
      </c>
      <c r="AZ14" s="284"/>
      <c r="BA14" s="284"/>
      <c r="BB14" s="284"/>
      <c r="BC14" s="284"/>
      <c r="BD14" s="284"/>
      <c r="BE14" s="284"/>
      <c r="BF14" s="284"/>
      <c r="BG14" s="284"/>
      <c r="BH14" s="284"/>
      <c r="BI14" s="284"/>
      <c r="BJ14" s="284"/>
      <c r="BK14" s="284"/>
      <c r="BL14" s="284"/>
      <c r="BM14" s="284"/>
      <c r="BN14" s="284"/>
      <c r="BO14" s="292"/>
    </row>
    <row r="15" spans="1:86" ht="18" customHeight="1" thickBot="1">
      <c r="B15" s="684"/>
      <c r="C15" s="685"/>
      <c r="D15" s="685"/>
      <c r="E15" s="685"/>
      <c r="F15" s="686"/>
      <c r="G15" s="56" t="s">
        <v>45</v>
      </c>
      <c r="H15" s="701"/>
      <c r="I15" s="702"/>
      <c r="J15" s="686" t="s">
        <v>216</v>
      </c>
      <c r="K15" s="703"/>
      <c r="L15" s="703"/>
      <c r="M15" s="691"/>
      <c r="N15" s="692"/>
      <c r="O15" s="692"/>
      <c r="P15" s="692"/>
      <c r="Q15" s="692"/>
      <c r="R15" s="679"/>
      <c r="S15" s="680"/>
      <c r="T15" s="680"/>
      <c r="U15" s="680"/>
      <c r="V15" s="680"/>
      <c r="W15" s="680"/>
      <c r="X15" s="680"/>
      <c r="Y15" s="680"/>
      <c r="Z15" s="680"/>
      <c r="AA15" s="680"/>
      <c r="AB15" s="680"/>
      <c r="AC15" s="680"/>
      <c r="AD15" s="680"/>
      <c r="AE15" s="680"/>
      <c r="AF15" s="680"/>
      <c r="AG15" s="680"/>
      <c r="AH15" s="46"/>
      <c r="AI15" s="684"/>
      <c r="AJ15" s="685"/>
      <c r="AK15" s="685"/>
      <c r="AL15" s="685"/>
      <c r="AM15" s="686"/>
      <c r="AN15" s="56" t="s">
        <v>45</v>
      </c>
      <c r="AO15" s="701">
        <v>6</v>
      </c>
      <c r="AP15" s="702"/>
      <c r="AQ15" s="686" t="s">
        <v>216</v>
      </c>
      <c r="AR15" s="703"/>
      <c r="AS15" s="703"/>
      <c r="AT15" s="691"/>
      <c r="AU15" s="692"/>
      <c r="AV15" s="692"/>
      <c r="AW15" s="692"/>
      <c r="AX15" s="692"/>
      <c r="AY15" s="285"/>
      <c r="AZ15" s="286"/>
      <c r="BA15" s="286"/>
      <c r="BB15" s="286"/>
      <c r="BC15" s="286"/>
      <c r="BD15" s="286"/>
      <c r="BE15" s="286"/>
      <c r="BF15" s="286"/>
      <c r="BG15" s="286"/>
      <c r="BH15" s="286"/>
      <c r="BI15" s="286"/>
      <c r="BJ15" s="286"/>
      <c r="BK15" s="286"/>
      <c r="BL15" s="286"/>
      <c r="BM15" s="286"/>
      <c r="BN15" s="286"/>
      <c r="BO15" s="94"/>
    </row>
    <row r="16" spans="1:86" ht="18" customHeight="1" thickBot="1">
      <c r="B16" s="681" t="s">
        <v>1093</v>
      </c>
      <c r="C16" s="682"/>
      <c r="D16" s="682"/>
      <c r="E16" s="682"/>
      <c r="F16" s="683"/>
      <c r="G16" s="687" t="s">
        <v>1081</v>
      </c>
      <c r="H16" s="688"/>
      <c r="I16" s="688"/>
      <c r="J16" s="688"/>
      <c r="K16" s="688"/>
      <c r="L16" s="689"/>
      <c r="M16" s="657"/>
      <c r="N16" s="658"/>
      <c r="O16" s="658"/>
      <c r="P16" s="658"/>
      <c r="Q16" s="658"/>
      <c r="R16" s="643" t="s">
        <v>1079</v>
      </c>
      <c r="S16" s="644"/>
      <c r="T16" s="644"/>
      <c r="U16" s="644"/>
      <c r="V16" s="644"/>
      <c r="W16" s="644"/>
      <c r="X16" s="644"/>
      <c r="Y16" s="644"/>
      <c r="Z16" s="644"/>
      <c r="AA16" s="644"/>
      <c r="AB16" s="644"/>
      <c r="AC16" s="644"/>
      <c r="AD16" s="644"/>
      <c r="AE16" s="644"/>
      <c r="AF16" s="644"/>
      <c r="AG16" s="645"/>
      <c r="AH16" s="46"/>
      <c r="AI16" s="681" t="s">
        <v>1093</v>
      </c>
      <c r="AJ16" s="682"/>
      <c r="AK16" s="682"/>
      <c r="AL16" s="682"/>
      <c r="AM16" s="683"/>
      <c r="AN16" s="687" t="s">
        <v>1081</v>
      </c>
      <c r="AO16" s="688"/>
      <c r="AP16" s="688"/>
      <c r="AQ16" s="688"/>
      <c r="AR16" s="688"/>
      <c r="AS16" s="689"/>
      <c r="AT16" s="657"/>
      <c r="AU16" s="658"/>
      <c r="AV16" s="658"/>
      <c r="AW16" s="658"/>
      <c r="AX16" s="658"/>
      <c r="AY16" s="795" t="s">
        <v>1079</v>
      </c>
      <c r="AZ16" s="782"/>
      <c r="BA16" s="782"/>
      <c r="BB16" s="782"/>
      <c r="BC16" s="782"/>
      <c r="BD16" s="782"/>
      <c r="BE16" s="782"/>
      <c r="BF16" s="782"/>
      <c r="BG16" s="782"/>
      <c r="BH16" s="782"/>
      <c r="BI16" s="782"/>
      <c r="BJ16" s="782"/>
      <c r="BK16" s="782"/>
      <c r="BL16" s="782"/>
      <c r="BM16" s="782"/>
      <c r="BN16" s="796"/>
      <c r="BO16" s="94"/>
    </row>
    <row r="17" spans="1:67" ht="18" customHeight="1">
      <c r="B17" s="684"/>
      <c r="C17" s="685"/>
      <c r="D17" s="685"/>
      <c r="E17" s="685"/>
      <c r="F17" s="686"/>
      <c r="G17" s="693" t="s">
        <v>1082</v>
      </c>
      <c r="H17" s="694"/>
      <c r="I17" s="694"/>
      <c r="J17" s="694"/>
      <c r="K17" s="694"/>
      <c r="L17" s="695"/>
      <c r="M17" s="653"/>
      <c r="N17" s="654"/>
      <c r="O17" s="654"/>
      <c r="P17" s="654"/>
      <c r="Q17" s="654"/>
      <c r="R17" s="804" t="s">
        <v>1086</v>
      </c>
      <c r="S17" s="805"/>
      <c r="T17" s="805"/>
      <c r="U17" s="805"/>
      <c r="V17" s="805"/>
      <c r="W17" s="805"/>
      <c r="X17" s="805"/>
      <c r="Y17" s="806"/>
      <c r="Z17" s="807">
        <f>AC29</f>
        <v>0</v>
      </c>
      <c r="AA17" s="807"/>
      <c r="AB17" s="807"/>
      <c r="AC17" s="807"/>
      <c r="AD17" s="807"/>
      <c r="AE17" s="807"/>
      <c r="AF17" s="807"/>
      <c r="AG17" s="808"/>
      <c r="AH17" s="46"/>
      <c r="AI17" s="684"/>
      <c r="AJ17" s="685"/>
      <c r="AK17" s="685"/>
      <c r="AL17" s="685"/>
      <c r="AM17" s="686"/>
      <c r="AN17" s="693" t="s">
        <v>1082</v>
      </c>
      <c r="AO17" s="694"/>
      <c r="AP17" s="694"/>
      <c r="AQ17" s="694"/>
      <c r="AR17" s="694"/>
      <c r="AS17" s="695"/>
      <c r="AT17" s="653"/>
      <c r="AU17" s="654"/>
      <c r="AV17" s="654"/>
      <c r="AW17" s="654"/>
      <c r="AX17" s="654"/>
      <c r="AY17" s="797" t="s">
        <v>1086</v>
      </c>
      <c r="AZ17" s="798"/>
      <c r="BA17" s="798"/>
      <c r="BB17" s="798"/>
      <c r="BC17" s="798"/>
      <c r="BD17" s="798"/>
      <c r="BE17" s="798"/>
      <c r="BF17" s="799"/>
      <c r="BG17" s="811">
        <f>BJ29</f>
        <v>1500</v>
      </c>
      <c r="BH17" s="812"/>
      <c r="BI17" s="812"/>
      <c r="BJ17" s="812"/>
      <c r="BK17" s="812"/>
      <c r="BL17" s="812"/>
      <c r="BM17" s="812"/>
      <c r="BN17" s="813"/>
      <c r="BO17" s="94"/>
    </row>
    <row r="18" spans="1:67" ht="20.100000000000001" customHeight="1">
      <c r="B18" s="775" t="s">
        <v>124</v>
      </c>
      <c r="C18" s="776"/>
      <c r="D18" s="776"/>
      <c r="E18" s="776"/>
      <c r="F18" s="673"/>
      <c r="G18" s="632" t="s">
        <v>1083</v>
      </c>
      <c r="H18" s="632"/>
      <c r="I18" s="632"/>
      <c r="J18" s="632"/>
      <c r="K18" s="632"/>
      <c r="L18" s="632"/>
      <c r="M18" s="633"/>
      <c r="N18" s="634"/>
      <c r="O18" s="634"/>
      <c r="P18" s="634"/>
      <c r="Q18" s="634"/>
      <c r="R18" s="801" t="s">
        <v>1087</v>
      </c>
      <c r="S18" s="802"/>
      <c r="T18" s="802"/>
      <c r="U18" s="802"/>
      <c r="V18" s="802"/>
      <c r="W18" s="802"/>
      <c r="X18" s="802"/>
      <c r="Y18" s="803"/>
      <c r="Z18" s="809">
        <f>V36</f>
        <v>0</v>
      </c>
      <c r="AA18" s="809"/>
      <c r="AB18" s="809"/>
      <c r="AC18" s="809"/>
      <c r="AD18" s="809"/>
      <c r="AE18" s="809"/>
      <c r="AF18" s="809"/>
      <c r="AG18" s="810"/>
      <c r="AH18" s="46"/>
      <c r="AI18" s="775" t="s">
        <v>124</v>
      </c>
      <c r="AJ18" s="776"/>
      <c r="AK18" s="776"/>
      <c r="AL18" s="776"/>
      <c r="AM18" s="673"/>
      <c r="AN18" s="632" t="s">
        <v>1083</v>
      </c>
      <c r="AO18" s="632"/>
      <c r="AP18" s="632"/>
      <c r="AQ18" s="632"/>
      <c r="AR18" s="632"/>
      <c r="AS18" s="632"/>
      <c r="AT18" s="633">
        <v>500</v>
      </c>
      <c r="AU18" s="634"/>
      <c r="AV18" s="634"/>
      <c r="AW18" s="634"/>
      <c r="AX18" s="634"/>
      <c r="AY18" s="801" t="s">
        <v>1087</v>
      </c>
      <c r="AZ18" s="802"/>
      <c r="BA18" s="802"/>
      <c r="BB18" s="802"/>
      <c r="BC18" s="802"/>
      <c r="BD18" s="802"/>
      <c r="BE18" s="802"/>
      <c r="BF18" s="803"/>
      <c r="BG18" s="809">
        <f>BC36</f>
        <v>30000</v>
      </c>
      <c r="BH18" s="809"/>
      <c r="BI18" s="809"/>
      <c r="BJ18" s="809"/>
      <c r="BK18" s="809"/>
      <c r="BL18" s="809"/>
      <c r="BM18" s="809"/>
      <c r="BN18" s="810"/>
      <c r="BO18" s="94"/>
    </row>
    <row r="19" spans="1:67" s="92" customFormat="1" ht="20.100000000000001" customHeight="1" thickBot="1">
      <c r="A19" s="46"/>
      <c r="B19" s="775"/>
      <c r="C19" s="776"/>
      <c r="D19" s="776"/>
      <c r="E19" s="776"/>
      <c r="F19" s="673"/>
      <c r="G19" s="700" t="s">
        <v>1084</v>
      </c>
      <c r="H19" s="700"/>
      <c r="I19" s="700"/>
      <c r="J19" s="700"/>
      <c r="K19" s="700"/>
      <c r="L19" s="700"/>
      <c r="M19" s="646"/>
      <c r="N19" s="647"/>
      <c r="O19" s="647"/>
      <c r="P19" s="647"/>
      <c r="Q19" s="647"/>
      <c r="R19" s="789" t="s">
        <v>1088</v>
      </c>
      <c r="S19" s="790"/>
      <c r="T19" s="790"/>
      <c r="U19" s="790"/>
      <c r="V19" s="790"/>
      <c r="W19" s="790"/>
      <c r="X19" s="790"/>
      <c r="Y19" s="800"/>
      <c r="Z19" s="807">
        <f>Y42</f>
        <v>0</v>
      </c>
      <c r="AA19" s="807"/>
      <c r="AB19" s="807"/>
      <c r="AC19" s="807"/>
      <c r="AD19" s="807"/>
      <c r="AE19" s="807"/>
      <c r="AF19" s="807"/>
      <c r="AG19" s="808"/>
      <c r="AH19" s="46"/>
      <c r="AI19" s="775"/>
      <c r="AJ19" s="776"/>
      <c r="AK19" s="776"/>
      <c r="AL19" s="776"/>
      <c r="AM19" s="673"/>
      <c r="AN19" s="700" t="s">
        <v>1084</v>
      </c>
      <c r="AO19" s="700"/>
      <c r="AP19" s="700"/>
      <c r="AQ19" s="700"/>
      <c r="AR19" s="700"/>
      <c r="AS19" s="700"/>
      <c r="AT19" s="646">
        <v>500</v>
      </c>
      <c r="AU19" s="647"/>
      <c r="AV19" s="647"/>
      <c r="AW19" s="647"/>
      <c r="AX19" s="647"/>
      <c r="AY19" s="789" t="s">
        <v>1088</v>
      </c>
      <c r="AZ19" s="790"/>
      <c r="BA19" s="790"/>
      <c r="BB19" s="790"/>
      <c r="BC19" s="790"/>
      <c r="BD19" s="790"/>
      <c r="BE19" s="790"/>
      <c r="BF19" s="800"/>
      <c r="BG19" s="807">
        <f>BF42</f>
        <v>2900</v>
      </c>
      <c r="BH19" s="807"/>
      <c r="BI19" s="807"/>
      <c r="BJ19" s="807"/>
      <c r="BK19" s="807"/>
      <c r="BL19" s="807"/>
      <c r="BM19" s="807"/>
      <c r="BN19" s="808"/>
      <c r="BO19" s="94"/>
    </row>
    <row r="20" spans="1:67" s="92" customFormat="1" ht="20.100000000000001" customHeight="1" thickBot="1">
      <c r="A20" s="46"/>
      <c r="B20" s="696" t="s">
        <v>1085</v>
      </c>
      <c r="C20" s="697"/>
      <c r="D20" s="697"/>
      <c r="E20" s="697"/>
      <c r="F20" s="697"/>
      <c r="G20" s="697"/>
      <c r="H20" s="697"/>
      <c r="I20" s="697"/>
      <c r="J20" s="697"/>
      <c r="K20" s="697"/>
      <c r="L20" s="697"/>
      <c r="M20" s="698">
        <f>SUM(M7:Q19)</f>
        <v>0</v>
      </c>
      <c r="N20" s="699"/>
      <c r="O20" s="699"/>
      <c r="P20" s="699"/>
      <c r="Q20" s="699"/>
      <c r="R20" s="792" t="s">
        <v>1089</v>
      </c>
      <c r="S20" s="793"/>
      <c r="T20" s="793"/>
      <c r="U20" s="793"/>
      <c r="V20" s="793"/>
      <c r="W20" s="793"/>
      <c r="X20" s="793"/>
      <c r="Y20" s="794"/>
      <c r="Z20" s="675">
        <f>SUM(Z17:AG19)</f>
        <v>0</v>
      </c>
      <c r="AA20" s="675"/>
      <c r="AB20" s="675"/>
      <c r="AC20" s="675"/>
      <c r="AD20" s="675"/>
      <c r="AE20" s="675"/>
      <c r="AF20" s="675"/>
      <c r="AG20" s="676"/>
      <c r="AH20" s="46"/>
      <c r="AI20" s="696" t="s">
        <v>1085</v>
      </c>
      <c r="AJ20" s="697"/>
      <c r="AK20" s="697"/>
      <c r="AL20" s="697"/>
      <c r="AM20" s="697"/>
      <c r="AN20" s="697"/>
      <c r="AO20" s="697"/>
      <c r="AP20" s="697"/>
      <c r="AQ20" s="697"/>
      <c r="AR20" s="697"/>
      <c r="AS20" s="697"/>
      <c r="AT20" s="698">
        <f>SUM(AT7:AX19)</f>
        <v>34400</v>
      </c>
      <c r="AU20" s="699"/>
      <c r="AV20" s="699"/>
      <c r="AW20" s="699"/>
      <c r="AX20" s="699"/>
      <c r="AY20" s="792" t="s">
        <v>1089</v>
      </c>
      <c r="AZ20" s="793"/>
      <c r="BA20" s="793"/>
      <c r="BB20" s="793"/>
      <c r="BC20" s="793"/>
      <c r="BD20" s="793"/>
      <c r="BE20" s="793"/>
      <c r="BF20" s="794"/>
      <c r="BG20" s="675">
        <f>SUM(BG17:BN19)</f>
        <v>34400</v>
      </c>
      <c r="BH20" s="675"/>
      <c r="BI20" s="675"/>
      <c r="BJ20" s="675"/>
      <c r="BK20" s="675"/>
      <c r="BL20" s="675"/>
      <c r="BM20" s="675"/>
      <c r="BN20" s="676"/>
      <c r="BO20" s="94"/>
    </row>
    <row r="21" spans="1:67" s="92" customFormat="1" ht="12.75" customHeight="1">
      <c r="A21" s="46"/>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287"/>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287"/>
      <c r="BO21" s="288"/>
    </row>
    <row r="22" spans="1:67" s="92" customFormat="1" ht="20.100000000000001" customHeight="1" thickBot="1">
      <c r="A22" s="46"/>
      <c r="B22" s="46" t="s">
        <v>218</v>
      </c>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t="s">
        <v>218</v>
      </c>
      <c r="AJ22" s="46"/>
      <c r="AK22" s="46"/>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c r="BL22" s="46"/>
      <c r="BM22" s="46"/>
      <c r="BN22" s="46"/>
      <c r="BO22" s="288"/>
    </row>
    <row r="23" spans="1:67" s="92" customFormat="1" ht="20.100000000000001" customHeight="1">
      <c r="A23" s="46"/>
      <c r="B23" s="637" t="s">
        <v>219</v>
      </c>
      <c r="C23" s="638"/>
      <c r="D23" s="640" t="s">
        <v>220</v>
      </c>
      <c r="E23" s="641"/>
      <c r="F23" s="641"/>
      <c r="G23" s="641"/>
      <c r="H23" s="641"/>
      <c r="I23" s="641"/>
      <c r="J23" s="641"/>
      <c r="K23" s="713"/>
      <c r="L23" s="638" t="s">
        <v>221</v>
      </c>
      <c r="M23" s="638"/>
      <c r="N23" s="638"/>
      <c r="O23" s="638"/>
      <c r="P23" s="638" t="s">
        <v>176</v>
      </c>
      <c r="Q23" s="638"/>
      <c r="R23" s="638"/>
      <c r="S23" s="638" t="s">
        <v>222</v>
      </c>
      <c r="T23" s="638"/>
      <c r="U23" s="638"/>
      <c r="V23" s="638"/>
      <c r="W23" s="638"/>
      <c r="X23" s="638" t="s">
        <v>223</v>
      </c>
      <c r="Y23" s="638"/>
      <c r="Z23" s="638"/>
      <c r="AA23" s="638"/>
      <c r="AB23" s="638"/>
      <c r="AC23" s="638" t="s">
        <v>224</v>
      </c>
      <c r="AD23" s="638"/>
      <c r="AE23" s="638"/>
      <c r="AF23" s="638"/>
      <c r="AG23" s="712"/>
      <c r="AH23" s="46"/>
      <c r="AI23" s="637" t="s">
        <v>219</v>
      </c>
      <c r="AJ23" s="638"/>
      <c r="AK23" s="640" t="s">
        <v>220</v>
      </c>
      <c r="AL23" s="641"/>
      <c r="AM23" s="641"/>
      <c r="AN23" s="641"/>
      <c r="AO23" s="641"/>
      <c r="AP23" s="641"/>
      <c r="AQ23" s="641"/>
      <c r="AR23" s="713"/>
      <c r="AS23" s="638" t="s">
        <v>221</v>
      </c>
      <c r="AT23" s="638"/>
      <c r="AU23" s="638"/>
      <c r="AV23" s="638"/>
      <c r="AW23" s="638" t="s">
        <v>176</v>
      </c>
      <c r="AX23" s="638"/>
      <c r="AY23" s="638"/>
      <c r="AZ23" s="638" t="s">
        <v>222</v>
      </c>
      <c r="BA23" s="638"/>
      <c r="BB23" s="638"/>
      <c r="BC23" s="638"/>
      <c r="BD23" s="638"/>
      <c r="BE23" s="638" t="s">
        <v>223</v>
      </c>
      <c r="BF23" s="638"/>
      <c r="BG23" s="638"/>
      <c r="BH23" s="638"/>
      <c r="BI23" s="638"/>
      <c r="BJ23" s="638" t="s">
        <v>224</v>
      </c>
      <c r="BK23" s="638"/>
      <c r="BL23" s="638"/>
      <c r="BM23" s="638"/>
      <c r="BN23" s="712"/>
      <c r="BO23" s="94"/>
    </row>
    <row r="24" spans="1:67" s="92" customFormat="1" ht="20.100000000000001" customHeight="1">
      <c r="A24" s="46"/>
      <c r="B24" s="704">
        <v>1</v>
      </c>
      <c r="C24" s="670"/>
      <c r="D24" s="705"/>
      <c r="E24" s="706"/>
      <c r="F24" s="706"/>
      <c r="G24" s="706"/>
      <c r="H24" s="706"/>
      <c r="I24" s="706"/>
      <c r="J24" s="706"/>
      <c r="K24" s="707"/>
      <c r="L24" s="708"/>
      <c r="M24" s="708"/>
      <c r="N24" s="708"/>
      <c r="O24" s="708"/>
      <c r="P24" s="708"/>
      <c r="Q24" s="708"/>
      <c r="R24" s="708"/>
      <c r="S24" s="709"/>
      <c r="T24" s="709"/>
      <c r="U24" s="709"/>
      <c r="V24" s="709"/>
      <c r="W24" s="709"/>
      <c r="X24" s="710"/>
      <c r="Y24" s="710"/>
      <c r="Z24" s="710"/>
      <c r="AA24" s="710"/>
      <c r="AB24" s="710"/>
      <c r="AC24" s="710"/>
      <c r="AD24" s="710"/>
      <c r="AE24" s="710"/>
      <c r="AF24" s="710"/>
      <c r="AG24" s="711"/>
      <c r="AH24" s="46"/>
      <c r="AI24" s="704">
        <v>1</v>
      </c>
      <c r="AJ24" s="670"/>
      <c r="AK24" s="705" t="s">
        <v>1094</v>
      </c>
      <c r="AL24" s="706"/>
      <c r="AM24" s="706"/>
      <c r="AN24" s="706"/>
      <c r="AO24" s="706"/>
      <c r="AP24" s="706"/>
      <c r="AQ24" s="706"/>
      <c r="AR24" s="707"/>
      <c r="AS24" s="708" t="s">
        <v>1095</v>
      </c>
      <c r="AT24" s="708"/>
      <c r="AU24" s="708"/>
      <c r="AV24" s="708"/>
      <c r="AW24" s="708" t="s">
        <v>225</v>
      </c>
      <c r="AX24" s="708"/>
      <c r="AY24" s="708"/>
      <c r="AZ24" s="709" t="s">
        <v>226</v>
      </c>
      <c r="BA24" s="709"/>
      <c r="BB24" s="709"/>
      <c r="BC24" s="709"/>
      <c r="BD24" s="709"/>
      <c r="BE24" s="710">
        <v>9900</v>
      </c>
      <c r="BF24" s="710"/>
      <c r="BG24" s="710"/>
      <c r="BH24" s="710"/>
      <c r="BI24" s="710"/>
      <c r="BJ24" s="710">
        <v>1500</v>
      </c>
      <c r="BK24" s="710"/>
      <c r="BL24" s="710"/>
      <c r="BM24" s="710"/>
      <c r="BN24" s="711"/>
      <c r="BO24" s="92" t="s">
        <v>739</v>
      </c>
    </row>
    <row r="25" spans="1:67" s="92" customFormat="1" ht="20.100000000000001" customHeight="1">
      <c r="A25" s="46"/>
      <c r="B25" s="716">
        <v>2</v>
      </c>
      <c r="C25" s="717"/>
      <c r="D25" s="718"/>
      <c r="E25" s="719"/>
      <c r="F25" s="719"/>
      <c r="G25" s="719"/>
      <c r="H25" s="719"/>
      <c r="I25" s="719"/>
      <c r="J25" s="719"/>
      <c r="K25" s="720"/>
      <c r="L25" s="721"/>
      <c r="M25" s="721"/>
      <c r="N25" s="721"/>
      <c r="O25" s="721"/>
      <c r="P25" s="721"/>
      <c r="Q25" s="721"/>
      <c r="R25" s="721"/>
      <c r="S25" s="722"/>
      <c r="T25" s="722"/>
      <c r="U25" s="722"/>
      <c r="V25" s="722"/>
      <c r="W25" s="722"/>
      <c r="X25" s="714"/>
      <c r="Y25" s="714"/>
      <c r="Z25" s="714"/>
      <c r="AA25" s="714"/>
      <c r="AB25" s="714"/>
      <c r="AC25" s="714"/>
      <c r="AD25" s="714"/>
      <c r="AE25" s="714"/>
      <c r="AF25" s="714"/>
      <c r="AG25" s="715"/>
      <c r="AH25" s="46"/>
      <c r="AI25" s="716">
        <v>2</v>
      </c>
      <c r="AJ25" s="717"/>
      <c r="AK25" s="718"/>
      <c r="AL25" s="719"/>
      <c r="AM25" s="719"/>
      <c r="AN25" s="719"/>
      <c r="AO25" s="719"/>
      <c r="AP25" s="719"/>
      <c r="AQ25" s="719"/>
      <c r="AR25" s="720"/>
      <c r="AS25" s="721"/>
      <c r="AT25" s="721"/>
      <c r="AU25" s="721"/>
      <c r="AV25" s="721"/>
      <c r="AW25" s="721"/>
      <c r="AX25" s="721"/>
      <c r="AY25" s="721"/>
      <c r="AZ25" s="722"/>
      <c r="BA25" s="722"/>
      <c r="BB25" s="722"/>
      <c r="BC25" s="722"/>
      <c r="BD25" s="722"/>
      <c r="BE25" s="714"/>
      <c r="BF25" s="714"/>
      <c r="BG25" s="714"/>
      <c r="BH25" s="714"/>
      <c r="BI25" s="714"/>
      <c r="BJ25" s="714"/>
      <c r="BK25" s="714"/>
      <c r="BL25" s="714"/>
      <c r="BM25" s="714"/>
      <c r="BN25" s="715"/>
      <c r="BO25" s="92" t="s">
        <v>739</v>
      </c>
    </row>
    <row r="26" spans="1:67" s="92" customFormat="1" ht="20.100000000000001" customHeight="1">
      <c r="A26" s="46"/>
      <c r="B26" s="716">
        <v>3</v>
      </c>
      <c r="C26" s="717"/>
      <c r="D26" s="718"/>
      <c r="E26" s="719"/>
      <c r="F26" s="719"/>
      <c r="G26" s="719"/>
      <c r="H26" s="719"/>
      <c r="I26" s="719"/>
      <c r="J26" s="719"/>
      <c r="K26" s="720"/>
      <c r="L26" s="721"/>
      <c r="M26" s="721"/>
      <c r="N26" s="721"/>
      <c r="O26" s="721"/>
      <c r="P26" s="721"/>
      <c r="Q26" s="721"/>
      <c r="R26" s="721"/>
      <c r="S26" s="722"/>
      <c r="T26" s="722"/>
      <c r="U26" s="722"/>
      <c r="V26" s="722"/>
      <c r="W26" s="722"/>
      <c r="X26" s="714"/>
      <c r="Y26" s="714"/>
      <c r="Z26" s="714"/>
      <c r="AA26" s="714"/>
      <c r="AB26" s="714"/>
      <c r="AC26" s="714"/>
      <c r="AD26" s="714"/>
      <c r="AE26" s="714"/>
      <c r="AF26" s="714"/>
      <c r="AG26" s="715"/>
      <c r="AH26" s="46"/>
      <c r="AI26" s="716">
        <v>3</v>
      </c>
      <c r="AJ26" s="717"/>
      <c r="AK26" s="718"/>
      <c r="AL26" s="719"/>
      <c r="AM26" s="719"/>
      <c r="AN26" s="719"/>
      <c r="AO26" s="719"/>
      <c r="AP26" s="719"/>
      <c r="AQ26" s="719"/>
      <c r="AR26" s="720"/>
      <c r="AS26" s="721"/>
      <c r="AT26" s="721"/>
      <c r="AU26" s="721"/>
      <c r="AV26" s="721"/>
      <c r="AW26" s="721"/>
      <c r="AX26" s="721"/>
      <c r="AY26" s="721"/>
      <c r="AZ26" s="722"/>
      <c r="BA26" s="722"/>
      <c r="BB26" s="722"/>
      <c r="BC26" s="722"/>
      <c r="BD26" s="722"/>
      <c r="BE26" s="714"/>
      <c r="BF26" s="714"/>
      <c r="BG26" s="714"/>
      <c r="BH26" s="714"/>
      <c r="BI26" s="714"/>
      <c r="BJ26" s="714"/>
      <c r="BK26" s="714"/>
      <c r="BL26" s="714"/>
      <c r="BM26" s="714"/>
      <c r="BN26" s="715"/>
      <c r="BO26" s="92" t="s">
        <v>743</v>
      </c>
    </row>
    <row r="27" spans="1:67" s="92" customFormat="1" ht="20.100000000000001" customHeight="1">
      <c r="A27" s="46"/>
      <c r="B27" s="716">
        <v>4</v>
      </c>
      <c r="C27" s="717"/>
      <c r="D27" s="718"/>
      <c r="E27" s="719"/>
      <c r="F27" s="719"/>
      <c r="G27" s="719"/>
      <c r="H27" s="719"/>
      <c r="I27" s="719"/>
      <c r="J27" s="719"/>
      <c r="K27" s="720"/>
      <c r="L27" s="721"/>
      <c r="M27" s="721"/>
      <c r="N27" s="721"/>
      <c r="O27" s="721"/>
      <c r="P27" s="721"/>
      <c r="Q27" s="721"/>
      <c r="R27" s="721"/>
      <c r="S27" s="722"/>
      <c r="T27" s="722"/>
      <c r="U27" s="722"/>
      <c r="V27" s="722"/>
      <c r="W27" s="722"/>
      <c r="X27" s="714"/>
      <c r="Y27" s="714"/>
      <c r="Z27" s="714"/>
      <c r="AA27" s="714"/>
      <c r="AB27" s="714"/>
      <c r="AC27" s="714"/>
      <c r="AD27" s="714"/>
      <c r="AE27" s="714"/>
      <c r="AF27" s="714"/>
      <c r="AG27" s="715"/>
      <c r="AH27" s="46"/>
      <c r="AI27" s="716">
        <v>4</v>
      </c>
      <c r="AJ27" s="717"/>
      <c r="AK27" s="718"/>
      <c r="AL27" s="719"/>
      <c r="AM27" s="719"/>
      <c r="AN27" s="719"/>
      <c r="AO27" s="719"/>
      <c r="AP27" s="719"/>
      <c r="AQ27" s="719"/>
      <c r="AR27" s="720"/>
      <c r="AS27" s="721"/>
      <c r="AT27" s="721"/>
      <c r="AU27" s="721"/>
      <c r="AV27" s="721"/>
      <c r="AW27" s="721"/>
      <c r="AX27" s="721"/>
      <c r="AY27" s="721"/>
      <c r="AZ27" s="722"/>
      <c r="BA27" s="722"/>
      <c r="BB27" s="722"/>
      <c r="BC27" s="722"/>
      <c r="BD27" s="722"/>
      <c r="BE27" s="714"/>
      <c r="BF27" s="714"/>
      <c r="BG27" s="714"/>
      <c r="BH27" s="714"/>
      <c r="BI27" s="714"/>
      <c r="BJ27" s="714"/>
      <c r="BK27" s="714"/>
      <c r="BL27" s="714"/>
      <c r="BM27" s="714"/>
      <c r="BN27" s="715"/>
      <c r="BO27" s="291"/>
    </row>
    <row r="28" spans="1:67" s="92" customFormat="1" ht="20.100000000000001" customHeight="1" thickBot="1">
      <c r="A28" s="46"/>
      <c r="B28" s="723">
        <v>5</v>
      </c>
      <c r="C28" s="724"/>
      <c r="D28" s="725"/>
      <c r="E28" s="726"/>
      <c r="F28" s="726"/>
      <c r="G28" s="726"/>
      <c r="H28" s="726"/>
      <c r="I28" s="726"/>
      <c r="J28" s="726"/>
      <c r="K28" s="727"/>
      <c r="L28" s="728"/>
      <c r="M28" s="728"/>
      <c r="N28" s="728"/>
      <c r="O28" s="728"/>
      <c r="P28" s="728"/>
      <c r="Q28" s="728"/>
      <c r="R28" s="728"/>
      <c r="S28" s="729"/>
      <c r="T28" s="729"/>
      <c r="U28" s="729"/>
      <c r="V28" s="729"/>
      <c r="W28" s="729"/>
      <c r="X28" s="730"/>
      <c r="Y28" s="730"/>
      <c r="Z28" s="730"/>
      <c r="AA28" s="730"/>
      <c r="AB28" s="730"/>
      <c r="AC28" s="730"/>
      <c r="AD28" s="730"/>
      <c r="AE28" s="730"/>
      <c r="AF28" s="730"/>
      <c r="AG28" s="731"/>
      <c r="AH28" s="46"/>
      <c r="AI28" s="723">
        <v>5</v>
      </c>
      <c r="AJ28" s="724"/>
      <c r="AK28" s="725"/>
      <c r="AL28" s="726"/>
      <c r="AM28" s="726"/>
      <c r="AN28" s="726"/>
      <c r="AO28" s="726"/>
      <c r="AP28" s="726"/>
      <c r="AQ28" s="726"/>
      <c r="AR28" s="727"/>
      <c r="AS28" s="728"/>
      <c r="AT28" s="728"/>
      <c r="AU28" s="728"/>
      <c r="AV28" s="728"/>
      <c r="AW28" s="728"/>
      <c r="AX28" s="728"/>
      <c r="AY28" s="728"/>
      <c r="AZ28" s="729"/>
      <c r="BA28" s="729"/>
      <c r="BB28" s="729"/>
      <c r="BC28" s="729"/>
      <c r="BD28" s="729"/>
      <c r="BE28" s="730"/>
      <c r="BF28" s="730"/>
      <c r="BG28" s="730"/>
      <c r="BH28" s="730"/>
      <c r="BI28" s="730"/>
      <c r="BJ28" s="730"/>
      <c r="BK28" s="730"/>
      <c r="BL28" s="730"/>
      <c r="BM28" s="730"/>
      <c r="BN28" s="731"/>
      <c r="BO28" s="291"/>
    </row>
    <row r="29" spans="1:67" s="92" customFormat="1" ht="19.5" customHeight="1" thickBot="1">
      <c r="A29" s="46"/>
      <c r="B29" s="49"/>
      <c r="C29" s="49"/>
      <c r="D29" s="49"/>
      <c r="E29" s="49"/>
      <c r="F29" s="49"/>
      <c r="G29" s="49"/>
      <c r="H29" s="49"/>
      <c r="I29" s="49"/>
      <c r="J29" s="49"/>
      <c r="K29" s="49"/>
      <c r="L29" s="49"/>
      <c r="M29" s="49"/>
      <c r="N29" s="49"/>
      <c r="O29" s="49"/>
      <c r="P29" s="49"/>
      <c r="Q29" s="49"/>
      <c r="R29" s="49"/>
      <c r="S29" s="732" t="s">
        <v>67</v>
      </c>
      <c r="T29" s="733"/>
      <c r="U29" s="733"/>
      <c r="V29" s="733"/>
      <c r="W29" s="733"/>
      <c r="X29" s="734">
        <f>SUM(X24:AB28)</f>
        <v>0</v>
      </c>
      <c r="Y29" s="735"/>
      <c r="Z29" s="735"/>
      <c r="AA29" s="735"/>
      <c r="AB29" s="736"/>
      <c r="AC29" s="734">
        <f>SUM(AC24:AG28)</f>
        <v>0</v>
      </c>
      <c r="AD29" s="735"/>
      <c r="AE29" s="735"/>
      <c r="AF29" s="735"/>
      <c r="AG29" s="737"/>
      <c r="AH29" s="46"/>
      <c r="AI29" s="49"/>
      <c r="AJ29" s="49"/>
      <c r="AK29" s="49"/>
      <c r="AL29" s="49"/>
      <c r="AM29" s="49"/>
      <c r="AN29" s="49"/>
      <c r="AO29" s="49"/>
      <c r="AP29" s="49"/>
      <c r="AQ29" s="49"/>
      <c r="AR29" s="49"/>
      <c r="AS29" s="49"/>
      <c r="AT29" s="49"/>
      <c r="AU29" s="49"/>
      <c r="AV29" s="49"/>
      <c r="AW29" s="49"/>
      <c r="AX29" s="49"/>
      <c r="AY29" s="49"/>
      <c r="AZ29" s="732" t="s">
        <v>67</v>
      </c>
      <c r="BA29" s="733"/>
      <c r="BB29" s="733"/>
      <c r="BC29" s="733"/>
      <c r="BD29" s="733"/>
      <c r="BE29" s="734">
        <f>SUM(BE24:BI28)</f>
        <v>9900</v>
      </c>
      <c r="BF29" s="735"/>
      <c r="BG29" s="735"/>
      <c r="BH29" s="735"/>
      <c r="BI29" s="736"/>
      <c r="BJ29" s="734">
        <f>SUM(BJ24:BN28)</f>
        <v>1500</v>
      </c>
      <c r="BK29" s="735"/>
      <c r="BL29" s="735"/>
      <c r="BM29" s="735"/>
      <c r="BN29" s="737"/>
      <c r="BO29" s="94" t="s">
        <v>734</v>
      </c>
    </row>
    <row r="30" spans="1:67" s="92" customFormat="1" ht="12.75" customHeight="1">
      <c r="A30" s="46"/>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288"/>
    </row>
    <row r="31" spans="1:67" s="92" customFormat="1" ht="20.100000000000001" customHeight="1" thickBot="1">
      <c r="A31" s="46"/>
      <c r="B31" s="46" t="s">
        <v>227</v>
      </c>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t="s">
        <v>227</v>
      </c>
      <c r="AJ31" s="46"/>
      <c r="AK31" s="46"/>
      <c r="AL31" s="46"/>
      <c r="AM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288"/>
    </row>
    <row r="32" spans="1:67" s="92" customFormat="1" ht="20.100000000000001" customHeight="1">
      <c r="A32" s="46"/>
      <c r="B32" s="637" t="s">
        <v>219</v>
      </c>
      <c r="C32" s="638"/>
      <c r="D32" s="640" t="s">
        <v>228</v>
      </c>
      <c r="E32" s="641"/>
      <c r="F32" s="641"/>
      <c r="G32" s="641"/>
      <c r="H32" s="641"/>
      <c r="I32" s="641"/>
      <c r="J32" s="641"/>
      <c r="K32" s="713"/>
      <c r="L32" s="638" t="s">
        <v>221</v>
      </c>
      <c r="M32" s="638"/>
      <c r="N32" s="638"/>
      <c r="O32" s="638"/>
      <c r="P32" s="638" t="s">
        <v>229</v>
      </c>
      <c r="Q32" s="638"/>
      <c r="R32" s="640" t="s">
        <v>230</v>
      </c>
      <c r="S32" s="641"/>
      <c r="T32" s="641"/>
      <c r="U32" s="713"/>
      <c r="V32" s="638" t="s">
        <v>231</v>
      </c>
      <c r="W32" s="638"/>
      <c r="X32" s="638"/>
      <c r="Y32" s="638"/>
      <c r="Z32" s="638"/>
      <c r="AA32" s="638" t="s">
        <v>232</v>
      </c>
      <c r="AB32" s="638"/>
      <c r="AC32" s="638"/>
      <c r="AD32" s="638"/>
      <c r="AE32" s="638"/>
      <c r="AF32" s="638"/>
      <c r="AG32" s="712"/>
      <c r="AH32" s="46"/>
      <c r="AI32" s="637" t="s">
        <v>219</v>
      </c>
      <c r="AJ32" s="638"/>
      <c r="AK32" s="640" t="s">
        <v>228</v>
      </c>
      <c r="AL32" s="641"/>
      <c r="AM32" s="641"/>
      <c r="AN32" s="641"/>
      <c r="AO32" s="641"/>
      <c r="AP32" s="641"/>
      <c r="AQ32" s="641"/>
      <c r="AR32" s="713"/>
      <c r="AS32" s="638" t="s">
        <v>221</v>
      </c>
      <c r="AT32" s="638"/>
      <c r="AU32" s="638"/>
      <c r="AV32" s="638"/>
      <c r="AW32" s="638" t="s">
        <v>229</v>
      </c>
      <c r="AX32" s="638"/>
      <c r="AY32" s="640" t="s">
        <v>230</v>
      </c>
      <c r="AZ32" s="641"/>
      <c r="BA32" s="641"/>
      <c r="BB32" s="713"/>
      <c r="BC32" s="638" t="s">
        <v>231</v>
      </c>
      <c r="BD32" s="638"/>
      <c r="BE32" s="638"/>
      <c r="BF32" s="638"/>
      <c r="BG32" s="638"/>
      <c r="BH32" s="638" t="s">
        <v>232</v>
      </c>
      <c r="BI32" s="638"/>
      <c r="BJ32" s="638"/>
      <c r="BK32" s="638"/>
      <c r="BL32" s="638"/>
      <c r="BM32" s="638"/>
      <c r="BN32" s="712"/>
      <c r="BO32" s="94"/>
    </row>
    <row r="33" spans="1:67" s="92" customFormat="1" ht="20.100000000000001" customHeight="1">
      <c r="A33" s="46"/>
      <c r="B33" s="704">
        <v>1</v>
      </c>
      <c r="C33" s="670"/>
      <c r="D33" s="741"/>
      <c r="E33" s="742"/>
      <c r="F33" s="742"/>
      <c r="G33" s="742"/>
      <c r="H33" s="742"/>
      <c r="I33" s="742"/>
      <c r="J33" s="742"/>
      <c r="K33" s="743"/>
      <c r="L33" s="709"/>
      <c r="M33" s="709"/>
      <c r="N33" s="709"/>
      <c r="O33" s="709"/>
      <c r="P33" s="744"/>
      <c r="Q33" s="744"/>
      <c r="R33" s="741"/>
      <c r="S33" s="742"/>
      <c r="T33" s="742"/>
      <c r="U33" s="743"/>
      <c r="V33" s="738"/>
      <c r="W33" s="738"/>
      <c r="X33" s="738"/>
      <c r="Y33" s="738"/>
      <c r="Z33" s="738"/>
      <c r="AA33" s="739"/>
      <c r="AB33" s="739"/>
      <c r="AC33" s="739"/>
      <c r="AD33" s="739"/>
      <c r="AE33" s="739"/>
      <c r="AF33" s="739"/>
      <c r="AG33" s="740"/>
      <c r="AH33" s="46"/>
      <c r="AI33" s="704">
        <v>1</v>
      </c>
      <c r="AJ33" s="670"/>
      <c r="AK33" s="741" t="s">
        <v>1096</v>
      </c>
      <c r="AL33" s="742"/>
      <c r="AM33" s="742"/>
      <c r="AN33" s="742"/>
      <c r="AO33" s="742"/>
      <c r="AP33" s="742"/>
      <c r="AQ33" s="742"/>
      <c r="AR33" s="743"/>
      <c r="AS33" s="709" t="s">
        <v>1097</v>
      </c>
      <c r="AT33" s="709"/>
      <c r="AU33" s="709"/>
      <c r="AV33" s="709"/>
      <c r="AW33" s="744" t="s">
        <v>233</v>
      </c>
      <c r="AX33" s="744"/>
      <c r="AY33" s="741" t="s">
        <v>234</v>
      </c>
      <c r="AZ33" s="742"/>
      <c r="BA33" s="742"/>
      <c r="BB33" s="743"/>
      <c r="BC33" s="738">
        <v>30000</v>
      </c>
      <c r="BD33" s="738"/>
      <c r="BE33" s="738"/>
      <c r="BF33" s="738"/>
      <c r="BG33" s="738"/>
      <c r="BH33" s="739" t="s">
        <v>235</v>
      </c>
      <c r="BI33" s="739"/>
      <c r="BJ33" s="739"/>
      <c r="BK33" s="739"/>
      <c r="BL33" s="739"/>
      <c r="BM33" s="739"/>
      <c r="BN33" s="740"/>
      <c r="BO33" s="92" t="s">
        <v>742</v>
      </c>
    </row>
    <row r="34" spans="1:67" s="92" customFormat="1" ht="20.100000000000001" customHeight="1">
      <c r="A34" s="46"/>
      <c r="B34" s="716">
        <v>2</v>
      </c>
      <c r="C34" s="717"/>
      <c r="D34" s="755"/>
      <c r="E34" s="756"/>
      <c r="F34" s="756"/>
      <c r="G34" s="756"/>
      <c r="H34" s="756"/>
      <c r="I34" s="756"/>
      <c r="J34" s="756"/>
      <c r="K34" s="757"/>
      <c r="L34" s="722"/>
      <c r="M34" s="722"/>
      <c r="N34" s="722"/>
      <c r="O34" s="722"/>
      <c r="P34" s="722"/>
      <c r="Q34" s="722"/>
      <c r="R34" s="755"/>
      <c r="S34" s="756"/>
      <c r="T34" s="756"/>
      <c r="U34" s="757"/>
      <c r="V34" s="714"/>
      <c r="W34" s="714"/>
      <c r="X34" s="714"/>
      <c r="Y34" s="714"/>
      <c r="Z34" s="714"/>
      <c r="AA34" s="721"/>
      <c r="AB34" s="721"/>
      <c r="AC34" s="721"/>
      <c r="AD34" s="721"/>
      <c r="AE34" s="721"/>
      <c r="AF34" s="721"/>
      <c r="AG34" s="758"/>
      <c r="AH34" s="46"/>
      <c r="AI34" s="716">
        <v>2</v>
      </c>
      <c r="AJ34" s="717"/>
      <c r="AK34" s="755"/>
      <c r="AL34" s="756"/>
      <c r="AM34" s="756"/>
      <c r="AN34" s="756"/>
      <c r="AO34" s="756"/>
      <c r="AP34" s="756"/>
      <c r="AQ34" s="756"/>
      <c r="AR34" s="757"/>
      <c r="AS34" s="722"/>
      <c r="AT34" s="722"/>
      <c r="AU34" s="722"/>
      <c r="AV34" s="722"/>
      <c r="AW34" s="722"/>
      <c r="AX34" s="722"/>
      <c r="AY34" s="755"/>
      <c r="AZ34" s="756"/>
      <c r="BA34" s="756"/>
      <c r="BB34" s="757"/>
      <c r="BC34" s="714"/>
      <c r="BD34" s="714"/>
      <c r="BE34" s="714"/>
      <c r="BF34" s="714"/>
      <c r="BG34" s="714"/>
      <c r="BH34" s="721"/>
      <c r="BI34" s="721"/>
      <c r="BJ34" s="721"/>
      <c r="BK34" s="721"/>
      <c r="BL34" s="721"/>
      <c r="BM34" s="721"/>
      <c r="BN34" s="758"/>
      <c r="BO34" s="94"/>
    </row>
    <row r="35" spans="1:67" s="92" customFormat="1" ht="20.100000000000001" customHeight="1" thickBot="1">
      <c r="A35" s="46"/>
      <c r="B35" s="723">
        <v>3</v>
      </c>
      <c r="C35" s="724"/>
      <c r="D35" s="745"/>
      <c r="E35" s="746"/>
      <c r="F35" s="746"/>
      <c r="G35" s="746"/>
      <c r="H35" s="746"/>
      <c r="I35" s="746"/>
      <c r="J35" s="746"/>
      <c r="K35" s="747"/>
      <c r="L35" s="748"/>
      <c r="M35" s="748"/>
      <c r="N35" s="748"/>
      <c r="O35" s="748"/>
      <c r="P35" s="729"/>
      <c r="Q35" s="729"/>
      <c r="R35" s="749"/>
      <c r="S35" s="750"/>
      <c r="T35" s="750"/>
      <c r="U35" s="751"/>
      <c r="V35" s="752"/>
      <c r="W35" s="752"/>
      <c r="X35" s="752"/>
      <c r="Y35" s="752"/>
      <c r="Z35" s="752"/>
      <c r="AA35" s="753"/>
      <c r="AB35" s="753"/>
      <c r="AC35" s="753"/>
      <c r="AD35" s="753"/>
      <c r="AE35" s="753"/>
      <c r="AF35" s="753"/>
      <c r="AG35" s="754"/>
      <c r="AH35" s="46"/>
      <c r="AI35" s="723">
        <v>3</v>
      </c>
      <c r="AJ35" s="724"/>
      <c r="AK35" s="745"/>
      <c r="AL35" s="746"/>
      <c r="AM35" s="746"/>
      <c r="AN35" s="746"/>
      <c r="AO35" s="746"/>
      <c r="AP35" s="746"/>
      <c r="AQ35" s="746"/>
      <c r="AR35" s="747"/>
      <c r="AS35" s="748"/>
      <c r="AT35" s="748"/>
      <c r="AU35" s="748"/>
      <c r="AV35" s="748"/>
      <c r="AW35" s="729"/>
      <c r="AX35" s="729"/>
      <c r="AY35" s="749"/>
      <c r="AZ35" s="750"/>
      <c r="BA35" s="750"/>
      <c r="BB35" s="751"/>
      <c r="BC35" s="752"/>
      <c r="BD35" s="752"/>
      <c r="BE35" s="752"/>
      <c r="BF35" s="752"/>
      <c r="BG35" s="752"/>
      <c r="BH35" s="753"/>
      <c r="BI35" s="753"/>
      <c r="BJ35" s="753"/>
      <c r="BK35" s="753"/>
      <c r="BL35" s="753"/>
      <c r="BM35" s="753"/>
      <c r="BN35" s="754"/>
      <c r="BO35" s="94"/>
    </row>
    <row r="36" spans="1:67" s="92" customFormat="1" ht="20.100000000000001" customHeight="1" thickBot="1">
      <c r="A36" s="46"/>
      <c r="B36" s="46"/>
      <c r="C36" s="46"/>
      <c r="D36" s="46"/>
      <c r="E36" s="46"/>
      <c r="F36" s="46"/>
      <c r="G36" s="46"/>
      <c r="H36" s="46"/>
      <c r="I36" s="46"/>
      <c r="J36" s="46"/>
      <c r="K36" s="46"/>
      <c r="L36" s="46"/>
      <c r="M36" s="46"/>
      <c r="N36" s="46"/>
      <c r="O36" s="46"/>
      <c r="P36" s="50"/>
      <c r="Q36" s="51"/>
      <c r="R36" s="732" t="s">
        <v>67</v>
      </c>
      <c r="S36" s="733"/>
      <c r="T36" s="733"/>
      <c r="U36" s="777"/>
      <c r="V36" s="784">
        <f>SUM(V33:Z35)</f>
        <v>0</v>
      </c>
      <c r="W36" s="784"/>
      <c r="X36" s="784"/>
      <c r="Y36" s="784"/>
      <c r="Z36" s="734"/>
      <c r="AA36" s="52"/>
      <c r="AB36" s="50"/>
      <c r="AC36" s="50"/>
      <c r="AD36" s="50"/>
      <c r="AE36" s="50"/>
      <c r="AF36" s="50"/>
      <c r="AG36" s="50"/>
      <c r="AH36" s="46"/>
      <c r="AI36" s="46"/>
      <c r="AJ36" s="46"/>
      <c r="AK36" s="46"/>
      <c r="AL36" s="46"/>
      <c r="AM36" s="46"/>
      <c r="AN36" s="46"/>
      <c r="AO36" s="46"/>
      <c r="AP36" s="46"/>
      <c r="AQ36" s="46"/>
      <c r="AR36" s="46"/>
      <c r="AS36" s="46"/>
      <c r="AT36" s="46"/>
      <c r="AU36" s="46"/>
      <c r="AV36" s="46"/>
      <c r="AW36" s="50"/>
      <c r="AX36" s="51"/>
      <c r="AY36" s="732" t="s">
        <v>67</v>
      </c>
      <c r="AZ36" s="733"/>
      <c r="BA36" s="733"/>
      <c r="BB36" s="777"/>
      <c r="BC36" s="784">
        <f>SUM(BC33:BG35)</f>
        <v>30000</v>
      </c>
      <c r="BD36" s="784"/>
      <c r="BE36" s="784"/>
      <c r="BF36" s="784"/>
      <c r="BG36" s="734"/>
      <c r="BH36" s="52"/>
      <c r="BI36" s="50"/>
      <c r="BJ36" s="50"/>
      <c r="BK36" s="50"/>
      <c r="BL36" s="50"/>
      <c r="BM36" s="50"/>
      <c r="BN36" s="50"/>
      <c r="BO36" s="94"/>
    </row>
    <row r="37" spans="1:67" s="92" customFormat="1" ht="12.75" customHeight="1">
      <c r="A37" s="46"/>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288"/>
    </row>
    <row r="38" spans="1:67" s="92" customFormat="1" ht="20.100000000000001" customHeight="1" thickBot="1">
      <c r="A38" s="46"/>
      <c r="B38" s="46" t="s">
        <v>236</v>
      </c>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t="s">
        <v>236</v>
      </c>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288"/>
    </row>
    <row r="39" spans="1:67" s="92" customFormat="1" ht="20.100000000000001" customHeight="1">
      <c r="A39" s="46"/>
      <c r="B39" s="637" t="s">
        <v>219</v>
      </c>
      <c r="C39" s="638"/>
      <c r="D39" s="640" t="s">
        <v>237</v>
      </c>
      <c r="E39" s="641"/>
      <c r="F39" s="641"/>
      <c r="G39" s="641"/>
      <c r="H39" s="641"/>
      <c r="I39" s="641"/>
      <c r="J39" s="640" t="s">
        <v>238</v>
      </c>
      <c r="K39" s="713"/>
      <c r="L39" s="640" t="s">
        <v>239</v>
      </c>
      <c r="M39" s="641"/>
      <c r="N39" s="641"/>
      <c r="O39" s="641"/>
      <c r="P39" s="641"/>
      <c r="Q39" s="640" t="s">
        <v>240</v>
      </c>
      <c r="R39" s="641"/>
      <c r="S39" s="641"/>
      <c r="T39" s="641"/>
      <c r="U39" s="641"/>
      <c r="V39" s="641"/>
      <c r="W39" s="641"/>
      <c r="X39" s="713"/>
      <c r="Y39" s="781" t="s">
        <v>210</v>
      </c>
      <c r="Z39" s="782"/>
      <c r="AA39" s="783"/>
      <c r="AB39" s="640" t="s">
        <v>241</v>
      </c>
      <c r="AC39" s="641"/>
      <c r="AD39" s="641"/>
      <c r="AE39" s="641"/>
      <c r="AF39" s="641"/>
      <c r="AG39" s="642"/>
      <c r="AH39" s="46"/>
      <c r="AI39" s="637" t="s">
        <v>219</v>
      </c>
      <c r="AJ39" s="638"/>
      <c r="AK39" s="640" t="s">
        <v>237</v>
      </c>
      <c r="AL39" s="641"/>
      <c r="AM39" s="641"/>
      <c r="AN39" s="641"/>
      <c r="AO39" s="641"/>
      <c r="AP39" s="641"/>
      <c r="AQ39" s="640" t="s">
        <v>238</v>
      </c>
      <c r="AR39" s="713"/>
      <c r="AS39" s="640" t="s">
        <v>239</v>
      </c>
      <c r="AT39" s="641"/>
      <c r="AU39" s="641"/>
      <c r="AV39" s="641"/>
      <c r="AW39" s="641"/>
      <c r="AX39" s="640" t="s">
        <v>240</v>
      </c>
      <c r="AY39" s="641"/>
      <c r="AZ39" s="641"/>
      <c r="BA39" s="641"/>
      <c r="BB39" s="641"/>
      <c r="BC39" s="641"/>
      <c r="BD39" s="641"/>
      <c r="BE39" s="713"/>
      <c r="BF39" s="781" t="s">
        <v>210</v>
      </c>
      <c r="BG39" s="782"/>
      <c r="BH39" s="783"/>
      <c r="BI39" s="640" t="s">
        <v>241</v>
      </c>
      <c r="BJ39" s="641"/>
      <c r="BK39" s="641"/>
      <c r="BL39" s="641"/>
      <c r="BM39" s="641"/>
      <c r="BN39" s="642"/>
      <c r="BO39" s="94"/>
    </row>
    <row r="40" spans="1:67" s="92" customFormat="1" ht="30.2" customHeight="1">
      <c r="A40" s="46"/>
      <c r="B40" s="704">
        <v>1</v>
      </c>
      <c r="C40" s="670"/>
      <c r="D40" s="768"/>
      <c r="E40" s="769"/>
      <c r="F40" s="769"/>
      <c r="G40" s="769"/>
      <c r="H40" s="769"/>
      <c r="I40" s="770"/>
      <c r="J40" s="768"/>
      <c r="K40" s="770"/>
      <c r="L40" s="768"/>
      <c r="M40" s="769"/>
      <c r="N40" s="769"/>
      <c r="O40" s="769"/>
      <c r="P40" s="769"/>
      <c r="Q40" s="768"/>
      <c r="R40" s="769"/>
      <c r="S40" s="769"/>
      <c r="T40" s="769"/>
      <c r="U40" s="769"/>
      <c r="V40" s="769"/>
      <c r="W40" s="769"/>
      <c r="X40" s="770"/>
      <c r="Y40" s="771"/>
      <c r="Z40" s="772"/>
      <c r="AA40" s="773"/>
      <c r="AB40" s="633"/>
      <c r="AC40" s="634"/>
      <c r="AD40" s="634"/>
      <c r="AE40" s="634"/>
      <c r="AF40" s="634"/>
      <c r="AG40" s="635"/>
      <c r="AH40" s="46"/>
      <c r="AI40" s="704">
        <v>1</v>
      </c>
      <c r="AJ40" s="670"/>
      <c r="AK40" s="768" t="s">
        <v>553</v>
      </c>
      <c r="AL40" s="769"/>
      <c r="AM40" s="769"/>
      <c r="AN40" s="769"/>
      <c r="AO40" s="769"/>
      <c r="AP40" s="770"/>
      <c r="AQ40" s="768">
        <v>60</v>
      </c>
      <c r="AR40" s="770"/>
      <c r="AS40" s="768" t="s">
        <v>552</v>
      </c>
      <c r="AT40" s="769"/>
      <c r="AU40" s="769"/>
      <c r="AV40" s="769"/>
      <c r="AW40" s="769"/>
      <c r="AX40" s="768" t="s">
        <v>1098</v>
      </c>
      <c r="AY40" s="769"/>
      <c r="AZ40" s="769"/>
      <c r="BA40" s="769"/>
      <c r="BB40" s="769"/>
      <c r="BC40" s="769"/>
      <c r="BD40" s="769"/>
      <c r="BE40" s="770"/>
      <c r="BF40" s="771">
        <v>2900</v>
      </c>
      <c r="BG40" s="772"/>
      <c r="BH40" s="773"/>
      <c r="BI40" s="633">
        <v>10000</v>
      </c>
      <c r="BJ40" s="634"/>
      <c r="BK40" s="634"/>
      <c r="BL40" s="634"/>
      <c r="BM40" s="634"/>
      <c r="BN40" s="635"/>
      <c r="BO40" s="96" t="s">
        <v>740</v>
      </c>
    </row>
    <row r="41" spans="1:67" s="92" customFormat="1" ht="30.2" customHeight="1" thickBot="1">
      <c r="A41" s="46"/>
      <c r="B41" s="723">
        <v>2</v>
      </c>
      <c r="C41" s="724"/>
      <c r="D41" s="762"/>
      <c r="E41" s="763"/>
      <c r="F41" s="763"/>
      <c r="G41" s="763"/>
      <c r="H41" s="763"/>
      <c r="I41" s="764"/>
      <c r="J41" s="762"/>
      <c r="K41" s="764"/>
      <c r="L41" s="762"/>
      <c r="M41" s="763"/>
      <c r="N41" s="763"/>
      <c r="O41" s="763"/>
      <c r="P41" s="763"/>
      <c r="Q41" s="765"/>
      <c r="R41" s="766"/>
      <c r="S41" s="766"/>
      <c r="T41" s="766"/>
      <c r="U41" s="766"/>
      <c r="V41" s="766"/>
      <c r="W41" s="766"/>
      <c r="X41" s="767"/>
      <c r="Y41" s="759"/>
      <c r="Z41" s="760"/>
      <c r="AA41" s="761"/>
      <c r="AB41" s="778"/>
      <c r="AC41" s="779"/>
      <c r="AD41" s="779"/>
      <c r="AE41" s="779"/>
      <c r="AF41" s="779"/>
      <c r="AG41" s="780"/>
      <c r="AH41" s="46"/>
      <c r="AI41" s="723">
        <v>2</v>
      </c>
      <c r="AJ41" s="724"/>
      <c r="AK41" s="762"/>
      <c r="AL41" s="763"/>
      <c r="AM41" s="763"/>
      <c r="AN41" s="763"/>
      <c r="AO41" s="763"/>
      <c r="AP41" s="764"/>
      <c r="AQ41" s="762"/>
      <c r="AR41" s="764"/>
      <c r="AS41" s="762"/>
      <c r="AT41" s="763"/>
      <c r="AU41" s="763"/>
      <c r="AV41" s="763"/>
      <c r="AW41" s="763"/>
      <c r="AX41" s="765"/>
      <c r="AY41" s="766"/>
      <c r="AZ41" s="766"/>
      <c r="BA41" s="766"/>
      <c r="BB41" s="766"/>
      <c r="BC41" s="766"/>
      <c r="BD41" s="766"/>
      <c r="BE41" s="767"/>
      <c r="BF41" s="759"/>
      <c r="BG41" s="760"/>
      <c r="BH41" s="761"/>
      <c r="BI41" s="778"/>
      <c r="BJ41" s="779"/>
      <c r="BK41" s="779"/>
      <c r="BL41" s="779"/>
      <c r="BM41" s="779"/>
      <c r="BN41" s="780"/>
      <c r="BO41" s="96" t="s">
        <v>741</v>
      </c>
    </row>
    <row r="42" spans="1:67" s="92" customFormat="1" ht="18.75" customHeight="1" thickBot="1">
      <c r="A42" s="46"/>
      <c r="B42" s="46"/>
      <c r="C42" s="46"/>
      <c r="D42" s="46"/>
      <c r="E42" s="46"/>
      <c r="F42" s="46"/>
      <c r="G42" s="46"/>
      <c r="H42" s="46"/>
      <c r="I42" s="46"/>
      <c r="J42" s="46"/>
      <c r="K42" s="46"/>
      <c r="L42" s="46"/>
      <c r="M42" s="46"/>
      <c r="N42" s="46"/>
      <c r="O42" s="46"/>
      <c r="P42" s="53"/>
      <c r="Q42" s="732" t="s">
        <v>67</v>
      </c>
      <c r="R42" s="733"/>
      <c r="S42" s="733"/>
      <c r="T42" s="733"/>
      <c r="U42" s="733"/>
      <c r="V42" s="733"/>
      <c r="W42" s="733"/>
      <c r="X42" s="777"/>
      <c r="Y42" s="734">
        <f>SUM(Y40:AA41)</f>
        <v>0</v>
      </c>
      <c r="Z42" s="735"/>
      <c r="AA42" s="737"/>
      <c r="AB42" s="52"/>
      <c r="AC42" s="50"/>
      <c r="AD42" s="50"/>
      <c r="AE42" s="50"/>
      <c r="AF42" s="50"/>
      <c r="AG42" s="50"/>
      <c r="AH42" s="46"/>
      <c r="AI42" s="46"/>
      <c r="AJ42" s="46"/>
      <c r="AK42" s="46"/>
      <c r="AL42" s="46"/>
      <c r="AM42" s="46"/>
      <c r="AN42" s="46"/>
      <c r="AO42" s="46"/>
      <c r="AP42" s="46"/>
      <c r="AQ42" s="46"/>
      <c r="AR42" s="46"/>
      <c r="AS42" s="46"/>
      <c r="AT42" s="46"/>
      <c r="AU42" s="46"/>
      <c r="AV42" s="46"/>
      <c r="AW42" s="53"/>
      <c r="AX42" s="732" t="s">
        <v>67</v>
      </c>
      <c r="AY42" s="733"/>
      <c r="AZ42" s="733"/>
      <c r="BA42" s="733"/>
      <c r="BB42" s="733"/>
      <c r="BC42" s="733"/>
      <c r="BD42" s="733"/>
      <c r="BE42" s="777"/>
      <c r="BF42" s="734">
        <f>SUM(BF40:BH41)</f>
        <v>2900</v>
      </c>
      <c r="BG42" s="735"/>
      <c r="BH42" s="737"/>
      <c r="BI42" s="52"/>
      <c r="BJ42" s="50"/>
      <c r="BK42" s="50"/>
      <c r="BL42" s="50"/>
      <c r="BM42" s="50"/>
      <c r="BN42" s="50"/>
      <c r="BO42" s="94"/>
    </row>
    <row r="44" spans="1:67" s="92" customFormat="1">
      <c r="A44" s="46"/>
      <c r="B44" s="46"/>
      <c r="C44" s="46"/>
      <c r="D44" s="46"/>
      <c r="E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J44" s="95"/>
      <c r="AK44" s="93"/>
      <c r="AM44" s="93"/>
    </row>
    <row r="45" spans="1:67" s="92" customFormat="1">
      <c r="A45" s="46"/>
      <c r="B45" s="46"/>
      <c r="C45" s="46"/>
      <c r="D45" s="46"/>
      <c r="E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J45" s="95"/>
      <c r="AK45" s="93"/>
      <c r="AM45" s="93"/>
    </row>
    <row r="46" spans="1:67" s="92" customFormat="1">
      <c r="A46" s="46"/>
      <c r="B46" s="46"/>
      <c r="C46" s="46"/>
      <c r="D46" s="46"/>
      <c r="E46" s="46"/>
      <c r="F46" s="46"/>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J46" s="95"/>
      <c r="AK46" s="93"/>
      <c r="AM46" s="93"/>
    </row>
    <row r="47" spans="1:67" s="92" customFormat="1">
      <c r="A47" s="46"/>
      <c r="B47" s="46"/>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J47" s="95"/>
      <c r="AK47" s="93"/>
      <c r="AM47" s="93"/>
    </row>
    <row r="48" spans="1:67" s="92" customFormat="1">
      <c r="A48" s="46"/>
      <c r="B48" s="46"/>
      <c r="C48" s="46"/>
      <c r="D48" s="46"/>
      <c r="E48" s="46"/>
      <c r="F48" s="46"/>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J48" s="95"/>
      <c r="AK48" s="94"/>
      <c r="AM48" s="94"/>
    </row>
    <row r="49" spans="1:57" s="92" customFormat="1">
      <c r="A49" s="46"/>
      <c r="B49" s="46"/>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J49" s="95"/>
      <c r="AK49" s="94"/>
      <c r="AM49" s="94"/>
    </row>
    <row r="50" spans="1:57" s="92" customFormat="1">
      <c r="A50" s="46"/>
      <c r="B50" s="46"/>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J50" s="774"/>
      <c r="AK50" s="774"/>
      <c r="AL50" s="774"/>
      <c r="AM50" s="774"/>
      <c r="AN50" s="774"/>
      <c r="AO50" s="774"/>
      <c r="AP50" s="774"/>
      <c r="AQ50" s="774"/>
      <c r="AR50" s="774"/>
      <c r="AS50" s="774"/>
      <c r="AT50" s="774"/>
      <c r="AU50" s="774"/>
      <c r="AV50" s="774"/>
      <c r="AW50" s="774"/>
      <c r="AX50" s="774"/>
      <c r="AY50" s="774"/>
      <c r="AZ50" s="774"/>
      <c r="BA50" s="774"/>
      <c r="BB50" s="774"/>
      <c r="BC50" s="774"/>
      <c r="BD50" s="774"/>
      <c r="BE50" s="774"/>
    </row>
    <row r="51" spans="1:57" s="92" customFormat="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J51" s="774"/>
      <c r="AK51" s="774"/>
      <c r="AL51" s="774"/>
      <c r="AM51" s="774"/>
      <c r="AN51" s="774"/>
      <c r="AO51" s="774"/>
      <c r="AP51" s="774"/>
      <c r="AQ51" s="774"/>
      <c r="AR51" s="774"/>
      <c r="AS51" s="774"/>
      <c r="AT51" s="774"/>
      <c r="AU51" s="774"/>
      <c r="AV51" s="774"/>
      <c r="AW51" s="774"/>
      <c r="AX51" s="774"/>
      <c r="AY51" s="774"/>
      <c r="AZ51" s="774"/>
      <c r="BA51" s="774"/>
      <c r="BB51" s="774"/>
      <c r="BC51" s="774"/>
      <c r="BD51" s="774"/>
      <c r="BE51" s="774"/>
    </row>
  </sheetData>
  <sheetProtection algorithmName="SHA-512" hashValue="E15fdmlvTJM3V8USgjdfhKmExEJvfz4jccP/NSCVyyTlavDobSn9DAKxMd/VqsHlzIqQ0niXlEPGbKQygqlRKg==" saltValue="x4sNFEeoji3h1XZkzf3A5Q==" spinCount="100000" sheet="1" objects="1" scenarios="1" selectLockedCells="1"/>
  <mergeCells count="295">
    <mergeCell ref="AO13:AP13"/>
    <mergeCell ref="AY16:BN16"/>
    <mergeCell ref="AN17:AS17"/>
    <mergeCell ref="AT17:AX17"/>
    <mergeCell ref="AY17:BF17"/>
    <mergeCell ref="R19:Y19"/>
    <mergeCell ref="R18:Y18"/>
    <mergeCell ref="R17:Y17"/>
    <mergeCell ref="Z17:AG17"/>
    <mergeCell ref="Z18:AG18"/>
    <mergeCell ref="Z19:AG19"/>
    <mergeCell ref="AI18:AM19"/>
    <mergeCell ref="AN18:AS18"/>
    <mergeCell ref="AT18:AX18"/>
    <mergeCell ref="AN19:AS19"/>
    <mergeCell ref="AT19:AX19"/>
    <mergeCell ref="BG17:BN17"/>
    <mergeCell ref="AY18:BF18"/>
    <mergeCell ref="BG18:BN18"/>
    <mergeCell ref="AY19:BF19"/>
    <mergeCell ref="BG19:BN19"/>
    <mergeCell ref="BI41:BN41"/>
    <mergeCell ref="AX42:BE42"/>
    <mergeCell ref="BF42:BH42"/>
    <mergeCell ref="R20:Y20"/>
    <mergeCell ref="BI39:BN39"/>
    <mergeCell ref="AI40:AJ40"/>
    <mergeCell ref="AK40:AP40"/>
    <mergeCell ref="AQ40:AR40"/>
    <mergeCell ref="AS40:AW40"/>
    <mergeCell ref="AX40:BE40"/>
    <mergeCell ref="BF40:BH40"/>
    <mergeCell ref="BI40:BN40"/>
    <mergeCell ref="AY36:BB36"/>
    <mergeCell ref="BC36:BG36"/>
    <mergeCell ref="AI39:AJ39"/>
    <mergeCell ref="AK39:AP39"/>
    <mergeCell ref="AQ39:AR39"/>
    <mergeCell ref="AS39:AW39"/>
    <mergeCell ref="AX39:BE39"/>
    <mergeCell ref="BF39:BH39"/>
    <mergeCell ref="AK35:AR35"/>
    <mergeCell ref="AS35:AV35"/>
    <mergeCell ref="AW35:AX35"/>
    <mergeCell ref="AY35:BB35"/>
    <mergeCell ref="BC35:BG35"/>
    <mergeCell ref="BH35:BN35"/>
    <mergeCell ref="AY33:BB33"/>
    <mergeCell ref="BC33:BG33"/>
    <mergeCell ref="BH33:BN33"/>
    <mergeCell ref="AI34:AJ34"/>
    <mergeCell ref="AK34:AR34"/>
    <mergeCell ref="AS34:AV34"/>
    <mergeCell ref="AW34:AX34"/>
    <mergeCell ref="AY34:BB34"/>
    <mergeCell ref="BC34:BG34"/>
    <mergeCell ref="BH34:BN34"/>
    <mergeCell ref="AZ29:BD29"/>
    <mergeCell ref="BE29:BI29"/>
    <mergeCell ref="BJ29:BN29"/>
    <mergeCell ref="AI32:AJ32"/>
    <mergeCell ref="AK32:AR32"/>
    <mergeCell ref="AS32:AV32"/>
    <mergeCell ref="AW32:AX32"/>
    <mergeCell ref="AY32:BB32"/>
    <mergeCell ref="BC32:BG32"/>
    <mergeCell ref="BH32:BN32"/>
    <mergeCell ref="AZ27:BD27"/>
    <mergeCell ref="BE27:BI27"/>
    <mergeCell ref="BJ27:BN27"/>
    <mergeCell ref="AI28:AJ28"/>
    <mergeCell ref="AK28:AR28"/>
    <mergeCell ref="AS28:AV28"/>
    <mergeCell ref="AW28:AY28"/>
    <mergeCell ref="AZ28:BD28"/>
    <mergeCell ref="BE28:BI28"/>
    <mergeCell ref="BJ28:BN28"/>
    <mergeCell ref="AS27:AV27"/>
    <mergeCell ref="AW27:AY27"/>
    <mergeCell ref="BJ25:BN25"/>
    <mergeCell ref="AI26:AJ26"/>
    <mergeCell ref="AK26:AR26"/>
    <mergeCell ref="AS26:AV26"/>
    <mergeCell ref="AW26:AY26"/>
    <mergeCell ref="AZ26:BD26"/>
    <mergeCell ref="BE26:BI26"/>
    <mergeCell ref="BJ26:BN26"/>
    <mergeCell ref="AI25:AJ25"/>
    <mergeCell ref="AK25:AR25"/>
    <mergeCell ref="AS25:AV25"/>
    <mergeCell ref="AW25:AY25"/>
    <mergeCell ref="AZ25:BD25"/>
    <mergeCell ref="BE25:BI25"/>
    <mergeCell ref="BJ23:BN23"/>
    <mergeCell ref="AI24:AJ24"/>
    <mergeCell ref="AK24:AR24"/>
    <mergeCell ref="AS24:AV24"/>
    <mergeCell ref="AW24:AY24"/>
    <mergeCell ref="AZ24:BD24"/>
    <mergeCell ref="BE24:BI24"/>
    <mergeCell ref="BJ24:BN24"/>
    <mergeCell ref="AI20:AS20"/>
    <mergeCell ref="AT20:AX20"/>
    <mergeCell ref="AI23:AJ23"/>
    <mergeCell ref="AK23:AR23"/>
    <mergeCell ref="AS23:AV23"/>
    <mergeCell ref="AW23:AY23"/>
    <mergeCell ref="AZ23:BD23"/>
    <mergeCell ref="BE23:BI23"/>
    <mergeCell ref="AY20:BF20"/>
    <mergeCell ref="BG20:BN20"/>
    <mergeCell ref="BK1:BN1"/>
    <mergeCell ref="AH2:BN3"/>
    <mergeCell ref="AI6:AM6"/>
    <mergeCell ref="AN6:AS6"/>
    <mergeCell ref="AT6:AX6"/>
    <mergeCell ref="AI7:AM9"/>
    <mergeCell ref="AN7:AS7"/>
    <mergeCell ref="AT7:AX7"/>
    <mergeCell ref="AY13:BS13"/>
    <mergeCell ref="AI5:AX5"/>
    <mergeCell ref="AY10:BU10"/>
    <mergeCell ref="AY11:BS12"/>
    <mergeCell ref="AN9:AS9"/>
    <mergeCell ref="AT9:AX9"/>
    <mergeCell ref="AQ13:AS13"/>
    <mergeCell ref="AN8:AS8"/>
    <mergeCell ref="AT8:AX8"/>
    <mergeCell ref="AI10:AM15"/>
    <mergeCell ref="AN10:AS10"/>
    <mergeCell ref="AT10:AX11"/>
    <mergeCell ref="AO11:AP11"/>
    <mergeCell ref="AQ11:AS11"/>
    <mergeCell ref="AN12:AS12"/>
    <mergeCell ref="AT12:AX13"/>
    <mergeCell ref="AJ50:BE51"/>
    <mergeCell ref="B7:F9"/>
    <mergeCell ref="B10:F15"/>
    <mergeCell ref="B18:F19"/>
    <mergeCell ref="R16:AG16"/>
    <mergeCell ref="Q42:X42"/>
    <mergeCell ref="Y42:AA42"/>
    <mergeCell ref="AI41:AJ41"/>
    <mergeCell ref="AK41:AP41"/>
    <mergeCell ref="AQ41:AR41"/>
    <mergeCell ref="AS41:AW41"/>
    <mergeCell ref="AB41:AG41"/>
    <mergeCell ref="AX41:BE41"/>
    <mergeCell ref="AB39:AG39"/>
    <mergeCell ref="B39:C39"/>
    <mergeCell ref="D39:I39"/>
    <mergeCell ref="J39:K39"/>
    <mergeCell ref="L39:P39"/>
    <mergeCell ref="Q39:X39"/>
    <mergeCell ref="Y39:AA39"/>
    <mergeCell ref="R36:U36"/>
    <mergeCell ref="V36:Z36"/>
    <mergeCell ref="AI35:AJ35"/>
    <mergeCell ref="B35:C35"/>
    <mergeCell ref="BF41:BH41"/>
    <mergeCell ref="B41:C41"/>
    <mergeCell ref="D41:I41"/>
    <mergeCell ref="J41:K41"/>
    <mergeCell ref="L41:P41"/>
    <mergeCell ref="Q41:X41"/>
    <mergeCell ref="Y41:AA41"/>
    <mergeCell ref="B40:C40"/>
    <mergeCell ref="D40:I40"/>
    <mergeCell ref="J40:K40"/>
    <mergeCell ref="L40:P40"/>
    <mergeCell ref="Q40:X40"/>
    <mergeCell ref="Y40:AA40"/>
    <mergeCell ref="AB40:AG40"/>
    <mergeCell ref="D35:K35"/>
    <mergeCell ref="L35:O35"/>
    <mergeCell ref="P35:Q35"/>
    <mergeCell ref="R35:U35"/>
    <mergeCell ref="V35:Z35"/>
    <mergeCell ref="AA35:AG35"/>
    <mergeCell ref="B34:C34"/>
    <mergeCell ref="D34:K34"/>
    <mergeCell ref="L34:O34"/>
    <mergeCell ref="P34:Q34"/>
    <mergeCell ref="R34:U34"/>
    <mergeCell ref="V34:Z34"/>
    <mergeCell ref="AA34:AG34"/>
    <mergeCell ref="V33:Z33"/>
    <mergeCell ref="AA33:AG33"/>
    <mergeCell ref="AI33:AJ33"/>
    <mergeCell ref="AK33:AR33"/>
    <mergeCell ref="AS33:AV33"/>
    <mergeCell ref="AW33:AX33"/>
    <mergeCell ref="B33:C33"/>
    <mergeCell ref="D33:K33"/>
    <mergeCell ref="L33:O33"/>
    <mergeCell ref="P33:Q33"/>
    <mergeCell ref="R33:U33"/>
    <mergeCell ref="B32:C32"/>
    <mergeCell ref="D32:K32"/>
    <mergeCell ref="L32:O32"/>
    <mergeCell ref="P32:Q32"/>
    <mergeCell ref="R32:U32"/>
    <mergeCell ref="V32:Z32"/>
    <mergeCell ref="AA32:AG32"/>
    <mergeCell ref="S29:W29"/>
    <mergeCell ref="X29:AB29"/>
    <mergeCell ref="AC29:AG29"/>
    <mergeCell ref="B28:C28"/>
    <mergeCell ref="D28:K28"/>
    <mergeCell ref="L28:O28"/>
    <mergeCell ref="P28:R28"/>
    <mergeCell ref="S28:W28"/>
    <mergeCell ref="X28:AB28"/>
    <mergeCell ref="AC28:AG28"/>
    <mergeCell ref="AI27:AJ27"/>
    <mergeCell ref="AK27:AR27"/>
    <mergeCell ref="B27:C27"/>
    <mergeCell ref="D27:K27"/>
    <mergeCell ref="L27:O27"/>
    <mergeCell ref="P27:R27"/>
    <mergeCell ref="S27:W27"/>
    <mergeCell ref="X27:AB27"/>
    <mergeCell ref="AC27:AG27"/>
    <mergeCell ref="X26:AB26"/>
    <mergeCell ref="AC26:AG26"/>
    <mergeCell ref="B26:C26"/>
    <mergeCell ref="D26:K26"/>
    <mergeCell ref="L26:O26"/>
    <mergeCell ref="P26:R26"/>
    <mergeCell ref="S26:W26"/>
    <mergeCell ref="B25:C25"/>
    <mergeCell ref="D25:K25"/>
    <mergeCell ref="L25:O25"/>
    <mergeCell ref="P25:R25"/>
    <mergeCell ref="S25:W25"/>
    <mergeCell ref="X25:AB25"/>
    <mergeCell ref="AC25:AG25"/>
    <mergeCell ref="B24:C24"/>
    <mergeCell ref="D24:K24"/>
    <mergeCell ref="L24:O24"/>
    <mergeCell ref="P24:R24"/>
    <mergeCell ref="S24:W24"/>
    <mergeCell ref="X24:AB24"/>
    <mergeCell ref="AC24:AG24"/>
    <mergeCell ref="X23:AB23"/>
    <mergeCell ref="AC23:AG23"/>
    <mergeCell ref="B23:C23"/>
    <mergeCell ref="D23:K23"/>
    <mergeCell ref="L23:O23"/>
    <mergeCell ref="P23:R23"/>
    <mergeCell ref="S23:W23"/>
    <mergeCell ref="Z20:AG20"/>
    <mergeCell ref="R14:AG15"/>
    <mergeCell ref="AI16:AM17"/>
    <mergeCell ref="AN16:AS16"/>
    <mergeCell ref="AT16:AX16"/>
    <mergeCell ref="AN14:AS14"/>
    <mergeCell ref="AT14:AX15"/>
    <mergeCell ref="B16:F17"/>
    <mergeCell ref="G16:L16"/>
    <mergeCell ref="G17:L17"/>
    <mergeCell ref="M16:Q16"/>
    <mergeCell ref="M17:Q17"/>
    <mergeCell ref="B20:L20"/>
    <mergeCell ref="M20:Q20"/>
    <mergeCell ref="G19:L19"/>
    <mergeCell ref="M19:Q19"/>
    <mergeCell ref="H15:I15"/>
    <mergeCell ref="J15:L15"/>
    <mergeCell ref="G18:L18"/>
    <mergeCell ref="M18:Q18"/>
    <mergeCell ref="G14:L14"/>
    <mergeCell ref="M14:Q15"/>
    <mergeCell ref="AO15:AP15"/>
    <mergeCell ref="AQ15:AS15"/>
    <mergeCell ref="G7:L7"/>
    <mergeCell ref="M7:Q7"/>
    <mergeCell ref="AD1:AG1"/>
    <mergeCell ref="A2:AG3"/>
    <mergeCell ref="B6:F6"/>
    <mergeCell ref="G6:L6"/>
    <mergeCell ref="M6:Q6"/>
    <mergeCell ref="B5:Q5"/>
    <mergeCell ref="M12:Q13"/>
    <mergeCell ref="G9:L9"/>
    <mergeCell ref="M9:Q9"/>
    <mergeCell ref="G10:L10"/>
    <mergeCell ref="M10:Q11"/>
    <mergeCell ref="G8:L8"/>
    <mergeCell ref="M8:Q8"/>
    <mergeCell ref="H13:I13"/>
    <mergeCell ref="J13:L13"/>
    <mergeCell ref="H11:I11"/>
    <mergeCell ref="J11:L11"/>
    <mergeCell ref="G12:L12"/>
  </mergeCells>
  <phoneticPr fontId="2"/>
  <dataValidations count="1">
    <dataValidation imeMode="disabled" allowBlank="1" showInputMessage="1" showErrorMessage="1" sqref="N7:Q15 J40:K41 Y40:AG41 H15:I15 H11:I11 H13:I13 M7:M20 BO27:BO28 P33:Z35 S24:AG28 N18:Q20 AU7:AX15 AQ40:AR41 BF40:BN41 AO15:AP15 AO11:AP11 AO13:AP13 AT7:AT20 AW33:BG35 AZ24:BN28 AU18:AX20"/>
  </dataValidations>
  <pageMargins left="0.70866141732283472" right="0.70866141732283472"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13</vt:i4>
      </vt:variant>
    </vt:vector>
  </HeadingPairs>
  <TitlesOfParts>
    <vt:vector size="30" baseType="lpstr">
      <vt:lpstr>一行化シート</vt:lpstr>
      <vt:lpstr>0_最初にお読みください</vt:lpstr>
      <vt:lpstr>1_提出書類チェック表</vt:lpstr>
      <vt:lpstr>様式1_小規模保育事業設置計画書</vt:lpstr>
      <vt:lpstr>様式2_誓約書</vt:lpstr>
      <vt:lpstr>様式3_土地・建物の状況</vt:lpstr>
      <vt:lpstr>様式4-1_確約書（賃貸借）</vt:lpstr>
      <vt:lpstr>様式4-2_確約書（売買）</vt:lpstr>
      <vt:lpstr>様式5_施設整備の資金計画</vt:lpstr>
      <vt:lpstr>様式6_認可財源の資金計画</vt:lpstr>
      <vt:lpstr>様式7_収支予算書_１年目</vt:lpstr>
      <vt:lpstr>様式7_収支予算書_２年目</vt:lpstr>
      <vt:lpstr>様式7_収支予算書_３年目</vt:lpstr>
      <vt:lpstr>様式8_職員の勤務状況（平日）※計算式入り</vt:lpstr>
      <vt:lpstr>様式8_職員の勤務状況（土曜日）※計算式入り</vt:lpstr>
      <vt:lpstr>様式8_職員の勤務状況（休日）※計算式入り</vt:lpstr>
      <vt:lpstr>様式8_職員の勤務状況（記入例）</vt:lpstr>
      <vt:lpstr>'0_最初にお読みください'!Print_Area</vt:lpstr>
      <vt:lpstr>'1_提出書類チェック表'!Print_Area</vt:lpstr>
      <vt:lpstr>様式1_小規模保育事業設置計画書!Print_Area</vt:lpstr>
      <vt:lpstr>様式2_誓約書!Print_Area</vt:lpstr>
      <vt:lpstr>様式3_土地・建物の状況!Print_Area</vt:lpstr>
      <vt:lpstr>'様式4-1_確約書（賃貸借）'!Print_Area</vt:lpstr>
      <vt:lpstr>'様式4-2_確約書（売買）'!Print_Area</vt:lpstr>
      <vt:lpstr>様式5_施設整備の資金計画!Print_Area</vt:lpstr>
      <vt:lpstr>様式6_認可財源の資金計画!Print_Area</vt:lpstr>
      <vt:lpstr>様式7_収支予算書_１年目!Print_Area</vt:lpstr>
      <vt:lpstr>様式7_収支予算書_２年目!Print_Area</vt:lpstr>
      <vt:lpstr>様式7_収支予算書_３年目!Print_Area</vt:lpstr>
      <vt:lpstr>元から63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2024-11-29T05:34:55Z</cp:lastPrinted>
  <dcterms:created xsi:type="dcterms:W3CDTF">2019-01-17T08:13:24Z</dcterms:created>
  <dcterms:modified xsi:type="dcterms:W3CDTF">2025-03-14T05:57:35Z</dcterms:modified>
</cp:coreProperties>
</file>