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AlgorithmName="SHA-512" workbookHashValue="fGH1mVUCFSOGlR0wcuZMuUNoF+1Qz0lqYVWp05UaJFJiC8tQshiBfZz+EkyvCo/BX4Y+kRgnkALn7F1vpi2VMg==" workbookSaltValue="RyOBindJA3bOkuLTozNICg==" workbookSpinCount="100000" lockStructure="1"/>
  <bookViews>
    <workbookView xWindow="0" yWindow="0" windowWidth="20490" windowHeight="7365"/>
  </bookViews>
  <sheets>
    <sheet name="試算シート" sheetId="1" r:id="rId1"/>
    <sheet name="所得税換算" sheetId="4" state="hidden" r:id="rId2"/>
    <sheet name="選択肢等" sheetId="3" state="hidden" r:id="rId3"/>
    <sheet name="人的控除" sheetId="2" state="hidden" r:id="rId4"/>
  </sheets>
  <definedNames>
    <definedName name="_xlnm.Print_Area" localSheetId="0">試算シート!$A$1:$AS$85</definedName>
    <definedName name="_xlnm.Print_Area" localSheetId="3">人的控除!$A$1:$R$42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2" i="1" l="1"/>
  <c r="K59" i="1" l="1"/>
  <c r="K60" i="1"/>
  <c r="K61" i="1"/>
  <c r="K62" i="1"/>
  <c r="I58" i="1" l="1"/>
  <c r="I28" i="1"/>
  <c r="Q17" i="4"/>
  <c r="Q12" i="4"/>
  <c r="K40" i="1"/>
  <c r="A46" i="1" l="1"/>
  <c r="M57" i="1"/>
  <c r="K35" i="1"/>
  <c r="I35" i="1"/>
  <c r="I36" i="1"/>
  <c r="I40" i="1"/>
  <c r="K39" i="1"/>
  <c r="I39" i="1"/>
  <c r="K38" i="1"/>
  <c r="I38" i="1"/>
  <c r="K37" i="1"/>
  <c r="I37" i="1"/>
  <c r="K36" i="1"/>
  <c r="Q15" i="4" l="1"/>
  <c r="Q16" i="4" s="1"/>
  <c r="M35" i="1"/>
  <c r="Q14" i="4"/>
  <c r="N22" i="4" l="1"/>
  <c r="O22" i="4" s="1"/>
  <c r="N23" i="4"/>
  <c r="O23" i="4" s="1"/>
  <c r="N24" i="4"/>
  <c r="O24" i="4" s="1"/>
  <c r="N25" i="4"/>
  <c r="O25" i="4" s="1"/>
  <c r="N21" i="4"/>
  <c r="O21" i="4" s="1"/>
  <c r="Q13" i="4"/>
  <c r="Q18" i="4"/>
  <c r="Q19" i="4"/>
  <c r="Q11" i="4"/>
  <c r="Q10" i="4"/>
  <c r="R10" i="4" s="1"/>
  <c r="F11" i="4"/>
  <c r="H11" i="4" s="1"/>
  <c r="F12" i="4"/>
  <c r="H12" i="4" s="1"/>
  <c r="F13" i="4"/>
  <c r="H13" i="4" s="1"/>
  <c r="F14" i="4"/>
  <c r="H14" i="4" s="1"/>
  <c r="F15" i="4"/>
  <c r="H15" i="4" s="1"/>
  <c r="F16" i="4"/>
  <c r="H16" i="4" s="1"/>
  <c r="F17" i="4"/>
  <c r="F18" i="4"/>
  <c r="F19" i="4"/>
  <c r="F20" i="4"/>
  <c r="F21" i="4"/>
  <c r="H21" i="4" s="1"/>
  <c r="F10" i="4"/>
  <c r="F7" i="4"/>
  <c r="P30" i="4" s="1"/>
  <c r="M7" i="4"/>
  <c r="N7" i="4" s="1"/>
  <c r="I59" i="1"/>
  <c r="I60" i="1"/>
  <c r="I61" i="1"/>
  <c r="I62" i="1"/>
  <c r="K58" i="1"/>
  <c r="P29" i="4" s="1"/>
  <c r="H18" i="4" l="1"/>
  <c r="H20" i="4"/>
  <c r="P28" i="4"/>
  <c r="H30" i="4" s="1"/>
  <c r="H19" i="4"/>
  <c r="F23" i="4"/>
  <c r="H10" i="4"/>
  <c r="P7" i="4"/>
  <c r="O7" i="4"/>
  <c r="Q7" i="4" l="1"/>
  <c r="H17" i="4" s="1"/>
  <c r="H22" i="4"/>
  <c r="H23" i="4" l="1"/>
  <c r="H28" i="4" l="1"/>
  <c r="V9" i="4" s="1"/>
  <c r="Z18" i="4" l="1"/>
  <c r="AA18" i="4" s="1"/>
  <c r="Z17" i="4"/>
  <c r="AA17" i="4" s="1"/>
  <c r="Z15" i="4"/>
  <c r="AA15" i="4" s="1"/>
  <c r="Z13" i="4"/>
  <c r="AA13" i="4" s="1"/>
  <c r="Z14" i="4"/>
  <c r="AA14" i="4" s="1"/>
  <c r="Z16" i="4"/>
  <c r="AA16" i="4" s="1"/>
  <c r="Z12" i="4"/>
  <c r="AA12" i="4" s="1"/>
  <c r="L31" i="2"/>
  <c r="K31" i="2"/>
  <c r="L30" i="2"/>
  <c r="K30" i="2"/>
  <c r="L29" i="2"/>
  <c r="K29" i="2"/>
  <c r="L28" i="2"/>
  <c r="K28" i="2"/>
  <c r="L27" i="2"/>
  <c r="K27" i="2"/>
  <c r="L26" i="2"/>
  <c r="K26" i="2"/>
  <c r="L25" i="2"/>
  <c r="K25" i="2"/>
  <c r="L24" i="2"/>
  <c r="K24" i="2"/>
  <c r="L23" i="2"/>
  <c r="K23" i="2"/>
  <c r="L22" i="2"/>
  <c r="K22" i="2"/>
  <c r="L21" i="2"/>
  <c r="K21" i="2"/>
  <c r="L20" i="2"/>
  <c r="K20" i="2"/>
  <c r="L19" i="2"/>
  <c r="K19" i="2"/>
  <c r="L18" i="2"/>
  <c r="K18" i="2"/>
  <c r="L17" i="2"/>
  <c r="K17" i="2"/>
  <c r="L16" i="2"/>
  <c r="K16" i="2"/>
  <c r="L15" i="2"/>
  <c r="K15" i="2"/>
  <c r="H29" i="4" l="1"/>
  <c r="H31" i="4" s="1"/>
  <c r="H32" i="4" l="1"/>
  <c r="G78" i="1" s="1"/>
</calcChain>
</file>

<file path=xl/sharedStrings.xml><?xml version="1.0" encoding="utf-8"?>
<sst xmlns="http://schemas.openxmlformats.org/spreadsheetml/2006/main" count="306" uniqueCount="185">
  <si>
    <t>≪配偶者控除の対応表≫</t>
    <rPh sb="1" eb="4">
      <t>ハイグウシャ</t>
    </rPh>
    <rPh sb="4" eb="6">
      <t>コウジョ</t>
    </rPh>
    <rPh sb="7" eb="9">
      <t>タイオウ</t>
    </rPh>
    <rPh sb="9" eb="10">
      <t>ヒョウ</t>
    </rPh>
    <phoneticPr fontId="6"/>
  </si>
  <si>
    <t>≪本人該当控除の対応表≫</t>
    <rPh sb="1" eb="3">
      <t>ホンニン</t>
    </rPh>
    <rPh sb="3" eb="5">
      <t>ガイトウ</t>
    </rPh>
    <rPh sb="5" eb="7">
      <t>コウジョ</t>
    </rPh>
    <rPh sb="8" eb="10">
      <t>タイオウ</t>
    </rPh>
    <rPh sb="10" eb="11">
      <t>ヒョウ</t>
    </rPh>
    <phoneticPr fontId="6"/>
  </si>
  <si>
    <t>≪扶養控除の対応表≫</t>
    <rPh sb="1" eb="3">
      <t>フヨウ</t>
    </rPh>
    <phoneticPr fontId="6"/>
  </si>
  <si>
    <t>種類</t>
    <rPh sb="0" eb="2">
      <t>シュルイ</t>
    </rPh>
    <phoneticPr fontId="6"/>
  </si>
  <si>
    <t>本人の合計所得金額</t>
    <rPh sb="0" eb="2">
      <t>ホンニン</t>
    </rPh>
    <rPh sb="3" eb="5">
      <t>ゴウケイ</t>
    </rPh>
    <rPh sb="5" eb="7">
      <t>ショトク</t>
    </rPh>
    <rPh sb="7" eb="9">
      <t>キンガク</t>
    </rPh>
    <phoneticPr fontId="6"/>
  </si>
  <si>
    <t>住民税</t>
    <rPh sb="0" eb="3">
      <t>ジュウミンゼイ</t>
    </rPh>
    <phoneticPr fontId="6"/>
  </si>
  <si>
    <t>所得税</t>
    <rPh sb="0" eb="3">
      <t>ショトクゼイ</t>
    </rPh>
    <phoneticPr fontId="6"/>
  </si>
  <si>
    <t>一般</t>
    <rPh sb="0" eb="2">
      <t>イッパン</t>
    </rPh>
    <phoneticPr fontId="6"/>
  </si>
  <si>
    <t>900万円以下</t>
    <rPh sb="3" eb="7">
      <t>マンエンイカ</t>
    </rPh>
    <phoneticPr fontId="6"/>
  </si>
  <si>
    <t>a</t>
    <phoneticPr fontId="6"/>
  </si>
  <si>
    <t>①普通障害者</t>
    <phoneticPr fontId="6"/>
  </si>
  <si>
    <t>①②は重複しない</t>
    <rPh sb="3" eb="5">
      <t>チョウフク</t>
    </rPh>
    <phoneticPr fontId="6"/>
  </si>
  <si>
    <t>特定</t>
    <rPh sb="0" eb="2">
      <t>トクテイ</t>
    </rPh>
    <phoneticPr fontId="6"/>
  </si>
  <si>
    <t>900万円超950万円以下</t>
    <rPh sb="3" eb="5">
      <t>マンエン</t>
    </rPh>
    <rPh sb="5" eb="6">
      <t>チョウ</t>
    </rPh>
    <rPh sb="9" eb="13">
      <t>マンエンイカ</t>
    </rPh>
    <phoneticPr fontId="6"/>
  </si>
  <si>
    <t>②特別障害者</t>
    <phoneticPr fontId="6"/>
  </si>
  <si>
    <t>老人</t>
    <rPh sb="0" eb="2">
      <t>ロウジン</t>
    </rPh>
    <phoneticPr fontId="6"/>
  </si>
  <si>
    <t>同居老親等</t>
    <rPh sb="0" eb="2">
      <t>ドウキョ</t>
    </rPh>
    <rPh sb="2" eb="4">
      <t>ロウシン</t>
    </rPh>
    <rPh sb="4" eb="5">
      <t>トウ</t>
    </rPh>
    <phoneticPr fontId="1"/>
  </si>
  <si>
    <t>同居老親等</t>
    <rPh sb="0" eb="2">
      <t>ドウキョ</t>
    </rPh>
    <rPh sb="2" eb="4">
      <t>ロウシン</t>
    </rPh>
    <rPh sb="4" eb="5">
      <t>トウ</t>
    </rPh>
    <phoneticPr fontId="6"/>
  </si>
  <si>
    <t>950万円超1,000万円以下</t>
    <rPh sb="3" eb="5">
      <t>マンエン</t>
    </rPh>
    <rPh sb="5" eb="6">
      <t>チョウ</t>
    </rPh>
    <rPh sb="11" eb="15">
      <t>マンエンイカ</t>
    </rPh>
    <phoneticPr fontId="6"/>
  </si>
  <si>
    <t>b</t>
    <phoneticPr fontId="6"/>
  </si>
  <si>
    <t>③寡婦</t>
    <phoneticPr fontId="6"/>
  </si>
  <si>
    <t>③④は重複しない</t>
    <rPh sb="3" eb="5">
      <t>チョウフク</t>
    </rPh>
    <phoneticPr fontId="6"/>
  </si>
  <si>
    <t>同居老親等以外</t>
    <rPh sb="0" eb="2">
      <t>ドウキョ</t>
    </rPh>
    <rPh sb="2" eb="4">
      <t>ロウシン</t>
    </rPh>
    <rPh sb="4" eb="5">
      <t>トウ</t>
    </rPh>
    <rPh sb="5" eb="7">
      <t>イガイ</t>
    </rPh>
    <phoneticPr fontId="1"/>
  </si>
  <si>
    <t>同居老親等以外</t>
    <rPh sb="0" eb="2">
      <t>ドウキョ</t>
    </rPh>
    <rPh sb="2" eb="4">
      <t>ロウシン</t>
    </rPh>
    <rPh sb="4" eb="5">
      <t>トウ</t>
    </rPh>
    <rPh sb="5" eb="7">
      <t>イガイ</t>
    </rPh>
    <phoneticPr fontId="6"/>
  </si>
  <si>
    <t>④ひとり親</t>
    <phoneticPr fontId="6"/>
  </si>
  <si>
    <t>c</t>
    <phoneticPr fontId="6"/>
  </si>
  <si>
    <t>⑤勤労学生</t>
    <phoneticPr fontId="6"/>
  </si>
  <si>
    <t>↓</t>
    <phoneticPr fontId="6"/>
  </si>
  <si>
    <t>すべての組合せを検討する</t>
    <phoneticPr fontId="6"/>
  </si>
  <si>
    <t>≪配偶者特別控除の対応表≫</t>
    <rPh sb="1" eb="4">
      <t>ハイグウシャ</t>
    </rPh>
    <rPh sb="4" eb="6">
      <t>トクベツ</t>
    </rPh>
    <rPh sb="6" eb="8">
      <t>コウジョ</t>
    </rPh>
    <rPh sb="9" eb="11">
      <t>タイオウ</t>
    </rPh>
    <rPh sb="11" eb="12">
      <t>ヒョウ</t>
    </rPh>
    <phoneticPr fontId="6"/>
  </si>
  <si>
    <t>≪扶養障害者控除の対応表≫</t>
    <rPh sb="3" eb="6">
      <t>ショウガイシャ</t>
    </rPh>
    <rPh sb="6" eb="8">
      <t>コウジョ</t>
    </rPh>
    <phoneticPr fontId="6"/>
  </si>
  <si>
    <t>配偶者の合計所得金額</t>
    <rPh sb="0" eb="3">
      <t>ハイグウシャ</t>
    </rPh>
    <rPh sb="4" eb="6">
      <t>ゴウケイ</t>
    </rPh>
    <rPh sb="6" eb="8">
      <t>ショトク</t>
    </rPh>
    <rPh sb="8" eb="10">
      <t>キンガク</t>
    </rPh>
    <phoneticPr fontId="6"/>
  </si>
  <si>
    <t>重複</t>
    <rPh sb="0" eb="2">
      <t>チョウフク</t>
    </rPh>
    <phoneticPr fontId="6"/>
  </si>
  <si>
    <t>48万円超
95万円以下</t>
    <rPh sb="2" eb="4">
      <t>マンエン</t>
    </rPh>
    <rPh sb="4" eb="5">
      <t>チョウ</t>
    </rPh>
    <rPh sb="9" eb="10">
      <t>エン</t>
    </rPh>
    <rPh sb="10" eb="12">
      <t>イカ</t>
    </rPh>
    <phoneticPr fontId="6"/>
  </si>
  <si>
    <t>①</t>
    <phoneticPr fontId="6"/>
  </si>
  <si>
    <t>特別障害者</t>
    <rPh sb="0" eb="2">
      <t>トクベツ</t>
    </rPh>
    <rPh sb="2" eb="5">
      <t>ショウガイシャ</t>
    </rPh>
    <phoneticPr fontId="1"/>
  </si>
  <si>
    <t>特別障害者</t>
    <rPh sb="0" eb="2">
      <t>トクベツ</t>
    </rPh>
    <rPh sb="2" eb="5">
      <t>ショウガイシャ</t>
    </rPh>
    <phoneticPr fontId="6"/>
  </si>
  <si>
    <t>③</t>
    <phoneticPr fontId="6"/>
  </si>
  <si>
    <t>同居特別障害者</t>
    <rPh sb="0" eb="2">
      <t>ドウキョ</t>
    </rPh>
    <rPh sb="2" eb="4">
      <t>トクベツ</t>
    </rPh>
    <rPh sb="4" eb="7">
      <t>ショウガイシャ</t>
    </rPh>
    <phoneticPr fontId="6"/>
  </si>
  <si>
    <t>⑤</t>
    <phoneticPr fontId="6"/>
  </si>
  <si>
    <t>普通障害者</t>
    <rPh sb="0" eb="2">
      <t>フツウ</t>
    </rPh>
    <rPh sb="2" eb="5">
      <t>ショウガイシャ</t>
    </rPh>
    <phoneticPr fontId="1"/>
  </si>
  <si>
    <t>普通障害者</t>
    <rPh sb="0" eb="2">
      <t>フツウ</t>
    </rPh>
    <rPh sb="2" eb="5">
      <t>ショウガイシャ</t>
    </rPh>
    <phoneticPr fontId="6"/>
  </si>
  <si>
    <t>95万円超
100万円以下</t>
    <rPh sb="2" eb="4">
      <t>マンエン</t>
    </rPh>
    <rPh sb="4" eb="5">
      <t>チョウ</t>
    </rPh>
    <rPh sb="10" eb="11">
      <t>エン</t>
    </rPh>
    <rPh sb="11" eb="13">
      <t>イカ</t>
    </rPh>
    <phoneticPr fontId="6"/>
  </si>
  <si>
    <t>●</t>
    <phoneticPr fontId="6"/>
  </si>
  <si>
    <t>④</t>
    <phoneticPr fontId="6"/>
  </si>
  <si>
    <t>○</t>
    <phoneticPr fontId="6"/>
  </si>
  <si>
    <t>≪基礎控除の対応表≫</t>
    <rPh sb="1" eb="3">
      <t>キソ</t>
    </rPh>
    <rPh sb="3" eb="5">
      <t>コウジョ</t>
    </rPh>
    <phoneticPr fontId="6"/>
  </si>
  <si>
    <t>100万円超
105万円以下</t>
    <rPh sb="3" eb="5">
      <t>マンエン</t>
    </rPh>
    <rPh sb="5" eb="6">
      <t>チョウ</t>
    </rPh>
    <rPh sb="11" eb="12">
      <t>エン</t>
    </rPh>
    <rPh sb="12" eb="14">
      <t>イカ</t>
    </rPh>
    <phoneticPr fontId="6"/>
  </si>
  <si>
    <t>◎</t>
    <phoneticPr fontId="6"/>
  </si>
  <si>
    <t>②</t>
    <phoneticPr fontId="6"/>
  </si>
  <si>
    <t>2,400万円以下</t>
    <rPh sb="5" eb="9">
      <t>マンエンイカ</t>
    </rPh>
    <phoneticPr fontId="6"/>
  </si>
  <si>
    <t>2,400万円超2,450万円以下</t>
    <rPh sb="5" eb="7">
      <t>マンエン</t>
    </rPh>
    <rPh sb="7" eb="8">
      <t>チョウ</t>
    </rPh>
    <rPh sb="13" eb="17">
      <t>マンエンイカ</t>
    </rPh>
    <phoneticPr fontId="6"/>
  </si>
  <si>
    <t>105万円超
110万円以下</t>
    <rPh sb="3" eb="5">
      <t>マンエン</t>
    </rPh>
    <rPh sb="5" eb="6">
      <t>チョウ</t>
    </rPh>
    <rPh sb="11" eb="12">
      <t>エン</t>
    </rPh>
    <rPh sb="12" eb="14">
      <t>イカ</t>
    </rPh>
    <phoneticPr fontId="6"/>
  </si>
  <si>
    <t>2,450万円超2,500万円以下</t>
    <rPh sb="5" eb="7">
      <t>マンエン</t>
    </rPh>
    <rPh sb="7" eb="8">
      <t>チョウ</t>
    </rPh>
    <rPh sb="13" eb="17">
      <t>マンエンイカ</t>
    </rPh>
    <phoneticPr fontId="6"/>
  </si>
  <si>
    <t>申請者は事実上2,400万円以下の区分しか想定されない。</t>
    <rPh sb="0" eb="2">
      <t>シンセイ</t>
    </rPh>
    <rPh sb="2" eb="3">
      <t>シャ</t>
    </rPh>
    <rPh sb="4" eb="7">
      <t>ジジツジョウ</t>
    </rPh>
    <rPh sb="12" eb="14">
      <t>マンエン</t>
    </rPh>
    <rPh sb="14" eb="16">
      <t>イカ</t>
    </rPh>
    <rPh sb="17" eb="19">
      <t>クブン</t>
    </rPh>
    <rPh sb="21" eb="23">
      <t>ソウテイ</t>
    </rPh>
    <phoneticPr fontId="6"/>
  </si>
  <si>
    <t>110万円超
115万円以下</t>
    <rPh sb="3" eb="5">
      <t>マンエン</t>
    </rPh>
    <rPh sb="5" eb="6">
      <t>チョウ</t>
    </rPh>
    <rPh sb="11" eb="12">
      <t>エン</t>
    </rPh>
    <rPh sb="12" eb="14">
      <t>イカ</t>
    </rPh>
    <phoneticPr fontId="6"/>
  </si>
  <si>
    <t>≪廃止された年少扶養控除等の対応表≫</t>
    <rPh sb="1" eb="3">
      <t>ハイシ</t>
    </rPh>
    <rPh sb="6" eb="8">
      <t>ネンショウ</t>
    </rPh>
    <rPh sb="8" eb="10">
      <t>フヨウ</t>
    </rPh>
    <rPh sb="10" eb="12">
      <t>コウジョ</t>
    </rPh>
    <rPh sb="12" eb="13">
      <t>トウ</t>
    </rPh>
    <phoneticPr fontId="6"/>
  </si>
  <si>
    <t>115万円超
120万円以下</t>
    <rPh sb="3" eb="5">
      <t>マンエン</t>
    </rPh>
    <rPh sb="5" eb="6">
      <t>チョウ</t>
    </rPh>
    <rPh sb="11" eb="12">
      <t>エン</t>
    </rPh>
    <rPh sb="12" eb="14">
      <t>イカ</t>
    </rPh>
    <phoneticPr fontId="6"/>
  </si>
  <si>
    <t>特定扶養控除（上乗せ分）</t>
    <rPh sb="0" eb="2">
      <t>トクテイ</t>
    </rPh>
    <rPh sb="2" eb="4">
      <t>フヨウ</t>
    </rPh>
    <rPh sb="4" eb="6">
      <t>コウジョ</t>
    </rPh>
    <rPh sb="7" eb="9">
      <t>ウワノ</t>
    </rPh>
    <rPh sb="10" eb="11">
      <t>ブン</t>
    </rPh>
    <phoneticPr fontId="6"/>
  </si>
  <si>
    <t>年少扶養控除</t>
    <rPh sb="0" eb="2">
      <t>ネンショウ</t>
    </rPh>
    <rPh sb="2" eb="4">
      <t>フヨウ</t>
    </rPh>
    <rPh sb="4" eb="6">
      <t>コウジョ</t>
    </rPh>
    <phoneticPr fontId="6"/>
  </si>
  <si>
    <t>本人該当控除の対応表</t>
    <rPh sb="0" eb="2">
      <t>ホンニン</t>
    </rPh>
    <rPh sb="2" eb="4">
      <t>ガイトウ</t>
    </rPh>
    <rPh sb="4" eb="6">
      <t>コウジョ</t>
    </rPh>
    <rPh sb="7" eb="9">
      <t>タイオウ</t>
    </rPh>
    <rPh sb="9" eb="10">
      <t>ヒョウ</t>
    </rPh>
    <phoneticPr fontId="6"/>
  </si>
  <si>
    <t>120万円超
125万円以下</t>
    <rPh sb="3" eb="5">
      <t>マンエン</t>
    </rPh>
    <rPh sb="5" eb="6">
      <t>チョウ</t>
    </rPh>
    <rPh sb="11" eb="12">
      <t>エン</t>
    </rPh>
    <rPh sb="12" eb="14">
      <t>イカ</t>
    </rPh>
    <phoneticPr fontId="6"/>
  </si>
  <si>
    <t>or 400,000</t>
    <phoneticPr fontId="6"/>
  </si>
  <si>
    <t>125万円超
130万円以下</t>
    <rPh sb="3" eb="5">
      <t>マンエン</t>
    </rPh>
    <rPh sb="5" eb="6">
      <t>チョウ</t>
    </rPh>
    <rPh sb="11" eb="12">
      <t>エン</t>
    </rPh>
    <rPh sb="12" eb="14">
      <t>イカ</t>
    </rPh>
    <phoneticPr fontId="6"/>
  </si>
  <si>
    <t>or 670,000</t>
    <phoneticPr fontId="6"/>
  </si>
  <si>
    <t>130万円超
133万円以下</t>
    <rPh sb="3" eb="5">
      <t>マンエン</t>
    </rPh>
    <rPh sb="5" eb="6">
      <t>チョウ</t>
    </rPh>
    <rPh sb="11" eb="12">
      <t>エン</t>
    </rPh>
    <rPh sb="12" eb="14">
      <t>イカ</t>
    </rPh>
    <phoneticPr fontId="6"/>
  </si>
  <si>
    <t>or 940,000</t>
    <phoneticPr fontId="6"/>
  </si>
  <si>
    <t>H23年度から廃止された上記扶養控除があるものとして算定する。（図は財務省HPより）</t>
    <rPh sb="3" eb="5">
      <t>ネンド</t>
    </rPh>
    <rPh sb="7" eb="9">
      <t>ハイシ</t>
    </rPh>
    <rPh sb="12" eb="14">
      <t>ジョウキ</t>
    </rPh>
    <rPh sb="14" eb="16">
      <t>フヨウ</t>
    </rPh>
    <rPh sb="16" eb="18">
      <t>コウジョ</t>
    </rPh>
    <rPh sb="26" eb="28">
      <t>サンテイ</t>
    </rPh>
    <rPh sb="32" eb="33">
      <t>ズ</t>
    </rPh>
    <rPh sb="34" eb="37">
      <t>ザイムショウ</t>
    </rPh>
    <phoneticPr fontId="6"/>
  </si>
  <si>
    <t>雑損控除額</t>
    <rPh sb="0" eb="2">
      <t>ザッソン</t>
    </rPh>
    <rPh sb="2" eb="4">
      <t>コウジョ</t>
    </rPh>
    <rPh sb="4" eb="5">
      <t>ガク</t>
    </rPh>
    <phoneticPr fontId="1"/>
  </si>
  <si>
    <t>医療費控除額</t>
    <rPh sb="0" eb="3">
      <t>イリョウヒ</t>
    </rPh>
    <rPh sb="3" eb="5">
      <t>コウジョ</t>
    </rPh>
    <rPh sb="5" eb="6">
      <t>ガク</t>
    </rPh>
    <phoneticPr fontId="1"/>
  </si>
  <si>
    <t>社会保険料控除額</t>
    <rPh sb="0" eb="2">
      <t>シャカイ</t>
    </rPh>
    <rPh sb="2" eb="4">
      <t>ホケン</t>
    </rPh>
    <rPh sb="4" eb="5">
      <t>リョウ</t>
    </rPh>
    <rPh sb="5" eb="7">
      <t>コウジョ</t>
    </rPh>
    <rPh sb="7" eb="8">
      <t>ガク</t>
    </rPh>
    <phoneticPr fontId="1"/>
  </si>
  <si>
    <t>小規模企業共済等掛金控除額</t>
    <rPh sb="0" eb="3">
      <t>ショウキボ</t>
    </rPh>
    <rPh sb="3" eb="5">
      <t>キギョウ</t>
    </rPh>
    <rPh sb="5" eb="7">
      <t>キョウサイ</t>
    </rPh>
    <rPh sb="7" eb="8">
      <t>トウ</t>
    </rPh>
    <rPh sb="8" eb="9">
      <t>カ</t>
    </rPh>
    <rPh sb="9" eb="10">
      <t>キン</t>
    </rPh>
    <rPh sb="10" eb="12">
      <t>コウジョ</t>
    </rPh>
    <rPh sb="12" eb="13">
      <t>ガク</t>
    </rPh>
    <phoneticPr fontId="1"/>
  </si>
  <si>
    <t>生命保険料控除額</t>
    <rPh sb="0" eb="2">
      <t>セイメイ</t>
    </rPh>
    <rPh sb="2" eb="4">
      <t>ホケン</t>
    </rPh>
    <rPh sb="4" eb="5">
      <t>リョウ</t>
    </rPh>
    <rPh sb="5" eb="7">
      <t>コウジョ</t>
    </rPh>
    <rPh sb="7" eb="8">
      <t>ガク</t>
    </rPh>
    <phoneticPr fontId="1"/>
  </si>
  <si>
    <t>地震保険料控除額</t>
    <rPh sb="0" eb="2">
      <t>ジシン</t>
    </rPh>
    <rPh sb="2" eb="4">
      <t>ホケン</t>
    </rPh>
    <rPh sb="4" eb="5">
      <t>リョウ</t>
    </rPh>
    <rPh sb="5" eb="7">
      <t>コウジョ</t>
    </rPh>
    <rPh sb="7" eb="8">
      <t>ガク</t>
    </rPh>
    <phoneticPr fontId="1"/>
  </si>
  <si>
    <t>配偶者控除額</t>
    <rPh sb="0" eb="3">
      <t>ハイグウシャ</t>
    </rPh>
    <rPh sb="3" eb="5">
      <t>コウジョ</t>
    </rPh>
    <rPh sb="5" eb="6">
      <t>ガク</t>
    </rPh>
    <phoneticPr fontId="1"/>
  </si>
  <si>
    <t>扶養控除額</t>
    <rPh sb="0" eb="2">
      <t>フヨウ</t>
    </rPh>
    <rPh sb="2" eb="4">
      <t>コウジョ</t>
    </rPh>
    <rPh sb="4" eb="5">
      <t>ガク</t>
    </rPh>
    <phoneticPr fontId="1"/>
  </si>
  <si>
    <t>扶養障害者控除額</t>
    <rPh sb="0" eb="2">
      <t>フヨウ</t>
    </rPh>
    <rPh sb="2" eb="5">
      <t>ショウガイシャ</t>
    </rPh>
    <rPh sb="5" eb="7">
      <t>コウジョ</t>
    </rPh>
    <rPh sb="7" eb="8">
      <t>ガク</t>
    </rPh>
    <phoneticPr fontId="1"/>
  </si>
  <si>
    <t>扶養控除</t>
    <rPh sb="0" eb="2">
      <t>フヨウ</t>
    </rPh>
    <rPh sb="2" eb="4">
      <t>コウジョ</t>
    </rPh>
    <phoneticPr fontId="1"/>
  </si>
  <si>
    <t>特定扶養親族（19歳以上23歳未満）</t>
    <rPh sb="0" eb="2">
      <t>トクテイ</t>
    </rPh>
    <rPh sb="2" eb="4">
      <t>フヨウ</t>
    </rPh>
    <rPh sb="4" eb="6">
      <t>シンゾク</t>
    </rPh>
    <rPh sb="9" eb="10">
      <t>サイ</t>
    </rPh>
    <rPh sb="10" eb="12">
      <t>イジョウ</t>
    </rPh>
    <rPh sb="14" eb="15">
      <t>サイ</t>
    </rPh>
    <rPh sb="15" eb="17">
      <t>ミマン</t>
    </rPh>
    <phoneticPr fontId="1"/>
  </si>
  <si>
    <t>老人扶養親族
（70歳以上）</t>
    <rPh sb="0" eb="2">
      <t>ロウジン</t>
    </rPh>
    <rPh sb="2" eb="4">
      <t>フヨウ</t>
    </rPh>
    <rPh sb="4" eb="6">
      <t>シンゾク</t>
    </rPh>
    <rPh sb="10" eb="11">
      <t>サイ</t>
    </rPh>
    <rPh sb="11" eb="13">
      <t>イジョウ</t>
    </rPh>
    <phoneticPr fontId="1"/>
  </si>
  <si>
    <t>障害者控除</t>
    <rPh sb="0" eb="2">
      <t>ショウガイ</t>
    </rPh>
    <rPh sb="2" eb="3">
      <t>シャ</t>
    </rPh>
    <rPh sb="3" eb="5">
      <t>コウジョ</t>
    </rPh>
    <phoneticPr fontId="1"/>
  </si>
  <si>
    <t>16歳未満</t>
    <rPh sb="2" eb="5">
      <t>サイミマン</t>
    </rPh>
    <phoneticPr fontId="1"/>
  </si>
  <si>
    <t>その他</t>
    <rPh sb="2" eb="3">
      <t>タ</t>
    </rPh>
    <phoneticPr fontId="1"/>
  </si>
  <si>
    <t>配偶者控除</t>
    <rPh sb="0" eb="3">
      <t>ハイグウシャ</t>
    </rPh>
    <rPh sb="3" eb="5">
      <t>コウジョ</t>
    </rPh>
    <phoneticPr fontId="5"/>
  </si>
  <si>
    <t>（参考）控除額</t>
    <rPh sb="1" eb="3">
      <t>サンコウ</t>
    </rPh>
    <rPh sb="4" eb="6">
      <t>コウジョ</t>
    </rPh>
    <rPh sb="6" eb="7">
      <t>ガク</t>
    </rPh>
    <phoneticPr fontId="5"/>
  </si>
  <si>
    <t>氏名</t>
    <rPh sb="0" eb="2">
      <t>シメイ</t>
    </rPh>
    <phoneticPr fontId="5"/>
  </si>
  <si>
    <t>生年月日</t>
    <rPh sb="0" eb="2">
      <t>セイネン</t>
    </rPh>
    <rPh sb="2" eb="4">
      <t>ガッピ</t>
    </rPh>
    <phoneticPr fontId="5"/>
  </si>
  <si>
    <t>16歳未満</t>
    <rPh sb="2" eb="3">
      <t>サイ</t>
    </rPh>
    <rPh sb="3" eb="5">
      <t>ミマン</t>
    </rPh>
    <phoneticPr fontId="5"/>
  </si>
  <si>
    <t>…必ず入力／選択</t>
    <rPh sb="1" eb="2">
      <t>カナラ</t>
    </rPh>
    <rPh sb="3" eb="5">
      <t>ニュウリョク</t>
    </rPh>
    <rPh sb="6" eb="8">
      <t>センタク</t>
    </rPh>
    <phoneticPr fontId="5"/>
  </si>
  <si>
    <t>…該当がある場合に入力／選択</t>
    <rPh sb="1" eb="3">
      <t>ガイトウ</t>
    </rPh>
    <rPh sb="6" eb="8">
      <t>バアイ</t>
    </rPh>
    <rPh sb="9" eb="11">
      <t>ニュウリョク</t>
    </rPh>
    <rPh sb="12" eb="14">
      <t>センタク</t>
    </rPh>
    <phoneticPr fontId="5"/>
  </si>
  <si>
    <t>普通障害者</t>
    <phoneticPr fontId="5"/>
  </si>
  <si>
    <t>特別障害者</t>
    <phoneticPr fontId="5"/>
  </si>
  <si>
    <t>寡婦</t>
    <phoneticPr fontId="5"/>
  </si>
  <si>
    <t>ひとり親</t>
    <phoneticPr fontId="5"/>
  </si>
  <si>
    <t>勤労学生</t>
    <phoneticPr fontId="5"/>
  </si>
  <si>
    <t>○</t>
    <phoneticPr fontId="5"/>
  </si>
  <si>
    <t>≪試算結果≫</t>
    <rPh sb="1" eb="3">
      <t>シサン</t>
    </rPh>
    <rPh sb="3" eb="5">
      <t>ケッカ</t>
    </rPh>
    <phoneticPr fontId="5"/>
  </si>
  <si>
    <t>選択肢</t>
    <rPh sb="0" eb="3">
      <t>センタクシ</t>
    </rPh>
    <phoneticPr fontId="5"/>
  </si>
  <si>
    <t>⑶</t>
    <phoneticPr fontId="5"/>
  </si>
  <si>
    <t>⑵年齢判定用</t>
    <rPh sb="1" eb="3">
      <t>ネンレイ</t>
    </rPh>
    <rPh sb="3" eb="6">
      <t>ハンテイヨウ</t>
    </rPh>
    <phoneticPr fontId="5"/>
  </si>
  <si>
    <t>　その後離婚し、現在は自身が扶養している場合等が当てはまります。</t>
    <rPh sb="3" eb="4">
      <t>ゴ</t>
    </rPh>
    <rPh sb="4" eb="6">
      <t>リコン</t>
    </rPh>
    <rPh sb="8" eb="10">
      <t>ゲンザイ</t>
    </rPh>
    <rPh sb="11" eb="13">
      <t>ジシン</t>
    </rPh>
    <rPh sb="14" eb="16">
      <t>フヨウ</t>
    </rPh>
    <rPh sb="20" eb="22">
      <t>バアイ</t>
    </rPh>
    <rPh sb="22" eb="23">
      <t>トウ</t>
    </rPh>
    <rPh sb="24" eb="25">
      <t>ア</t>
    </rPh>
    <phoneticPr fontId="5"/>
  </si>
  <si>
    <t>判定結果</t>
    <rPh sb="0" eb="2">
      <t>ハンテイ</t>
    </rPh>
    <rPh sb="2" eb="4">
      <t>ケッカ</t>
    </rPh>
    <phoneticPr fontId="5"/>
  </si>
  <si>
    <t>選択肢</t>
    <rPh sb="0" eb="3">
      <t>センタクシ</t>
    </rPh>
    <phoneticPr fontId="5"/>
  </si>
  <si>
    <t>チェック</t>
    <phoneticPr fontId="5"/>
  </si>
  <si>
    <t>✔</t>
    <phoneticPr fontId="5"/>
  </si>
  <si>
    <t>区分Ｂ</t>
    <rPh sb="0" eb="2">
      <t>クブン</t>
    </rPh>
    <phoneticPr fontId="5"/>
  </si>
  <si>
    <t>区分Ｃ</t>
    <rPh sb="0" eb="2">
      <t>クブン</t>
    </rPh>
    <phoneticPr fontId="5"/>
  </si>
  <si>
    <t>所得税換算</t>
    <rPh sb="0" eb="3">
      <t>ショトクゼイ</t>
    </rPh>
    <rPh sb="3" eb="5">
      <t>カンサン</t>
    </rPh>
    <phoneticPr fontId="5"/>
  </si>
  <si>
    <t>金額</t>
    <rPh sb="0" eb="1">
      <t>キン</t>
    </rPh>
    <rPh sb="1" eb="2">
      <t>ガク</t>
    </rPh>
    <phoneticPr fontId="6"/>
  </si>
  <si>
    <t>適用区分</t>
    <rPh sb="0" eb="2">
      <t>テキヨウ</t>
    </rPh>
    <rPh sb="2" eb="4">
      <t>クブン</t>
    </rPh>
    <phoneticPr fontId="6"/>
  </si>
  <si>
    <t>配偶者の所得金額</t>
    <rPh sb="0" eb="3">
      <t>ハイグウシャ</t>
    </rPh>
    <rPh sb="4" eb="6">
      <t>ショトク</t>
    </rPh>
    <rPh sb="6" eb="8">
      <t>キンガク</t>
    </rPh>
    <phoneticPr fontId="6"/>
  </si>
  <si>
    <t>16歳以上19歳未満</t>
    <rPh sb="2" eb="5">
      <t>サイイジョウ</t>
    </rPh>
    <rPh sb="7" eb="10">
      <t>サイミマン</t>
    </rPh>
    <phoneticPr fontId="1"/>
  </si>
  <si>
    <t>上記以外</t>
    <rPh sb="0" eb="2">
      <t>ジョウキ</t>
    </rPh>
    <rPh sb="2" eb="4">
      <t>イガイ</t>
    </rPh>
    <phoneticPr fontId="1"/>
  </si>
  <si>
    <t>基礎控除額</t>
    <rPh sb="0" eb="2">
      <t>キソ</t>
    </rPh>
    <rPh sb="2" eb="4">
      <t>コウジョ</t>
    </rPh>
    <rPh sb="4" eb="5">
      <t>ガク</t>
    </rPh>
    <phoneticPr fontId="1"/>
  </si>
  <si>
    <t>廃止された年少扶養控除額等</t>
    <phoneticPr fontId="5"/>
  </si>
  <si>
    <t>区分Ａ</t>
    <rPh sb="0" eb="2">
      <t>クブン</t>
    </rPh>
    <phoneticPr fontId="5"/>
  </si>
  <si>
    <t>控除額合計</t>
    <rPh sb="0" eb="2">
      <t>コウジョ</t>
    </rPh>
    <rPh sb="2" eb="3">
      <t>ガク</t>
    </rPh>
    <rPh sb="3" eb="5">
      <t>ゴウケイ</t>
    </rPh>
    <phoneticPr fontId="1"/>
  </si>
  <si>
    <t>区分Ｅ</t>
    <rPh sb="0" eb="2">
      <t>クブン</t>
    </rPh>
    <phoneticPr fontId="6"/>
  </si>
  <si>
    <t>市民税課税世帯であって所得税非課税世帯</t>
    <rPh sb="0" eb="2">
      <t>シミン</t>
    </rPh>
    <rPh sb="2" eb="3">
      <t>ゼイ</t>
    </rPh>
    <rPh sb="3" eb="5">
      <t>カゼイ</t>
    </rPh>
    <rPh sb="5" eb="7">
      <t>セタイ</t>
    </rPh>
    <rPh sb="11" eb="14">
      <t>ショトクゼイ</t>
    </rPh>
    <rPh sb="14" eb="17">
      <t>ヒカゼイ</t>
    </rPh>
    <rPh sb="17" eb="19">
      <t>セタイ</t>
    </rPh>
    <phoneticPr fontId="6"/>
  </si>
  <si>
    <t>課税される所得金額</t>
    <rPh sb="0" eb="2">
      <t>カゼイ</t>
    </rPh>
    <rPh sb="5" eb="7">
      <t>ショトク</t>
    </rPh>
    <rPh sb="7" eb="9">
      <t>キンガク</t>
    </rPh>
    <phoneticPr fontId="6"/>
  </si>
  <si>
    <t>課税される所得金額の範囲</t>
    <rPh sb="10" eb="12">
      <t>ハンイ</t>
    </rPh>
    <phoneticPr fontId="6"/>
  </si>
  <si>
    <t>税率</t>
  </si>
  <si>
    <t>控除額</t>
  </si>
  <si>
    <t>該当区分</t>
    <rPh sb="0" eb="2">
      <t>ガイトウ</t>
    </rPh>
    <rPh sb="2" eb="4">
      <t>クブン</t>
    </rPh>
    <phoneticPr fontId="6"/>
  </si>
  <si>
    <t>税額</t>
    <rPh sb="0" eb="2">
      <t>ゼイガク</t>
    </rPh>
    <phoneticPr fontId="6"/>
  </si>
  <si>
    <t>⇒</t>
    <phoneticPr fontId="5"/>
  </si>
  <si>
    <t>試算シート計算表（公開しない）</t>
    <rPh sb="0" eb="2">
      <t>シサン</t>
    </rPh>
    <rPh sb="5" eb="7">
      <t>ケイサン</t>
    </rPh>
    <rPh sb="7" eb="8">
      <t>ヒョウ</t>
    </rPh>
    <rPh sb="9" eb="11">
      <t>コウカイ</t>
    </rPh>
    <phoneticPr fontId="5"/>
  </si>
  <si>
    <t>…「試算シート」とリンク</t>
    <rPh sb="2" eb="4">
      <t>シサン</t>
    </rPh>
    <phoneticPr fontId="5"/>
  </si>
  <si>
    <t>区分Ｄ</t>
    <rPh sb="0" eb="2">
      <t>クブン</t>
    </rPh>
    <phoneticPr fontId="6"/>
  </si>
  <si>
    <t>所得税非課税　試算シート（定額減税適用版）</t>
    <rPh sb="0" eb="3">
      <t>ショトクゼイ</t>
    </rPh>
    <rPh sb="3" eb="6">
      <t>ヒカゼイ</t>
    </rPh>
    <rPh sb="7" eb="9">
      <t>シサン</t>
    </rPh>
    <rPh sb="13" eb="15">
      <t>テイガク</t>
    </rPh>
    <rPh sb="15" eb="17">
      <t>ゲンゼイ</t>
    </rPh>
    <rPh sb="17" eb="19">
      <t>テキヨウ</t>
    </rPh>
    <rPh sb="19" eb="20">
      <t>バン</t>
    </rPh>
    <phoneticPr fontId="5"/>
  </si>
  <si>
    <t>試算シート選択肢（公開しない）</t>
    <rPh sb="0" eb="2">
      <t>シサン</t>
    </rPh>
    <rPh sb="5" eb="8">
      <t>センタクシ</t>
    </rPh>
    <rPh sb="9" eb="11">
      <t>コウカイ</t>
    </rPh>
    <phoneticPr fontId="5"/>
  </si>
  <si>
    <t>扶養控除</t>
    <rPh sb="0" eb="2">
      <t>フヨウ</t>
    </rPh>
    <rPh sb="2" eb="4">
      <t>コウジョ</t>
    </rPh>
    <phoneticPr fontId="5"/>
  </si>
  <si>
    <t>16歳未満</t>
    <rPh sb="2" eb="5">
      <t>サイミマン</t>
    </rPh>
    <phoneticPr fontId="5"/>
  </si>
  <si>
    <t>16歳以上19歳未満</t>
    <rPh sb="2" eb="5">
      <t>サイイジョウ</t>
    </rPh>
    <rPh sb="7" eb="10">
      <t>サイミマン</t>
    </rPh>
    <phoneticPr fontId="5"/>
  </si>
  <si>
    <t>ひとり親</t>
    <rPh sb="3" eb="4">
      <t>オヤ</t>
    </rPh>
    <phoneticPr fontId="5"/>
  </si>
  <si>
    <t>みなし適用</t>
    <rPh sb="3" eb="5">
      <t>テキヨウ</t>
    </rPh>
    <phoneticPr fontId="5"/>
  </si>
  <si>
    <t>配偶者特別控除額（☆）</t>
    <rPh sb="0" eb="3">
      <t>ハイグウシャ</t>
    </rPh>
    <rPh sb="3" eb="5">
      <t>トクベツ</t>
    </rPh>
    <rPh sb="5" eb="7">
      <t>コウジョ</t>
    </rPh>
    <rPh sb="7" eb="8">
      <t>ガク</t>
    </rPh>
    <phoneticPr fontId="1"/>
  </si>
  <si>
    <t>本人該当控除額（★）</t>
    <rPh sb="0" eb="2">
      <t>ホンニン</t>
    </rPh>
    <rPh sb="2" eb="4">
      <t>ガイトウ</t>
    </rPh>
    <rPh sb="4" eb="6">
      <t>コウジョ</t>
    </rPh>
    <rPh sb="6" eb="7">
      <t>ガク</t>
    </rPh>
    <phoneticPr fontId="1"/>
  </si>
  <si>
    <t>（★）本人該当控除の適用がある場合、その区分</t>
    <rPh sb="10" eb="12">
      <t>テキヨウ</t>
    </rPh>
    <rPh sb="15" eb="17">
      <t>バアイ</t>
    </rPh>
    <rPh sb="20" eb="22">
      <t>クブン</t>
    </rPh>
    <phoneticPr fontId="5"/>
  </si>
  <si>
    <t>（☆）配偶者特別控除の適用がある場合、当該配偶者の合計所得金額</t>
    <rPh sb="3" eb="6">
      <t>ハイグウシャ</t>
    </rPh>
    <rPh sb="6" eb="8">
      <t>トクベツ</t>
    </rPh>
    <rPh sb="8" eb="10">
      <t>コウジョ</t>
    </rPh>
    <rPh sb="11" eb="13">
      <t>テキヨウ</t>
    </rPh>
    <rPh sb="16" eb="18">
      <t>バアイ</t>
    </rPh>
    <rPh sb="19" eb="21">
      <t>トウガイ</t>
    </rPh>
    <rPh sb="21" eb="24">
      <t>ハイグウシャ</t>
    </rPh>
    <rPh sb="25" eb="27">
      <t>ゴウケイ</t>
    </rPh>
    <rPh sb="27" eb="29">
      <t>ショトク</t>
    </rPh>
    <rPh sb="29" eb="31">
      <t>キンガク</t>
    </rPh>
    <phoneticPr fontId="5"/>
  </si>
  <si>
    <t>チェック</t>
    <phoneticPr fontId="5"/>
  </si>
  <si>
    <t>（例）仙台　太郎</t>
    <rPh sb="1" eb="2">
      <t>レイ</t>
    </rPh>
    <rPh sb="3" eb="5">
      <t>センダイ</t>
    </rPh>
    <rPh sb="6" eb="8">
      <t>タロウ</t>
    </rPh>
    <phoneticPr fontId="5"/>
  </si>
  <si>
    <t>該当するものに○</t>
    <rPh sb="0" eb="2">
      <t>ガイトウ</t>
    </rPh>
    <phoneticPr fontId="5"/>
  </si>
  <si>
    <t>※⑴の（◆）扶養控除の人数に入っている場合、この⑵には該当しません。</t>
    <rPh sb="6" eb="8">
      <t>フヨウ</t>
    </rPh>
    <rPh sb="8" eb="10">
      <t>コウジョ</t>
    </rPh>
    <rPh sb="11" eb="13">
      <t>ニンズウ</t>
    </rPh>
    <rPh sb="14" eb="15">
      <t>ハイ</t>
    </rPh>
    <rPh sb="19" eb="21">
      <t>バアイ</t>
    </rPh>
    <rPh sb="27" eb="29">
      <t>ガイトウ</t>
    </rPh>
    <phoneticPr fontId="5"/>
  </si>
  <si>
    <t>⑴～⑶の該当箇所を入力し、エラーが無いことを確認したら、右の欄にチェックを入れてください→</t>
    <rPh sb="4" eb="6">
      <t>ガイトウ</t>
    </rPh>
    <rPh sb="6" eb="8">
      <t>カショ</t>
    </rPh>
    <rPh sb="9" eb="11">
      <t>ニュウリョク</t>
    </rPh>
    <rPh sb="17" eb="18">
      <t>ナ</t>
    </rPh>
    <rPh sb="22" eb="24">
      <t>カクニン</t>
    </rPh>
    <rPh sb="28" eb="29">
      <t>ミギ</t>
    </rPh>
    <rPh sb="30" eb="31">
      <t>ラン</t>
    </rPh>
    <rPh sb="37" eb="38">
      <t>イ</t>
    </rPh>
    <phoneticPr fontId="5"/>
  </si>
  <si>
    <t>…自動入力・自動計算</t>
    <rPh sb="1" eb="3">
      <t>ジドウ</t>
    </rPh>
    <rPh sb="3" eb="5">
      <t>ニュウリョク</t>
    </rPh>
    <rPh sb="6" eb="8">
      <t>ジドウ</t>
    </rPh>
    <rPh sb="8" eb="10">
      <t>ケイサン</t>
    </rPh>
    <phoneticPr fontId="5"/>
  </si>
  <si>
    <t>同居</t>
    <rPh sb="0" eb="2">
      <t>ドウキョ</t>
    </rPh>
    <phoneticPr fontId="1"/>
  </si>
  <si>
    <t>内同居</t>
    <rPh sb="0" eb="1">
      <t>ウチ</t>
    </rPh>
    <rPh sb="1" eb="3">
      <t>ドウキョ</t>
    </rPh>
    <phoneticPr fontId="5"/>
  </si>
  <si>
    <t>その他</t>
    <rPh sb="2" eb="3">
      <t>タ</t>
    </rPh>
    <phoneticPr fontId="5"/>
  </si>
  <si>
    <t>同居以外</t>
    <rPh sb="0" eb="2">
      <t>ドウキョ</t>
    </rPh>
    <rPh sb="2" eb="4">
      <t>イガイ</t>
    </rPh>
    <phoneticPr fontId="5"/>
  </si>
  <si>
    <t>内同居</t>
    <rPh sb="0" eb="1">
      <t>ウチ</t>
    </rPh>
    <rPh sb="1" eb="3">
      <t>ドウキョ</t>
    </rPh>
    <phoneticPr fontId="1"/>
  </si>
  <si>
    <r>
      <t>≪以下⑵⑶は、税証明書上の控除適用状況と現況が</t>
    </r>
    <r>
      <rPr>
        <b/>
        <sz val="12"/>
        <color theme="1"/>
        <rFont val="ＭＳ ゴシック"/>
        <family val="3"/>
        <charset val="128"/>
      </rPr>
      <t>異なる場合のみ</t>
    </r>
    <r>
      <rPr>
        <sz val="12"/>
        <color theme="1"/>
        <rFont val="ＭＳ ゴシック"/>
        <family val="3"/>
        <charset val="128"/>
      </rPr>
      <t>入力してください≫</t>
    </r>
    <rPh sb="1" eb="3">
      <t>イカ</t>
    </rPh>
    <rPh sb="7" eb="8">
      <t>ゼイ</t>
    </rPh>
    <rPh sb="8" eb="10">
      <t>ショウメイ</t>
    </rPh>
    <rPh sb="10" eb="11">
      <t>ショ</t>
    </rPh>
    <rPh sb="11" eb="12">
      <t>ジョウ</t>
    </rPh>
    <rPh sb="13" eb="15">
      <t>コウジョ</t>
    </rPh>
    <rPh sb="15" eb="17">
      <t>テキヨウ</t>
    </rPh>
    <rPh sb="17" eb="19">
      <t>ジョウキョウ</t>
    </rPh>
    <rPh sb="20" eb="22">
      <t>ゲンキョウ</t>
    </rPh>
    <rPh sb="23" eb="24">
      <t>コト</t>
    </rPh>
    <rPh sb="26" eb="28">
      <t>バアイ</t>
    </rPh>
    <rPh sb="30" eb="32">
      <t>ニュウリョク</t>
    </rPh>
    <phoneticPr fontId="5"/>
  </si>
  <si>
    <r>
      <t>≪以上⑵⑶は、税証明書上の控除適用状況と現況が</t>
    </r>
    <r>
      <rPr>
        <b/>
        <sz val="12"/>
        <color theme="1"/>
        <rFont val="ＭＳ ゴシック"/>
        <family val="3"/>
        <charset val="128"/>
      </rPr>
      <t>異なる場合のみ</t>
    </r>
    <r>
      <rPr>
        <sz val="12"/>
        <color theme="1"/>
        <rFont val="ＭＳ ゴシック"/>
        <family val="3"/>
        <charset val="128"/>
      </rPr>
      <t>入力してください≫</t>
    </r>
    <rPh sb="1" eb="3">
      <t>イジョウ</t>
    </rPh>
    <rPh sb="7" eb="8">
      <t>ゼイ</t>
    </rPh>
    <rPh sb="8" eb="10">
      <t>ショウメイ</t>
    </rPh>
    <rPh sb="10" eb="11">
      <t>ショ</t>
    </rPh>
    <rPh sb="11" eb="12">
      <t>ジョウ</t>
    </rPh>
    <rPh sb="13" eb="15">
      <t>コウジョ</t>
    </rPh>
    <rPh sb="15" eb="17">
      <t>テキヨウ</t>
    </rPh>
    <rPh sb="17" eb="19">
      <t>ジョウキョウ</t>
    </rPh>
    <rPh sb="20" eb="22">
      <t>ゲンキョウ</t>
    </rPh>
    <rPh sb="23" eb="24">
      <t>コト</t>
    </rPh>
    <rPh sb="26" eb="28">
      <t>バアイ</t>
    </rPh>
    <rPh sb="30" eb="32">
      <t>ニュウリョク</t>
    </rPh>
    <phoneticPr fontId="5"/>
  </si>
  <si>
    <t>※「課税証明書に現れていない」とは、</t>
    <rPh sb="2" eb="7">
      <t>カゼイショウメイショ</t>
    </rPh>
    <rPh sb="8" eb="9">
      <t>アラワ</t>
    </rPh>
    <phoneticPr fontId="5"/>
  </si>
  <si>
    <t>　減免を受けるためには、世帯構成員“全員”が、「市民税課税であって所得税非課税」または「市民税非課税」に該当する必要があります。</t>
    <rPh sb="1" eb="3">
      <t>ゲンメン</t>
    </rPh>
    <rPh sb="4" eb="5">
      <t>ウ</t>
    </rPh>
    <rPh sb="12" eb="17">
      <t>セタイコウセイイン</t>
    </rPh>
    <rPh sb="24" eb="29">
      <t>シミンゼイカゼイ</t>
    </rPh>
    <rPh sb="33" eb="39">
      <t>ショトクゼイヒカゼイ</t>
    </rPh>
    <rPh sb="44" eb="47">
      <t>シミンゼイ</t>
    </rPh>
    <rPh sb="47" eb="50">
      <t>ヒカゼイ</t>
    </rPh>
    <rPh sb="52" eb="54">
      <t>ガイトウ</t>
    </rPh>
    <rPh sb="56" eb="58">
      <t>ヒツヨウ</t>
    </rPh>
    <phoneticPr fontId="5"/>
  </si>
  <si>
    <t>扶養
障害者</t>
    <rPh sb="0" eb="2">
      <t>フヨウ</t>
    </rPh>
    <rPh sb="3" eb="5">
      <t>ショウガイ</t>
    </rPh>
    <rPh sb="5" eb="6">
      <t>シャ</t>
    </rPh>
    <phoneticPr fontId="1"/>
  </si>
  <si>
    <r>
      <t xml:space="preserve">扶養
親族
該当
</t>
    </r>
    <r>
      <rPr>
        <sz val="8"/>
        <color theme="1"/>
        <rFont val="ＭＳ 明朝"/>
        <family val="1"/>
        <charset val="128"/>
      </rPr>
      <t>（◆）</t>
    </r>
    <phoneticPr fontId="5"/>
  </si>
  <si>
    <t>総所得金額等</t>
    <rPh sb="0" eb="1">
      <t>ソウ</t>
    </rPh>
    <rPh sb="5" eb="6">
      <t>トウ</t>
    </rPh>
    <phoneticPr fontId="1"/>
  </si>
  <si>
    <r>
      <t>（◆）扶養親族のうち</t>
    </r>
    <r>
      <rPr>
        <u/>
        <sz val="10.5"/>
        <color theme="1"/>
        <rFont val="ＭＳ 明朝"/>
        <family val="1"/>
        <charset val="128"/>
      </rPr>
      <t>19歳未満（令和6年12月31日時点）の方</t>
    </r>
    <rPh sb="3" eb="5">
      <t>フヨウ</t>
    </rPh>
    <rPh sb="5" eb="7">
      <t>シンゾク</t>
    </rPh>
    <phoneticPr fontId="5"/>
  </si>
  <si>
    <r>
      <t>⑵　お手元の</t>
    </r>
    <r>
      <rPr>
        <b/>
        <u/>
        <sz val="10.5"/>
        <color theme="1"/>
        <rFont val="ＭＳ ゴシック"/>
        <family val="3"/>
        <charset val="128"/>
      </rPr>
      <t>令和7年度課税証明書に現れていない、</t>
    </r>
    <rPh sb="3" eb="5">
      <t>テモト</t>
    </rPh>
    <rPh sb="6" eb="8">
      <t>レイワ</t>
    </rPh>
    <rPh sb="9" eb="11">
      <t>ネンド</t>
    </rPh>
    <rPh sb="11" eb="13">
      <t>カゼイ</t>
    </rPh>
    <rPh sb="13" eb="16">
      <t>ショウメイショ</t>
    </rPh>
    <rPh sb="17" eb="18">
      <t>アラワ</t>
    </rPh>
    <phoneticPr fontId="5"/>
  </si>
  <si>
    <t>　　19歳未満（令和6年12月31日時点）の扶養親族がいる場合、</t>
    <phoneticPr fontId="5"/>
  </si>
  <si>
    <t>　例えば、令和6年12月31日時点では当時の配偶者が扶養していたが、</t>
    <rPh sb="19" eb="21">
      <t>トウジ</t>
    </rPh>
    <phoneticPr fontId="5"/>
  </si>
  <si>
    <t>課税総所得金額</t>
    <rPh sb="2" eb="3">
      <t>ソウ</t>
    </rPh>
    <phoneticPr fontId="6"/>
  </si>
  <si>
    <t>減税前所得税額</t>
    <rPh sb="0" eb="2">
      <t>ゲンゼイ</t>
    </rPh>
    <rPh sb="2" eb="3">
      <t>マエ</t>
    </rPh>
    <rPh sb="3" eb="6">
      <t>ショトクゼイ</t>
    </rPh>
    <rPh sb="6" eb="7">
      <t>ガク</t>
    </rPh>
    <phoneticPr fontId="6"/>
  </si>
  <si>
    <t>※「収入」金額ではありません。</t>
    <rPh sb="2" eb="4">
      <t>シュウニュウ</t>
    </rPh>
    <rPh sb="5" eb="7">
      <t>キンガク</t>
    </rPh>
    <phoneticPr fontId="5"/>
  </si>
  <si>
    <t>該当する可能性があります</t>
    <rPh sb="0" eb="2">
      <t>ガイトウ</t>
    </rPh>
    <rPh sb="4" eb="7">
      <t>カノウセイ</t>
    </rPh>
    <phoneticPr fontId="5"/>
  </si>
  <si>
    <t>人的控除対応シート（公開しない）</t>
    <rPh sb="0" eb="2">
      <t>ジンテキ</t>
    </rPh>
    <rPh sb="2" eb="4">
      <t>コウジョ</t>
    </rPh>
    <rPh sb="4" eb="6">
      <t>タイオウ</t>
    </rPh>
    <rPh sb="10" eb="12">
      <t>コウカイ</t>
    </rPh>
    <phoneticPr fontId="6"/>
  </si>
  <si>
    <t>※年齢は令和6年12月31日時点です。</t>
    <rPh sb="1" eb="3">
      <t>ネンレイ</t>
    </rPh>
    <rPh sb="4" eb="6">
      <t>レイワ</t>
    </rPh>
    <rPh sb="7" eb="8">
      <t>ネン</t>
    </rPh>
    <rPh sb="10" eb="11">
      <t>ガツ</t>
    </rPh>
    <rPh sb="13" eb="14">
      <t>ニチ</t>
    </rPh>
    <rPh sb="14" eb="16">
      <t>ジテン</t>
    </rPh>
    <phoneticPr fontId="5"/>
  </si>
  <si>
    <t>　　　を入力してください。</t>
    <rPh sb="4" eb="6">
      <t>ニュウリョク</t>
    </rPh>
    <phoneticPr fontId="5"/>
  </si>
  <si>
    <t>16歳以上19歳未満</t>
    <rPh sb="2" eb="3">
      <t>サイ</t>
    </rPh>
    <rPh sb="3" eb="5">
      <t>イジョウ</t>
    </rPh>
    <rPh sb="7" eb="8">
      <t>サイ</t>
    </rPh>
    <rPh sb="8" eb="10">
      <t>ミマン</t>
    </rPh>
    <phoneticPr fontId="5"/>
  </si>
  <si>
    <t>　　その氏名・生年月日を入力してください。</t>
    <rPh sb="4" eb="6">
      <t>シメイ</t>
    </rPh>
    <rPh sb="7" eb="11">
      <t>セイネンガッピ</t>
    </rPh>
    <rPh sb="12" eb="14">
      <t>ニュウリョク</t>
    </rPh>
    <phoneticPr fontId="5"/>
  </si>
  <si>
    <r>
      <t>⑴　お手元の</t>
    </r>
    <r>
      <rPr>
        <b/>
        <u/>
        <sz val="10.5"/>
        <color theme="1"/>
        <rFont val="ＭＳ ゴシック"/>
        <family val="3"/>
        <charset val="128"/>
      </rPr>
      <t>令和7年度課税証明書に記載されている情報</t>
    </r>
    <r>
      <rPr>
        <b/>
        <sz val="10.5"/>
        <color theme="1"/>
        <rFont val="ＭＳ ゴシック"/>
        <family val="3"/>
        <charset val="128"/>
      </rPr>
      <t>を入力してください。</t>
    </r>
    <rPh sb="3" eb="5">
      <t>テモト</t>
    </rPh>
    <rPh sb="6" eb="8">
      <t>レイワ</t>
    </rPh>
    <rPh sb="9" eb="10">
      <t>ネン</t>
    </rPh>
    <rPh sb="10" eb="11">
      <t>ド</t>
    </rPh>
    <rPh sb="11" eb="13">
      <t>カゼイ</t>
    </rPh>
    <rPh sb="13" eb="16">
      <t>ショウメイショ</t>
    </rPh>
    <rPh sb="17" eb="19">
      <t>キサイ</t>
    </rPh>
    <rPh sb="24" eb="26">
      <t>ジョウホウ</t>
    </rPh>
    <rPh sb="27" eb="29">
      <t>ニュウリョク</t>
    </rPh>
    <phoneticPr fontId="5"/>
  </si>
  <si>
    <t>（★）</t>
    <phoneticPr fontId="5"/>
  </si>
  <si>
    <t>令和６年定額減税額</t>
    <rPh sb="0" eb="2">
      <t>レイワ</t>
    </rPh>
    <rPh sb="3" eb="4">
      <t>ネン</t>
    </rPh>
    <rPh sb="4" eb="6">
      <t>テイガク</t>
    </rPh>
    <rPh sb="6" eb="8">
      <t>ゲンゼイ</t>
    </rPh>
    <rPh sb="8" eb="9">
      <t>ガク</t>
    </rPh>
    <phoneticPr fontId="6"/>
  </si>
  <si>
    <t>控除後の所得税額</t>
    <rPh sb="0" eb="2">
      <t>コウジョ</t>
    </rPh>
    <rPh sb="2" eb="3">
      <t>ゴ</t>
    </rPh>
    <rPh sb="4" eb="6">
      <t>ショトク</t>
    </rPh>
    <rPh sb="6" eb="8">
      <t>ゼイガク</t>
    </rPh>
    <phoneticPr fontId="6"/>
  </si>
  <si>
    <t>入力した内容では該当しません</t>
    <rPh sb="0" eb="2">
      <t>ニュウリョク</t>
    </rPh>
    <rPh sb="4" eb="6">
      <t>ナイヨウ</t>
    </rPh>
    <rPh sb="8" eb="10">
      <t>ガイトウ</t>
    </rPh>
    <phoneticPr fontId="5"/>
  </si>
  <si>
    <t>あなたは減免区分３（市民税課税であって所得税非課税）に、</t>
    <rPh sb="4" eb="6">
      <t>ゲンメン</t>
    </rPh>
    <rPh sb="6" eb="8">
      <t>クブン</t>
    </rPh>
    <rPh sb="10" eb="13">
      <t>シミンゼイ</t>
    </rPh>
    <rPh sb="13" eb="15">
      <t>カゼイ</t>
    </rPh>
    <rPh sb="19" eb="22">
      <t>ショトクゼイ</t>
    </rPh>
    <rPh sb="22" eb="25">
      <t>ヒカゼイ</t>
    </rPh>
    <phoneticPr fontId="5"/>
  </si>
  <si>
    <t>（参考）入力項目と税証明書との対応関係（仙台市の証明書の場合）</t>
    <rPh sb="1" eb="3">
      <t>サンコウ</t>
    </rPh>
    <rPh sb="4" eb="6">
      <t>ニュウリョク</t>
    </rPh>
    <rPh sb="6" eb="8">
      <t>コウモク</t>
    </rPh>
    <rPh sb="9" eb="10">
      <t>ゼイ</t>
    </rPh>
    <rPh sb="10" eb="12">
      <t>ショウメイ</t>
    </rPh>
    <rPh sb="12" eb="13">
      <t>ショ</t>
    </rPh>
    <rPh sb="15" eb="17">
      <t>タイオウ</t>
    </rPh>
    <rPh sb="17" eb="19">
      <t>カンケイ</t>
    </rPh>
    <rPh sb="20" eb="23">
      <t>センダイシ</t>
    </rPh>
    <rPh sb="24" eb="27">
      <t>ショウメイショ</t>
    </rPh>
    <rPh sb="28" eb="30">
      <t>バアイ</t>
    </rPh>
    <phoneticPr fontId="5"/>
  </si>
  <si>
    <r>
      <t>　この試算シートは、児童クラブ保護者負担金の減免制度（令和7年度児童クラブご利用案内14ページ）において、減免区分３（市民税課税であって所得税非課税）の申請を行う上での参考としていただくものです。
　お手元にご自身の</t>
    </r>
    <r>
      <rPr>
        <b/>
        <sz val="10.5"/>
        <color theme="1"/>
        <rFont val="ＭＳ ゴシック"/>
        <family val="3"/>
        <charset val="128"/>
      </rPr>
      <t>令和７年度 市・県民税課税証明書をご用意の上</t>
    </r>
    <r>
      <rPr>
        <sz val="10.5"/>
        <color theme="1"/>
        <rFont val="ＭＳ ゴシック"/>
        <family val="3"/>
        <charset val="128"/>
      </rPr>
      <t>、以下の⑴～⑶に入力してください。（⑵と⑶は対象となる場合のみ入力してください。）</t>
    </r>
    <rPh sb="3" eb="5">
      <t>シサン</t>
    </rPh>
    <rPh sb="10" eb="12">
      <t>ジドウ</t>
    </rPh>
    <rPh sb="15" eb="21">
      <t>ホゴシャフタンキン</t>
    </rPh>
    <rPh sb="22" eb="24">
      <t>ゲンメン</t>
    </rPh>
    <rPh sb="24" eb="26">
      <t>セイド</t>
    </rPh>
    <rPh sb="27" eb="29">
      <t>レイワ</t>
    </rPh>
    <rPh sb="30" eb="32">
      <t>ネンド</t>
    </rPh>
    <rPh sb="32" eb="34">
      <t>ジドウ</t>
    </rPh>
    <rPh sb="38" eb="40">
      <t>リヨウ</t>
    </rPh>
    <rPh sb="40" eb="42">
      <t>アンナイ</t>
    </rPh>
    <rPh sb="53" eb="55">
      <t>ゲンメン</t>
    </rPh>
    <rPh sb="55" eb="57">
      <t>クブン</t>
    </rPh>
    <rPh sb="59" eb="62">
      <t>シミンゼイ</t>
    </rPh>
    <rPh sb="62" eb="64">
      <t>カゼイ</t>
    </rPh>
    <rPh sb="68" eb="71">
      <t>ショトクゼイ</t>
    </rPh>
    <rPh sb="71" eb="74">
      <t>ヒカゼイ</t>
    </rPh>
    <rPh sb="84" eb="86">
      <t>サンコウ</t>
    </rPh>
    <rPh sb="101" eb="103">
      <t>テモト</t>
    </rPh>
    <rPh sb="105" eb="107">
      <t>ジシン</t>
    </rPh>
    <rPh sb="108" eb="110">
      <t>レイワ</t>
    </rPh>
    <rPh sb="111" eb="113">
      <t>ネンド</t>
    </rPh>
    <rPh sb="114" eb="115">
      <t>シ</t>
    </rPh>
    <rPh sb="116" eb="119">
      <t>ケンミンゼイ</t>
    </rPh>
    <rPh sb="119" eb="121">
      <t>カゼイ</t>
    </rPh>
    <rPh sb="121" eb="124">
      <t>ショウメイショ</t>
    </rPh>
    <rPh sb="126" eb="128">
      <t>ヨウイ</t>
    </rPh>
    <rPh sb="129" eb="130">
      <t>ウエ</t>
    </rPh>
    <rPh sb="131" eb="133">
      <t>イカ</t>
    </rPh>
    <rPh sb="138" eb="140">
      <t>ニュウリョク</t>
    </rPh>
    <rPh sb="152" eb="154">
      <t>タイショウ</t>
    </rPh>
    <rPh sb="157" eb="159">
      <t>バアイ</t>
    </rPh>
    <rPh sb="161" eb="163">
      <t>ニュウリョク</t>
    </rPh>
    <phoneticPr fontId="5"/>
  </si>
  <si>
    <t>　このシートはあくまでも試算であるため、実際に申請いただいた場合の結果と異なる場合もありますのでご了承ください。</t>
    <rPh sb="49" eb="51">
      <t>リョウショウ</t>
    </rPh>
    <phoneticPr fontId="5"/>
  </si>
  <si>
    <t>　このシートはあくまでも試算であるため、実際に申請いただいた場合の結果と異なる場合もありますのでご了承ください。</t>
    <phoneticPr fontId="5"/>
  </si>
  <si>
    <r>
      <t>⑶　お手元の令和7年度課税証明書で</t>
    </r>
    <r>
      <rPr>
        <b/>
        <u/>
        <sz val="10.5"/>
        <color theme="1"/>
        <rFont val="ＭＳ ゴシック"/>
        <family val="3"/>
        <charset val="128"/>
      </rPr>
      <t>ひとり親控除が適用されていない</t>
    </r>
    <r>
      <rPr>
        <b/>
        <sz val="10.5"/>
        <color theme="1"/>
        <rFont val="ＭＳ ゴシック"/>
        <family val="3"/>
        <charset val="128"/>
      </rPr>
      <t>場合で、</t>
    </r>
    <rPh sb="3" eb="5">
      <t>テモト</t>
    </rPh>
    <rPh sb="6" eb="8">
      <t>レイワ</t>
    </rPh>
    <rPh sb="9" eb="11">
      <t>ネンド</t>
    </rPh>
    <rPh sb="11" eb="13">
      <t>カゼイ</t>
    </rPh>
    <rPh sb="13" eb="16">
      <t>ショウメイショ</t>
    </rPh>
    <rPh sb="20" eb="21">
      <t>オヤ</t>
    </rPh>
    <rPh sb="21" eb="23">
      <t>コウジョ</t>
    </rPh>
    <rPh sb="24" eb="26">
      <t>テキヨウ</t>
    </rPh>
    <rPh sb="32" eb="34">
      <t>バアイ</t>
    </rPh>
    <phoneticPr fontId="5"/>
  </si>
  <si>
    <t>　　次の状況に該当する場合○を選択してください。</t>
    <rPh sb="2" eb="3">
      <t>ツギ</t>
    </rPh>
    <rPh sb="4" eb="6">
      <t>ジョウキョウ</t>
    </rPh>
    <rPh sb="7" eb="9">
      <t>ガイトウ</t>
    </rPh>
    <rPh sb="11" eb="13">
      <t>バアイ</t>
    </rPh>
    <rPh sb="15" eb="17">
      <t>センタク</t>
    </rPh>
    <phoneticPr fontId="5"/>
  </si>
  <si>
    <t>申請日時点において、事実婚も含め、配偶者はいない。</t>
    <rPh sb="0" eb="2">
      <t>シンセイ</t>
    </rPh>
    <rPh sb="2" eb="3">
      <t>ビ</t>
    </rPh>
    <rPh sb="3" eb="5">
      <t>ジテン</t>
    </rPh>
    <rPh sb="10" eb="13">
      <t>ジジツコン</t>
    </rPh>
    <rPh sb="14" eb="15">
      <t>フク</t>
    </rPh>
    <rPh sb="17" eb="20">
      <t>ハイグウシャ</t>
    </rPh>
    <phoneticPr fontId="5"/>
  </si>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</sst>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quot;万円以下&quot;"/>
    <numFmt numFmtId="178" formatCode="#,##0\ &quot;円&quot;"/>
    <numFmt numFmtId="179" formatCode="#,##0\ &quot;円から&quot;"/>
    <numFmt numFmtId="180" formatCode="#,##0\ &quot;円まで&quot;"/>
    <numFmt numFmtId="181" formatCode="yyyy/m/d;@"/>
  </numFmts>
  <fonts count="31" x14ac:knownFonts="1">
    <font>
      <sz val="11"/>
      <color theme="1"/>
      <name val="游ゴシック"/>
      <family val="2"/>
      <scheme val="minor"/>
    </font>
    <font>
      <sz val="11"/>
      <color theme="1"/>
      <name val="游ゴシック"/>
      <family val="2"/>
      <scheme val="minor"/>
    </font>
    <font>
      <sz val="11"/>
      <color theme="1"/>
      <name val="ＭＳ Ｐゴシック"/>
      <family val="3"/>
      <charset val="128"/>
    </font>
    <font>
      <sz val="10.5"/>
      <color theme="1"/>
      <name val="ＭＳ ゴシック"/>
      <family val="3"/>
      <charset val="128"/>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sz val="18"/>
      <color theme="1"/>
      <name val="ＭＳ Ｐゴシック"/>
      <family val="3"/>
      <charset val="128"/>
    </font>
    <font>
      <b/>
      <sz val="11"/>
      <color theme="1"/>
      <name val="ＭＳ Ｐゴシック"/>
      <family val="3"/>
      <charset val="128"/>
    </font>
    <font>
      <sz val="11"/>
      <color rgb="FFFF0000"/>
      <name val="ＭＳ Ｐゴシック"/>
      <family val="3"/>
      <charset val="128"/>
    </font>
    <font>
      <sz val="22"/>
      <color theme="1"/>
      <name val="ＭＳ Ｐゴシック"/>
      <family val="3"/>
      <charset val="128"/>
    </font>
    <font>
      <sz val="24"/>
      <color theme="1"/>
      <name val="ＭＳ Ｐゴシック"/>
      <family val="3"/>
      <charset val="128"/>
    </font>
    <font>
      <sz val="10"/>
      <color theme="1"/>
      <name val="ＭＳ Ｐゴシック"/>
      <family val="3"/>
      <charset val="128"/>
    </font>
    <font>
      <sz val="11"/>
      <color theme="1"/>
      <name val="ＭＳ ゴシック"/>
      <family val="3"/>
      <charset val="128"/>
    </font>
    <font>
      <b/>
      <sz val="10.5"/>
      <color theme="1"/>
      <name val="ＭＳ ゴシック"/>
      <family val="3"/>
      <charset val="128"/>
    </font>
    <font>
      <b/>
      <u/>
      <sz val="10.5"/>
      <color theme="1"/>
      <name val="ＭＳ ゴシック"/>
      <family val="3"/>
      <charset val="128"/>
    </font>
    <font>
      <b/>
      <sz val="14"/>
      <color theme="1"/>
      <name val="ＭＳ ゴシック"/>
      <family val="3"/>
      <charset val="128"/>
    </font>
    <font>
      <sz val="14"/>
      <name val="ＭＳ ゴシック"/>
      <family val="3"/>
      <charset val="128"/>
    </font>
    <font>
      <sz val="10.5"/>
      <name val="ＭＳ ゴシック"/>
      <family val="3"/>
      <charset val="128"/>
    </font>
    <font>
      <sz val="10.5"/>
      <color theme="0"/>
      <name val="ＭＳ ゴシック"/>
      <family val="3"/>
      <charset val="128"/>
    </font>
    <font>
      <sz val="14"/>
      <color theme="0"/>
      <name val="ＭＳ ゴシック"/>
      <family val="3"/>
      <charset val="128"/>
    </font>
    <font>
      <sz val="18"/>
      <color theme="0"/>
      <name val="ＭＳ ゴシック"/>
      <family val="3"/>
      <charset val="128"/>
    </font>
    <font>
      <sz val="10.5"/>
      <color theme="1"/>
      <name val="ＭＳ 明朝"/>
      <family val="1"/>
      <charset val="128"/>
    </font>
    <font>
      <sz val="11"/>
      <color theme="1"/>
      <name val="ＭＳ 明朝"/>
      <family val="1"/>
      <charset val="128"/>
    </font>
    <font>
      <sz val="9"/>
      <color theme="1"/>
      <name val="ＭＳ ゴシック"/>
      <family val="3"/>
      <charset val="128"/>
    </font>
    <font>
      <u/>
      <sz val="10.5"/>
      <color theme="1"/>
      <name val="ＭＳ 明朝"/>
      <family val="1"/>
      <charset val="128"/>
    </font>
    <font>
      <sz val="12"/>
      <color theme="1"/>
      <name val="ＭＳ ゴシック"/>
      <family val="3"/>
      <charset val="128"/>
    </font>
    <font>
      <b/>
      <sz val="12"/>
      <color theme="1"/>
      <name val="ＭＳ ゴシック"/>
      <family val="3"/>
      <charset val="128"/>
    </font>
    <font>
      <sz val="8"/>
      <color theme="1"/>
      <name val="ＭＳ 明朝"/>
      <family val="1"/>
      <charset val="128"/>
    </font>
    <font>
      <b/>
      <sz val="10.5"/>
      <color theme="1"/>
      <name val="ＭＳ 明朝"/>
      <family val="1"/>
      <charset val="128"/>
    </font>
    <font>
      <sz val="18"/>
      <color theme="0"/>
      <name val="ＭＳ Ｐゴシック"/>
      <family val="3"/>
      <charset val="128"/>
    </font>
  </fonts>
  <fills count="10">
    <fill>
      <patternFill patternType="none"/>
    </fill>
    <fill>
      <patternFill patternType="gray125"/>
    </fill>
    <fill>
      <patternFill patternType="solid">
        <fgColor theme="9"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rgb="FFCCFF66"/>
        <bgColor indexed="64"/>
      </patternFill>
    </fill>
    <fill>
      <patternFill patternType="solid">
        <fgColor rgb="FFFF99FF"/>
        <bgColor indexed="64"/>
      </patternFill>
    </fill>
    <fill>
      <patternFill patternType="solid">
        <fgColor theme="1"/>
        <bgColor indexed="64"/>
      </patternFill>
    </fill>
    <fill>
      <patternFill patternType="solid">
        <fgColor rgb="FF9999FF"/>
        <bgColor indexed="64"/>
      </patternFill>
    </fill>
    <fill>
      <patternFill patternType="solid">
        <fgColor theme="0"/>
        <bgColor indexed="64"/>
      </patternFill>
    </fill>
  </fills>
  <borders count="9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auto="1"/>
      </right>
      <top style="medium">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medium">
        <color indexed="64"/>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auto="1"/>
      </top>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medium">
        <color indexed="64"/>
      </left>
      <right style="thin">
        <color auto="1"/>
      </right>
      <top style="thin">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style="medium">
        <color indexed="64"/>
      </top>
      <bottom/>
      <diagonal/>
    </border>
    <border>
      <left/>
      <right/>
      <top/>
      <bottom style="thin">
        <color auto="1"/>
      </bottom>
      <diagonal/>
    </border>
    <border>
      <left style="medium">
        <color auto="1"/>
      </left>
      <right style="thin">
        <color auto="1"/>
      </right>
      <top style="medium">
        <color auto="1"/>
      </top>
      <bottom style="medium">
        <color auto="1"/>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diagonalUp="1">
      <left style="thin">
        <color auto="1"/>
      </left>
      <right style="thin">
        <color auto="1"/>
      </right>
      <top style="medium">
        <color indexed="64"/>
      </top>
      <bottom style="thin">
        <color auto="1"/>
      </bottom>
      <diagonal style="hair">
        <color auto="1"/>
      </diagonal>
    </border>
    <border>
      <left style="thin">
        <color auto="1"/>
      </left>
      <right/>
      <top style="thin">
        <color auto="1"/>
      </top>
      <bottom style="medium">
        <color indexed="64"/>
      </bottom>
      <diagonal/>
    </border>
    <border diagonalUp="1">
      <left style="thin">
        <color auto="1"/>
      </left>
      <right style="thin">
        <color auto="1"/>
      </right>
      <top style="thin">
        <color auto="1"/>
      </top>
      <bottom style="medium">
        <color indexed="64"/>
      </bottom>
      <diagonal style="hair">
        <color auto="1"/>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right style="hair">
        <color auto="1"/>
      </right>
      <top style="hair">
        <color auto="1"/>
      </top>
      <bottom/>
      <diagonal/>
    </border>
    <border>
      <left/>
      <right/>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diagonal/>
    </border>
    <border>
      <left style="hair">
        <color auto="1"/>
      </left>
      <right/>
      <top/>
      <bottom style="hair">
        <color auto="1"/>
      </bottom>
      <diagonal/>
    </border>
    <border>
      <left/>
      <right style="hair">
        <color auto="1"/>
      </right>
      <top/>
      <bottom style="hair">
        <color auto="1"/>
      </bottom>
      <diagonal/>
    </border>
    <border diagonalUp="1">
      <left style="hair">
        <color auto="1"/>
      </left>
      <right/>
      <top style="hair">
        <color auto="1"/>
      </top>
      <bottom style="hair">
        <color auto="1"/>
      </bottom>
      <diagonal style="hair">
        <color auto="1"/>
      </diagonal>
    </border>
    <border diagonalUp="1">
      <left/>
      <right style="hair">
        <color auto="1"/>
      </right>
      <top style="hair">
        <color auto="1"/>
      </top>
      <bottom style="hair">
        <color auto="1"/>
      </bottom>
      <diagonal style="hair">
        <color auto="1"/>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auto="1"/>
      </left>
      <right/>
      <top/>
      <bottom/>
      <diagonal/>
    </border>
    <border>
      <left style="medium">
        <color indexed="64"/>
      </left>
      <right style="hair">
        <color auto="1"/>
      </right>
      <top style="medium">
        <color indexed="64"/>
      </top>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medium">
        <color indexed="64"/>
      </left>
      <right style="hair">
        <color auto="1"/>
      </right>
      <top/>
      <bottom/>
      <diagonal/>
    </border>
    <border>
      <left style="hair">
        <color auto="1"/>
      </left>
      <right style="medium">
        <color indexed="64"/>
      </right>
      <top style="hair">
        <color auto="1"/>
      </top>
      <bottom style="hair">
        <color auto="1"/>
      </bottom>
      <diagonal/>
    </border>
    <border>
      <left style="medium">
        <color indexed="64"/>
      </left>
      <right style="hair">
        <color auto="1"/>
      </right>
      <top/>
      <bottom style="medium">
        <color indexed="64"/>
      </bottom>
      <diagonal/>
    </border>
    <border>
      <left style="hair">
        <color auto="1"/>
      </left>
      <right/>
      <top/>
      <bottom style="medium">
        <color indexed="64"/>
      </bottom>
      <diagonal/>
    </border>
    <border>
      <left/>
      <right style="hair">
        <color auto="1"/>
      </right>
      <top/>
      <bottom style="medium">
        <color indexed="64"/>
      </bottom>
      <diagonal/>
    </border>
    <border>
      <left style="hair">
        <color auto="1"/>
      </left>
      <right/>
      <top style="hair">
        <color auto="1"/>
      </top>
      <bottom style="medium">
        <color indexed="64"/>
      </bottom>
      <diagonal/>
    </border>
    <border>
      <left/>
      <right/>
      <top style="hair">
        <color auto="1"/>
      </top>
      <bottom style="medium">
        <color indexed="64"/>
      </bottom>
      <diagonal/>
    </border>
    <border>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style="medium">
        <color indexed="64"/>
      </left>
      <right/>
      <top/>
      <bottom style="hair">
        <color auto="1"/>
      </bottom>
      <diagonal/>
    </border>
    <border>
      <left/>
      <right style="medium">
        <color indexed="64"/>
      </right>
      <top/>
      <bottom style="hair">
        <color auto="1"/>
      </bottom>
      <diagonal/>
    </border>
    <border>
      <left style="medium">
        <color indexed="64"/>
      </left>
      <right style="hair">
        <color auto="1"/>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right style="hair">
        <color auto="1"/>
      </right>
      <top style="medium">
        <color indexed="64"/>
      </top>
      <bottom style="hair">
        <color auto="1"/>
      </bottom>
      <diagonal/>
    </border>
    <border>
      <left/>
      <right style="hair">
        <color auto="1"/>
      </right>
      <top/>
      <bottom/>
      <diagonal/>
    </border>
    <border>
      <left style="medium">
        <color indexed="64"/>
      </left>
      <right/>
      <top/>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hair">
        <color auto="1"/>
      </right>
      <top style="medium">
        <color indexed="64"/>
      </top>
      <bottom style="medium">
        <color indexed="64"/>
      </bottom>
      <diagonal/>
    </border>
    <border>
      <left style="hair">
        <color auto="1"/>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style="hair">
        <color auto="1"/>
      </right>
      <top style="medium">
        <color indexed="64"/>
      </top>
      <bottom/>
      <diagonal/>
    </border>
    <border>
      <left/>
      <right style="medium">
        <color indexed="64"/>
      </right>
      <top/>
      <bottom/>
      <diagonal/>
    </border>
  </borders>
  <cellStyleXfs count="2">
    <xf numFmtId="0" fontId="0" fillId="0" borderId="0"/>
    <xf numFmtId="0" fontId="4" fillId="0" borderId="0">
      <alignment vertical="center"/>
    </xf>
  </cellStyleXfs>
  <cellXfs count="359">
    <xf numFmtId="0" fontId="0" fillId="0" borderId="0" xfId="0"/>
    <xf numFmtId="0" fontId="2" fillId="0" borderId="0" xfId="1" applyFont="1">
      <alignment vertical="center"/>
    </xf>
    <xf numFmtId="0" fontId="7" fillId="0" borderId="0" xfId="1" applyFont="1" applyAlignment="1">
      <alignment horizontal="center" vertical="center" shrinkToFit="1"/>
    </xf>
    <xf numFmtId="0" fontId="2" fillId="0" borderId="0" xfId="1" applyFont="1" applyBorder="1" applyAlignment="1">
      <alignment vertical="center"/>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2" fillId="2" borderId="3" xfId="1" applyFont="1" applyFill="1" applyBorder="1" applyAlignment="1">
      <alignment horizontal="center" vertical="center"/>
    </xf>
    <xf numFmtId="0" fontId="2" fillId="3" borderId="4" xfId="1" applyFont="1" applyFill="1" applyBorder="1" applyAlignment="1">
      <alignment horizontal="center" vertical="center"/>
    </xf>
    <xf numFmtId="0" fontId="2" fillId="2" borderId="9" xfId="1" applyFont="1" applyFill="1" applyBorder="1" applyAlignment="1">
      <alignment horizontal="center" vertical="center"/>
    </xf>
    <xf numFmtId="0" fontId="2" fillId="3" borderId="10" xfId="1" applyFont="1" applyFill="1" applyBorder="1" applyAlignment="1">
      <alignment horizontal="center" vertical="center"/>
    </xf>
    <xf numFmtId="0" fontId="2" fillId="0" borderId="12" xfId="1" applyFont="1" applyBorder="1" applyAlignment="1">
      <alignment horizontal="center" vertical="center" shrinkToFit="1"/>
    </xf>
    <xf numFmtId="3" fontId="2" fillId="0" borderId="12" xfId="1" applyNumberFormat="1" applyFont="1" applyBorder="1">
      <alignment vertical="center"/>
    </xf>
    <xf numFmtId="3" fontId="2" fillId="0" borderId="13" xfId="1" applyNumberFormat="1" applyFont="1" applyBorder="1">
      <alignment vertical="center"/>
    </xf>
    <xf numFmtId="3" fontId="2" fillId="0" borderId="12" xfId="1" applyNumberFormat="1" applyFont="1" applyFill="1" applyBorder="1">
      <alignment vertical="center"/>
    </xf>
    <xf numFmtId="3" fontId="2" fillId="0" borderId="13" xfId="1" applyNumberFormat="1" applyFont="1" applyFill="1" applyBorder="1">
      <alignment vertical="center"/>
    </xf>
    <xf numFmtId="0" fontId="2" fillId="0" borderId="20" xfId="1" applyFont="1" applyFill="1" applyBorder="1" applyAlignment="1">
      <alignment horizontal="center" vertical="center" shrinkToFit="1"/>
    </xf>
    <xf numFmtId="3" fontId="2" fillId="0" borderId="20" xfId="1" applyNumberFormat="1" applyFont="1" applyFill="1" applyBorder="1">
      <alignment vertical="center"/>
    </xf>
    <xf numFmtId="3" fontId="2" fillId="0" borderId="21" xfId="1" applyNumberFormat="1" applyFont="1" applyFill="1" applyBorder="1">
      <alignment vertical="center"/>
    </xf>
    <xf numFmtId="3" fontId="2" fillId="4" borderId="20" xfId="1" applyNumberFormat="1" applyFont="1" applyFill="1" applyBorder="1">
      <alignment vertical="center"/>
    </xf>
    <xf numFmtId="3" fontId="9" fillId="4" borderId="21" xfId="1" applyNumberFormat="1" applyFont="1" applyFill="1" applyBorder="1">
      <alignment vertical="center"/>
    </xf>
    <xf numFmtId="3" fontId="2" fillId="0" borderId="20" xfId="1" applyNumberFormat="1" applyFont="1" applyBorder="1">
      <alignment vertical="center"/>
    </xf>
    <xf numFmtId="3" fontId="2" fillId="0" borderId="21" xfId="1" applyNumberFormat="1" applyFont="1" applyBorder="1">
      <alignment vertical="center"/>
    </xf>
    <xf numFmtId="0" fontId="2" fillId="0" borderId="20" xfId="1" applyFont="1" applyBorder="1" applyAlignment="1">
      <alignment horizontal="center" vertical="center" shrinkToFit="1"/>
    </xf>
    <xf numFmtId="3" fontId="2" fillId="0" borderId="29" xfId="1" applyNumberFormat="1" applyFont="1" applyBorder="1">
      <alignment vertical="center"/>
    </xf>
    <xf numFmtId="3" fontId="2" fillId="0" borderId="30" xfId="1" applyNumberFormat="1" applyFont="1" applyBorder="1">
      <alignment vertical="center"/>
    </xf>
    <xf numFmtId="0" fontId="2" fillId="0" borderId="28" xfId="1" applyFont="1" applyBorder="1" applyAlignment="1">
      <alignment horizontal="center" vertical="center"/>
    </xf>
    <xf numFmtId="0" fontId="2" fillId="0" borderId="29" xfId="1" applyFont="1" applyBorder="1" applyAlignment="1">
      <alignment horizontal="center" vertical="center" shrinkToFit="1"/>
    </xf>
    <xf numFmtId="0" fontId="10" fillId="0" borderId="31" xfId="1" applyFont="1" applyBorder="1" applyAlignment="1">
      <alignment vertical="center"/>
    </xf>
    <xf numFmtId="0" fontId="2" fillId="0" borderId="31" xfId="1" applyFont="1" applyBorder="1" applyAlignment="1">
      <alignment vertical="center"/>
    </xf>
    <xf numFmtId="0" fontId="2" fillId="0" borderId="0" xfId="1" applyFont="1" applyAlignment="1">
      <alignment vertical="center" shrinkToFit="1"/>
    </xf>
    <xf numFmtId="0" fontId="2" fillId="0" borderId="0" xfId="1" applyFont="1" applyAlignment="1">
      <alignment vertical="center"/>
    </xf>
    <xf numFmtId="0" fontId="12" fillId="0" borderId="0" xfId="1" applyFont="1" applyAlignment="1">
      <alignment vertical="center"/>
    </xf>
    <xf numFmtId="0" fontId="2" fillId="0" borderId="1" xfId="1" applyFont="1" applyBorder="1" applyAlignment="1">
      <alignment vertical="center"/>
    </xf>
    <xf numFmtId="0" fontId="2" fillId="0" borderId="7" xfId="1" applyFont="1" applyBorder="1" applyAlignment="1">
      <alignment horizontal="center" vertical="center" shrinkToFit="1"/>
    </xf>
    <xf numFmtId="0" fontId="2" fillId="0" borderId="9" xfId="1" applyFont="1" applyBorder="1" applyAlignment="1">
      <alignment horizontal="center" vertical="center" shrinkToFit="1"/>
    </xf>
    <xf numFmtId="0" fontId="2" fillId="0" borderId="33" xfId="1" applyFont="1" applyBorder="1" applyAlignment="1">
      <alignment horizontal="center" vertical="center" shrinkToFit="1"/>
    </xf>
    <xf numFmtId="0" fontId="2" fillId="0" borderId="6" xfId="1" applyFont="1" applyBorder="1" applyAlignment="1">
      <alignment horizontal="center" vertical="center"/>
    </xf>
    <xf numFmtId="0" fontId="2" fillId="0" borderId="3" xfId="1" applyFont="1" applyBorder="1" applyAlignment="1">
      <alignment horizontal="center" vertical="center"/>
    </xf>
    <xf numFmtId="0" fontId="2" fillId="0" borderId="11" xfId="1" applyFont="1" applyBorder="1" applyAlignment="1">
      <alignment horizontal="center" vertical="center"/>
    </xf>
    <xf numFmtId="0" fontId="2" fillId="0" borderId="17" xfId="1" applyFont="1" applyBorder="1" applyAlignment="1">
      <alignment horizontal="center" vertical="center"/>
    </xf>
    <xf numFmtId="0" fontId="2" fillId="0" borderId="12" xfId="1" applyFont="1" applyBorder="1" applyAlignment="1">
      <alignment horizontal="center" vertical="center"/>
    </xf>
    <xf numFmtId="0" fontId="2" fillId="0" borderId="19" xfId="1" applyFont="1" applyBorder="1" applyAlignment="1">
      <alignment horizontal="center" vertical="center"/>
    </xf>
    <xf numFmtId="0" fontId="2" fillId="0" borderId="25" xfId="1" applyFont="1" applyBorder="1" applyAlignment="1">
      <alignment horizontal="center" vertical="center"/>
    </xf>
    <xf numFmtId="0" fontId="2" fillId="0" borderId="20" xfId="1" applyFont="1" applyBorder="1" applyAlignment="1">
      <alignment horizontal="center" vertical="center"/>
    </xf>
    <xf numFmtId="0" fontId="2" fillId="0" borderId="29" xfId="1" applyFont="1" applyFill="1" applyBorder="1" applyAlignment="1">
      <alignment horizontal="center" vertical="center" shrinkToFit="1"/>
    </xf>
    <xf numFmtId="0" fontId="2" fillId="0" borderId="19" xfId="1" applyFont="1" applyFill="1" applyBorder="1" applyAlignment="1">
      <alignment horizontal="center" vertical="center"/>
    </xf>
    <xf numFmtId="0" fontId="2" fillId="0" borderId="25" xfId="1" applyFont="1" applyFill="1" applyBorder="1" applyAlignment="1">
      <alignment horizontal="center" vertical="center"/>
    </xf>
    <xf numFmtId="0" fontId="2" fillId="0" borderId="20" xfId="1" applyFont="1" applyFill="1" applyBorder="1" applyAlignment="1">
      <alignment horizontal="center" vertical="center"/>
    </xf>
    <xf numFmtId="0" fontId="2" fillId="0" borderId="38" xfId="1" applyFont="1" applyBorder="1" applyAlignment="1">
      <alignment horizontal="center" vertical="center" shrinkToFit="1"/>
    </xf>
    <xf numFmtId="3" fontId="2" fillId="0" borderId="38" xfId="1" applyNumberFormat="1" applyFont="1" applyBorder="1">
      <alignment vertical="center"/>
    </xf>
    <xf numFmtId="3" fontId="2" fillId="0" borderId="39" xfId="1" applyNumberFormat="1" applyFont="1" applyBorder="1">
      <alignment vertical="center"/>
    </xf>
    <xf numFmtId="0" fontId="2" fillId="0" borderId="40" xfId="1" applyFont="1" applyFill="1" applyBorder="1" applyAlignment="1">
      <alignment horizontal="center" vertical="center"/>
    </xf>
    <xf numFmtId="3" fontId="2" fillId="0" borderId="40" xfId="1" applyNumberFormat="1" applyFont="1" applyFill="1" applyBorder="1">
      <alignment vertical="center"/>
    </xf>
    <xf numFmtId="3" fontId="2" fillId="0" borderId="41" xfId="1" applyNumberFormat="1" applyFont="1" applyFill="1" applyBorder="1">
      <alignment vertical="center"/>
    </xf>
    <xf numFmtId="3" fontId="2" fillId="0" borderId="42" xfId="1" applyNumberFormat="1" applyFont="1" applyBorder="1">
      <alignment vertical="center"/>
    </xf>
    <xf numFmtId="0" fontId="2" fillId="0" borderId="37" xfId="1" applyFont="1" applyBorder="1" applyAlignment="1">
      <alignment horizontal="center" vertical="center"/>
    </xf>
    <xf numFmtId="0" fontId="2" fillId="0" borderId="43" xfId="1" applyFont="1" applyBorder="1" applyAlignment="1">
      <alignment horizontal="center" vertical="center"/>
    </xf>
    <xf numFmtId="0" fontId="2" fillId="0" borderId="29" xfId="1" applyFont="1" applyFill="1" applyBorder="1" applyAlignment="1">
      <alignment horizontal="center" vertical="center"/>
    </xf>
    <xf numFmtId="3" fontId="2" fillId="0" borderId="29" xfId="1" applyNumberFormat="1" applyFont="1" applyFill="1" applyBorder="1">
      <alignment vertical="center"/>
    </xf>
    <xf numFmtId="3" fontId="2" fillId="0" borderId="30" xfId="1" applyNumberFormat="1" applyFont="1" applyFill="1" applyBorder="1">
      <alignment vertical="center"/>
    </xf>
    <xf numFmtId="3" fontId="2" fillId="0" borderId="44" xfId="1" applyNumberFormat="1" applyFont="1" applyBorder="1">
      <alignment vertical="center"/>
    </xf>
    <xf numFmtId="0" fontId="2" fillId="2" borderId="33" xfId="1" applyFont="1" applyFill="1" applyBorder="1" applyAlignment="1">
      <alignment horizontal="center" vertical="center"/>
    </xf>
    <xf numFmtId="3" fontId="2" fillId="0" borderId="11" xfId="1" applyNumberFormat="1" applyFont="1" applyBorder="1">
      <alignment vertical="center"/>
    </xf>
    <xf numFmtId="3" fontId="2" fillId="0" borderId="19" xfId="1" applyNumberFormat="1" applyFont="1" applyFill="1" applyBorder="1">
      <alignment vertical="center"/>
    </xf>
    <xf numFmtId="3" fontId="2" fillId="0" borderId="21" xfId="1" applyNumberFormat="1" applyFont="1" applyFill="1" applyBorder="1" applyAlignment="1">
      <alignment vertical="center" shrinkToFit="1"/>
    </xf>
    <xf numFmtId="0" fontId="2" fillId="0" borderId="19" xfId="1" applyFont="1" applyFill="1" applyBorder="1" applyAlignment="1">
      <alignment horizontal="center" vertical="center" shrinkToFit="1"/>
    </xf>
    <xf numFmtId="0" fontId="2" fillId="0" borderId="0" xfId="1" applyFont="1" applyFill="1" applyBorder="1" applyAlignment="1">
      <alignment vertical="center" shrinkToFit="1"/>
    </xf>
    <xf numFmtId="0" fontId="2" fillId="0" borderId="0" xfId="1" applyFont="1" applyFill="1" applyAlignment="1">
      <alignment horizontal="center" vertical="center"/>
    </xf>
    <xf numFmtId="0" fontId="2" fillId="0" borderId="0" xfId="1" applyFont="1" applyFill="1" applyBorder="1">
      <alignment vertical="center"/>
    </xf>
    <xf numFmtId="3" fontId="2" fillId="0" borderId="28" xfId="1" applyNumberFormat="1" applyFont="1" applyBorder="1">
      <alignment vertical="center"/>
    </xf>
    <xf numFmtId="0" fontId="3" fillId="0" borderId="0" xfId="0" applyFont="1" applyAlignment="1">
      <alignment vertical="center"/>
    </xf>
    <xf numFmtId="0" fontId="3" fillId="5" borderId="45" xfId="0" applyFont="1" applyFill="1" applyBorder="1" applyAlignment="1">
      <alignment horizontal="center" vertical="center"/>
    </xf>
    <xf numFmtId="0" fontId="3" fillId="5" borderId="45" xfId="0" applyFont="1" applyFill="1" applyBorder="1" applyAlignment="1">
      <alignment vertical="center"/>
    </xf>
    <xf numFmtId="0" fontId="3" fillId="6" borderId="45" xfId="0" applyFont="1" applyFill="1" applyBorder="1" applyAlignment="1">
      <alignment vertical="center"/>
    </xf>
    <xf numFmtId="0" fontId="3" fillId="0" borderId="20" xfId="0" applyFont="1" applyBorder="1" applyAlignment="1">
      <alignment vertical="center"/>
    </xf>
    <xf numFmtId="14" fontId="3" fillId="0" borderId="20" xfId="0" applyNumberFormat="1" applyFont="1" applyBorder="1" applyAlignment="1">
      <alignment vertical="center"/>
    </xf>
    <xf numFmtId="0" fontId="3" fillId="6" borderId="45" xfId="0" applyFont="1" applyFill="1" applyBorder="1" applyAlignment="1">
      <alignment horizontal="center" vertical="center" shrinkToFit="1"/>
    </xf>
    <xf numFmtId="176" fontId="13" fillId="0" borderId="45" xfId="0" applyNumberFormat="1" applyFont="1" applyBorder="1" applyAlignment="1" applyProtection="1">
      <alignment horizontal="center" vertical="center"/>
      <protection locked="0"/>
    </xf>
    <xf numFmtId="177" fontId="13" fillId="0" borderId="45" xfId="0" applyNumberFormat="1" applyFont="1" applyFill="1" applyBorder="1" applyAlignment="1" applyProtection="1">
      <alignment horizontal="center" vertical="center" shrinkToFit="1"/>
      <protection locked="0"/>
    </xf>
    <xf numFmtId="176" fontId="13" fillId="0" borderId="45" xfId="0" applyNumberFormat="1" applyFont="1" applyBorder="1" applyAlignment="1" applyProtection="1">
      <alignment horizontal="center" vertical="center" shrinkToFit="1"/>
      <protection locked="0"/>
    </xf>
    <xf numFmtId="176" fontId="13" fillId="4" borderId="45" xfId="0" applyNumberFormat="1" applyFont="1" applyFill="1" applyBorder="1" applyAlignment="1" applyProtection="1">
      <alignment vertical="center"/>
    </xf>
    <xf numFmtId="176" fontId="13" fillId="6" borderId="45" xfId="0" applyNumberFormat="1" applyFont="1" applyFill="1" applyBorder="1" applyAlignment="1" applyProtection="1">
      <alignment vertical="center" shrinkToFit="1"/>
      <protection locked="0"/>
    </xf>
    <xf numFmtId="0" fontId="3" fillId="0" borderId="0" xfId="0" applyFont="1" applyAlignment="1">
      <alignment vertical="center" shrinkToFit="1"/>
    </xf>
    <xf numFmtId="0" fontId="3" fillId="3" borderId="20" xfId="0" applyFont="1" applyFill="1" applyBorder="1" applyAlignment="1">
      <alignment horizontal="center" vertical="center" shrinkToFit="1"/>
    </xf>
    <xf numFmtId="9" fontId="3" fillId="0" borderId="20" xfId="0" applyNumberFormat="1" applyFont="1" applyFill="1" applyBorder="1" applyAlignment="1">
      <alignment horizontal="center" vertical="center" shrinkToFit="1"/>
    </xf>
    <xf numFmtId="178" fontId="3" fillId="0" borderId="20" xfId="0" applyNumberFormat="1" applyFont="1" applyFill="1" applyBorder="1" applyAlignment="1">
      <alignment horizontal="center" vertical="center" shrinkToFit="1"/>
    </xf>
    <xf numFmtId="0" fontId="3" fillId="4" borderId="45" xfId="0" applyFont="1" applyFill="1" applyBorder="1" applyAlignment="1">
      <alignment vertical="center"/>
    </xf>
    <xf numFmtId="0" fontId="3" fillId="4" borderId="20" xfId="0" applyNumberFormat="1" applyFont="1" applyFill="1" applyBorder="1" applyAlignment="1">
      <alignment horizontal="center" vertical="center" shrinkToFit="1"/>
    </xf>
    <xf numFmtId="178" fontId="3" fillId="4" borderId="20" xfId="0" applyNumberFormat="1" applyFont="1" applyFill="1" applyBorder="1" applyAlignment="1">
      <alignment vertical="center" shrinkToFit="1"/>
    </xf>
    <xf numFmtId="0" fontId="18" fillId="6" borderId="45" xfId="0" applyFont="1" applyFill="1" applyBorder="1" applyAlignment="1">
      <alignment vertical="center"/>
    </xf>
    <xf numFmtId="0" fontId="3" fillId="0" borderId="0" xfId="0" applyFont="1" applyAlignment="1" applyProtection="1">
      <alignment vertical="center"/>
      <protection hidden="1"/>
    </xf>
    <xf numFmtId="0" fontId="3" fillId="5" borderId="45" xfId="0" applyFont="1" applyFill="1" applyBorder="1" applyAlignment="1" applyProtection="1">
      <alignment vertical="center"/>
    </xf>
    <xf numFmtId="0" fontId="3" fillId="0" borderId="0" xfId="0" applyFont="1" applyAlignment="1" applyProtection="1">
      <alignment vertical="center"/>
    </xf>
    <xf numFmtId="0" fontId="3" fillId="6" borderId="45"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0" xfId="0" applyFont="1" applyFill="1" applyAlignment="1" applyProtection="1">
      <alignment vertical="center"/>
    </xf>
    <xf numFmtId="0" fontId="14" fillId="0" borderId="0" xfId="0" applyFont="1" applyAlignment="1" applyProtection="1">
      <alignment vertical="center"/>
    </xf>
    <xf numFmtId="0" fontId="3" fillId="0" borderId="0" xfId="0" applyFont="1" applyBorder="1" applyAlignment="1" applyProtection="1">
      <alignment horizontal="right" vertical="center"/>
    </xf>
    <xf numFmtId="0" fontId="0" fillId="0" borderId="0" xfId="0" applyBorder="1" applyAlignment="1" applyProtection="1">
      <alignment horizontal="right" vertical="center"/>
    </xf>
    <xf numFmtId="0" fontId="3" fillId="0" borderId="0" xfId="0" applyFont="1" applyBorder="1" applyAlignment="1" applyProtection="1">
      <alignment vertical="center"/>
    </xf>
    <xf numFmtId="0" fontId="22" fillId="5" borderId="45" xfId="0" applyFont="1" applyFill="1" applyBorder="1" applyAlignment="1" applyProtection="1">
      <alignment vertical="center"/>
      <protection locked="0"/>
    </xf>
    <xf numFmtId="0" fontId="22" fillId="0" borderId="0" xfId="0" applyFont="1" applyAlignment="1" applyProtection="1">
      <alignment vertical="center"/>
    </xf>
    <xf numFmtId="0" fontId="22" fillId="0" borderId="0" xfId="0" applyFont="1" applyAlignment="1" applyProtection="1">
      <alignment horizontal="right" vertical="center"/>
    </xf>
    <xf numFmtId="0" fontId="3" fillId="0" borderId="0" xfId="0" applyFont="1" applyAlignment="1" applyProtection="1">
      <alignment horizontal="left" vertical="center" wrapText="1"/>
    </xf>
    <xf numFmtId="0" fontId="22" fillId="0" borderId="51" xfId="0" applyFont="1" applyBorder="1" applyAlignment="1" applyProtection="1">
      <alignment horizontal="left" vertical="center"/>
    </xf>
    <xf numFmtId="0" fontId="3" fillId="0" borderId="0" xfId="0" applyFont="1" applyBorder="1" applyAlignment="1" applyProtection="1">
      <alignment vertical="center" shrinkToFit="1"/>
    </xf>
    <xf numFmtId="0" fontId="22" fillId="5" borderId="52" xfId="0" applyFont="1" applyFill="1" applyBorder="1" applyAlignment="1" applyProtection="1">
      <alignment horizontal="center" vertical="center"/>
      <protection locked="0"/>
    </xf>
    <xf numFmtId="0" fontId="22" fillId="5" borderId="54" xfId="0" applyFont="1" applyFill="1" applyBorder="1" applyAlignment="1" applyProtection="1">
      <alignment vertical="center"/>
      <protection locked="0"/>
    </xf>
    <xf numFmtId="0" fontId="22" fillId="5" borderId="66" xfId="0" applyFont="1" applyFill="1" applyBorder="1" applyAlignment="1" applyProtection="1">
      <alignment vertical="center"/>
      <protection locked="0"/>
    </xf>
    <xf numFmtId="0" fontId="22" fillId="5" borderId="68" xfId="0" applyFont="1" applyFill="1" applyBorder="1" applyAlignment="1" applyProtection="1">
      <alignment vertical="center"/>
      <protection locked="0"/>
    </xf>
    <xf numFmtId="0" fontId="22" fillId="5" borderId="75" xfId="0" applyFont="1" applyFill="1" applyBorder="1" applyAlignment="1" applyProtection="1">
      <alignment vertical="center"/>
      <protection locked="0"/>
    </xf>
    <xf numFmtId="0" fontId="22" fillId="0" borderId="76" xfId="0" applyFont="1" applyBorder="1" applyAlignment="1" applyProtection="1">
      <alignment horizontal="left" vertical="center"/>
    </xf>
    <xf numFmtId="0" fontId="22" fillId="0" borderId="77" xfId="0" applyFont="1" applyBorder="1" applyAlignment="1" applyProtection="1">
      <alignment horizontal="left" vertical="center"/>
    </xf>
    <xf numFmtId="0" fontId="22" fillId="0" borderId="51" xfId="0" applyFont="1" applyBorder="1" applyAlignment="1" applyProtection="1">
      <alignment vertical="center" shrinkToFit="1"/>
    </xf>
    <xf numFmtId="0" fontId="22" fillId="0" borderId="57" xfId="0" applyFont="1" applyBorder="1" applyAlignment="1" applyProtection="1">
      <alignment vertical="center" shrinkToFit="1"/>
    </xf>
    <xf numFmtId="0" fontId="24" fillId="0" borderId="0" xfId="0" applyFont="1" applyAlignment="1" applyProtection="1">
      <alignment vertical="center" wrapText="1"/>
      <protection hidden="1"/>
    </xf>
    <xf numFmtId="0" fontId="16" fillId="0" borderId="0" xfId="0" applyFont="1" applyBorder="1" applyAlignment="1" applyProtection="1">
      <alignment vertical="center" wrapText="1" shrinkToFit="1"/>
    </xf>
    <xf numFmtId="0" fontId="24" fillId="0" borderId="0" xfId="0" applyFont="1" applyAlignment="1" applyProtection="1">
      <alignment vertical="center" wrapText="1"/>
    </xf>
    <xf numFmtId="0" fontId="3" fillId="8" borderId="0" xfId="0" applyFont="1" applyFill="1" applyAlignment="1" applyProtection="1">
      <alignment vertical="center"/>
    </xf>
    <xf numFmtId="0" fontId="3" fillId="8" borderId="0" xfId="0" applyFont="1" applyFill="1" applyAlignment="1" applyProtection="1">
      <alignment vertical="center"/>
      <protection hidden="1"/>
    </xf>
    <xf numFmtId="0" fontId="3" fillId="8" borderId="0" xfId="0" applyFont="1" applyFill="1" applyBorder="1" applyAlignment="1" applyProtection="1">
      <alignment vertical="center"/>
      <protection hidden="1"/>
    </xf>
    <xf numFmtId="0" fontId="3" fillId="8" borderId="0" xfId="0" applyFont="1" applyFill="1" applyBorder="1" applyAlignment="1" applyProtection="1">
      <alignment vertical="center"/>
    </xf>
    <xf numFmtId="0" fontId="24" fillId="8" borderId="0" xfId="0" applyFont="1" applyFill="1" applyBorder="1" applyAlignment="1" applyProtection="1">
      <alignment vertical="center" wrapText="1"/>
    </xf>
    <xf numFmtId="0" fontId="22" fillId="0" borderId="7" xfId="0" applyFont="1" applyBorder="1" applyAlignment="1" applyProtection="1">
      <alignment vertical="center"/>
    </xf>
    <xf numFmtId="0" fontId="22" fillId="0" borderId="31" xfId="0" applyFont="1" applyBorder="1" applyAlignment="1" applyProtection="1">
      <alignment vertical="center"/>
    </xf>
    <xf numFmtId="0" fontId="22" fillId="0" borderId="60" xfId="0" applyFont="1" applyBorder="1" applyAlignment="1" applyProtection="1">
      <alignment vertical="center"/>
    </xf>
    <xf numFmtId="0" fontId="3" fillId="0" borderId="0" xfId="0" applyFont="1" applyBorder="1" applyAlignment="1" applyProtection="1">
      <alignment vertical="center"/>
      <protection hidden="1"/>
    </xf>
    <xf numFmtId="0" fontId="22" fillId="0" borderId="83" xfId="0" applyFont="1" applyBorder="1" applyAlignment="1" applyProtection="1">
      <alignment vertical="center"/>
    </xf>
    <xf numFmtId="0" fontId="22" fillId="0" borderId="83" xfId="0" applyFont="1" applyBorder="1" applyAlignment="1" applyProtection="1">
      <alignment horizontal="left" vertical="center"/>
    </xf>
    <xf numFmtId="0" fontId="22" fillId="0" borderId="83" xfId="0" applyFont="1" applyBorder="1" applyAlignment="1" applyProtection="1">
      <alignment vertical="center" shrinkToFit="1"/>
    </xf>
    <xf numFmtId="0" fontId="3" fillId="0" borderId="0" xfId="0" applyFont="1" applyBorder="1" applyAlignment="1" applyProtection="1">
      <alignment horizontal="left" vertical="center"/>
    </xf>
    <xf numFmtId="0" fontId="22" fillId="6" borderId="66" xfId="0" applyFont="1" applyFill="1" applyBorder="1" applyAlignment="1" applyProtection="1">
      <alignment horizontal="center" vertical="center" shrinkToFit="1"/>
      <protection locked="0"/>
    </xf>
    <xf numFmtId="0" fontId="22" fillId="6" borderId="68" xfId="0" applyFont="1" applyFill="1" applyBorder="1" applyAlignment="1" applyProtection="1">
      <alignment horizontal="center" vertical="center" shrinkToFit="1"/>
      <protection locked="0"/>
    </xf>
    <xf numFmtId="0" fontId="22" fillId="6" borderId="75" xfId="0" applyFont="1" applyFill="1" applyBorder="1" applyAlignment="1" applyProtection="1">
      <alignment horizontal="center" vertical="center" shrinkToFit="1"/>
      <protection locked="0"/>
    </xf>
    <xf numFmtId="58" fontId="22" fillId="8" borderId="82" xfId="0" applyNumberFormat="1" applyFont="1" applyFill="1" applyBorder="1" applyAlignment="1" applyProtection="1">
      <alignment vertical="center" wrapText="1"/>
    </xf>
    <xf numFmtId="0" fontId="24" fillId="0" borderId="0" xfId="0" applyFont="1" applyAlignment="1" applyProtection="1">
      <alignment horizontal="center" vertical="center" wrapText="1"/>
      <protection hidden="1"/>
    </xf>
    <xf numFmtId="0" fontId="22" fillId="0" borderId="0" xfId="0" applyFont="1" applyBorder="1" applyAlignment="1" applyProtection="1">
      <alignment horizontal="center" vertical="center" shrinkToFit="1"/>
    </xf>
    <xf numFmtId="0" fontId="26" fillId="0" borderId="0" xfId="0" applyFont="1" applyAlignment="1" applyProtection="1">
      <alignment vertical="center"/>
      <protection hidden="1"/>
    </xf>
    <xf numFmtId="0" fontId="22" fillId="0" borderId="49" xfId="0" applyFont="1" applyFill="1" applyBorder="1" applyAlignment="1" applyProtection="1">
      <alignment vertical="center" shrinkToFit="1"/>
    </xf>
    <xf numFmtId="0" fontId="29" fillId="0" borderId="49" xfId="0" applyFont="1" applyFill="1" applyBorder="1" applyAlignment="1" applyProtection="1">
      <alignment vertical="center"/>
    </xf>
    <xf numFmtId="0" fontId="14" fillId="0" borderId="0" xfId="0" applyFont="1" applyBorder="1" applyAlignment="1" applyProtection="1">
      <alignment vertical="center"/>
    </xf>
    <xf numFmtId="0" fontId="3" fillId="0" borderId="48" xfId="0" applyFont="1" applyBorder="1" applyAlignment="1" applyProtection="1">
      <alignment horizontal="center" vertical="center" shrinkToFit="1"/>
      <protection hidden="1"/>
    </xf>
    <xf numFmtId="0" fontId="26" fillId="0" borderId="0" xfId="0" applyFont="1" applyBorder="1" applyAlignment="1" applyProtection="1">
      <alignment horizontal="center" vertical="center"/>
      <protection hidden="1"/>
    </xf>
    <xf numFmtId="3" fontId="22" fillId="0" borderId="49" xfId="0" applyNumberFormat="1" applyFont="1" applyFill="1" applyBorder="1" applyAlignment="1" applyProtection="1">
      <alignment vertical="center" shrinkToFit="1"/>
    </xf>
    <xf numFmtId="0" fontId="22" fillId="8" borderId="63" xfId="0" applyFont="1" applyFill="1" applyBorder="1" applyAlignment="1" applyProtection="1">
      <alignment vertical="center" shrinkToFit="1"/>
    </xf>
    <xf numFmtId="3" fontId="22" fillId="9" borderId="0" xfId="0" applyNumberFormat="1" applyFont="1" applyFill="1" applyBorder="1" applyAlignment="1" applyProtection="1">
      <alignment horizontal="right" vertical="center" shrinkToFit="1"/>
    </xf>
    <xf numFmtId="3" fontId="23" fillId="9" borderId="0" xfId="0" applyNumberFormat="1" applyFont="1" applyFill="1" applyBorder="1" applyAlignment="1" applyProtection="1">
      <alignment horizontal="right" vertical="center" shrinkToFit="1"/>
    </xf>
    <xf numFmtId="0" fontId="26" fillId="0" borderId="7" xfId="0" applyFont="1" applyBorder="1" applyAlignment="1" applyProtection="1">
      <alignment horizontal="center" vertical="center"/>
      <protection hidden="1"/>
    </xf>
    <xf numFmtId="0" fontId="26" fillId="0" borderId="31" xfId="0" applyFont="1" applyBorder="1" applyAlignment="1" applyProtection="1">
      <alignment horizontal="center" vertical="center"/>
      <protection hidden="1"/>
    </xf>
    <xf numFmtId="0" fontId="26" fillId="0" borderId="60" xfId="0" applyFont="1" applyBorder="1" applyAlignment="1" applyProtection="1">
      <alignment horizontal="center" vertical="center"/>
      <protection hidden="1"/>
    </xf>
    <xf numFmtId="0" fontId="26" fillId="0" borderId="61" xfId="0" applyFont="1" applyBorder="1" applyAlignment="1" applyProtection="1">
      <alignment horizontal="center" vertical="center"/>
      <protection hidden="1"/>
    </xf>
    <xf numFmtId="0" fontId="26" fillId="0" borderId="1" xfId="0" applyFont="1" applyBorder="1" applyAlignment="1" applyProtection="1">
      <alignment horizontal="center" vertical="center"/>
      <protection hidden="1"/>
    </xf>
    <xf numFmtId="0" fontId="26" fillId="0" borderId="62" xfId="0" applyFont="1" applyBorder="1" applyAlignment="1" applyProtection="1">
      <alignment horizontal="center" vertical="center"/>
      <protection hidden="1"/>
    </xf>
    <xf numFmtId="0" fontId="3" fillId="0" borderId="0" xfId="0" applyFont="1" applyAlignment="1" applyProtection="1">
      <alignment horizontal="left" vertical="center" wrapText="1"/>
      <protection hidden="1"/>
    </xf>
    <xf numFmtId="0" fontId="14" fillId="0" borderId="0" xfId="0" applyFont="1" applyAlignment="1" applyProtection="1">
      <alignment horizontal="left" vertical="center" wrapText="1"/>
    </xf>
    <xf numFmtId="0" fontId="3" fillId="0" borderId="0" xfId="0" applyFont="1" applyBorder="1" applyAlignment="1" applyProtection="1">
      <alignment horizontal="center" vertical="center"/>
    </xf>
    <xf numFmtId="0" fontId="3" fillId="0" borderId="1" xfId="0" applyFont="1" applyBorder="1" applyAlignment="1" applyProtection="1">
      <alignment horizontal="left" vertical="center" shrinkToFit="1"/>
    </xf>
    <xf numFmtId="0" fontId="16" fillId="0" borderId="0" xfId="0" applyFont="1" applyAlignment="1" applyProtection="1">
      <alignment horizontal="center" vertical="center"/>
    </xf>
    <xf numFmtId="0" fontId="3" fillId="0" borderId="0" xfId="0" applyFont="1" applyAlignment="1" applyProtection="1">
      <alignment horizontal="left" vertical="center" wrapText="1"/>
    </xf>
    <xf numFmtId="0" fontId="3" fillId="0" borderId="0" xfId="0" applyFont="1" applyBorder="1" applyAlignment="1" applyProtection="1">
      <alignment horizontal="center" vertical="center" shrinkToFit="1"/>
    </xf>
    <xf numFmtId="0" fontId="22" fillId="0" borderId="2" xfId="0" applyFont="1" applyBorder="1" applyAlignment="1" applyProtection="1">
      <alignment horizontal="left" vertical="center" shrinkToFit="1"/>
    </xf>
    <xf numFmtId="0" fontId="22" fillId="0" borderId="5" xfId="0" applyFont="1" applyBorder="1" applyAlignment="1" applyProtection="1">
      <alignment horizontal="left" vertical="center" shrinkToFit="1"/>
    </xf>
    <xf numFmtId="0" fontId="22" fillId="0" borderId="86" xfId="0" applyFont="1" applyBorder="1" applyAlignment="1" applyProtection="1">
      <alignment horizontal="left" vertical="center" shrinkToFit="1"/>
    </xf>
    <xf numFmtId="0" fontId="22" fillId="0" borderId="46" xfId="0" applyFont="1" applyBorder="1" applyAlignment="1" applyProtection="1">
      <alignment horizontal="center" vertical="center" shrinkToFit="1"/>
    </xf>
    <xf numFmtId="0" fontId="22" fillId="0" borderId="47" xfId="0" applyFont="1" applyBorder="1" applyAlignment="1" applyProtection="1">
      <alignment horizontal="center" vertical="center" shrinkToFit="1"/>
    </xf>
    <xf numFmtId="0" fontId="22" fillId="0" borderId="48" xfId="0" applyFont="1" applyBorder="1" applyAlignment="1" applyProtection="1">
      <alignment horizontal="center" vertical="center" shrinkToFit="1"/>
    </xf>
    <xf numFmtId="3" fontId="22" fillId="6" borderId="87" xfId="0" applyNumberFormat="1" applyFont="1" applyFill="1" applyBorder="1" applyAlignment="1" applyProtection="1">
      <alignment horizontal="right" vertical="center" shrinkToFit="1"/>
      <protection locked="0"/>
    </xf>
    <xf numFmtId="3" fontId="22" fillId="6" borderId="5" xfId="0" applyNumberFormat="1" applyFont="1" applyFill="1" applyBorder="1" applyAlignment="1" applyProtection="1">
      <alignment horizontal="right" vertical="center" shrinkToFit="1"/>
      <protection locked="0"/>
    </xf>
    <xf numFmtId="3" fontId="22" fillId="6" borderId="88" xfId="0" applyNumberFormat="1" applyFont="1" applyFill="1" applyBorder="1" applyAlignment="1" applyProtection="1">
      <alignment horizontal="right" vertical="center" shrinkToFit="1"/>
      <protection locked="0"/>
    </xf>
    <xf numFmtId="0" fontId="22" fillId="0" borderId="65" xfId="0" applyFont="1" applyBorder="1" applyAlignment="1" applyProtection="1">
      <alignment horizontal="center" vertical="center" shrinkToFit="1"/>
    </xf>
    <xf numFmtId="0" fontId="22" fillId="0" borderId="52" xfId="0" applyFont="1" applyBorder="1" applyAlignment="1" applyProtection="1">
      <alignment horizontal="center" vertical="center" shrinkToFit="1"/>
    </xf>
    <xf numFmtId="0" fontId="22" fillId="0" borderId="45" xfId="0" applyFont="1" applyBorder="1" applyAlignment="1" applyProtection="1">
      <alignment horizontal="center" vertical="center" wrapText="1" shrinkToFit="1"/>
    </xf>
    <xf numFmtId="0" fontId="22" fillId="0" borderId="46" xfId="0" applyFont="1" applyBorder="1" applyAlignment="1" applyProtection="1">
      <alignment horizontal="center" vertical="center" wrapText="1" shrinkToFit="1"/>
    </xf>
    <xf numFmtId="0" fontId="22" fillId="0" borderId="45" xfId="0" applyFont="1" applyBorder="1" applyAlignment="1" applyProtection="1">
      <alignment horizontal="center" vertical="center" shrinkToFit="1"/>
    </xf>
    <xf numFmtId="0" fontId="22" fillId="0" borderId="56" xfId="0" applyFont="1" applyBorder="1" applyAlignment="1" applyProtection="1">
      <alignment horizontal="center" vertical="center" shrinkToFit="1"/>
    </xf>
    <xf numFmtId="0" fontId="22" fillId="0" borderId="51" xfId="0" applyFont="1" applyBorder="1" applyAlignment="1" applyProtection="1">
      <alignment horizontal="center" vertical="center" shrinkToFit="1"/>
    </xf>
    <xf numFmtId="0" fontId="22" fillId="0" borderId="57" xfId="0" applyFont="1" applyBorder="1" applyAlignment="1" applyProtection="1">
      <alignment horizontal="center" vertical="center" shrinkToFit="1"/>
    </xf>
    <xf numFmtId="3" fontId="22" fillId="5" borderId="56" xfId="0" applyNumberFormat="1" applyFont="1" applyFill="1" applyBorder="1" applyAlignment="1" applyProtection="1">
      <alignment horizontal="right" vertical="center" shrinkToFit="1"/>
      <protection locked="0"/>
    </xf>
    <xf numFmtId="3" fontId="23" fillId="5" borderId="57" xfId="0" applyNumberFormat="1" applyFont="1" applyFill="1" applyBorder="1" applyAlignment="1" applyProtection="1">
      <alignment horizontal="right" vertical="center" shrinkToFit="1"/>
      <protection locked="0"/>
    </xf>
    <xf numFmtId="0" fontId="22" fillId="0" borderId="46" xfId="0" applyFont="1" applyBorder="1" applyAlignment="1" applyProtection="1">
      <alignment horizontal="center" vertical="center"/>
    </xf>
    <xf numFmtId="0" fontId="22" fillId="0" borderId="47" xfId="0" applyFont="1" applyBorder="1" applyAlignment="1" applyProtection="1">
      <alignment horizontal="center" vertical="center"/>
    </xf>
    <xf numFmtId="0" fontId="22" fillId="0" borderId="48" xfId="0" applyFont="1" applyBorder="1" applyAlignment="1" applyProtection="1">
      <alignment horizontal="center" vertical="center"/>
    </xf>
    <xf numFmtId="3" fontId="22" fillId="0" borderId="47" xfId="0" applyNumberFormat="1" applyFont="1" applyBorder="1" applyAlignment="1" applyProtection="1">
      <alignment horizontal="center" vertical="center" shrinkToFit="1"/>
    </xf>
    <xf numFmtId="3" fontId="22" fillId="0" borderId="48" xfId="0" applyNumberFormat="1" applyFont="1" applyBorder="1" applyAlignment="1" applyProtection="1">
      <alignment horizontal="center" vertical="center" shrinkToFit="1"/>
    </xf>
    <xf numFmtId="0" fontId="22" fillId="0" borderId="55" xfId="0" applyFont="1" applyBorder="1" applyAlignment="1" applyProtection="1">
      <alignment horizontal="center" vertical="center" shrinkToFit="1"/>
    </xf>
    <xf numFmtId="0" fontId="22" fillId="0" borderId="49" xfId="0" applyFont="1" applyBorder="1" applyAlignment="1" applyProtection="1">
      <alignment horizontal="center" vertical="center" shrinkToFit="1"/>
    </xf>
    <xf numFmtId="0" fontId="22" fillId="0" borderId="50" xfId="0" applyFont="1" applyBorder="1" applyAlignment="1" applyProtection="1">
      <alignment horizontal="center" vertical="center" shrinkToFit="1"/>
    </xf>
    <xf numFmtId="0" fontId="22" fillId="0" borderId="2" xfId="0" applyFont="1" applyBorder="1" applyAlignment="1" applyProtection="1">
      <alignment horizontal="center" vertical="center" shrinkToFit="1"/>
    </xf>
    <xf numFmtId="0" fontId="22" fillId="0" borderId="5" xfId="0" applyFont="1" applyBorder="1" applyAlignment="1" applyProtection="1">
      <alignment horizontal="center" vertical="center" shrinkToFit="1"/>
    </xf>
    <xf numFmtId="0" fontId="22" fillId="0" borderId="86" xfId="0" applyFont="1" applyBorder="1" applyAlignment="1" applyProtection="1">
      <alignment horizontal="center" vertical="center" shrinkToFit="1"/>
    </xf>
    <xf numFmtId="0" fontId="24" fillId="0" borderId="0" xfId="0" applyFont="1" applyAlignment="1" applyProtection="1">
      <alignment horizontal="center" vertical="center" wrapText="1"/>
      <protection hidden="1"/>
    </xf>
    <xf numFmtId="0" fontId="22" fillId="0" borderId="72" xfId="0" applyFont="1" applyBorder="1" applyAlignment="1" applyProtection="1">
      <alignment horizontal="center" vertical="center" shrinkToFit="1"/>
    </xf>
    <xf numFmtId="0" fontId="22" fillId="0" borderId="74" xfId="0" applyFont="1" applyBorder="1" applyAlignment="1" applyProtection="1">
      <alignment horizontal="center" vertical="center" shrinkToFit="1"/>
    </xf>
    <xf numFmtId="0" fontId="22" fillId="0" borderId="84" xfId="0" applyFont="1" applyBorder="1" applyAlignment="1" applyProtection="1">
      <alignment horizontal="center" vertical="center" shrinkToFit="1"/>
    </xf>
    <xf numFmtId="0" fontId="22" fillId="0" borderId="85" xfId="0" applyFont="1" applyBorder="1" applyAlignment="1" applyProtection="1">
      <alignment horizontal="center" vertical="center" shrinkToFit="1"/>
    </xf>
    <xf numFmtId="0" fontId="22" fillId="0" borderId="78" xfId="0" applyFont="1" applyBorder="1" applyAlignment="1" applyProtection="1">
      <alignment horizontal="center" vertical="center" shrinkToFit="1"/>
    </xf>
    <xf numFmtId="3" fontId="22" fillId="5" borderId="87" xfId="0" applyNumberFormat="1" applyFont="1" applyFill="1" applyBorder="1" applyAlignment="1" applyProtection="1">
      <alignment horizontal="right" vertical="center" shrinkToFit="1"/>
      <protection locked="0"/>
    </xf>
    <xf numFmtId="3" fontId="23" fillId="5" borderId="88" xfId="0" applyNumberFormat="1" applyFont="1" applyFill="1" applyBorder="1" applyAlignment="1" applyProtection="1">
      <alignment horizontal="right" vertical="center" shrinkToFit="1"/>
      <protection locked="0"/>
    </xf>
    <xf numFmtId="181" fontId="22" fillId="6" borderId="45" xfId="0" applyNumberFormat="1" applyFont="1" applyFill="1" applyBorder="1" applyAlignment="1" applyProtection="1">
      <alignment horizontal="center" vertical="center" shrinkToFit="1"/>
      <protection locked="0"/>
    </xf>
    <xf numFmtId="3" fontId="22" fillId="5" borderId="46" xfId="0" applyNumberFormat="1" applyFont="1" applyFill="1" applyBorder="1" applyAlignment="1" applyProtection="1">
      <alignment horizontal="right" vertical="center" shrinkToFit="1"/>
      <protection locked="0"/>
    </xf>
    <xf numFmtId="3" fontId="23" fillId="5" borderId="48" xfId="0" applyNumberFormat="1" applyFont="1" applyFill="1" applyBorder="1" applyAlignment="1" applyProtection="1">
      <alignment horizontal="right" vertical="center" shrinkToFit="1"/>
      <protection locked="0"/>
    </xf>
    <xf numFmtId="3" fontId="22" fillId="5" borderId="55" xfId="0" applyNumberFormat="1" applyFont="1" applyFill="1" applyBorder="1" applyAlignment="1" applyProtection="1">
      <alignment horizontal="right" vertical="center" shrinkToFit="1"/>
      <protection locked="0"/>
    </xf>
    <xf numFmtId="3" fontId="23" fillId="5" borderId="50" xfId="0" applyNumberFormat="1" applyFont="1" applyFill="1" applyBorder="1" applyAlignment="1" applyProtection="1">
      <alignment horizontal="right" vertical="center" shrinkToFit="1"/>
      <protection locked="0"/>
    </xf>
    <xf numFmtId="0" fontId="22" fillId="0" borderId="64" xfId="0" applyFont="1" applyBorder="1" applyAlignment="1" applyProtection="1">
      <alignment horizontal="center" vertical="center" wrapText="1" shrinkToFit="1"/>
    </xf>
    <xf numFmtId="0" fontId="22" fillId="0" borderId="67" xfId="0" applyFont="1" applyBorder="1" applyAlignment="1" applyProtection="1">
      <alignment horizontal="center" vertical="center" wrapText="1" shrinkToFit="1"/>
    </xf>
    <xf numFmtId="0" fontId="22" fillId="0" borderId="69" xfId="0" applyFont="1" applyBorder="1" applyAlignment="1" applyProtection="1">
      <alignment horizontal="center" vertical="center" wrapText="1" shrinkToFit="1"/>
    </xf>
    <xf numFmtId="0" fontId="22" fillId="0" borderId="73" xfId="0" applyFont="1" applyBorder="1" applyAlignment="1" applyProtection="1">
      <alignment horizontal="center" vertical="center" shrinkToFit="1"/>
    </xf>
    <xf numFmtId="0" fontId="28" fillId="0" borderId="89" xfId="0" applyFont="1" applyBorder="1" applyAlignment="1" applyProtection="1">
      <alignment horizontal="center" vertical="center" wrapText="1" shrinkToFit="1"/>
    </xf>
    <xf numFmtId="0" fontId="28" fillId="0" borderId="53" xfId="0" applyFont="1" applyBorder="1" applyAlignment="1" applyProtection="1">
      <alignment horizontal="center" vertical="center" shrinkToFit="1"/>
    </xf>
    <xf numFmtId="0" fontId="28" fillId="0" borderId="54" xfId="0" applyFont="1" applyBorder="1" applyAlignment="1" applyProtection="1">
      <alignment horizontal="center" vertical="center" shrinkToFit="1"/>
    </xf>
    <xf numFmtId="0" fontId="22" fillId="0" borderId="63" xfId="0" applyFont="1" applyBorder="1" applyAlignment="1" applyProtection="1">
      <alignment horizontal="center" vertical="center" shrinkToFit="1"/>
    </xf>
    <xf numFmtId="0" fontId="22" fillId="0" borderId="0" xfId="0" applyFont="1" applyBorder="1" applyAlignment="1" applyProtection="1">
      <alignment horizontal="center" vertical="center" shrinkToFit="1"/>
    </xf>
    <xf numFmtId="3" fontId="22" fillId="5" borderId="45" xfId="0" applyNumberFormat="1" applyFont="1" applyFill="1" applyBorder="1" applyAlignment="1" applyProtection="1">
      <alignment horizontal="right" vertical="center" shrinkToFit="1"/>
      <protection locked="0"/>
    </xf>
    <xf numFmtId="3" fontId="22" fillId="5" borderId="48" xfId="0" applyNumberFormat="1" applyFont="1" applyFill="1" applyBorder="1" applyAlignment="1" applyProtection="1">
      <alignment horizontal="right" vertical="center" shrinkToFit="1"/>
      <protection locked="0"/>
    </xf>
    <xf numFmtId="0" fontId="26" fillId="8" borderId="0" xfId="0" applyFont="1" applyFill="1" applyAlignment="1" applyProtection="1">
      <alignment horizontal="center" vertical="center" shrinkToFit="1"/>
    </xf>
    <xf numFmtId="0" fontId="3" fillId="0" borderId="49" xfId="0" applyFont="1" applyBorder="1" applyAlignment="1" applyProtection="1">
      <alignment horizontal="center" vertical="center" shrinkToFit="1"/>
    </xf>
    <xf numFmtId="0" fontId="24" fillId="0" borderId="63" xfId="0" applyFont="1" applyBorder="1" applyAlignment="1" applyProtection="1">
      <alignment horizontal="center" vertical="center" wrapText="1"/>
    </xf>
    <xf numFmtId="0" fontId="24" fillId="0" borderId="0" xfId="0" applyFont="1" applyBorder="1" applyAlignment="1" applyProtection="1">
      <alignment horizontal="center" vertical="center" wrapText="1"/>
    </xf>
    <xf numFmtId="0" fontId="22" fillId="6" borderId="45" xfId="0" applyFont="1" applyFill="1" applyBorder="1" applyAlignment="1" applyProtection="1">
      <alignment horizontal="center" vertical="center" shrinkToFit="1"/>
      <protection locked="0"/>
    </xf>
    <xf numFmtId="181" fontId="22" fillId="4" borderId="45" xfId="0" applyNumberFormat="1" applyFont="1" applyFill="1" applyBorder="1" applyAlignment="1" applyProtection="1">
      <alignment horizontal="center" vertical="center" shrinkToFit="1"/>
    </xf>
    <xf numFmtId="0" fontId="22" fillId="4" borderId="78" xfId="0" applyFont="1" applyFill="1" applyBorder="1" applyAlignment="1" applyProtection="1">
      <alignment horizontal="center" vertical="center" shrinkToFit="1"/>
    </xf>
    <xf numFmtId="0" fontId="22" fillId="4" borderId="45" xfId="0" applyFont="1" applyFill="1" applyBorder="1" applyAlignment="1" applyProtection="1">
      <alignment horizontal="center" vertical="center" shrinkToFit="1"/>
    </xf>
    <xf numFmtId="0" fontId="22" fillId="6" borderId="78" xfId="0" applyFont="1" applyFill="1" applyBorder="1" applyAlignment="1" applyProtection="1">
      <alignment horizontal="center" vertical="center" shrinkToFit="1"/>
      <protection locked="0"/>
    </xf>
    <xf numFmtId="0" fontId="22" fillId="6" borderId="61" xfId="0" applyFont="1" applyFill="1" applyBorder="1" applyAlignment="1" applyProtection="1">
      <alignment horizontal="center" vertical="center" shrinkToFit="1"/>
      <protection locked="0"/>
    </xf>
    <xf numFmtId="0" fontId="22" fillId="6" borderId="1" xfId="0" applyFont="1" applyFill="1" applyBorder="1" applyAlignment="1" applyProtection="1">
      <alignment horizontal="center" vertical="center" shrinkToFit="1"/>
      <protection locked="0"/>
    </xf>
    <xf numFmtId="0" fontId="22" fillId="6" borderId="71" xfId="0" applyFont="1" applyFill="1" applyBorder="1" applyAlignment="1" applyProtection="1">
      <alignment horizontal="center" vertical="center" shrinkToFit="1"/>
      <protection locked="0"/>
    </xf>
    <xf numFmtId="0" fontId="22" fillId="0" borderId="79" xfId="0" applyFont="1" applyBorder="1" applyAlignment="1" applyProtection="1">
      <alignment horizontal="center" vertical="center" shrinkToFit="1"/>
    </xf>
    <xf numFmtId="0" fontId="22" fillId="0" borderId="80" xfId="0" applyFont="1" applyBorder="1" applyAlignment="1" applyProtection="1">
      <alignment horizontal="center" vertical="center" shrinkToFit="1"/>
    </xf>
    <xf numFmtId="0" fontId="22" fillId="0" borderId="55" xfId="0" applyFont="1" applyBorder="1" applyAlignment="1" applyProtection="1">
      <alignment horizontal="center" vertical="center"/>
    </xf>
    <xf numFmtId="0" fontId="22" fillId="0" borderId="49" xfId="0" applyFont="1" applyBorder="1" applyAlignment="1" applyProtection="1">
      <alignment horizontal="center" vertical="center"/>
    </xf>
    <xf numFmtId="0" fontId="22" fillId="0" borderId="50" xfId="0" applyFont="1" applyBorder="1" applyAlignment="1" applyProtection="1">
      <alignment horizontal="center" vertical="center"/>
    </xf>
    <xf numFmtId="181" fontId="22" fillId="6" borderId="70" xfId="0" applyNumberFormat="1" applyFont="1" applyFill="1" applyBorder="1" applyAlignment="1" applyProtection="1">
      <alignment horizontal="center" vertical="center" shrinkToFit="1"/>
      <protection locked="0"/>
    </xf>
    <xf numFmtId="181" fontId="22" fillId="6" borderId="1" xfId="0" applyNumberFormat="1" applyFont="1" applyFill="1" applyBorder="1" applyAlignment="1" applyProtection="1">
      <alignment horizontal="center" vertical="center" shrinkToFit="1"/>
      <protection locked="0"/>
    </xf>
    <xf numFmtId="181" fontId="22" fillId="6" borderId="71" xfId="0" applyNumberFormat="1" applyFont="1" applyFill="1" applyBorder="1" applyAlignment="1" applyProtection="1">
      <alignment horizontal="center" vertical="center" shrinkToFit="1"/>
      <protection locked="0"/>
    </xf>
    <xf numFmtId="0" fontId="17" fillId="0" borderId="7" xfId="0" applyFont="1" applyBorder="1" applyAlignment="1" applyProtection="1">
      <alignment horizontal="center" vertical="center" shrinkToFit="1"/>
    </xf>
    <xf numFmtId="0" fontId="17" fillId="0" borderId="31" xfId="0" applyFont="1" applyBorder="1" applyAlignment="1" applyProtection="1">
      <alignment horizontal="center" vertical="center" shrinkToFit="1"/>
    </xf>
    <xf numFmtId="0" fontId="17" fillId="0" borderId="60" xfId="0" applyFont="1" applyBorder="1" applyAlignment="1" applyProtection="1">
      <alignment horizontal="center" vertical="center" shrinkToFit="1"/>
    </xf>
    <xf numFmtId="0" fontId="17" fillId="0" borderId="83" xfId="0" applyFont="1" applyBorder="1" applyAlignment="1" applyProtection="1">
      <alignment horizontal="center" vertical="center" shrinkToFit="1"/>
    </xf>
    <xf numFmtId="0" fontId="17" fillId="0" borderId="0" xfId="0" applyFont="1" applyBorder="1" applyAlignment="1" applyProtection="1">
      <alignment horizontal="center" vertical="center" shrinkToFit="1"/>
    </xf>
    <xf numFmtId="0" fontId="17" fillId="0" borderId="90" xfId="0" applyFont="1" applyBorder="1" applyAlignment="1" applyProtection="1">
      <alignment horizontal="center" vertical="center" shrinkToFit="1"/>
    </xf>
    <xf numFmtId="0" fontId="17" fillId="0" borderId="61" xfId="0" applyFont="1" applyBorder="1" applyAlignment="1" applyProtection="1">
      <alignment horizontal="center" vertical="center" shrinkToFit="1"/>
    </xf>
    <xf numFmtId="0" fontId="17" fillId="0" borderId="1" xfId="0" applyFont="1" applyBorder="1" applyAlignment="1" applyProtection="1">
      <alignment horizontal="center" vertical="center" shrinkToFit="1"/>
    </xf>
    <xf numFmtId="0" fontId="17" fillId="0" borderId="62" xfId="0" applyFont="1" applyBorder="1" applyAlignment="1" applyProtection="1">
      <alignment horizontal="center" vertical="center" shrinkToFit="1"/>
    </xf>
    <xf numFmtId="0" fontId="22" fillId="0" borderId="81" xfId="0" applyFont="1" applyBorder="1" applyAlignment="1" applyProtection="1">
      <alignment horizontal="center" vertical="center" shrinkToFit="1"/>
    </xf>
    <xf numFmtId="0" fontId="22" fillId="6" borderId="49" xfId="0" applyFont="1" applyFill="1" applyBorder="1" applyAlignment="1" applyProtection="1">
      <alignment horizontal="center" vertical="center" shrinkToFit="1"/>
      <protection locked="0"/>
    </xf>
    <xf numFmtId="0" fontId="22" fillId="6" borderId="50" xfId="0" applyFont="1" applyFill="1" applyBorder="1" applyAlignment="1" applyProtection="1">
      <alignment horizontal="center" vertical="center" shrinkToFit="1"/>
      <protection locked="0"/>
    </xf>
    <xf numFmtId="0" fontId="22" fillId="6" borderId="51" xfId="0" applyFont="1" applyFill="1" applyBorder="1" applyAlignment="1" applyProtection="1">
      <alignment horizontal="center" vertical="center" shrinkToFit="1"/>
      <protection locked="0"/>
    </xf>
    <xf numFmtId="0" fontId="22" fillId="6" borderId="57" xfId="0" applyFont="1" applyFill="1" applyBorder="1" applyAlignment="1" applyProtection="1">
      <alignment horizontal="center" vertical="center" shrinkToFit="1"/>
      <protection locked="0"/>
    </xf>
    <xf numFmtId="58" fontId="22" fillId="0" borderId="55" xfId="0" applyNumberFormat="1" applyFont="1" applyBorder="1" applyAlignment="1" applyProtection="1">
      <alignment horizontal="left" vertical="center" wrapText="1"/>
    </xf>
    <xf numFmtId="58" fontId="22" fillId="0" borderId="49" xfId="0" applyNumberFormat="1" applyFont="1" applyBorder="1" applyAlignment="1" applyProtection="1">
      <alignment horizontal="left" vertical="center" wrapText="1"/>
    </xf>
    <xf numFmtId="58" fontId="22" fillId="0" borderId="50" xfId="0" applyNumberFormat="1" applyFont="1" applyBorder="1" applyAlignment="1" applyProtection="1">
      <alignment horizontal="left" vertical="center" wrapText="1"/>
    </xf>
    <xf numFmtId="58" fontId="22" fillId="0" borderId="56" xfId="0" applyNumberFormat="1" applyFont="1" applyBorder="1" applyAlignment="1" applyProtection="1">
      <alignment horizontal="left" vertical="center" wrapText="1"/>
    </xf>
    <xf numFmtId="58" fontId="22" fillId="0" borderId="51" xfId="0" applyNumberFormat="1" applyFont="1" applyBorder="1" applyAlignment="1" applyProtection="1">
      <alignment horizontal="left" vertical="center" wrapText="1"/>
    </xf>
    <xf numFmtId="58" fontId="22" fillId="0" borderId="57" xfId="0" applyNumberFormat="1" applyFont="1" applyBorder="1" applyAlignment="1" applyProtection="1">
      <alignment horizontal="left" vertical="center" wrapText="1"/>
    </xf>
    <xf numFmtId="0" fontId="22" fillId="5" borderId="52" xfId="0" applyFont="1" applyFill="1" applyBorder="1" applyAlignment="1" applyProtection="1">
      <alignment horizontal="center" vertical="center"/>
      <protection locked="0"/>
    </xf>
    <xf numFmtId="0" fontId="22" fillId="5" borderId="53" xfId="0" applyFont="1" applyFill="1" applyBorder="1" applyAlignment="1" applyProtection="1">
      <alignment horizontal="center" vertical="center"/>
      <protection locked="0"/>
    </xf>
    <xf numFmtId="0" fontId="22" fillId="5" borderId="54" xfId="0" applyFont="1" applyFill="1" applyBorder="1" applyAlignment="1" applyProtection="1">
      <alignment horizontal="center" vertical="center"/>
      <protection locked="0"/>
    </xf>
    <xf numFmtId="0" fontId="22" fillId="0" borderId="55" xfId="0" applyFont="1" applyBorder="1" applyAlignment="1" applyProtection="1">
      <alignment horizontal="left" vertical="center" wrapText="1"/>
    </xf>
    <xf numFmtId="0" fontId="22" fillId="0" borderId="49" xfId="0" applyFont="1" applyBorder="1" applyAlignment="1" applyProtection="1">
      <alignment horizontal="left" vertical="center" wrapText="1"/>
    </xf>
    <xf numFmtId="0" fontId="22" fillId="0" borderId="50" xfId="0" applyFont="1" applyBorder="1" applyAlignment="1" applyProtection="1">
      <alignment horizontal="left" vertical="center" wrapText="1"/>
    </xf>
    <xf numFmtId="0" fontId="22" fillId="0" borderId="63" xfId="0" applyFont="1" applyBorder="1" applyAlignment="1" applyProtection="1">
      <alignment horizontal="left" vertical="center" wrapText="1"/>
    </xf>
    <xf numFmtId="0" fontId="22" fillId="0" borderId="0" xfId="0" applyFont="1" applyBorder="1" applyAlignment="1" applyProtection="1">
      <alignment horizontal="left" vertical="center" wrapText="1"/>
    </xf>
    <xf numFmtId="0" fontId="22" fillId="0" borderId="82" xfId="0" applyFont="1" applyBorder="1" applyAlignment="1" applyProtection="1">
      <alignment horizontal="left" vertical="center" wrapText="1"/>
    </xf>
    <xf numFmtId="0" fontId="22" fillId="0" borderId="56" xfId="0" applyFont="1" applyBorder="1" applyAlignment="1" applyProtection="1">
      <alignment horizontal="left" vertical="center" wrapText="1"/>
    </xf>
    <xf numFmtId="0" fontId="22" fillId="0" borderId="51" xfId="0" applyFont="1" applyBorder="1" applyAlignment="1" applyProtection="1">
      <alignment horizontal="left" vertical="center" wrapText="1"/>
    </xf>
    <xf numFmtId="0" fontId="22" fillId="0" borderId="57" xfId="0" applyFont="1" applyBorder="1" applyAlignment="1" applyProtection="1">
      <alignment horizontal="left" vertical="center" wrapText="1"/>
    </xf>
    <xf numFmtId="0" fontId="21" fillId="7" borderId="0" xfId="0" applyFont="1" applyFill="1" applyAlignment="1">
      <alignment horizontal="center" vertical="center"/>
    </xf>
    <xf numFmtId="0" fontId="18" fillId="0" borderId="45" xfId="0" applyFont="1" applyFill="1" applyBorder="1" applyAlignment="1">
      <alignment horizontal="center" vertical="center"/>
    </xf>
    <xf numFmtId="180" fontId="3" fillId="0" borderId="24" xfId="0" applyNumberFormat="1" applyFont="1" applyFill="1" applyBorder="1" applyAlignment="1">
      <alignment horizontal="center" vertical="center" shrinkToFit="1"/>
    </xf>
    <xf numFmtId="180" fontId="3" fillId="0" borderId="25" xfId="0" applyNumberFormat="1" applyFont="1" applyFill="1" applyBorder="1" applyAlignment="1">
      <alignment horizontal="center" vertical="center" shrinkToFit="1"/>
    </xf>
    <xf numFmtId="0" fontId="3" fillId="3" borderId="23" xfId="0" applyFont="1" applyFill="1" applyBorder="1" applyAlignment="1">
      <alignment horizontal="center" vertical="center" shrinkToFit="1"/>
    </xf>
    <xf numFmtId="0" fontId="3" fillId="3" borderId="24" xfId="0" applyFont="1" applyFill="1" applyBorder="1" applyAlignment="1">
      <alignment horizontal="center" vertical="center" shrinkToFit="1"/>
    </xf>
    <xf numFmtId="0" fontId="3" fillId="3" borderId="25" xfId="0" applyFont="1" applyFill="1" applyBorder="1" applyAlignment="1">
      <alignment horizontal="center" vertical="center" shrinkToFit="1"/>
    </xf>
    <xf numFmtId="3" fontId="13" fillId="4" borderId="45" xfId="0" applyNumberFormat="1" applyFont="1" applyFill="1" applyBorder="1" applyAlignment="1" applyProtection="1">
      <alignment horizontal="right" vertical="center"/>
    </xf>
    <xf numFmtId="0" fontId="19" fillId="7" borderId="45" xfId="0" applyFont="1" applyFill="1" applyBorder="1" applyAlignment="1">
      <alignment horizontal="center" vertical="center"/>
    </xf>
    <xf numFmtId="179" fontId="3" fillId="0" borderId="23" xfId="0" applyNumberFormat="1" applyFont="1" applyFill="1" applyBorder="1" applyAlignment="1">
      <alignment horizontal="center" vertical="center" shrinkToFit="1"/>
    </xf>
    <xf numFmtId="179" fontId="3" fillId="0" borderId="24" xfId="0" applyNumberFormat="1" applyFont="1" applyFill="1" applyBorder="1" applyAlignment="1">
      <alignment horizontal="center" vertical="center" shrinkToFit="1"/>
    </xf>
    <xf numFmtId="176" fontId="13" fillId="0" borderId="45" xfId="0" applyNumberFormat="1" applyFont="1" applyBorder="1" applyAlignment="1" applyProtection="1">
      <alignment horizontal="center" vertical="center"/>
      <protection locked="0"/>
    </xf>
    <xf numFmtId="3" fontId="3" fillId="4" borderId="46" xfId="0" applyNumberFormat="1" applyFont="1" applyFill="1" applyBorder="1" applyAlignment="1">
      <alignment horizontal="right" vertical="center"/>
    </xf>
    <xf numFmtId="3" fontId="3" fillId="4" borderId="48" xfId="0" applyNumberFormat="1" applyFont="1" applyFill="1" applyBorder="1" applyAlignment="1">
      <alignment horizontal="right" vertical="center"/>
    </xf>
    <xf numFmtId="3" fontId="3" fillId="4" borderId="20" xfId="0" applyNumberFormat="1" applyFont="1" applyFill="1" applyBorder="1" applyAlignment="1">
      <alignment horizontal="center" vertical="center" shrinkToFit="1"/>
    </xf>
    <xf numFmtId="176" fontId="13" fillId="4" borderId="45" xfId="0" applyNumberFormat="1" applyFont="1" applyFill="1" applyBorder="1" applyAlignment="1" applyProtection="1">
      <alignment horizontal="center" vertical="center" shrinkToFit="1"/>
    </xf>
    <xf numFmtId="176" fontId="13" fillId="0" borderId="45" xfId="0" applyNumberFormat="1" applyFont="1" applyBorder="1" applyAlignment="1" applyProtection="1">
      <alignment horizontal="center" vertical="center" shrinkToFit="1"/>
      <protection locked="0"/>
    </xf>
    <xf numFmtId="0" fontId="3" fillId="0" borderId="46"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3" fontId="3" fillId="4" borderId="46" xfId="0" applyNumberFormat="1" applyFont="1" applyFill="1" applyBorder="1" applyAlignment="1">
      <alignment horizontal="right" vertical="center" shrinkToFit="1"/>
    </xf>
    <xf numFmtId="3" fontId="0" fillId="4" borderId="48" xfId="0" applyNumberFormat="1" applyFill="1" applyBorder="1" applyAlignment="1">
      <alignment horizontal="right" vertical="center" shrinkToFit="1"/>
    </xf>
    <xf numFmtId="0" fontId="3" fillId="0" borderId="55"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56" xfId="0" applyFont="1" applyBorder="1" applyAlignment="1">
      <alignment horizontal="center" vertical="center" shrinkToFit="1"/>
    </xf>
    <xf numFmtId="0" fontId="3" fillId="0" borderId="57" xfId="0" applyFont="1" applyBorder="1" applyAlignment="1">
      <alignment horizontal="center" vertical="center" shrinkToFit="1"/>
    </xf>
    <xf numFmtId="0" fontId="3" fillId="0" borderId="52" xfId="0" applyFont="1" applyBorder="1" applyAlignment="1">
      <alignment horizontal="center" vertical="center" textRotation="255" shrinkToFit="1"/>
    </xf>
    <xf numFmtId="0" fontId="3" fillId="0" borderId="53" xfId="0" applyFont="1" applyBorder="1" applyAlignment="1">
      <alignment horizontal="center" vertical="center" textRotation="255" shrinkToFit="1"/>
    </xf>
    <xf numFmtId="0" fontId="3" fillId="0" borderId="54" xfId="0" applyFont="1" applyBorder="1" applyAlignment="1">
      <alignment horizontal="center" vertical="center" textRotation="255" shrinkToFit="1"/>
    </xf>
    <xf numFmtId="3" fontId="3" fillId="5" borderId="46" xfId="0" applyNumberFormat="1" applyFont="1" applyFill="1" applyBorder="1" applyAlignment="1">
      <alignment horizontal="right" vertical="center" shrinkToFit="1"/>
    </xf>
    <xf numFmtId="3" fontId="3" fillId="5" borderId="48" xfId="0" applyNumberFormat="1" applyFont="1" applyFill="1" applyBorder="1" applyAlignment="1">
      <alignment horizontal="right" vertical="center" shrinkToFit="1"/>
    </xf>
    <xf numFmtId="0" fontId="3" fillId="0" borderId="49"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55" xfId="0" applyFont="1" applyBorder="1" applyAlignment="1">
      <alignment horizontal="center" vertical="center" wrapText="1" shrinkToFit="1"/>
    </xf>
    <xf numFmtId="0" fontId="3" fillId="0" borderId="49" xfId="0" applyFont="1" applyBorder="1" applyAlignment="1">
      <alignment horizontal="center" vertical="center" wrapText="1" shrinkToFit="1"/>
    </xf>
    <xf numFmtId="0" fontId="3" fillId="0" borderId="50" xfId="0" applyFont="1" applyBorder="1" applyAlignment="1">
      <alignment horizontal="center" vertical="center" wrapText="1" shrinkToFit="1"/>
    </xf>
    <xf numFmtId="0" fontId="3" fillId="0" borderId="56" xfId="0" applyFont="1" applyBorder="1" applyAlignment="1">
      <alignment horizontal="center" vertical="center" wrapText="1" shrinkToFit="1"/>
    </xf>
    <xf numFmtId="0" fontId="3" fillId="0" borderId="51" xfId="0" applyFont="1" applyBorder="1" applyAlignment="1">
      <alignment horizontal="center" vertical="center" wrapText="1" shrinkToFit="1"/>
    </xf>
    <xf numFmtId="0" fontId="3" fillId="0" borderId="57" xfId="0" applyFont="1" applyBorder="1" applyAlignment="1">
      <alignment horizontal="center" vertical="center" wrapText="1" shrinkToFit="1"/>
    </xf>
    <xf numFmtId="0" fontId="3" fillId="3" borderId="20" xfId="0" applyFont="1" applyFill="1" applyBorder="1" applyAlignment="1">
      <alignment horizontal="center" vertical="center" shrinkToFit="1"/>
    </xf>
    <xf numFmtId="3" fontId="3" fillId="0" borderId="58" xfId="0" applyNumberFormat="1" applyFont="1" applyFill="1" applyBorder="1" applyAlignment="1">
      <alignment horizontal="right" vertical="center" shrinkToFit="1"/>
    </xf>
    <xf numFmtId="3" fontId="0" fillId="0" borderId="59" xfId="0" applyNumberFormat="1" applyFill="1" applyBorder="1" applyAlignment="1">
      <alignment horizontal="right" vertical="center" shrinkToFit="1"/>
    </xf>
    <xf numFmtId="176" fontId="13" fillId="0" borderId="45" xfId="0" applyNumberFormat="1" applyFont="1" applyFill="1" applyBorder="1" applyAlignment="1" applyProtection="1">
      <alignment horizontal="center" vertical="center" shrinkToFit="1"/>
      <protection locked="0"/>
    </xf>
    <xf numFmtId="0" fontId="3" fillId="0" borderId="45" xfId="0" applyFont="1" applyBorder="1" applyAlignment="1">
      <alignment horizontal="center" vertical="center" shrinkToFit="1"/>
    </xf>
    <xf numFmtId="3" fontId="3" fillId="5" borderId="45" xfId="0" applyNumberFormat="1" applyFont="1" applyFill="1" applyBorder="1" applyAlignment="1">
      <alignment horizontal="right" vertical="center" shrinkToFit="1"/>
    </xf>
    <xf numFmtId="0" fontId="20" fillId="7" borderId="0" xfId="0" applyFont="1" applyFill="1" applyAlignment="1">
      <alignment horizontal="center" vertical="center"/>
    </xf>
    <xf numFmtId="0" fontId="2" fillId="0" borderId="19" xfId="1" applyFont="1" applyBorder="1" applyAlignment="1">
      <alignment horizontal="center" vertical="center" wrapText="1" shrinkToFit="1"/>
    </xf>
    <xf numFmtId="0" fontId="2" fillId="0" borderId="19" xfId="1" applyFont="1" applyBorder="1" applyAlignment="1">
      <alignment horizontal="center" vertical="center" shrinkToFit="1"/>
    </xf>
    <xf numFmtId="0" fontId="2" fillId="0" borderId="28" xfId="1" applyFont="1" applyBorder="1" applyAlignment="1">
      <alignment horizontal="center" vertical="center" shrinkToFit="1"/>
    </xf>
    <xf numFmtId="0" fontId="12" fillId="0" borderId="0" xfId="1" applyFont="1" applyAlignment="1">
      <alignment horizontal="left" vertical="center" wrapText="1"/>
    </xf>
    <xf numFmtId="0" fontId="8" fillId="0" borderId="1" xfId="1" applyFont="1" applyBorder="1" applyAlignment="1">
      <alignment horizontal="center" vertical="center"/>
    </xf>
    <xf numFmtId="0" fontId="2" fillId="0" borderId="2" xfId="1" applyFont="1" applyBorder="1" applyAlignment="1">
      <alignment horizontal="center" vertical="center" shrinkToFit="1"/>
    </xf>
    <xf numFmtId="0" fontId="2" fillId="0" borderId="6" xfId="1" applyFont="1" applyBorder="1" applyAlignment="1">
      <alignment horizontal="center" vertical="center" shrinkToFit="1"/>
    </xf>
    <xf numFmtId="0" fontId="2" fillId="0" borderId="34" xfId="1" applyFont="1" applyBorder="1" applyAlignment="1">
      <alignment horizontal="center" vertical="center"/>
    </xf>
    <xf numFmtId="0" fontId="2" fillId="0" borderId="17" xfId="1" applyFont="1" applyBorder="1" applyAlignment="1">
      <alignment horizontal="center" vertical="center"/>
    </xf>
    <xf numFmtId="0" fontId="2" fillId="0" borderId="36" xfId="1" applyFont="1" applyBorder="1" applyAlignment="1">
      <alignment horizontal="center" vertical="center"/>
    </xf>
    <xf numFmtId="0" fontId="2" fillId="0" borderId="37" xfId="1" applyFont="1" applyBorder="1" applyAlignment="1">
      <alignment horizontal="center" vertical="center"/>
    </xf>
    <xf numFmtId="0" fontId="2" fillId="0" borderId="1" xfId="1" applyFont="1" applyBorder="1" applyAlignment="1">
      <alignment horizontal="center" vertical="center" shrinkToFit="1"/>
    </xf>
    <xf numFmtId="0" fontId="2" fillId="0" borderId="22" xfId="1" applyFont="1" applyBorder="1" applyAlignment="1">
      <alignment horizontal="center" vertical="center" wrapText="1" shrinkToFit="1"/>
    </xf>
    <xf numFmtId="0" fontId="2" fillId="0" borderId="35" xfId="1" applyFont="1" applyBorder="1" applyAlignment="1">
      <alignment horizontal="center" vertical="center"/>
    </xf>
    <xf numFmtId="0" fontId="2" fillId="0" borderId="25" xfId="1" applyFont="1" applyBorder="1" applyAlignment="1">
      <alignment horizontal="center" vertical="center"/>
    </xf>
    <xf numFmtId="0" fontId="12" fillId="0" borderId="31" xfId="1" applyFont="1" applyBorder="1" applyAlignment="1">
      <alignment horizontal="center" vertical="center" shrinkToFit="1"/>
    </xf>
    <xf numFmtId="0" fontId="2" fillId="0" borderId="11" xfId="1" applyFont="1" applyBorder="1" applyAlignment="1">
      <alignment horizontal="center" vertical="center" wrapText="1" shrinkToFit="1"/>
    </xf>
    <xf numFmtId="0" fontId="2" fillId="0" borderId="23" xfId="1" applyFont="1" applyBorder="1" applyAlignment="1">
      <alignment horizontal="center" vertical="center"/>
    </xf>
    <xf numFmtId="0" fontId="2" fillId="0" borderId="24" xfId="1" applyFont="1" applyBorder="1" applyAlignment="1">
      <alignment horizontal="center" vertical="center"/>
    </xf>
    <xf numFmtId="0" fontId="2" fillId="0" borderId="29" xfId="1" applyFont="1" applyBorder="1" applyAlignment="1">
      <alignment horizontal="center" vertical="center" shrinkToFit="1"/>
    </xf>
    <xf numFmtId="0" fontId="2" fillId="0" borderId="29" xfId="1" applyFont="1" applyBorder="1" applyAlignment="1">
      <alignment horizontal="center" vertical="center"/>
    </xf>
    <xf numFmtId="0" fontId="11" fillId="0" borderId="31" xfId="1" applyFont="1" applyBorder="1" applyAlignment="1">
      <alignment horizontal="center" vertical="center"/>
    </xf>
    <xf numFmtId="0" fontId="11" fillId="0" borderId="0" xfId="1" applyFont="1" applyAlignment="1">
      <alignment horizontal="center" vertical="center"/>
    </xf>
    <xf numFmtId="0" fontId="11" fillId="0" borderId="1" xfId="1" applyFont="1" applyBorder="1" applyAlignment="1">
      <alignment horizontal="center" vertical="center"/>
    </xf>
    <xf numFmtId="0" fontId="8" fillId="0" borderId="32" xfId="1" applyFont="1" applyBorder="1" applyAlignment="1">
      <alignment horizontal="center" vertical="center"/>
    </xf>
    <xf numFmtId="0" fontId="8" fillId="0" borderId="0" xfId="1" applyFont="1" applyAlignment="1">
      <alignment horizontal="center" vertical="center"/>
    </xf>
    <xf numFmtId="0" fontId="2" fillId="0" borderId="11" xfId="1" applyFont="1" applyBorder="1" applyAlignment="1">
      <alignment horizontal="center" vertical="center" shrinkToFit="1"/>
    </xf>
    <xf numFmtId="0" fontId="2" fillId="0" borderId="14" xfId="1" applyFont="1" applyBorder="1" applyAlignment="1">
      <alignment horizontal="center" vertical="center" textRotation="255" shrinkToFit="1"/>
    </xf>
    <xf numFmtId="0" fontId="2" fillId="0" borderId="22" xfId="1" applyFont="1" applyBorder="1" applyAlignment="1">
      <alignment horizontal="center" vertical="center" textRotation="255" shrinkToFit="1"/>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2" fillId="0" borderId="18" xfId="1" applyFont="1" applyBorder="1" applyAlignment="1">
      <alignment horizontal="center" vertical="center" wrapText="1"/>
    </xf>
    <xf numFmtId="0" fontId="2" fillId="0" borderId="26" xfId="1" applyFont="1" applyBorder="1" applyAlignment="1">
      <alignment horizontal="center" vertical="center" wrapText="1"/>
    </xf>
    <xf numFmtId="0" fontId="2" fillId="0" borderId="11" xfId="1" applyFont="1" applyFill="1" applyBorder="1" applyAlignment="1">
      <alignment horizontal="center" vertical="center" shrinkToFit="1"/>
    </xf>
    <xf numFmtId="0" fontId="2" fillId="0" borderId="12" xfId="1" applyFont="1" applyFill="1" applyBorder="1" applyAlignment="1">
      <alignment horizontal="center" vertical="center" shrinkToFit="1"/>
    </xf>
    <xf numFmtId="0" fontId="2" fillId="0" borderId="19" xfId="1" applyFont="1" applyFill="1" applyBorder="1" applyAlignment="1">
      <alignment horizontal="center" vertical="center" shrinkToFit="1"/>
    </xf>
    <xf numFmtId="0" fontId="2" fillId="0" borderId="27" xfId="1" applyFont="1" applyBorder="1" applyAlignment="1">
      <alignment horizontal="center" vertical="center" textRotation="255" shrinkToFit="1"/>
    </xf>
    <xf numFmtId="0" fontId="30" fillId="7" borderId="0" xfId="1" applyFont="1" applyFill="1" applyAlignment="1">
      <alignment horizontal="center" vertical="center" shrinkToFit="1"/>
    </xf>
    <xf numFmtId="0" fontId="8" fillId="0" borderId="0" xfId="1" applyFont="1" applyBorder="1" applyAlignment="1">
      <alignment horizontal="center" vertical="center"/>
    </xf>
    <xf numFmtId="0" fontId="2" fillId="0" borderId="2"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shrinkToFit="1"/>
    </xf>
    <xf numFmtId="0" fontId="2" fillId="0" borderId="8" xfId="1" applyFont="1" applyBorder="1" applyAlignment="1">
      <alignment horizontal="center" vertical="center" shrinkToFit="1"/>
    </xf>
  </cellXfs>
  <cellStyles count="2">
    <cellStyle name="標準" xfId="0" builtinId="0"/>
    <cellStyle name="標準 2" xfId="1"/>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rgb="FF66FFFF"/>
        </patternFill>
      </fill>
    </dxf>
  </dxfs>
  <tableStyles count="0" defaultTableStyle="TableStyleMedium2" defaultPivotStyle="PivotStyleLight16"/>
  <colors>
    <mruColors>
      <color rgb="FF9999FF"/>
      <color rgb="FFCCFF99"/>
      <color rgb="FFFF99FF"/>
      <color rgb="FFCCFF66"/>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25</xdr:col>
      <xdr:colOff>6114</xdr:colOff>
      <xdr:row>4</xdr:row>
      <xdr:rowOff>45842</xdr:rowOff>
    </xdr:from>
    <xdr:to>
      <xdr:col>43</xdr:col>
      <xdr:colOff>72789</xdr:colOff>
      <xdr:row>81</xdr:row>
      <xdr:rowOff>56233</xdr:rowOff>
    </xdr:to>
    <xdr:pic>
      <xdr:nvPicPr>
        <xdr:cNvPr id="42" name="図 4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71555" y="673371"/>
          <a:ext cx="7529793" cy="121575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410765</xdr:colOff>
      <xdr:row>24</xdr:row>
      <xdr:rowOff>54769</xdr:rowOff>
    </xdr:from>
    <xdr:to>
      <xdr:col>14</xdr:col>
      <xdr:colOff>172640</xdr:colOff>
      <xdr:row>30</xdr:row>
      <xdr:rowOff>83344</xdr:rowOff>
    </xdr:to>
    <xdr:cxnSp macro="">
      <xdr:nvCxnSpPr>
        <xdr:cNvPr id="5" name="カギ線コネクタ 4"/>
        <xdr:cNvCxnSpPr/>
      </xdr:nvCxnSpPr>
      <xdr:spPr>
        <a:xfrm>
          <a:off x="2875359" y="3924300"/>
          <a:ext cx="3048000" cy="832247"/>
        </a:xfrm>
        <a:prstGeom prst="bentConnector3">
          <a:avLst>
            <a:gd name="adj1" fmla="val 1113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161924</xdr:colOff>
      <xdr:row>20</xdr:row>
      <xdr:rowOff>114299</xdr:rowOff>
    </xdr:from>
    <xdr:to>
      <xdr:col>7</xdr:col>
      <xdr:colOff>394138</xdr:colOff>
      <xdr:row>30</xdr:row>
      <xdr:rowOff>133348</xdr:rowOff>
    </xdr:to>
    <xdr:sp macro="" textlink="">
      <xdr:nvSpPr>
        <xdr:cNvPr id="3" name="屈折矢印 2"/>
        <xdr:cNvSpPr/>
      </xdr:nvSpPr>
      <xdr:spPr>
        <a:xfrm rot="10800000">
          <a:off x="3012855" y="3405351"/>
          <a:ext cx="232214" cy="1497066"/>
        </a:xfrm>
        <a:prstGeom prst="bentUpArrow">
          <a:avLst>
            <a:gd name="adj1" fmla="val 13000"/>
            <a:gd name="adj2" fmla="val 25000"/>
            <a:gd name="adj3" fmla="val 25000"/>
          </a:avLst>
        </a:prstGeom>
        <a:solidFill>
          <a:schemeClr val="tx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171267</xdr:colOff>
      <xdr:row>30</xdr:row>
      <xdr:rowOff>77391</xdr:rowOff>
    </xdr:from>
    <xdr:to>
      <xdr:col>14</xdr:col>
      <xdr:colOff>172641</xdr:colOff>
      <xdr:row>40</xdr:row>
      <xdr:rowOff>166688</xdr:rowOff>
    </xdr:to>
    <xdr:cxnSp macro="">
      <xdr:nvCxnSpPr>
        <xdr:cNvPr id="10" name="直線矢印コネクタ 9"/>
        <xdr:cNvCxnSpPr/>
      </xdr:nvCxnSpPr>
      <xdr:spPr>
        <a:xfrm flipH="1">
          <a:off x="5921986" y="4750594"/>
          <a:ext cx="1374" cy="1720453"/>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218343</xdr:colOff>
      <xdr:row>27</xdr:row>
      <xdr:rowOff>153866</xdr:rowOff>
    </xdr:from>
    <xdr:to>
      <xdr:col>0</xdr:col>
      <xdr:colOff>218343</xdr:colOff>
      <xdr:row>43</xdr:row>
      <xdr:rowOff>145072</xdr:rowOff>
    </xdr:to>
    <xdr:cxnSp macro="">
      <xdr:nvCxnSpPr>
        <xdr:cNvPr id="11" name="直線矢印コネクタ 10"/>
        <xdr:cNvCxnSpPr/>
      </xdr:nvCxnSpPr>
      <xdr:spPr>
        <a:xfrm>
          <a:off x="218343" y="4513385"/>
          <a:ext cx="0" cy="242374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112058</xdr:colOff>
      <xdr:row>14</xdr:row>
      <xdr:rowOff>112058</xdr:rowOff>
    </xdr:from>
    <xdr:to>
      <xdr:col>23</xdr:col>
      <xdr:colOff>302559</xdr:colOff>
      <xdr:row>14</xdr:row>
      <xdr:rowOff>145677</xdr:rowOff>
    </xdr:to>
    <xdr:cxnSp macro="">
      <xdr:nvCxnSpPr>
        <xdr:cNvPr id="12" name="直線矢印コネクタ 11"/>
        <xdr:cNvCxnSpPr/>
      </xdr:nvCxnSpPr>
      <xdr:spPr>
        <a:xfrm flipH="1" flipV="1">
          <a:off x="3014382" y="2151529"/>
          <a:ext cx="6824383" cy="3361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355787</xdr:colOff>
      <xdr:row>11</xdr:row>
      <xdr:rowOff>158564</xdr:rowOff>
    </xdr:from>
    <xdr:to>
      <xdr:col>22</xdr:col>
      <xdr:colOff>262778</xdr:colOff>
      <xdr:row>15</xdr:row>
      <xdr:rowOff>34739</xdr:rowOff>
    </xdr:to>
    <xdr:sp macro="" textlink="">
      <xdr:nvSpPr>
        <xdr:cNvPr id="14" name="テキスト ボックス 13"/>
        <xdr:cNvSpPr txBox="1"/>
      </xdr:nvSpPr>
      <xdr:spPr>
        <a:xfrm>
          <a:off x="6499412" y="1777814"/>
          <a:ext cx="2774016"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HGSｺﾞｼｯｸM" panose="020B0600000000000000" pitchFamily="50" charset="-128"/>
              <a:ea typeface="HGSｺﾞｼｯｸM" panose="020B0600000000000000" pitchFamily="50" charset="-128"/>
            </a:rPr>
            <a:t>手順①：「総所得金額等」を入力します。</a:t>
          </a:r>
          <a:endParaRPr kumimoji="1" lang="en-US" altLang="ja-JP" sz="1100">
            <a:solidFill>
              <a:srgbClr val="FF0000"/>
            </a:solidFill>
            <a:latin typeface="HGSｺﾞｼｯｸM" panose="020B0600000000000000" pitchFamily="50" charset="-128"/>
            <a:ea typeface="HGSｺﾞｼｯｸM" panose="020B0600000000000000" pitchFamily="50" charset="-128"/>
          </a:endParaRPr>
        </a:p>
        <a:p>
          <a:r>
            <a:rPr kumimoji="1" lang="ja-JP" altLang="en-US" sz="1100">
              <a:solidFill>
                <a:srgbClr val="FF0000"/>
              </a:solidFill>
              <a:latin typeface="HGSｺﾞｼｯｸM" panose="020B0600000000000000" pitchFamily="50" charset="-128"/>
              <a:ea typeface="HGSｺﾞｼｯｸM" panose="020B0600000000000000" pitchFamily="50" charset="-128"/>
            </a:rPr>
            <a:t>　　　　（収入金額とは異なります。）</a:t>
          </a:r>
        </a:p>
      </xdr:txBody>
    </xdr:sp>
    <xdr:clientData/>
  </xdr:twoCellAnchor>
  <xdr:twoCellAnchor>
    <xdr:from>
      <xdr:col>33</xdr:col>
      <xdr:colOff>274464</xdr:colOff>
      <xdr:row>11</xdr:row>
      <xdr:rowOff>33399</xdr:rowOff>
    </xdr:from>
    <xdr:to>
      <xdr:col>43</xdr:col>
      <xdr:colOff>149678</xdr:colOff>
      <xdr:row>29</xdr:row>
      <xdr:rowOff>76200</xdr:rowOff>
    </xdr:to>
    <xdr:sp macro="" textlink="">
      <xdr:nvSpPr>
        <xdr:cNvPr id="15" name="正方形/長方形 14"/>
        <xdr:cNvSpPr/>
      </xdr:nvSpPr>
      <xdr:spPr>
        <a:xfrm>
          <a:off x="13790439" y="1652649"/>
          <a:ext cx="3970964" cy="2966976"/>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34638</xdr:colOff>
      <xdr:row>16</xdr:row>
      <xdr:rowOff>0</xdr:rowOff>
    </xdr:from>
    <xdr:to>
      <xdr:col>8</xdr:col>
      <xdr:colOff>173182</xdr:colOff>
      <xdr:row>16</xdr:row>
      <xdr:rowOff>134470</xdr:rowOff>
    </xdr:to>
    <xdr:cxnSp macro="">
      <xdr:nvCxnSpPr>
        <xdr:cNvPr id="16" name="直線矢印コネクタ 15"/>
        <xdr:cNvCxnSpPr/>
      </xdr:nvCxnSpPr>
      <xdr:spPr>
        <a:xfrm flipH="1">
          <a:off x="2936962" y="2487706"/>
          <a:ext cx="553161" cy="15688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173182</xdr:colOff>
      <xdr:row>16</xdr:row>
      <xdr:rowOff>0</xdr:rowOff>
    </xdr:from>
    <xdr:to>
      <xdr:col>33</xdr:col>
      <xdr:colOff>274464</xdr:colOff>
      <xdr:row>18</xdr:row>
      <xdr:rowOff>93819</xdr:rowOff>
    </xdr:to>
    <xdr:cxnSp macro="">
      <xdr:nvCxnSpPr>
        <xdr:cNvPr id="22" name="直線コネクタ 21"/>
        <xdr:cNvCxnSpPr/>
      </xdr:nvCxnSpPr>
      <xdr:spPr>
        <a:xfrm>
          <a:off x="3419965" y="2616948"/>
          <a:ext cx="10247477" cy="46689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17</xdr:row>
      <xdr:rowOff>47625</xdr:rowOff>
    </xdr:from>
    <xdr:to>
      <xdr:col>22</xdr:col>
      <xdr:colOff>266699</xdr:colOff>
      <xdr:row>18</xdr:row>
      <xdr:rowOff>119502</xdr:rowOff>
    </xdr:to>
    <xdr:sp macro="" textlink="">
      <xdr:nvSpPr>
        <xdr:cNvPr id="23" name="テキスト ボックス 22"/>
        <xdr:cNvSpPr txBox="1"/>
      </xdr:nvSpPr>
      <xdr:spPr>
        <a:xfrm>
          <a:off x="6515100" y="2638425"/>
          <a:ext cx="2762249" cy="243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HGSｺﾞｼｯｸM" panose="020B0600000000000000" pitchFamily="50" charset="-128"/>
              <a:ea typeface="HGSｺﾞｼｯｸM" panose="020B0600000000000000" pitchFamily="50" charset="-128"/>
            </a:rPr>
            <a:t>手順②：所得控除の金額を入力します。</a:t>
          </a:r>
          <a:endParaRPr kumimoji="1" lang="en-US" altLang="ja-JP" sz="1100">
            <a:solidFill>
              <a:srgbClr val="FF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24</xdr:col>
      <xdr:colOff>325450</xdr:colOff>
      <xdr:row>39</xdr:row>
      <xdr:rowOff>26574</xdr:rowOff>
    </xdr:from>
    <xdr:to>
      <xdr:col>32</xdr:col>
      <xdr:colOff>92529</xdr:colOff>
      <xdr:row>41</xdr:row>
      <xdr:rowOff>46264</xdr:rowOff>
    </xdr:to>
    <xdr:sp macro="" textlink="">
      <xdr:nvSpPr>
        <xdr:cNvPr id="24" name="正方形/長方形 23"/>
        <xdr:cNvSpPr/>
      </xdr:nvSpPr>
      <xdr:spPr>
        <a:xfrm>
          <a:off x="10155250" y="6198774"/>
          <a:ext cx="3043679" cy="36259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4419</xdr:colOff>
      <xdr:row>21</xdr:row>
      <xdr:rowOff>85725</xdr:rowOff>
    </xdr:from>
    <xdr:to>
      <xdr:col>24</xdr:col>
      <xdr:colOff>270957</xdr:colOff>
      <xdr:row>21</xdr:row>
      <xdr:rowOff>100853</xdr:rowOff>
    </xdr:to>
    <xdr:cxnSp macro="">
      <xdr:nvCxnSpPr>
        <xdr:cNvPr id="25" name="直線矢印コネクタ 24"/>
        <xdr:cNvCxnSpPr/>
      </xdr:nvCxnSpPr>
      <xdr:spPr>
        <a:xfrm flipH="1" flipV="1">
          <a:off x="6588099" y="3369945"/>
          <a:ext cx="3558378" cy="1512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121874</xdr:colOff>
      <xdr:row>17</xdr:row>
      <xdr:rowOff>45019</xdr:rowOff>
    </xdr:from>
    <xdr:to>
      <xdr:col>15</xdr:col>
      <xdr:colOff>266700</xdr:colOff>
      <xdr:row>25</xdr:row>
      <xdr:rowOff>152400</xdr:rowOff>
    </xdr:to>
    <xdr:sp macro="" textlink="">
      <xdr:nvSpPr>
        <xdr:cNvPr id="28" name="左中かっこ 27"/>
        <xdr:cNvSpPr/>
      </xdr:nvSpPr>
      <xdr:spPr>
        <a:xfrm flipH="1">
          <a:off x="6265499" y="2797744"/>
          <a:ext cx="144826" cy="1412306"/>
        </a:xfrm>
        <a:prstGeom prst="leftBrace">
          <a:avLst>
            <a:gd name="adj1" fmla="val 71638"/>
            <a:gd name="adj2" fmla="val 50000"/>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9525</xdr:colOff>
      <xdr:row>21</xdr:row>
      <xdr:rowOff>123507</xdr:rowOff>
    </xdr:from>
    <xdr:to>
      <xdr:col>23</xdr:col>
      <xdr:colOff>295275</xdr:colOff>
      <xdr:row>26</xdr:row>
      <xdr:rowOff>28575</xdr:rowOff>
    </xdr:to>
    <xdr:sp macro="" textlink="">
      <xdr:nvSpPr>
        <xdr:cNvPr id="30" name="テキスト ボックス 29"/>
        <xdr:cNvSpPr txBox="1"/>
      </xdr:nvSpPr>
      <xdr:spPr>
        <a:xfrm>
          <a:off x="6562725" y="3371532"/>
          <a:ext cx="3152775" cy="7146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HGSｺﾞｼｯｸM" panose="020B0600000000000000" pitchFamily="50" charset="-128"/>
              <a:ea typeface="HGSｺﾞｼｯｸM" panose="020B0600000000000000" pitchFamily="50" charset="-128"/>
            </a:rPr>
            <a:t>手順③：扶養控除等の内訳を入力します。</a:t>
          </a:r>
          <a:endParaRPr kumimoji="1" lang="en-US" altLang="ja-JP" sz="1100">
            <a:solidFill>
              <a:srgbClr val="FF0000"/>
            </a:solidFill>
            <a:latin typeface="HGSｺﾞｼｯｸM" panose="020B0600000000000000" pitchFamily="50" charset="-128"/>
            <a:ea typeface="HGSｺﾞｼｯｸM" panose="020B0600000000000000" pitchFamily="50" charset="-128"/>
          </a:endParaRPr>
        </a:p>
        <a:p>
          <a:r>
            <a:rPr kumimoji="1" lang="ja-JP" altLang="en-US" sz="1100">
              <a:solidFill>
                <a:srgbClr val="FF0000"/>
              </a:solidFill>
              <a:latin typeface="HGSｺﾞｼｯｸM" panose="020B0600000000000000" pitchFamily="50" charset="-128"/>
              <a:ea typeface="HGSｺﾞｼｯｸM" panose="020B0600000000000000" pitchFamily="50" charset="-128"/>
            </a:rPr>
            <a:t>　　　　配偶者控除は「一般」「老人」の</a:t>
          </a:r>
          <a:endParaRPr kumimoji="1" lang="en-US" altLang="ja-JP" sz="1100">
            <a:solidFill>
              <a:srgbClr val="FF0000"/>
            </a:solidFill>
            <a:latin typeface="HGSｺﾞｼｯｸM" panose="020B0600000000000000" pitchFamily="50" charset="-128"/>
            <a:ea typeface="HGSｺﾞｼｯｸM" panose="020B0600000000000000" pitchFamily="50" charset="-128"/>
          </a:endParaRPr>
        </a:p>
        <a:p>
          <a:r>
            <a:rPr kumimoji="1" lang="ja-JP" altLang="en-US" sz="1100">
              <a:solidFill>
                <a:srgbClr val="FF0000"/>
              </a:solidFill>
              <a:latin typeface="HGSｺﾞｼｯｸM" panose="020B0600000000000000" pitchFamily="50" charset="-128"/>
              <a:ea typeface="HGSｺﾞｼｯｸM" panose="020B0600000000000000" pitchFamily="50" charset="-128"/>
            </a:rPr>
            <a:t>　　　　いずれかに○があれば○を選択します。</a:t>
          </a:r>
          <a:endParaRPr kumimoji="1" lang="en-US" altLang="ja-JP" sz="1100">
            <a:solidFill>
              <a:srgbClr val="FF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15</xdr:col>
      <xdr:colOff>317512</xdr:colOff>
      <xdr:row>25</xdr:row>
      <xdr:rowOff>78762</xdr:rowOff>
    </xdr:from>
    <xdr:to>
      <xdr:col>16</xdr:col>
      <xdr:colOff>107962</xdr:colOff>
      <xdr:row>27</xdr:row>
      <xdr:rowOff>91751</xdr:rowOff>
    </xdr:to>
    <xdr:cxnSp macro="">
      <xdr:nvCxnSpPr>
        <xdr:cNvPr id="44" name="直線コネクタ 43"/>
        <xdr:cNvCxnSpPr/>
      </xdr:nvCxnSpPr>
      <xdr:spPr>
        <a:xfrm>
          <a:off x="6458097" y="3977932"/>
          <a:ext cx="199822" cy="33724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103909</xdr:colOff>
      <xdr:row>27</xdr:row>
      <xdr:rowOff>86591</xdr:rowOff>
    </xdr:from>
    <xdr:to>
      <xdr:col>16</xdr:col>
      <xdr:colOff>123826</xdr:colOff>
      <xdr:row>36</xdr:row>
      <xdr:rowOff>152400</xdr:rowOff>
    </xdr:to>
    <xdr:cxnSp macro="">
      <xdr:nvCxnSpPr>
        <xdr:cNvPr id="49" name="直線コネクタ 48"/>
        <xdr:cNvCxnSpPr/>
      </xdr:nvCxnSpPr>
      <xdr:spPr>
        <a:xfrm>
          <a:off x="6754091" y="4312227"/>
          <a:ext cx="19917" cy="148590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83774</xdr:colOff>
      <xdr:row>35</xdr:row>
      <xdr:rowOff>9524</xdr:rowOff>
    </xdr:from>
    <xdr:to>
      <xdr:col>12</xdr:col>
      <xdr:colOff>190500</xdr:colOff>
      <xdr:row>39</xdr:row>
      <xdr:rowOff>152399</xdr:rowOff>
    </xdr:to>
    <xdr:sp macro="" textlink="">
      <xdr:nvSpPr>
        <xdr:cNvPr id="53" name="左中かっこ 52"/>
        <xdr:cNvSpPr/>
      </xdr:nvSpPr>
      <xdr:spPr>
        <a:xfrm flipH="1">
          <a:off x="4998674" y="5695949"/>
          <a:ext cx="106726" cy="790575"/>
        </a:xfrm>
        <a:prstGeom prst="leftBrace">
          <a:avLst>
            <a:gd name="adj1" fmla="val 71638"/>
            <a:gd name="adj2" fmla="val 50000"/>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76200</xdr:colOff>
      <xdr:row>30</xdr:row>
      <xdr:rowOff>168250</xdr:rowOff>
    </xdr:from>
    <xdr:to>
      <xdr:col>23</xdr:col>
      <xdr:colOff>114300</xdr:colOff>
      <xdr:row>35</xdr:row>
      <xdr:rowOff>42262</xdr:rowOff>
    </xdr:to>
    <xdr:sp macro="" textlink="">
      <xdr:nvSpPr>
        <xdr:cNvPr id="58" name="テキスト ボックス 57"/>
        <xdr:cNvSpPr txBox="1"/>
      </xdr:nvSpPr>
      <xdr:spPr>
        <a:xfrm>
          <a:off x="6219825" y="4873600"/>
          <a:ext cx="3314700" cy="693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kumimoji="1" lang="ja-JP" altLang="en-US" sz="1100">
              <a:solidFill>
                <a:srgbClr val="FF0000"/>
              </a:solidFill>
              <a:latin typeface="HGSｺﾞｼｯｸM" panose="020B0600000000000000" pitchFamily="50" charset="-128"/>
              <a:ea typeface="HGSｺﾞｼｯｸM" panose="020B0600000000000000" pitchFamily="50" charset="-128"/>
            </a:rPr>
            <a:t>手順④：扶養親族のうち、</a:t>
          </a:r>
          <a:r>
            <a:rPr kumimoji="1" lang="en-US" altLang="ja-JP" sz="1100">
              <a:solidFill>
                <a:srgbClr val="FF0000"/>
              </a:solidFill>
              <a:latin typeface="HGSｺﾞｼｯｸM" panose="020B0600000000000000" pitchFamily="50" charset="-128"/>
              <a:ea typeface="HGSｺﾞｼｯｸM" panose="020B0600000000000000" pitchFamily="50" charset="-128"/>
            </a:rPr>
            <a:t>19</a:t>
          </a:r>
          <a:r>
            <a:rPr kumimoji="1" lang="ja-JP" altLang="en-US" sz="1100">
              <a:solidFill>
                <a:srgbClr val="FF0000"/>
              </a:solidFill>
              <a:latin typeface="HGSｺﾞｼｯｸM" panose="020B0600000000000000" pitchFamily="50" charset="-128"/>
              <a:ea typeface="HGSｺﾞｼｯｸM" panose="020B0600000000000000" pitchFamily="50" charset="-128"/>
            </a:rPr>
            <a:t>歳未満</a:t>
          </a:r>
          <a:endParaRPr kumimoji="1" lang="en-US" altLang="ja-JP" sz="1100">
            <a:solidFill>
              <a:srgbClr val="FF0000"/>
            </a:solidFill>
            <a:latin typeface="HGSｺﾞｼｯｸM" panose="020B0600000000000000" pitchFamily="50" charset="-128"/>
            <a:ea typeface="HGSｺﾞｼｯｸM" panose="020B0600000000000000" pitchFamily="50" charset="-128"/>
          </a:endParaRPr>
        </a:p>
        <a:p>
          <a:r>
            <a:rPr kumimoji="1" lang="ja-JP" altLang="en-US" sz="1100">
              <a:solidFill>
                <a:srgbClr val="FF0000"/>
              </a:solidFill>
              <a:latin typeface="HGSｺﾞｼｯｸM" panose="020B0600000000000000" pitchFamily="50" charset="-128"/>
              <a:ea typeface="HGSｺﾞｼｯｸM" panose="020B0600000000000000" pitchFamily="50" charset="-128"/>
            </a:rPr>
            <a:t>　　　　（</a:t>
          </a:r>
          <a:r>
            <a:rPr kumimoji="1" lang="en-US" altLang="ja-JP" sz="1100">
              <a:solidFill>
                <a:srgbClr val="FF0000"/>
              </a:solidFill>
              <a:latin typeface="HGSｺﾞｼｯｸM" panose="020B0600000000000000" pitchFamily="50" charset="-128"/>
              <a:ea typeface="HGSｺﾞｼｯｸM" panose="020B0600000000000000" pitchFamily="50" charset="-128"/>
            </a:rPr>
            <a:t>2006</a:t>
          </a:r>
          <a:r>
            <a:rPr kumimoji="1" lang="ja-JP" altLang="en-US" sz="1100">
              <a:solidFill>
                <a:srgbClr val="FF0000"/>
              </a:solidFill>
              <a:latin typeface="HGSｺﾞｼｯｸM" panose="020B0600000000000000" pitchFamily="50" charset="-128"/>
              <a:ea typeface="HGSｺﾞｼｯｸM" panose="020B0600000000000000" pitchFamily="50" charset="-128"/>
            </a:rPr>
            <a:t>年</a:t>
          </a:r>
          <a:r>
            <a:rPr kumimoji="1" lang="en-US" altLang="ja-JP" sz="1100">
              <a:solidFill>
                <a:srgbClr val="FF0000"/>
              </a:solidFill>
              <a:latin typeface="HGSｺﾞｼｯｸM" panose="020B0600000000000000" pitchFamily="50" charset="-128"/>
              <a:ea typeface="HGSｺﾞｼｯｸM" panose="020B0600000000000000" pitchFamily="50" charset="-128"/>
            </a:rPr>
            <a:t>1</a:t>
          </a:r>
          <a:r>
            <a:rPr kumimoji="1" lang="ja-JP" altLang="en-US" sz="1100">
              <a:solidFill>
                <a:srgbClr val="FF0000"/>
              </a:solidFill>
              <a:latin typeface="HGSｺﾞｼｯｸM" panose="020B0600000000000000" pitchFamily="50" charset="-128"/>
              <a:ea typeface="HGSｺﾞｼｯｸM" panose="020B0600000000000000" pitchFamily="50" charset="-128"/>
            </a:rPr>
            <a:t>月</a:t>
          </a:r>
          <a:r>
            <a:rPr kumimoji="1" lang="en-US" altLang="ja-JP" sz="1100">
              <a:solidFill>
                <a:srgbClr val="FF0000"/>
              </a:solidFill>
              <a:latin typeface="HGSｺﾞｼｯｸM" panose="020B0600000000000000" pitchFamily="50" charset="-128"/>
              <a:ea typeface="HGSｺﾞｼｯｸM" panose="020B0600000000000000" pitchFamily="50" charset="-128"/>
            </a:rPr>
            <a:t>1</a:t>
          </a:r>
          <a:r>
            <a:rPr kumimoji="1" lang="ja-JP" altLang="en-US" sz="1100">
              <a:solidFill>
                <a:srgbClr val="FF0000"/>
              </a:solidFill>
              <a:latin typeface="HGSｺﾞｼｯｸM" panose="020B0600000000000000" pitchFamily="50" charset="-128"/>
              <a:ea typeface="HGSｺﾞｼｯｸM" panose="020B0600000000000000" pitchFamily="50" charset="-128"/>
            </a:rPr>
            <a:t>日生～</a:t>
          </a:r>
          <a:r>
            <a:rPr kumimoji="1" lang="en-US" altLang="ja-JP" sz="1100">
              <a:solidFill>
                <a:srgbClr val="FF0000"/>
              </a:solidFill>
              <a:latin typeface="HGSｺﾞｼｯｸM" panose="020B0600000000000000" pitchFamily="50" charset="-128"/>
              <a:ea typeface="HGSｺﾞｼｯｸM" panose="020B0600000000000000" pitchFamily="50" charset="-128"/>
            </a:rPr>
            <a:t>2024</a:t>
          </a:r>
          <a:r>
            <a:rPr kumimoji="1" lang="ja-JP" altLang="en-US" sz="1100">
              <a:solidFill>
                <a:srgbClr val="FF0000"/>
              </a:solidFill>
              <a:latin typeface="HGSｺﾞｼｯｸM" panose="020B0600000000000000" pitchFamily="50" charset="-128"/>
              <a:ea typeface="HGSｺﾞｼｯｸM" panose="020B0600000000000000" pitchFamily="50" charset="-128"/>
            </a:rPr>
            <a:t>年</a:t>
          </a:r>
          <a:r>
            <a:rPr kumimoji="1" lang="en-US" altLang="ja-JP" sz="1100">
              <a:solidFill>
                <a:srgbClr val="FF0000"/>
              </a:solidFill>
              <a:latin typeface="HGSｺﾞｼｯｸM" panose="020B0600000000000000" pitchFamily="50" charset="-128"/>
              <a:ea typeface="HGSｺﾞｼｯｸM" panose="020B0600000000000000" pitchFamily="50" charset="-128"/>
            </a:rPr>
            <a:t>12</a:t>
          </a:r>
          <a:r>
            <a:rPr kumimoji="1" lang="ja-JP" altLang="en-US" sz="1100">
              <a:solidFill>
                <a:srgbClr val="FF0000"/>
              </a:solidFill>
              <a:latin typeface="HGSｺﾞｼｯｸM" panose="020B0600000000000000" pitchFamily="50" charset="-128"/>
              <a:ea typeface="HGSｺﾞｼｯｸM" panose="020B0600000000000000" pitchFamily="50" charset="-128"/>
            </a:rPr>
            <a:t>月</a:t>
          </a:r>
          <a:r>
            <a:rPr kumimoji="1" lang="en-US" altLang="ja-JP" sz="1100">
              <a:solidFill>
                <a:srgbClr val="FF0000"/>
              </a:solidFill>
              <a:latin typeface="HGSｺﾞｼｯｸM" panose="020B0600000000000000" pitchFamily="50" charset="-128"/>
              <a:ea typeface="HGSｺﾞｼｯｸM" panose="020B0600000000000000" pitchFamily="50" charset="-128"/>
            </a:rPr>
            <a:t>31</a:t>
          </a:r>
          <a:r>
            <a:rPr kumimoji="1" lang="ja-JP" altLang="en-US" sz="1100">
              <a:solidFill>
                <a:srgbClr val="FF0000"/>
              </a:solidFill>
              <a:latin typeface="HGSｺﾞｼｯｸM" panose="020B0600000000000000" pitchFamily="50" charset="-128"/>
              <a:ea typeface="HGSｺﾞｼｯｸM" panose="020B0600000000000000" pitchFamily="50" charset="-128"/>
            </a:rPr>
            <a:t>日生）</a:t>
          </a:r>
          <a:endParaRPr kumimoji="1" lang="en-US" altLang="ja-JP" sz="1100">
            <a:solidFill>
              <a:srgbClr val="FF0000"/>
            </a:solidFill>
            <a:latin typeface="HGSｺﾞｼｯｸM" panose="020B0600000000000000" pitchFamily="50" charset="-128"/>
            <a:ea typeface="HGSｺﾞｼｯｸM" panose="020B0600000000000000" pitchFamily="50" charset="-128"/>
          </a:endParaRPr>
        </a:p>
        <a:p>
          <a:r>
            <a:rPr kumimoji="1" lang="ja-JP" altLang="en-US" sz="1100">
              <a:solidFill>
                <a:srgbClr val="FF0000"/>
              </a:solidFill>
              <a:latin typeface="HGSｺﾞｼｯｸM" panose="020B0600000000000000" pitchFamily="50" charset="-128"/>
              <a:ea typeface="HGSｺﾞｼｯｸM" panose="020B0600000000000000" pitchFamily="50" charset="-128"/>
            </a:rPr>
            <a:t>　　　　の方を入力します。</a:t>
          </a:r>
          <a:endParaRPr kumimoji="1" lang="en-US" altLang="ja-JP" sz="1100">
            <a:solidFill>
              <a:srgbClr val="FF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15</xdr:col>
      <xdr:colOff>210910</xdr:colOff>
      <xdr:row>39</xdr:row>
      <xdr:rowOff>106938</xdr:rowOff>
    </xdr:from>
    <xdr:to>
      <xdr:col>22</xdr:col>
      <xdr:colOff>276225</xdr:colOff>
      <xdr:row>43</xdr:row>
      <xdr:rowOff>129268</xdr:rowOff>
    </xdr:to>
    <xdr:sp macro="" textlink="">
      <xdr:nvSpPr>
        <xdr:cNvPr id="62" name="テキスト ボックス 61"/>
        <xdr:cNvSpPr txBox="1"/>
      </xdr:nvSpPr>
      <xdr:spPr>
        <a:xfrm>
          <a:off x="6354535" y="6279138"/>
          <a:ext cx="2932340" cy="689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HGSｺﾞｼｯｸM" panose="020B0600000000000000" pitchFamily="50" charset="-128"/>
              <a:ea typeface="HGSｺﾞｼｯｸM" panose="020B0600000000000000" pitchFamily="50" charset="-128"/>
            </a:rPr>
            <a:t>手順⑤：配偶者特別控除を受けている方は、</a:t>
          </a:r>
          <a:endParaRPr kumimoji="1" lang="en-US" altLang="ja-JP" sz="1100">
            <a:solidFill>
              <a:srgbClr val="FF0000"/>
            </a:solidFill>
            <a:latin typeface="HGSｺﾞｼｯｸM" panose="020B0600000000000000" pitchFamily="50" charset="-128"/>
            <a:ea typeface="HGSｺﾞｼｯｸM" panose="020B0600000000000000" pitchFamily="50" charset="-128"/>
          </a:endParaRPr>
        </a:p>
        <a:p>
          <a:r>
            <a:rPr kumimoji="1" lang="ja-JP" altLang="en-US" sz="1100">
              <a:solidFill>
                <a:srgbClr val="FF0000"/>
              </a:solidFill>
              <a:latin typeface="HGSｺﾞｼｯｸM" panose="020B0600000000000000" pitchFamily="50" charset="-128"/>
              <a:ea typeface="HGSｺﾞｼｯｸM" panose="020B0600000000000000" pitchFamily="50" charset="-128"/>
            </a:rPr>
            <a:t>　　　　その配偶者の合計所得金額を入力</a:t>
          </a:r>
          <a:endParaRPr kumimoji="1" lang="en-US" altLang="ja-JP" sz="1100">
            <a:solidFill>
              <a:srgbClr val="FF0000"/>
            </a:solidFill>
            <a:latin typeface="HGSｺﾞｼｯｸM" panose="020B0600000000000000" pitchFamily="50" charset="-128"/>
            <a:ea typeface="HGSｺﾞｼｯｸM" panose="020B0600000000000000" pitchFamily="50" charset="-128"/>
          </a:endParaRPr>
        </a:p>
        <a:p>
          <a:r>
            <a:rPr kumimoji="1" lang="ja-JP" altLang="en-US" sz="1100">
              <a:solidFill>
                <a:srgbClr val="FF0000"/>
              </a:solidFill>
              <a:latin typeface="HGSｺﾞｼｯｸM" panose="020B0600000000000000" pitchFamily="50" charset="-128"/>
              <a:ea typeface="HGSｺﾞｼｯｸM" panose="020B0600000000000000" pitchFamily="50" charset="-128"/>
            </a:rPr>
            <a:t>　　　　します。</a:t>
          </a:r>
          <a:endParaRPr kumimoji="1" lang="en-US" altLang="ja-JP" sz="1100">
            <a:solidFill>
              <a:srgbClr val="FF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15</xdr:col>
      <xdr:colOff>38104</xdr:colOff>
      <xdr:row>41</xdr:row>
      <xdr:rowOff>81643</xdr:rowOff>
    </xdr:from>
    <xdr:to>
      <xdr:col>16</xdr:col>
      <xdr:colOff>299357</xdr:colOff>
      <xdr:row>41</xdr:row>
      <xdr:rowOff>87087</xdr:rowOff>
    </xdr:to>
    <xdr:cxnSp macro="">
      <xdr:nvCxnSpPr>
        <xdr:cNvPr id="63" name="直線矢印コネクタ 62"/>
        <xdr:cNvCxnSpPr/>
      </xdr:nvCxnSpPr>
      <xdr:spPr>
        <a:xfrm flipH="1">
          <a:off x="6161318" y="6830786"/>
          <a:ext cx="669468" cy="544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72888</xdr:colOff>
      <xdr:row>43</xdr:row>
      <xdr:rowOff>144235</xdr:rowOff>
    </xdr:from>
    <xdr:to>
      <xdr:col>15</xdr:col>
      <xdr:colOff>179614</xdr:colOff>
      <xdr:row>48</xdr:row>
      <xdr:rowOff>110217</xdr:rowOff>
    </xdr:to>
    <xdr:sp macro="" textlink="">
      <xdr:nvSpPr>
        <xdr:cNvPr id="65" name="左中かっこ 64"/>
        <xdr:cNvSpPr/>
      </xdr:nvSpPr>
      <xdr:spPr>
        <a:xfrm flipH="1">
          <a:off x="6196102" y="7219949"/>
          <a:ext cx="106726" cy="796018"/>
        </a:xfrm>
        <a:prstGeom prst="leftBrace">
          <a:avLst>
            <a:gd name="adj1" fmla="val 71638"/>
            <a:gd name="adj2" fmla="val 50000"/>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386683</xdr:colOff>
      <xdr:row>25</xdr:row>
      <xdr:rowOff>66799</xdr:rowOff>
    </xdr:from>
    <xdr:to>
      <xdr:col>43</xdr:col>
      <xdr:colOff>110218</xdr:colOff>
      <xdr:row>26</xdr:row>
      <xdr:rowOff>143740</xdr:rowOff>
    </xdr:to>
    <xdr:sp macro="" textlink="">
      <xdr:nvSpPr>
        <xdr:cNvPr id="66" name="正方形/長方形 65"/>
        <xdr:cNvSpPr/>
      </xdr:nvSpPr>
      <xdr:spPr>
        <a:xfrm>
          <a:off x="13902658" y="3962524"/>
          <a:ext cx="3819285" cy="238866"/>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11206</xdr:colOff>
      <xdr:row>45</xdr:row>
      <xdr:rowOff>145116</xdr:rowOff>
    </xdr:from>
    <xdr:to>
      <xdr:col>34</xdr:col>
      <xdr:colOff>313766</xdr:colOff>
      <xdr:row>46</xdr:row>
      <xdr:rowOff>44823</xdr:rowOff>
    </xdr:to>
    <xdr:cxnSp macro="">
      <xdr:nvCxnSpPr>
        <xdr:cNvPr id="67" name="直線矢印コネクタ 66"/>
        <xdr:cNvCxnSpPr/>
      </xdr:nvCxnSpPr>
      <xdr:spPr>
        <a:xfrm flipH="1">
          <a:off x="6645088" y="7260851"/>
          <a:ext cx="7765678" cy="5659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313765</xdr:colOff>
      <xdr:row>26</xdr:row>
      <xdr:rowOff>152400</xdr:rowOff>
    </xdr:from>
    <xdr:to>
      <xdr:col>35</xdr:col>
      <xdr:colOff>28575</xdr:colOff>
      <xdr:row>45</xdr:row>
      <xdr:rowOff>145116</xdr:rowOff>
    </xdr:to>
    <xdr:cxnSp macro="">
      <xdr:nvCxnSpPr>
        <xdr:cNvPr id="70" name="直線コネクタ 69"/>
        <xdr:cNvCxnSpPr/>
      </xdr:nvCxnSpPr>
      <xdr:spPr>
        <a:xfrm flipH="1">
          <a:off x="14239315" y="4210050"/>
          <a:ext cx="124385" cy="3107391"/>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247490</xdr:colOff>
      <xdr:row>46</xdr:row>
      <xdr:rowOff>43703</xdr:rowOff>
    </xdr:from>
    <xdr:to>
      <xdr:col>23</xdr:col>
      <xdr:colOff>342900</xdr:colOff>
      <xdr:row>50</xdr:row>
      <xdr:rowOff>152400</xdr:rowOff>
    </xdr:to>
    <xdr:sp macro="" textlink="">
      <xdr:nvSpPr>
        <xdr:cNvPr id="72" name="テキスト ボックス 71"/>
        <xdr:cNvSpPr txBox="1"/>
      </xdr:nvSpPr>
      <xdr:spPr>
        <a:xfrm>
          <a:off x="6800690" y="7377953"/>
          <a:ext cx="2962435" cy="7659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HGSｺﾞｼｯｸM" panose="020B0600000000000000" pitchFamily="50" charset="-128"/>
              <a:ea typeface="HGSｺﾞｼｯｸM" panose="020B0600000000000000" pitchFamily="50" charset="-128"/>
            </a:rPr>
            <a:t>手順⑥：本人該当控除を受けている方は、</a:t>
          </a:r>
          <a:endParaRPr kumimoji="1" lang="en-US" altLang="ja-JP" sz="1100">
            <a:solidFill>
              <a:srgbClr val="FF0000"/>
            </a:solidFill>
            <a:latin typeface="HGSｺﾞｼｯｸM" panose="020B0600000000000000" pitchFamily="50" charset="-128"/>
            <a:ea typeface="HGSｺﾞｼｯｸM" panose="020B0600000000000000" pitchFamily="50" charset="-128"/>
          </a:endParaRPr>
        </a:p>
        <a:p>
          <a:r>
            <a:rPr kumimoji="1" lang="ja-JP" altLang="en-US" sz="1100">
              <a:solidFill>
                <a:srgbClr val="FF0000"/>
              </a:solidFill>
              <a:latin typeface="HGSｺﾞｼｯｸM" panose="020B0600000000000000" pitchFamily="50" charset="-128"/>
              <a:ea typeface="HGSｺﾞｼｯｸM" panose="020B0600000000000000" pitchFamily="50" charset="-128"/>
            </a:rPr>
            <a:t>　　　　その控除が、どの区分であるか</a:t>
          </a:r>
          <a:endParaRPr kumimoji="1" lang="en-US" altLang="ja-JP" sz="1100">
            <a:solidFill>
              <a:srgbClr val="FF0000"/>
            </a:solidFill>
            <a:latin typeface="HGSｺﾞｼｯｸM" panose="020B0600000000000000" pitchFamily="50" charset="-128"/>
            <a:ea typeface="HGSｺﾞｼｯｸM" panose="020B0600000000000000" pitchFamily="50" charset="-128"/>
          </a:endParaRPr>
        </a:p>
        <a:p>
          <a:r>
            <a:rPr kumimoji="1" lang="ja-JP" altLang="en-US" sz="1100">
              <a:solidFill>
                <a:srgbClr val="FF0000"/>
              </a:solidFill>
              <a:latin typeface="HGSｺﾞｼｯｸM" panose="020B0600000000000000" pitchFamily="50" charset="-128"/>
              <a:ea typeface="HGSｺﾞｼｯｸM" panose="020B0600000000000000" pitchFamily="50" charset="-128"/>
            </a:rPr>
            <a:t>　　　　○を選択します。</a:t>
          </a:r>
          <a:endParaRPr kumimoji="1" lang="en-US" altLang="ja-JP" sz="1100">
            <a:solidFill>
              <a:srgbClr val="FF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24</xdr:col>
      <xdr:colOff>331934</xdr:colOff>
      <xdr:row>43</xdr:row>
      <xdr:rowOff>54909</xdr:rowOff>
    </xdr:from>
    <xdr:to>
      <xdr:col>33</xdr:col>
      <xdr:colOff>254374</xdr:colOff>
      <xdr:row>44</xdr:row>
      <xdr:rowOff>125266</xdr:rowOff>
    </xdr:to>
    <xdr:sp macro="" textlink="">
      <xdr:nvSpPr>
        <xdr:cNvPr id="33" name="正方形/長方形 32"/>
        <xdr:cNvSpPr/>
      </xdr:nvSpPr>
      <xdr:spPr>
        <a:xfrm>
          <a:off x="10161734" y="6893859"/>
          <a:ext cx="3608615" cy="23228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332014</xdr:colOff>
      <xdr:row>44</xdr:row>
      <xdr:rowOff>5442</xdr:rowOff>
    </xdr:from>
    <xdr:to>
      <xdr:col>24</xdr:col>
      <xdr:colOff>331934</xdr:colOff>
      <xdr:row>44</xdr:row>
      <xdr:rowOff>8445</xdr:rowOff>
    </xdr:to>
    <xdr:cxnSp macro="">
      <xdr:nvCxnSpPr>
        <xdr:cNvPr id="41" name="直線コネクタ 40"/>
        <xdr:cNvCxnSpPr>
          <a:stCxn id="33" idx="1"/>
        </xdr:cNvCxnSpPr>
      </xdr:nvCxnSpPr>
      <xdr:spPr>
        <a:xfrm flipH="1" flipV="1">
          <a:off x="9720943" y="7070271"/>
          <a:ext cx="408134" cy="300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27214</xdr:colOff>
      <xdr:row>16</xdr:row>
      <xdr:rowOff>95250</xdr:rowOff>
    </xdr:from>
    <xdr:to>
      <xdr:col>24</xdr:col>
      <xdr:colOff>176893</xdr:colOff>
      <xdr:row>18</xdr:row>
      <xdr:rowOff>122464</xdr:rowOff>
    </xdr:to>
    <xdr:sp macro="" textlink="">
      <xdr:nvSpPr>
        <xdr:cNvPr id="32" name="正方形/長方形 31"/>
        <xdr:cNvSpPr/>
      </xdr:nvSpPr>
      <xdr:spPr>
        <a:xfrm>
          <a:off x="9416143" y="2707821"/>
          <a:ext cx="557893" cy="36739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69956</xdr:colOff>
      <xdr:row>20</xdr:row>
      <xdr:rowOff>88366</xdr:rowOff>
    </xdr:from>
    <xdr:to>
      <xdr:col>24</xdr:col>
      <xdr:colOff>53627</xdr:colOff>
      <xdr:row>22</xdr:row>
      <xdr:rowOff>129187</xdr:rowOff>
    </xdr:to>
    <xdr:sp macro="" textlink="">
      <xdr:nvSpPr>
        <xdr:cNvPr id="48" name="正方形/長方形 47"/>
        <xdr:cNvSpPr/>
      </xdr:nvSpPr>
      <xdr:spPr>
        <a:xfrm>
          <a:off x="9458885" y="3367687"/>
          <a:ext cx="391885" cy="36739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297968</xdr:colOff>
      <xdr:row>14</xdr:row>
      <xdr:rowOff>142287</xdr:rowOff>
    </xdr:from>
    <xdr:to>
      <xdr:col>23</xdr:col>
      <xdr:colOff>333098</xdr:colOff>
      <xdr:row>44</xdr:row>
      <xdr:rowOff>2118</xdr:rowOff>
    </xdr:to>
    <xdr:cxnSp macro="">
      <xdr:nvCxnSpPr>
        <xdr:cNvPr id="38" name="直線コネクタ 37"/>
        <xdr:cNvCxnSpPr/>
      </xdr:nvCxnSpPr>
      <xdr:spPr>
        <a:xfrm>
          <a:off x="9713532" y="2249947"/>
          <a:ext cx="35130" cy="4756086"/>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34898</xdr:colOff>
      <xdr:row>36</xdr:row>
      <xdr:rowOff>47225</xdr:rowOff>
    </xdr:from>
    <xdr:to>
      <xdr:col>15</xdr:col>
      <xdr:colOff>18569</xdr:colOff>
      <xdr:row>38</xdr:row>
      <xdr:rowOff>88046</xdr:rowOff>
    </xdr:to>
    <xdr:sp macro="" textlink="">
      <xdr:nvSpPr>
        <xdr:cNvPr id="50" name="正方形/長方形 49"/>
        <xdr:cNvSpPr/>
      </xdr:nvSpPr>
      <xdr:spPr>
        <a:xfrm>
          <a:off x="5768948" y="5895575"/>
          <a:ext cx="393246" cy="36467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357900</xdr:colOff>
      <xdr:row>36</xdr:row>
      <xdr:rowOff>146928</xdr:rowOff>
    </xdr:from>
    <xdr:to>
      <xdr:col>16</xdr:col>
      <xdr:colOff>129297</xdr:colOff>
      <xdr:row>37</xdr:row>
      <xdr:rowOff>80254</xdr:rowOff>
    </xdr:to>
    <xdr:cxnSp macro="">
      <xdr:nvCxnSpPr>
        <xdr:cNvPr id="51" name="直線矢印コネクタ 50"/>
        <xdr:cNvCxnSpPr/>
      </xdr:nvCxnSpPr>
      <xdr:spPr>
        <a:xfrm flipH="1">
          <a:off x="5270368" y="5837609"/>
          <a:ext cx="1408886" cy="9545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268141</xdr:colOff>
      <xdr:row>21</xdr:row>
      <xdr:rowOff>103574</xdr:rowOff>
    </xdr:from>
    <xdr:to>
      <xdr:col>24</xdr:col>
      <xdr:colOff>373380</xdr:colOff>
      <xdr:row>39</xdr:row>
      <xdr:rowOff>34290</xdr:rowOff>
    </xdr:to>
    <xdr:cxnSp macro="">
      <xdr:nvCxnSpPr>
        <xdr:cNvPr id="56" name="直線コネクタ 55"/>
        <xdr:cNvCxnSpPr/>
      </xdr:nvCxnSpPr>
      <xdr:spPr>
        <a:xfrm>
          <a:off x="10143661" y="3387794"/>
          <a:ext cx="105239" cy="2887276"/>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119152</xdr:colOff>
      <xdr:row>50</xdr:row>
      <xdr:rowOff>1730</xdr:rowOff>
    </xdr:from>
    <xdr:to>
      <xdr:col>15</xdr:col>
      <xdr:colOff>225878</xdr:colOff>
      <xdr:row>74</xdr:row>
      <xdr:rowOff>4330</xdr:rowOff>
    </xdr:to>
    <xdr:sp macro="" textlink="">
      <xdr:nvSpPr>
        <xdr:cNvPr id="39" name="左中かっこ 38"/>
        <xdr:cNvSpPr/>
      </xdr:nvSpPr>
      <xdr:spPr>
        <a:xfrm flipH="1">
          <a:off x="6288754" y="7929128"/>
          <a:ext cx="106726" cy="3847236"/>
        </a:xfrm>
        <a:prstGeom prst="leftBrace">
          <a:avLst>
            <a:gd name="adj1" fmla="val 71638"/>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345639</xdr:colOff>
      <xdr:row>54</xdr:row>
      <xdr:rowOff>9525</xdr:rowOff>
    </xdr:from>
    <xdr:to>
      <xdr:col>24</xdr:col>
      <xdr:colOff>73301</xdr:colOff>
      <xdr:row>59</xdr:row>
      <xdr:rowOff>130790</xdr:rowOff>
    </xdr:to>
    <xdr:sp macro="" textlink="">
      <xdr:nvSpPr>
        <xdr:cNvPr id="40" name="テキスト ボックス 39"/>
        <xdr:cNvSpPr txBox="1"/>
      </xdr:nvSpPr>
      <xdr:spPr>
        <a:xfrm>
          <a:off x="6489264" y="8648700"/>
          <a:ext cx="3413837" cy="9308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HGSｺﾞｼｯｸM" panose="020B0600000000000000" pitchFamily="50" charset="-128"/>
              <a:ea typeface="HGSｺﾞｼｯｸM" panose="020B0600000000000000" pitchFamily="50" charset="-128"/>
            </a:rPr>
            <a:t>手順⑦：</a:t>
          </a:r>
          <a:endParaRPr kumimoji="1" lang="en-US" altLang="ja-JP" sz="1100">
            <a:solidFill>
              <a:srgbClr val="FF0000"/>
            </a:solidFill>
            <a:latin typeface="HGSｺﾞｼｯｸM" panose="020B0600000000000000" pitchFamily="50" charset="-128"/>
            <a:ea typeface="HGSｺﾞｼｯｸM" panose="020B0600000000000000" pitchFamily="50" charset="-128"/>
          </a:endParaRPr>
        </a:p>
        <a:p>
          <a:r>
            <a:rPr kumimoji="1" lang="ja-JP" altLang="en-US" sz="1100">
              <a:solidFill>
                <a:srgbClr val="FF0000"/>
              </a:solidFill>
              <a:latin typeface="HGSｺﾞｼｯｸM" panose="020B0600000000000000" pitchFamily="50" charset="-128"/>
              <a:ea typeface="HGSｺﾞｼｯｸM" panose="020B0600000000000000" pitchFamily="50" charset="-128"/>
            </a:rPr>
            <a:t>⑵や⑶を入力する例として、以下のような場合が当てはまります。（税証明書上の状況と現在の状況が異なる場合）</a:t>
          </a:r>
          <a:endParaRPr kumimoji="1" lang="en-US" altLang="ja-JP" sz="1100">
            <a:solidFill>
              <a:srgbClr val="FF0000"/>
            </a:solidFill>
            <a:latin typeface="HGSｺﾞｼｯｸM" panose="020B0600000000000000" pitchFamily="50" charset="-128"/>
            <a:ea typeface="HGSｺﾞｼｯｸM" panose="020B0600000000000000" pitchFamily="50" charset="-128"/>
          </a:endParaRPr>
        </a:p>
      </xdr:txBody>
    </xdr:sp>
    <xdr:clientData/>
  </xdr:twoCellAnchor>
  <xdr:twoCellAnchor editAs="oneCell">
    <xdr:from>
      <xdr:col>16</xdr:col>
      <xdr:colOff>38100</xdr:colOff>
      <xdr:row>59</xdr:row>
      <xdr:rowOff>52667</xdr:rowOff>
    </xdr:from>
    <xdr:to>
      <xdr:col>23</xdr:col>
      <xdr:colOff>381624</xdr:colOff>
      <xdr:row>69</xdr:row>
      <xdr:rowOff>770</xdr:rowOff>
    </xdr:to>
    <xdr:pic>
      <xdr:nvPicPr>
        <xdr:cNvPr id="43" name="図 42"/>
        <xdr:cNvPicPr>
          <a:picLocks noChangeAspect="1"/>
        </xdr:cNvPicPr>
      </xdr:nvPicPr>
      <xdr:blipFill>
        <a:blip xmlns:r="http://schemas.openxmlformats.org/officeDocument/2006/relationships" r:embed="rId2"/>
        <a:stretch>
          <a:fillRect/>
        </a:stretch>
      </xdr:blipFill>
      <xdr:spPr>
        <a:xfrm>
          <a:off x="6671982" y="9219079"/>
          <a:ext cx="3245848" cy="1516927"/>
        </a:xfrm>
        <a:prstGeom prst="rect">
          <a:avLst/>
        </a:prstGeom>
        <a:ln w="3175">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60164</xdr:colOff>
      <xdr:row>14</xdr:row>
      <xdr:rowOff>15084</xdr:rowOff>
    </xdr:from>
    <xdr:to>
      <xdr:col>4</xdr:col>
      <xdr:colOff>151535</xdr:colOff>
      <xdr:row>16</xdr:row>
      <xdr:rowOff>195513</xdr:rowOff>
    </xdr:to>
    <xdr:sp macro="" textlink="">
      <xdr:nvSpPr>
        <xdr:cNvPr id="2" name="右中かっこ 1"/>
        <xdr:cNvSpPr/>
      </xdr:nvSpPr>
      <xdr:spPr>
        <a:xfrm>
          <a:off x="4632164" y="2815434"/>
          <a:ext cx="91371" cy="580479"/>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65359</xdr:colOff>
      <xdr:row>17</xdr:row>
      <xdr:rowOff>30671</xdr:rowOff>
    </xdr:from>
    <xdr:to>
      <xdr:col>4</xdr:col>
      <xdr:colOff>156730</xdr:colOff>
      <xdr:row>20</xdr:row>
      <xdr:rowOff>11075</xdr:rowOff>
    </xdr:to>
    <xdr:sp macro="" textlink="">
      <xdr:nvSpPr>
        <xdr:cNvPr id="3" name="右中かっこ 2"/>
        <xdr:cNvSpPr/>
      </xdr:nvSpPr>
      <xdr:spPr>
        <a:xfrm>
          <a:off x="4637359" y="3431096"/>
          <a:ext cx="91371" cy="580479"/>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64857</xdr:colOff>
      <xdr:row>20</xdr:row>
      <xdr:rowOff>38008</xdr:rowOff>
    </xdr:from>
    <xdr:to>
      <xdr:col>4</xdr:col>
      <xdr:colOff>156228</xdr:colOff>
      <xdr:row>40</xdr:row>
      <xdr:rowOff>186905</xdr:rowOff>
    </xdr:to>
    <xdr:sp macro="" textlink="">
      <xdr:nvSpPr>
        <xdr:cNvPr id="4" name="右中かっこ 3"/>
        <xdr:cNvSpPr/>
      </xdr:nvSpPr>
      <xdr:spPr>
        <a:xfrm>
          <a:off x="4636857" y="4038508"/>
          <a:ext cx="91371" cy="4149397"/>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0</xdr:colOff>
      <xdr:row>31</xdr:row>
      <xdr:rowOff>10433</xdr:rowOff>
    </xdr:from>
    <xdr:to>
      <xdr:col>9</xdr:col>
      <xdr:colOff>437029</xdr:colOff>
      <xdr:row>34</xdr:row>
      <xdr:rowOff>39414</xdr:rowOff>
    </xdr:to>
    <xdr:cxnSp macro="">
      <xdr:nvCxnSpPr>
        <xdr:cNvPr id="5" name="カギ線コネクタ 4"/>
        <xdr:cNvCxnSpPr/>
      </xdr:nvCxnSpPr>
      <xdr:spPr>
        <a:xfrm>
          <a:off x="6705600" y="6211208"/>
          <a:ext cx="903754" cy="629056"/>
        </a:xfrm>
        <a:prstGeom prst="bentConnector3">
          <a:avLst>
            <a:gd name="adj1" fmla="val -110"/>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304800</xdr:colOff>
      <xdr:row>34</xdr:row>
      <xdr:rowOff>66675</xdr:rowOff>
    </xdr:from>
    <xdr:to>
      <xdr:col>10</xdr:col>
      <xdr:colOff>28575</xdr:colOff>
      <xdr:row>37</xdr:row>
      <xdr:rowOff>9525</xdr:rowOff>
    </xdr:to>
    <xdr:sp macro="" textlink="">
      <xdr:nvSpPr>
        <xdr:cNvPr id="6" name="テキスト ボックス 5"/>
        <xdr:cNvSpPr txBox="1"/>
      </xdr:nvSpPr>
      <xdr:spPr>
        <a:xfrm>
          <a:off x="5562600" y="6867525"/>
          <a:ext cx="2105025"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住民税の金額と所得税の金額の</a:t>
          </a:r>
          <a:endParaRPr kumimoji="1" lang="en-US" altLang="ja-JP" sz="1000"/>
        </a:p>
        <a:p>
          <a:r>
            <a:rPr kumimoji="1" lang="ja-JP" altLang="en-US" sz="1000"/>
            <a:t>対応をまとめると右のようになる。</a:t>
          </a:r>
        </a:p>
      </xdr:txBody>
    </xdr:sp>
    <xdr:clientData/>
  </xdr:twoCellAnchor>
  <xdr:twoCellAnchor>
    <xdr:from>
      <xdr:col>4</xdr:col>
      <xdr:colOff>152400</xdr:colOff>
      <xdr:row>14</xdr:row>
      <xdr:rowOff>66674</xdr:rowOff>
    </xdr:from>
    <xdr:to>
      <xdr:col>5</xdr:col>
      <xdr:colOff>533400</xdr:colOff>
      <xdr:row>16</xdr:row>
      <xdr:rowOff>171449</xdr:rowOff>
    </xdr:to>
    <xdr:sp macro="" textlink="">
      <xdr:nvSpPr>
        <xdr:cNvPr id="7" name="テキスト ボックス 6"/>
        <xdr:cNvSpPr txBox="1"/>
      </xdr:nvSpPr>
      <xdr:spPr>
        <a:xfrm>
          <a:off x="4724400" y="2867024"/>
          <a:ext cx="1066800"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r>
            <a:rPr kumimoji="1" lang="ja-JP" altLang="en-US" sz="1000">
              <a:latin typeface="+mj-ea"/>
              <a:ea typeface="+mj-ea"/>
            </a:rPr>
            <a:t>適用区分</a:t>
          </a:r>
          <a:r>
            <a:rPr kumimoji="1" lang="en-US" altLang="ja-JP" sz="1000">
              <a:latin typeface="+mj-ea"/>
              <a:ea typeface="+mj-ea"/>
            </a:rPr>
            <a:t>3</a:t>
          </a:r>
          <a:r>
            <a:rPr kumimoji="1" lang="ja-JP" altLang="en-US" sz="1000">
              <a:latin typeface="+mj-ea"/>
              <a:ea typeface="+mj-ea"/>
            </a:rPr>
            <a:t>の</a:t>
          </a:r>
          <a:endParaRPr kumimoji="1" lang="en-US" altLang="ja-JP" sz="1000">
            <a:latin typeface="+mj-ea"/>
            <a:ea typeface="+mj-ea"/>
          </a:endParaRPr>
        </a:p>
        <a:p>
          <a:r>
            <a:rPr kumimoji="1" lang="ja-JP" altLang="en-US" sz="1000">
              <a:latin typeface="+mj-ea"/>
              <a:ea typeface="+mj-ea"/>
            </a:rPr>
            <a:t>場合に使用</a:t>
          </a:r>
        </a:p>
      </xdr:txBody>
    </xdr:sp>
    <xdr:clientData/>
  </xdr:twoCellAnchor>
  <xdr:twoCellAnchor>
    <xdr:from>
      <xdr:col>4</xdr:col>
      <xdr:colOff>152400</xdr:colOff>
      <xdr:row>17</xdr:row>
      <xdr:rowOff>95249</xdr:rowOff>
    </xdr:from>
    <xdr:to>
      <xdr:col>5</xdr:col>
      <xdr:colOff>533400</xdr:colOff>
      <xdr:row>19</xdr:row>
      <xdr:rowOff>200024</xdr:rowOff>
    </xdr:to>
    <xdr:sp macro="" textlink="">
      <xdr:nvSpPr>
        <xdr:cNvPr id="8" name="テキスト ボックス 7"/>
        <xdr:cNvSpPr txBox="1"/>
      </xdr:nvSpPr>
      <xdr:spPr>
        <a:xfrm>
          <a:off x="4724400" y="3495674"/>
          <a:ext cx="1066800"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r>
            <a:rPr kumimoji="1" lang="ja-JP" altLang="en-US" sz="1000">
              <a:latin typeface="+mj-ea"/>
              <a:ea typeface="+mj-ea"/>
            </a:rPr>
            <a:t>適用区分</a:t>
          </a:r>
          <a:r>
            <a:rPr kumimoji="1" lang="en-US" altLang="ja-JP" sz="1000">
              <a:latin typeface="+mj-ea"/>
              <a:ea typeface="+mj-ea"/>
            </a:rPr>
            <a:t>2</a:t>
          </a:r>
          <a:r>
            <a:rPr kumimoji="1" lang="ja-JP" altLang="en-US" sz="1000">
              <a:latin typeface="+mj-ea"/>
              <a:ea typeface="+mj-ea"/>
            </a:rPr>
            <a:t>の</a:t>
          </a:r>
          <a:endParaRPr kumimoji="1" lang="en-US" altLang="ja-JP" sz="1000">
            <a:latin typeface="+mj-ea"/>
            <a:ea typeface="+mj-ea"/>
          </a:endParaRPr>
        </a:p>
        <a:p>
          <a:r>
            <a:rPr kumimoji="1" lang="ja-JP" altLang="en-US" sz="1000">
              <a:latin typeface="+mj-ea"/>
              <a:ea typeface="+mj-ea"/>
            </a:rPr>
            <a:t>場合に使用</a:t>
          </a:r>
        </a:p>
      </xdr:txBody>
    </xdr:sp>
    <xdr:clientData/>
  </xdr:twoCellAnchor>
  <xdr:twoCellAnchor>
    <xdr:from>
      <xdr:col>4</xdr:col>
      <xdr:colOff>152400</xdr:colOff>
      <xdr:row>29</xdr:row>
      <xdr:rowOff>66675</xdr:rowOff>
    </xdr:from>
    <xdr:to>
      <xdr:col>5</xdr:col>
      <xdr:colOff>533400</xdr:colOff>
      <xdr:row>31</xdr:row>
      <xdr:rowOff>171450</xdr:rowOff>
    </xdr:to>
    <xdr:sp macro="" textlink="">
      <xdr:nvSpPr>
        <xdr:cNvPr id="9" name="テキスト ボックス 8"/>
        <xdr:cNvSpPr txBox="1"/>
      </xdr:nvSpPr>
      <xdr:spPr>
        <a:xfrm>
          <a:off x="4724400" y="5867400"/>
          <a:ext cx="1066800"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r>
            <a:rPr kumimoji="1" lang="ja-JP" altLang="en-US" sz="1000">
              <a:latin typeface="+mj-ea"/>
              <a:ea typeface="+mj-ea"/>
            </a:rPr>
            <a:t>適用区分</a:t>
          </a:r>
          <a:r>
            <a:rPr kumimoji="1" lang="en-US" altLang="ja-JP" sz="1000">
              <a:latin typeface="+mj-ea"/>
              <a:ea typeface="+mj-ea"/>
            </a:rPr>
            <a:t>1</a:t>
          </a:r>
          <a:r>
            <a:rPr kumimoji="1" lang="ja-JP" altLang="en-US" sz="1000">
              <a:latin typeface="+mj-ea"/>
              <a:ea typeface="+mj-ea"/>
            </a:rPr>
            <a:t>の</a:t>
          </a:r>
          <a:endParaRPr kumimoji="1" lang="en-US" altLang="ja-JP" sz="1000">
            <a:latin typeface="+mj-ea"/>
            <a:ea typeface="+mj-ea"/>
          </a:endParaRPr>
        </a:p>
        <a:p>
          <a:r>
            <a:rPr kumimoji="1" lang="ja-JP" altLang="en-US" sz="1000">
              <a:latin typeface="+mj-ea"/>
              <a:ea typeface="+mj-ea"/>
            </a:rPr>
            <a:t>場合に使用</a:t>
          </a:r>
        </a:p>
      </xdr:txBody>
    </xdr:sp>
    <xdr:clientData/>
  </xdr:twoCellAnchor>
  <xdr:twoCellAnchor editAs="oneCell">
    <xdr:from>
      <xdr:col>14</xdr:col>
      <xdr:colOff>37805</xdr:colOff>
      <xdr:row>31</xdr:row>
      <xdr:rowOff>36830</xdr:rowOff>
    </xdr:from>
    <xdr:to>
      <xdr:col>17</xdr:col>
      <xdr:colOff>638737</xdr:colOff>
      <xdr:row>39</xdr:row>
      <xdr:rowOff>190500</xdr:rowOff>
    </xdr:to>
    <xdr:pic>
      <xdr:nvPicPr>
        <xdr:cNvPr id="10" name="図 9"/>
        <xdr:cNvPicPr>
          <a:picLocks noChangeAspect="1"/>
        </xdr:cNvPicPr>
      </xdr:nvPicPr>
      <xdr:blipFill>
        <a:blip xmlns:r="http://schemas.openxmlformats.org/officeDocument/2006/relationships" r:embed="rId1"/>
        <a:stretch>
          <a:fillRect/>
        </a:stretch>
      </xdr:blipFill>
      <xdr:spPr>
        <a:xfrm>
          <a:off x="10448630" y="6237605"/>
          <a:ext cx="3258407" cy="1753870"/>
        </a:xfrm>
        <a:prstGeom prst="rect">
          <a:avLst/>
        </a:prstGeom>
      </xdr:spPr>
    </xdr:pic>
    <xdr:clientData/>
  </xdr:twoCellAnchor>
  <xdr:twoCellAnchor>
    <xdr:from>
      <xdr:col>5</xdr:col>
      <xdr:colOff>381001</xdr:colOff>
      <xdr:row>10</xdr:row>
      <xdr:rowOff>108858</xdr:rowOff>
    </xdr:from>
    <xdr:to>
      <xdr:col>13</xdr:col>
      <xdr:colOff>95251</xdr:colOff>
      <xdr:row>41</xdr:row>
      <xdr:rowOff>108857</xdr:rowOff>
    </xdr:to>
    <xdr:sp macro="" textlink="">
      <xdr:nvSpPr>
        <xdr:cNvPr id="11" name="テキスト ボックス 10"/>
        <xdr:cNvSpPr txBox="1"/>
      </xdr:nvSpPr>
      <xdr:spPr>
        <a:xfrm>
          <a:off x="5633358" y="2149929"/>
          <a:ext cx="4163786" cy="6327321"/>
        </a:xfrm>
        <a:prstGeom prst="rect">
          <a:avLst/>
        </a:prstGeom>
        <a:solidFill>
          <a:srgbClr val="CCFF99">
            <a:alpha val="76000"/>
          </a:srgb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2000">
              <a:latin typeface="ＭＳ ゴシック" panose="020B0609070205080204" pitchFamily="49" charset="-128"/>
              <a:ea typeface="ＭＳ ゴシック" panose="020B0609070205080204" pitchFamily="49" charset="-128"/>
            </a:rPr>
            <a:t>このファイルでは使用しない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Q85"/>
  <sheetViews>
    <sheetView showGridLines="0" tabSelected="1" zoomScale="85" zoomScaleNormal="85" zoomScaleSheetLayoutView="100" workbookViewId="0">
      <selection activeCell="O18" sqref="O18"/>
    </sheetView>
  </sheetViews>
  <sheetFormatPr defaultColWidth="5.375" defaultRowHeight="12.75" x14ac:dyDescent="0.4"/>
  <cols>
    <col min="1" max="16" width="5.375" style="90" customWidth="1"/>
    <col min="17" max="16384" width="5.375" style="90"/>
  </cols>
  <sheetData>
    <row r="1" spans="1:43" ht="12.75" customHeight="1" thickBot="1" x14ac:dyDescent="0.45">
      <c r="A1" s="157" t="s">
        <v>129</v>
      </c>
      <c r="B1" s="157"/>
      <c r="C1" s="157"/>
      <c r="D1" s="157"/>
      <c r="E1" s="157"/>
      <c r="F1" s="157"/>
      <c r="G1" s="157"/>
      <c r="H1" s="157"/>
      <c r="I1" s="157"/>
      <c r="J1" s="157"/>
      <c r="K1" s="157"/>
      <c r="L1" s="157"/>
      <c r="M1" s="157"/>
      <c r="N1" s="157"/>
      <c r="O1" s="157"/>
      <c r="AA1" s="137"/>
      <c r="AB1" s="137"/>
      <c r="AC1" s="137"/>
      <c r="AD1" s="137"/>
      <c r="AE1" s="137"/>
      <c r="AF1" s="137"/>
      <c r="AG1" s="137"/>
      <c r="AH1" s="137"/>
      <c r="AI1" s="137"/>
      <c r="AJ1" s="137"/>
      <c r="AK1" s="137"/>
      <c r="AL1" s="137"/>
      <c r="AM1" s="137"/>
      <c r="AN1" s="137"/>
      <c r="AO1" s="137"/>
      <c r="AP1" s="137"/>
      <c r="AQ1" s="137"/>
    </row>
    <row r="2" spans="1:43" ht="12.75" customHeight="1" x14ac:dyDescent="0.4">
      <c r="A2" s="157"/>
      <c r="B2" s="157"/>
      <c r="C2" s="157"/>
      <c r="D2" s="157"/>
      <c r="E2" s="157"/>
      <c r="F2" s="157"/>
      <c r="G2" s="157"/>
      <c r="H2" s="157"/>
      <c r="I2" s="157"/>
      <c r="J2" s="157"/>
      <c r="K2" s="157"/>
      <c r="L2" s="157"/>
      <c r="M2" s="157"/>
      <c r="N2" s="157"/>
      <c r="O2" s="157"/>
      <c r="Z2" s="147" t="s">
        <v>177</v>
      </c>
      <c r="AA2" s="148"/>
      <c r="AB2" s="148"/>
      <c r="AC2" s="148"/>
      <c r="AD2" s="148"/>
      <c r="AE2" s="148"/>
      <c r="AF2" s="148"/>
      <c r="AG2" s="148"/>
      <c r="AH2" s="148"/>
      <c r="AI2" s="148"/>
      <c r="AJ2" s="148"/>
      <c r="AK2" s="148"/>
      <c r="AL2" s="148"/>
      <c r="AM2" s="148"/>
      <c r="AN2" s="148"/>
      <c r="AO2" s="148"/>
      <c r="AP2" s="148"/>
      <c r="AQ2" s="149"/>
    </row>
    <row r="3" spans="1:43" ht="12.75" customHeight="1" thickBot="1" x14ac:dyDescent="0.45">
      <c r="A3" s="158" t="s">
        <v>178</v>
      </c>
      <c r="B3" s="158"/>
      <c r="C3" s="158"/>
      <c r="D3" s="158"/>
      <c r="E3" s="158"/>
      <c r="F3" s="158"/>
      <c r="G3" s="158"/>
      <c r="H3" s="158"/>
      <c r="I3" s="158"/>
      <c r="J3" s="158"/>
      <c r="K3" s="158"/>
      <c r="L3" s="158"/>
      <c r="M3" s="158"/>
      <c r="N3" s="158"/>
      <c r="O3" s="158"/>
      <c r="Z3" s="150"/>
      <c r="AA3" s="151"/>
      <c r="AB3" s="151"/>
      <c r="AC3" s="151"/>
      <c r="AD3" s="151"/>
      <c r="AE3" s="151"/>
      <c r="AF3" s="151"/>
      <c r="AG3" s="151"/>
      <c r="AH3" s="151"/>
      <c r="AI3" s="151"/>
      <c r="AJ3" s="151"/>
      <c r="AK3" s="151"/>
      <c r="AL3" s="151"/>
      <c r="AM3" s="151"/>
      <c r="AN3" s="151"/>
      <c r="AO3" s="151"/>
      <c r="AP3" s="151"/>
      <c r="AQ3" s="152"/>
    </row>
    <row r="4" spans="1:43" ht="12.75" customHeight="1" x14ac:dyDescent="0.4">
      <c r="A4" s="158"/>
      <c r="B4" s="158"/>
      <c r="C4" s="158"/>
      <c r="D4" s="158"/>
      <c r="E4" s="158"/>
      <c r="F4" s="158"/>
      <c r="G4" s="158"/>
      <c r="H4" s="158"/>
      <c r="I4" s="158"/>
      <c r="J4" s="158"/>
      <c r="K4" s="158"/>
      <c r="L4" s="158"/>
      <c r="M4" s="158"/>
      <c r="N4" s="158"/>
      <c r="O4" s="158"/>
      <c r="Z4" s="142"/>
      <c r="AA4" s="142"/>
      <c r="AB4" s="142"/>
      <c r="AC4" s="142"/>
      <c r="AD4" s="142"/>
      <c r="AE4" s="142"/>
      <c r="AF4" s="142"/>
      <c r="AG4" s="142"/>
      <c r="AH4" s="142"/>
      <c r="AI4" s="142"/>
      <c r="AJ4" s="142"/>
      <c r="AK4" s="142"/>
      <c r="AL4" s="142"/>
      <c r="AM4" s="142"/>
      <c r="AN4" s="142"/>
      <c r="AO4" s="142"/>
      <c r="AP4" s="142"/>
      <c r="AQ4" s="142"/>
    </row>
    <row r="5" spans="1:43" x14ac:dyDescent="0.4">
      <c r="A5" s="158"/>
      <c r="B5" s="158"/>
      <c r="C5" s="158"/>
      <c r="D5" s="158"/>
      <c r="E5" s="158"/>
      <c r="F5" s="158"/>
      <c r="G5" s="158"/>
      <c r="H5" s="158"/>
      <c r="I5" s="158"/>
      <c r="J5" s="158"/>
      <c r="K5" s="158"/>
      <c r="L5" s="158"/>
      <c r="M5" s="158"/>
      <c r="N5" s="158"/>
      <c r="O5" s="158"/>
    </row>
    <row r="6" spans="1:43" x14ac:dyDescent="0.4">
      <c r="A6" s="158"/>
      <c r="B6" s="158"/>
      <c r="C6" s="158"/>
      <c r="D6" s="158"/>
      <c r="E6" s="158"/>
      <c r="F6" s="158"/>
      <c r="G6" s="158"/>
      <c r="H6" s="158"/>
      <c r="I6" s="158"/>
      <c r="J6" s="158"/>
      <c r="K6" s="158"/>
      <c r="L6" s="158"/>
      <c r="M6" s="158"/>
      <c r="N6" s="158"/>
      <c r="O6" s="158"/>
    </row>
    <row r="7" spans="1:43" x14ac:dyDescent="0.4">
      <c r="A7" s="158"/>
      <c r="B7" s="158"/>
      <c r="C7" s="158"/>
      <c r="D7" s="158"/>
      <c r="E7" s="158"/>
      <c r="F7" s="158"/>
      <c r="G7" s="158"/>
      <c r="H7" s="158"/>
      <c r="I7" s="158"/>
      <c r="J7" s="158"/>
      <c r="K7" s="158"/>
      <c r="L7" s="158"/>
      <c r="M7" s="158"/>
      <c r="N7" s="158"/>
      <c r="O7" s="158"/>
    </row>
    <row r="8" spans="1:43" ht="12.75" customHeight="1" x14ac:dyDescent="0.4">
      <c r="A8" s="154" t="s">
        <v>179</v>
      </c>
      <c r="B8" s="154"/>
      <c r="C8" s="154"/>
      <c r="D8" s="154"/>
      <c r="E8" s="154"/>
      <c r="F8" s="154"/>
      <c r="G8" s="154"/>
      <c r="H8" s="154"/>
      <c r="I8" s="154"/>
      <c r="J8" s="154"/>
      <c r="K8" s="154"/>
      <c r="L8" s="154"/>
      <c r="M8" s="154"/>
      <c r="N8" s="154"/>
      <c r="O8" s="154"/>
    </row>
    <row r="9" spans="1:43" x14ac:dyDescent="0.4">
      <c r="A9" s="154"/>
      <c r="B9" s="154"/>
      <c r="C9" s="154"/>
      <c r="D9" s="154"/>
      <c r="E9" s="154"/>
      <c r="F9" s="154"/>
      <c r="G9" s="154"/>
      <c r="H9" s="154"/>
      <c r="I9" s="154"/>
      <c r="J9" s="154"/>
      <c r="K9" s="154"/>
      <c r="L9" s="154"/>
      <c r="M9" s="154"/>
      <c r="N9" s="154"/>
      <c r="O9" s="154"/>
    </row>
    <row r="10" spans="1:43" x14ac:dyDescent="0.4">
      <c r="A10" s="103"/>
      <c r="B10" s="103"/>
      <c r="C10" s="103"/>
      <c r="D10" s="103"/>
      <c r="E10" s="103"/>
      <c r="F10" s="103"/>
      <c r="G10" s="103"/>
      <c r="H10" s="103"/>
      <c r="I10" s="103"/>
      <c r="J10" s="103"/>
      <c r="K10" s="103"/>
      <c r="L10" s="103"/>
      <c r="M10" s="103"/>
      <c r="N10" s="103"/>
      <c r="O10" s="103"/>
    </row>
    <row r="11" spans="1:43" x14ac:dyDescent="0.4">
      <c r="A11" s="91"/>
      <c r="B11" s="101" t="s">
        <v>88</v>
      </c>
      <c r="C11" s="92"/>
      <c r="D11" s="92"/>
      <c r="E11" s="92"/>
      <c r="F11" s="93"/>
      <c r="G11" s="101" t="s">
        <v>89</v>
      </c>
      <c r="H11" s="92"/>
      <c r="I11" s="92"/>
      <c r="J11" s="92"/>
      <c r="K11" s="92"/>
      <c r="L11" s="92"/>
      <c r="M11" s="92"/>
      <c r="N11" s="92"/>
      <c r="O11" s="92"/>
    </row>
    <row r="12" spans="1:43" x14ac:dyDescent="0.4">
      <c r="A12" s="92"/>
      <c r="B12" s="94"/>
      <c r="C12" s="95"/>
      <c r="D12" s="95"/>
      <c r="E12" s="95"/>
      <c r="F12" s="95"/>
      <c r="G12" s="94"/>
      <c r="H12" s="92"/>
      <c r="I12" s="92"/>
      <c r="J12" s="92"/>
      <c r="K12" s="92"/>
      <c r="L12" s="92"/>
      <c r="M12" s="92"/>
      <c r="N12" s="92"/>
      <c r="O12" s="92"/>
    </row>
    <row r="13" spans="1:43" x14ac:dyDescent="0.4">
      <c r="A13" s="96" t="s">
        <v>171</v>
      </c>
      <c r="B13" s="92"/>
      <c r="C13" s="92"/>
      <c r="D13" s="92"/>
      <c r="E13" s="92"/>
      <c r="F13" s="92"/>
      <c r="G13" s="92"/>
      <c r="H13" s="92"/>
      <c r="I13" s="92"/>
      <c r="J13" s="92"/>
      <c r="K13" s="92"/>
      <c r="L13" s="92"/>
      <c r="M13" s="92"/>
      <c r="N13" s="92"/>
      <c r="O13" s="92"/>
    </row>
    <row r="14" spans="1:43" x14ac:dyDescent="0.4">
      <c r="A14" s="92"/>
      <c r="B14" s="92"/>
      <c r="C14" s="92"/>
      <c r="D14" s="92"/>
      <c r="E14" s="92"/>
      <c r="F14" s="92"/>
      <c r="G14" s="92"/>
      <c r="H14" s="92"/>
      <c r="I14" s="92"/>
      <c r="J14" s="92"/>
      <c r="K14" s="92"/>
      <c r="L14" s="92"/>
      <c r="M14" s="92"/>
      <c r="N14" s="92"/>
      <c r="O14" s="92"/>
    </row>
    <row r="15" spans="1:43" x14ac:dyDescent="0.4">
      <c r="A15" s="173" t="s">
        <v>157</v>
      </c>
      <c r="B15" s="173"/>
      <c r="C15" s="173"/>
      <c r="D15" s="173"/>
      <c r="E15" s="173"/>
      <c r="F15" s="212">
        <v>0</v>
      </c>
      <c r="G15" s="212"/>
      <c r="H15" s="92"/>
      <c r="I15" s="92"/>
      <c r="J15" s="92"/>
      <c r="K15" s="92"/>
      <c r="L15" s="92"/>
      <c r="M15" s="92"/>
      <c r="N15" s="92"/>
      <c r="O15" s="92"/>
    </row>
    <row r="16" spans="1:43" x14ac:dyDescent="0.4">
      <c r="A16" s="139" t="s">
        <v>164</v>
      </c>
      <c r="B16" s="138"/>
      <c r="C16" s="138"/>
      <c r="D16" s="138"/>
      <c r="E16" s="138"/>
      <c r="F16" s="143"/>
      <c r="G16" s="143"/>
      <c r="H16" s="102"/>
      <c r="I16" s="101"/>
      <c r="J16" s="92"/>
      <c r="K16" s="92"/>
      <c r="L16" s="92"/>
      <c r="M16" s="92"/>
      <c r="N16" s="92"/>
      <c r="O16" s="92"/>
    </row>
    <row r="17" spans="1:15" x14ac:dyDescent="0.4">
      <c r="A17" s="92"/>
      <c r="B17" s="92"/>
      <c r="C17" s="92"/>
      <c r="D17" s="92"/>
      <c r="E17" s="92"/>
      <c r="F17" s="92"/>
      <c r="G17" s="92"/>
      <c r="H17" s="92"/>
      <c r="I17" s="92"/>
      <c r="J17" s="92"/>
      <c r="K17" s="92"/>
      <c r="L17" s="92"/>
      <c r="M17" s="92"/>
      <c r="N17" s="92"/>
      <c r="O17" s="92"/>
    </row>
    <row r="18" spans="1:15" ht="13.5" thickBot="1" x14ac:dyDescent="0.45">
      <c r="A18" s="163" t="s">
        <v>68</v>
      </c>
      <c r="B18" s="164"/>
      <c r="C18" s="164"/>
      <c r="D18" s="164"/>
      <c r="E18" s="165"/>
      <c r="F18" s="199">
        <v>0</v>
      </c>
      <c r="G18" s="213"/>
      <c r="H18" s="92"/>
      <c r="I18" s="170" t="s">
        <v>83</v>
      </c>
      <c r="J18" s="170"/>
      <c r="K18" s="170"/>
      <c r="L18" s="170"/>
      <c r="M18" s="170"/>
      <c r="N18" s="170"/>
      <c r="O18" s="106" t="s">
        <v>184</v>
      </c>
    </row>
    <row r="19" spans="1:15" ht="12.75" customHeight="1" x14ac:dyDescent="0.4">
      <c r="A19" s="163" t="s">
        <v>69</v>
      </c>
      <c r="B19" s="164"/>
      <c r="C19" s="164"/>
      <c r="D19" s="164"/>
      <c r="E19" s="165"/>
      <c r="F19" s="199">
        <v>0</v>
      </c>
      <c r="G19" s="200"/>
      <c r="H19" s="92"/>
      <c r="I19" s="203" t="s">
        <v>156</v>
      </c>
      <c r="J19" s="169" t="s">
        <v>78</v>
      </c>
      <c r="K19" s="169"/>
      <c r="L19" s="169"/>
      <c r="M19" s="169"/>
      <c r="N19" s="169"/>
      <c r="O19" s="108">
        <v>0</v>
      </c>
    </row>
    <row r="20" spans="1:15" ht="12.75" customHeight="1" x14ac:dyDescent="0.4">
      <c r="A20" s="163" t="s">
        <v>70</v>
      </c>
      <c r="B20" s="164"/>
      <c r="C20" s="164"/>
      <c r="D20" s="164"/>
      <c r="E20" s="165"/>
      <c r="F20" s="199">
        <v>0</v>
      </c>
      <c r="G20" s="200"/>
      <c r="H20" s="92"/>
      <c r="I20" s="204"/>
      <c r="J20" s="171" t="s">
        <v>79</v>
      </c>
      <c r="K20" s="171"/>
      <c r="L20" s="172"/>
      <c r="M20" s="165"/>
      <c r="N20" s="173"/>
      <c r="O20" s="109">
        <v>0</v>
      </c>
    </row>
    <row r="21" spans="1:15" ht="12.75" customHeight="1" x14ac:dyDescent="0.4">
      <c r="A21" s="163" t="s">
        <v>71</v>
      </c>
      <c r="B21" s="164"/>
      <c r="C21" s="164"/>
      <c r="D21" s="164"/>
      <c r="E21" s="165"/>
      <c r="F21" s="199">
        <v>0</v>
      </c>
      <c r="G21" s="200"/>
      <c r="H21" s="92"/>
      <c r="I21" s="204"/>
      <c r="J21" s="171"/>
      <c r="K21" s="171"/>
      <c r="L21" s="171"/>
      <c r="M21" s="173" t="s">
        <v>150</v>
      </c>
      <c r="N21" s="173"/>
      <c r="O21" s="109">
        <v>0</v>
      </c>
    </row>
    <row r="22" spans="1:15" ht="12.75" customHeight="1" x14ac:dyDescent="0.4">
      <c r="A22" s="163" t="s">
        <v>72</v>
      </c>
      <c r="B22" s="164"/>
      <c r="C22" s="164"/>
      <c r="D22" s="164"/>
      <c r="E22" s="165"/>
      <c r="F22" s="199">
        <v>0</v>
      </c>
      <c r="G22" s="200"/>
      <c r="H22" s="92"/>
      <c r="I22" s="204"/>
      <c r="J22" s="173" t="s">
        <v>81</v>
      </c>
      <c r="K22" s="173"/>
      <c r="L22" s="173"/>
      <c r="M22" s="173"/>
      <c r="N22" s="173"/>
      <c r="O22" s="109">
        <v>0</v>
      </c>
    </row>
    <row r="23" spans="1:15" ht="12.75" customHeight="1" thickBot="1" x14ac:dyDescent="0.45">
      <c r="A23" s="163" t="s">
        <v>73</v>
      </c>
      <c r="B23" s="164"/>
      <c r="C23" s="164"/>
      <c r="D23" s="164"/>
      <c r="E23" s="165"/>
      <c r="F23" s="199">
        <v>0</v>
      </c>
      <c r="G23" s="200"/>
      <c r="H23" s="92"/>
      <c r="I23" s="205"/>
      <c r="J23" s="191" t="s">
        <v>148</v>
      </c>
      <c r="K23" s="206"/>
      <c r="L23" s="206"/>
      <c r="M23" s="206"/>
      <c r="N23" s="192"/>
      <c r="O23" s="110">
        <v>0</v>
      </c>
    </row>
    <row r="24" spans="1:15" ht="12.75" customHeight="1" thickBot="1" x14ac:dyDescent="0.45">
      <c r="A24" s="184" t="s">
        <v>74</v>
      </c>
      <c r="B24" s="185"/>
      <c r="C24" s="185"/>
      <c r="D24" s="185"/>
      <c r="E24" s="186"/>
      <c r="F24" s="201">
        <v>0</v>
      </c>
      <c r="G24" s="202"/>
      <c r="H24" s="92"/>
      <c r="I24" s="207" t="s">
        <v>155</v>
      </c>
      <c r="J24" s="210" t="s">
        <v>35</v>
      </c>
      <c r="K24" s="211"/>
      <c r="L24" s="211"/>
      <c r="M24" s="113"/>
      <c r="N24" s="114"/>
      <c r="O24" s="107">
        <v>0</v>
      </c>
    </row>
    <row r="25" spans="1:15" ht="12.75" customHeight="1" thickBot="1" x14ac:dyDescent="0.45">
      <c r="A25" s="187" t="s">
        <v>136</v>
      </c>
      <c r="B25" s="188"/>
      <c r="C25" s="188"/>
      <c r="D25" s="188"/>
      <c r="E25" s="189"/>
      <c r="F25" s="196">
        <v>0</v>
      </c>
      <c r="G25" s="197"/>
      <c r="H25" s="92"/>
      <c r="I25" s="208"/>
      <c r="J25" s="174"/>
      <c r="K25" s="175"/>
      <c r="L25" s="175"/>
      <c r="M25" s="163" t="s">
        <v>147</v>
      </c>
      <c r="N25" s="165"/>
      <c r="O25" s="100">
        <v>0</v>
      </c>
    </row>
    <row r="26" spans="1:15" ht="12.75" customHeight="1" x14ac:dyDescent="0.4">
      <c r="A26" s="174" t="s">
        <v>75</v>
      </c>
      <c r="B26" s="175"/>
      <c r="C26" s="175"/>
      <c r="D26" s="175"/>
      <c r="E26" s="176"/>
      <c r="F26" s="177">
        <v>0</v>
      </c>
      <c r="G26" s="178"/>
      <c r="H26" s="92"/>
      <c r="I26" s="209"/>
      <c r="J26" s="163" t="s">
        <v>40</v>
      </c>
      <c r="K26" s="164"/>
      <c r="L26" s="164"/>
      <c r="M26" s="164"/>
      <c r="N26" s="165"/>
      <c r="O26" s="100">
        <v>0</v>
      </c>
    </row>
    <row r="27" spans="1:15" ht="12.75" customHeight="1" thickBot="1" x14ac:dyDescent="0.45">
      <c r="A27" s="184" t="s">
        <v>76</v>
      </c>
      <c r="B27" s="185"/>
      <c r="C27" s="185"/>
      <c r="D27" s="185"/>
      <c r="E27" s="186"/>
      <c r="F27" s="201">
        <v>0</v>
      </c>
      <c r="G27" s="202"/>
      <c r="H27" s="92"/>
      <c r="I27" s="101" t="s">
        <v>167</v>
      </c>
      <c r="J27" s="92"/>
      <c r="K27" s="92"/>
      <c r="L27" s="92"/>
      <c r="M27" s="92"/>
      <c r="N27" s="92"/>
      <c r="O27" s="92"/>
    </row>
    <row r="28" spans="1:15" ht="12.75" customHeight="1" thickBot="1" x14ac:dyDescent="0.45">
      <c r="A28" s="187" t="s">
        <v>137</v>
      </c>
      <c r="B28" s="188"/>
      <c r="C28" s="188"/>
      <c r="D28" s="188"/>
      <c r="E28" s="189"/>
      <c r="F28" s="196">
        <v>0</v>
      </c>
      <c r="G28" s="197"/>
      <c r="H28" s="92"/>
      <c r="I28" s="190" t="str">
        <f>IF(OR(O20&lt;O21,O24&lt;O25),"！エラー！老人扶養親族か特別障害者の人数の内訳が合っていません","")</f>
        <v/>
      </c>
      <c r="J28" s="190"/>
      <c r="K28" s="190"/>
      <c r="L28" s="190"/>
      <c r="M28" s="190"/>
      <c r="N28" s="190"/>
      <c r="O28" s="190"/>
    </row>
    <row r="29" spans="1:15" ht="12.75" customHeight="1" x14ac:dyDescent="0.4">
      <c r="A29" s="174" t="s">
        <v>113</v>
      </c>
      <c r="B29" s="175"/>
      <c r="C29" s="175"/>
      <c r="D29" s="175"/>
      <c r="E29" s="176"/>
      <c r="F29" s="177">
        <v>0</v>
      </c>
      <c r="G29" s="178"/>
      <c r="H29" s="92"/>
      <c r="I29" s="190"/>
      <c r="J29" s="190"/>
      <c r="K29" s="190"/>
      <c r="L29" s="190"/>
      <c r="M29" s="190"/>
      <c r="N29" s="190"/>
      <c r="O29" s="190"/>
    </row>
    <row r="30" spans="1:15" ht="12.75" customHeight="1" x14ac:dyDescent="0.4">
      <c r="A30" s="136"/>
      <c r="B30" s="136"/>
      <c r="C30" s="136"/>
      <c r="D30" s="136"/>
      <c r="E30" s="136"/>
      <c r="F30" s="145"/>
      <c r="G30" s="146"/>
      <c r="H30" s="92"/>
      <c r="I30" s="135"/>
      <c r="J30" s="135"/>
      <c r="K30" s="135"/>
      <c r="L30" s="135"/>
      <c r="M30" s="135"/>
      <c r="N30" s="135"/>
      <c r="O30" s="135"/>
    </row>
    <row r="31" spans="1:15" ht="13.5" thickBot="1" x14ac:dyDescent="0.45">
      <c r="A31" s="92"/>
      <c r="B31" s="92"/>
      <c r="C31" s="92"/>
      <c r="D31" s="92"/>
      <c r="E31" s="92"/>
      <c r="F31" s="92"/>
      <c r="G31" s="92"/>
      <c r="H31" s="92"/>
      <c r="I31" s="115"/>
      <c r="J31" s="115"/>
      <c r="K31" s="115"/>
      <c r="L31" s="115"/>
      <c r="M31" s="115"/>
      <c r="N31" s="115"/>
      <c r="O31" s="115"/>
    </row>
    <row r="32" spans="1:15" x14ac:dyDescent="0.4">
      <c r="B32" s="123" t="s">
        <v>158</v>
      </c>
      <c r="C32" s="124"/>
      <c r="D32" s="124"/>
      <c r="E32" s="124"/>
      <c r="F32" s="124"/>
      <c r="G32" s="124"/>
      <c r="H32" s="124"/>
      <c r="I32" s="124"/>
      <c r="J32" s="124"/>
      <c r="K32" s="124"/>
      <c r="L32" s="125"/>
      <c r="M32" s="127"/>
      <c r="N32" s="92"/>
      <c r="O32" s="92"/>
    </row>
    <row r="33" spans="1:15" x14ac:dyDescent="0.4">
      <c r="B33" s="111" t="s">
        <v>168</v>
      </c>
      <c r="C33" s="104"/>
      <c r="D33" s="104"/>
      <c r="E33" s="104"/>
      <c r="F33" s="104"/>
      <c r="G33" s="104"/>
      <c r="H33" s="104"/>
      <c r="I33" s="104"/>
      <c r="J33" s="104"/>
      <c r="K33" s="104"/>
      <c r="L33" s="112"/>
      <c r="M33" s="128"/>
      <c r="N33" s="92"/>
      <c r="O33" s="92"/>
    </row>
    <row r="34" spans="1:15" x14ac:dyDescent="0.4">
      <c r="B34" s="195" t="s">
        <v>85</v>
      </c>
      <c r="C34" s="173"/>
      <c r="D34" s="173"/>
      <c r="E34" s="173"/>
      <c r="F34" s="173" t="s">
        <v>86</v>
      </c>
      <c r="G34" s="173"/>
      <c r="H34" s="173"/>
      <c r="I34" s="163" t="s">
        <v>87</v>
      </c>
      <c r="J34" s="165"/>
      <c r="K34" s="163" t="s">
        <v>169</v>
      </c>
      <c r="L34" s="193"/>
      <c r="M34" s="129"/>
      <c r="N34" s="92"/>
      <c r="O34" s="92"/>
    </row>
    <row r="35" spans="1:15" x14ac:dyDescent="0.4">
      <c r="B35" s="220" t="s">
        <v>141</v>
      </c>
      <c r="C35" s="221"/>
      <c r="D35" s="221"/>
      <c r="E35" s="221"/>
      <c r="F35" s="219">
        <v>42064</v>
      </c>
      <c r="G35" s="219"/>
      <c r="H35" s="219"/>
      <c r="I35" s="163" t="str">
        <f>IF(AND(B35&lt;&gt;"",F35&lt;=選択肢等!$A$10,F35&gt;=選択肢等!$B$10),"○","")</f>
        <v>○</v>
      </c>
      <c r="J35" s="165"/>
      <c r="K35" s="163" t="str">
        <f>IF(AND(B35&lt;&gt;"",F35&lt;選択肢等!$B$10,F35&gt;=選択肢等!$C$10),"○","")</f>
        <v/>
      </c>
      <c r="L35" s="193"/>
      <c r="M35" s="217" t="str">
        <f>IF(AND(COUNTIF(I36:J40,"○")=O22,COUNTIF(K36:M40,"○")&lt;=O23),"","！エラー！記入した人数と上記の扶養控除の人数が一致していません")</f>
        <v/>
      </c>
      <c r="N35" s="217"/>
      <c r="O35" s="117"/>
    </row>
    <row r="36" spans="1:15" x14ac:dyDescent="0.4">
      <c r="B36" s="222"/>
      <c r="C36" s="218"/>
      <c r="D36" s="218"/>
      <c r="E36" s="218"/>
      <c r="F36" s="198"/>
      <c r="G36" s="198"/>
      <c r="H36" s="198"/>
      <c r="I36" s="163" t="str">
        <f>IF(AND(B36&lt;&gt;"",F36&lt;=選択肢等!$A$10,F36&gt;=選択肢等!$B$10),"○","")</f>
        <v/>
      </c>
      <c r="J36" s="165"/>
      <c r="K36" s="163" t="str">
        <f>IF(AND(B36&lt;&gt;"",F36&lt;選択肢等!$B$10,F36&gt;=選択肢等!$C$10),"○","")</f>
        <v/>
      </c>
      <c r="L36" s="193"/>
      <c r="M36" s="217"/>
      <c r="N36" s="217"/>
      <c r="O36" s="117"/>
    </row>
    <row r="37" spans="1:15" x14ac:dyDescent="0.4">
      <c r="B37" s="222"/>
      <c r="C37" s="218"/>
      <c r="D37" s="218"/>
      <c r="E37" s="218"/>
      <c r="F37" s="198"/>
      <c r="G37" s="198"/>
      <c r="H37" s="198"/>
      <c r="I37" s="163" t="str">
        <f>IF(AND(B37&lt;&gt;"",F37&lt;=選択肢等!$A$10,F37&gt;=選択肢等!$B$10),"○","")</f>
        <v/>
      </c>
      <c r="J37" s="165"/>
      <c r="K37" s="163" t="str">
        <f>IF(AND(B37&lt;&gt;"",F37&lt;選択肢等!$B$10,F37&gt;=選択肢等!$C$10),"○","")</f>
        <v/>
      </c>
      <c r="L37" s="193"/>
      <c r="M37" s="217"/>
      <c r="N37" s="217"/>
      <c r="O37" s="117"/>
    </row>
    <row r="38" spans="1:15" x14ac:dyDescent="0.4">
      <c r="B38" s="222"/>
      <c r="C38" s="218"/>
      <c r="D38" s="218"/>
      <c r="E38" s="218"/>
      <c r="F38" s="198"/>
      <c r="G38" s="198"/>
      <c r="H38" s="198"/>
      <c r="I38" s="163" t="str">
        <f>IF(AND(B38&lt;&gt;"",F38&lt;=選択肢等!$A$10,F38&gt;=選択肢等!$B$10),"○","")</f>
        <v/>
      </c>
      <c r="J38" s="165"/>
      <c r="K38" s="163" t="str">
        <f>IF(AND(B38&lt;&gt;"",F38&lt;選択肢等!$B$10,F38&gt;=選択肢等!$C$10),"○","")</f>
        <v/>
      </c>
      <c r="L38" s="193"/>
      <c r="M38" s="217"/>
      <c r="N38" s="217"/>
      <c r="O38" s="117"/>
    </row>
    <row r="39" spans="1:15" x14ac:dyDescent="0.4">
      <c r="B39" s="222"/>
      <c r="C39" s="218"/>
      <c r="D39" s="218"/>
      <c r="E39" s="218"/>
      <c r="F39" s="198"/>
      <c r="G39" s="198"/>
      <c r="H39" s="198"/>
      <c r="I39" s="163" t="str">
        <f>IF(AND(B39&lt;&gt;"",F39&lt;=選択肢等!$A$10,F39&gt;=選択肢等!$B$10),"○","")</f>
        <v/>
      </c>
      <c r="J39" s="165"/>
      <c r="K39" s="163" t="str">
        <f>IF(AND(B39&lt;&gt;"",F39&lt;選択肢等!$B$10,F39&gt;=選択肢等!$C$10),"○","")</f>
        <v/>
      </c>
      <c r="L39" s="193"/>
      <c r="M39" s="217"/>
      <c r="N39" s="217"/>
      <c r="O39" s="117"/>
    </row>
    <row r="40" spans="1:15" ht="13.5" thickBot="1" x14ac:dyDescent="0.45">
      <c r="B40" s="223"/>
      <c r="C40" s="224"/>
      <c r="D40" s="224"/>
      <c r="E40" s="225"/>
      <c r="F40" s="231"/>
      <c r="G40" s="232"/>
      <c r="H40" s="233"/>
      <c r="I40" s="191" t="str">
        <f>IF(AND(B40&lt;&gt;"",F40&lt;=選択肢等!$A$10,F40&gt;=選択肢等!$B$10),"○","")</f>
        <v/>
      </c>
      <c r="J40" s="192"/>
      <c r="K40" s="191" t="str">
        <f>IF(AND(B40&lt;&gt;"",F40&lt;選択肢等!$B$10,F40&gt;=選択肢等!$C$10),"○","")</f>
        <v/>
      </c>
      <c r="L40" s="194"/>
      <c r="M40" s="217"/>
      <c r="N40" s="217"/>
      <c r="O40" s="117"/>
    </row>
    <row r="41" spans="1:15" ht="13.5" thickBot="1" x14ac:dyDescent="0.45">
      <c r="A41" s="92"/>
      <c r="B41" s="92"/>
      <c r="C41" s="92"/>
      <c r="D41" s="92"/>
      <c r="E41" s="92"/>
      <c r="F41" s="92"/>
      <c r="G41" s="92"/>
      <c r="H41" s="92"/>
      <c r="I41" s="92"/>
      <c r="J41" s="92"/>
      <c r="K41" s="92"/>
      <c r="L41" s="92"/>
      <c r="M41" s="92"/>
      <c r="N41" s="92"/>
      <c r="O41" s="92"/>
    </row>
    <row r="42" spans="1:15" ht="12.75" customHeight="1" thickBot="1" x14ac:dyDescent="0.45">
      <c r="A42" s="126"/>
      <c r="B42" s="160" t="s">
        <v>139</v>
      </c>
      <c r="C42" s="161"/>
      <c r="D42" s="161"/>
      <c r="E42" s="161"/>
      <c r="F42" s="161"/>
      <c r="G42" s="161"/>
      <c r="H42" s="161"/>
      <c r="I42" s="161"/>
      <c r="J42" s="161"/>
      <c r="K42" s="161"/>
      <c r="L42" s="162"/>
      <c r="M42" s="166"/>
      <c r="N42" s="167"/>
      <c r="O42" s="168"/>
    </row>
    <row r="43" spans="1:15" ht="12.75" customHeight="1" x14ac:dyDescent="0.4">
      <c r="A43" s="130"/>
      <c r="B43" s="130"/>
      <c r="C43" s="130"/>
      <c r="D43" s="130"/>
      <c r="E43" s="130"/>
      <c r="F43" s="130"/>
      <c r="G43" s="130"/>
      <c r="H43" s="130"/>
      <c r="I43" s="130"/>
      <c r="J43" s="130"/>
      <c r="K43" s="130"/>
      <c r="L43" s="130"/>
      <c r="M43" s="97"/>
      <c r="N43" s="98"/>
      <c r="O43" s="92"/>
    </row>
    <row r="44" spans="1:15" ht="12.75" customHeight="1" thickBot="1" x14ac:dyDescent="0.45">
      <c r="A44" s="130"/>
      <c r="B44" s="130"/>
      <c r="C44" s="130"/>
      <c r="D44" s="130"/>
      <c r="E44" s="130"/>
      <c r="F44" s="130"/>
      <c r="G44" s="130"/>
      <c r="H44" s="130"/>
      <c r="I44" s="228" t="s">
        <v>142</v>
      </c>
      <c r="J44" s="229"/>
      <c r="K44" s="229"/>
      <c r="L44" s="230"/>
      <c r="M44" s="179" t="s">
        <v>84</v>
      </c>
      <c r="N44" s="180"/>
      <c r="O44" s="181"/>
    </row>
    <row r="45" spans="1:15" ht="13.5" thickBot="1" x14ac:dyDescent="0.45">
      <c r="A45" s="160" t="s">
        <v>138</v>
      </c>
      <c r="B45" s="161"/>
      <c r="C45" s="161"/>
      <c r="D45" s="161"/>
      <c r="E45" s="161"/>
      <c r="F45" s="161"/>
      <c r="G45" s="161"/>
      <c r="H45" s="162"/>
      <c r="I45" s="243" t="s">
        <v>90</v>
      </c>
      <c r="J45" s="169"/>
      <c r="K45" s="169"/>
      <c r="L45" s="131"/>
      <c r="M45" s="182">
        <v>260000</v>
      </c>
      <c r="N45" s="182"/>
      <c r="O45" s="183"/>
    </row>
    <row r="46" spans="1:15" x14ac:dyDescent="0.4">
      <c r="A46" s="159" t="str">
        <f>IF(F28=SUMIF(L45:L49,"○",M45:O49),"","！エラー！　上記の金額と右記の合計額が異なっています。")</f>
        <v/>
      </c>
      <c r="B46" s="159"/>
      <c r="C46" s="159"/>
      <c r="D46" s="159"/>
      <c r="E46" s="159"/>
      <c r="F46" s="159"/>
      <c r="G46" s="159"/>
      <c r="H46" s="159"/>
      <c r="I46" s="195" t="s">
        <v>91</v>
      </c>
      <c r="J46" s="173"/>
      <c r="K46" s="173"/>
      <c r="L46" s="132"/>
      <c r="M46" s="182">
        <v>300000</v>
      </c>
      <c r="N46" s="182"/>
      <c r="O46" s="183"/>
    </row>
    <row r="47" spans="1:15" x14ac:dyDescent="0.4">
      <c r="A47" s="92"/>
      <c r="B47" s="92"/>
      <c r="C47" s="92"/>
      <c r="D47" s="92"/>
      <c r="E47" s="92"/>
      <c r="F47" s="92"/>
      <c r="G47" s="92"/>
      <c r="H47" s="92"/>
      <c r="I47" s="195" t="s">
        <v>92</v>
      </c>
      <c r="J47" s="173"/>
      <c r="K47" s="173"/>
      <c r="L47" s="132"/>
      <c r="M47" s="182">
        <v>260000</v>
      </c>
      <c r="N47" s="182"/>
      <c r="O47" s="183"/>
    </row>
    <row r="48" spans="1:15" x14ac:dyDescent="0.4">
      <c r="A48" s="92"/>
      <c r="B48" s="92"/>
      <c r="C48" s="92"/>
      <c r="D48" s="92"/>
      <c r="E48" s="92"/>
      <c r="F48" s="92"/>
      <c r="G48" s="92"/>
      <c r="H48" s="92"/>
      <c r="I48" s="195" t="s">
        <v>93</v>
      </c>
      <c r="J48" s="173"/>
      <c r="K48" s="173"/>
      <c r="L48" s="132"/>
      <c r="M48" s="182">
        <v>300000</v>
      </c>
      <c r="N48" s="182"/>
      <c r="O48" s="183"/>
    </row>
    <row r="49" spans="1:15" ht="13.5" thickBot="1" x14ac:dyDescent="0.45">
      <c r="A49" s="92"/>
      <c r="B49" s="92"/>
      <c r="C49" s="92"/>
      <c r="D49" s="92"/>
      <c r="E49" s="92"/>
      <c r="F49" s="92"/>
      <c r="G49" s="92"/>
      <c r="H49" s="92"/>
      <c r="I49" s="226" t="s">
        <v>94</v>
      </c>
      <c r="J49" s="227"/>
      <c r="K49" s="227"/>
      <c r="L49" s="133"/>
      <c r="M49" s="182">
        <v>260000</v>
      </c>
      <c r="N49" s="182"/>
      <c r="O49" s="183"/>
    </row>
    <row r="50" spans="1:15" x14ac:dyDescent="0.4">
      <c r="A50" s="92"/>
      <c r="B50" s="92"/>
      <c r="C50" s="92"/>
      <c r="D50" s="92"/>
      <c r="E50" s="92"/>
      <c r="F50" s="92"/>
      <c r="G50" s="92"/>
      <c r="H50" s="92"/>
      <c r="I50" s="92"/>
      <c r="J50" s="92"/>
      <c r="K50" s="92"/>
      <c r="L50" s="92"/>
      <c r="M50" s="92"/>
      <c r="N50" s="92"/>
      <c r="O50" s="92"/>
    </row>
    <row r="51" spans="1:15" x14ac:dyDescent="0.4">
      <c r="A51" s="214" t="s">
        <v>151</v>
      </c>
      <c r="B51" s="214"/>
      <c r="C51" s="214"/>
      <c r="D51" s="214"/>
      <c r="E51" s="214"/>
      <c r="F51" s="214"/>
      <c r="G51" s="214"/>
      <c r="H51" s="214"/>
      <c r="I51" s="214"/>
      <c r="J51" s="214"/>
      <c r="K51" s="214"/>
      <c r="L51" s="214"/>
      <c r="M51" s="214"/>
      <c r="N51" s="214"/>
      <c r="O51" s="214"/>
    </row>
    <row r="52" spans="1:15" x14ac:dyDescent="0.4">
      <c r="A52" s="214"/>
      <c r="B52" s="214"/>
      <c r="C52" s="214"/>
      <c r="D52" s="214"/>
      <c r="E52" s="214"/>
      <c r="F52" s="214"/>
      <c r="G52" s="214"/>
      <c r="H52" s="214"/>
      <c r="I52" s="214"/>
      <c r="J52" s="214"/>
      <c r="K52" s="214"/>
      <c r="L52" s="214"/>
      <c r="M52" s="214"/>
      <c r="N52" s="214"/>
      <c r="O52" s="214"/>
    </row>
    <row r="53" spans="1:15" x14ac:dyDescent="0.4">
      <c r="A53" s="118"/>
      <c r="B53" s="92"/>
      <c r="C53" s="92"/>
      <c r="D53" s="92"/>
      <c r="E53" s="92"/>
      <c r="F53" s="92"/>
      <c r="G53" s="92"/>
      <c r="H53" s="92"/>
      <c r="I53" s="92"/>
      <c r="J53" s="92"/>
      <c r="K53" s="92"/>
      <c r="L53" s="92"/>
      <c r="M53" s="92"/>
      <c r="N53" s="92"/>
      <c r="O53" s="121"/>
    </row>
    <row r="54" spans="1:15" x14ac:dyDescent="0.4">
      <c r="A54" s="119"/>
      <c r="B54" s="96" t="s">
        <v>159</v>
      </c>
      <c r="C54" s="92"/>
      <c r="D54" s="92"/>
      <c r="E54" s="92"/>
      <c r="F54" s="92"/>
      <c r="G54" s="92"/>
      <c r="H54" s="92"/>
      <c r="I54" s="92"/>
      <c r="J54" s="92"/>
      <c r="K54" s="92"/>
      <c r="L54" s="92"/>
      <c r="M54" s="92"/>
      <c r="N54" s="92"/>
      <c r="O54" s="121"/>
    </row>
    <row r="55" spans="1:15" x14ac:dyDescent="0.4">
      <c r="A55" s="119"/>
      <c r="B55" s="96" t="s">
        <v>160</v>
      </c>
      <c r="C55" s="92"/>
      <c r="D55" s="92"/>
      <c r="E55" s="92"/>
      <c r="F55" s="92"/>
      <c r="G55" s="92"/>
      <c r="H55" s="92"/>
      <c r="I55" s="92"/>
      <c r="J55" s="92"/>
      <c r="K55" s="92"/>
      <c r="L55" s="92"/>
      <c r="M55" s="92"/>
      <c r="N55" s="92"/>
      <c r="O55" s="121"/>
    </row>
    <row r="56" spans="1:15" x14ac:dyDescent="0.4">
      <c r="A56" s="119"/>
      <c r="B56" s="96" t="s">
        <v>170</v>
      </c>
      <c r="C56" s="92"/>
      <c r="D56" s="92"/>
      <c r="E56" s="92"/>
      <c r="F56" s="92"/>
      <c r="G56" s="92"/>
      <c r="H56" s="92"/>
      <c r="I56" s="92"/>
      <c r="J56" s="92"/>
      <c r="K56" s="92"/>
      <c r="L56" s="92"/>
      <c r="M56" s="92"/>
      <c r="N56" s="92"/>
      <c r="O56" s="121"/>
    </row>
    <row r="57" spans="1:15" x14ac:dyDescent="0.4">
      <c r="A57" s="119"/>
      <c r="B57" s="173" t="s">
        <v>85</v>
      </c>
      <c r="C57" s="173"/>
      <c r="D57" s="173"/>
      <c r="E57" s="173"/>
      <c r="F57" s="173" t="s">
        <v>86</v>
      </c>
      <c r="G57" s="173"/>
      <c r="H57" s="173"/>
      <c r="I57" s="173" t="s">
        <v>87</v>
      </c>
      <c r="J57" s="173"/>
      <c r="K57" s="173" t="s">
        <v>169</v>
      </c>
      <c r="L57" s="173"/>
      <c r="M57" s="216" t="str">
        <f>IF(SUM(COUNTIF(F36:G40,F58),COUNTIF(F36:G40,F59),COUNTIF(F36:G40,F60),COUNTIF(F36:G40,F61),COUNTIF(F36:G40,F62))=0,"","！エラー！⑴と同じ方が入力されている可能性があります")</f>
        <v/>
      </c>
      <c r="N57" s="217"/>
      <c r="O57" s="122"/>
    </row>
    <row r="58" spans="1:15" x14ac:dyDescent="0.4">
      <c r="A58" s="119"/>
      <c r="B58" s="218"/>
      <c r="C58" s="218"/>
      <c r="D58" s="218"/>
      <c r="E58" s="218"/>
      <c r="F58" s="198"/>
      <c r="G58" s="198"/>
      <c r="H58" s="198"/>
      <c r="I58" s="173" t="str">
        <f>IF(AND(B58&lt;&gt;"",F58&lt;=選択肢等!$A$10,F58&gt;=選択肢等!$B$10),"○","")</f>
        <v/>
      </c>
      <c r="J58" s="173"/>
      <c r="K58" s="173" t="str">
        <f>IF(AND(B58&lt;&gt;"",F58&lt;選択肢等!$B$10,F58&gt;=選択肢等!$C$10),"○","")</f>
        <v/>
      </c>
      <c r="L58" s="173"/>
      <c r="M58" s="216"/>
      <c r="N58" s="217"/>
      <c r="O58" s="122"/>
    </row>
    <row r="59" spans="1:15" x14ac:dyDescent="0.4">
      <c r="A59" s="119"/>
      <c r="B59" s="218"/>
      <c r="C59" s="218"/>
      <c r="D59" s="218"/>
      <c r="E59" s="218"/>
      <c r="F59" s="198"/>
      <c r="G59" s="198"/>
      <c r="H59" s="198"/>
      <c r="I59" s="173" t="str">
        <f>IF(AND(B59&lt;&gt;"",F59&lt;=選択肢等!$A$10,F59&gt;=選択肢等!$B$10),"○","")</f>
        <v/>
      </c>
      <c r="J59" s="173"/>
      <c r="K59" s="173" t="str">
        <f>IF(AND(B59&lt;&gt;"",F59&lt;選択肢等!$B$10,F59&gt;=選択肢等!$C$10),"○","")</f>
        <v/>
      </c>
      <c r="L59" s="173"/>
      <c r="M59" s="216"/>
      <c r="N59" s="217"/>
      <c r="O59" s="122"/>
    </row>
    <row r="60" spans="1:15" x14ac:dyDescent="0.4">
      <c r="A60" s="119"/>
      <c r="B60" s="218"/>
      <c r="C60" s="218"/>
      <c r="D60" s="218"/>
      <c r="E60" s="218"/>
      <c r="F60" s="198"/>
      <c r="G60" s="198"/>
      <c r="H60" s="198"/>
      <c r="I60" s="173" t="str">
        <f>IF(AND(B60&lt;&gt;"",F60&lt;=選択肢等!$A$10,F60&gt;=選択肢等!$B$10),"○","")</f>
        <v/>
      </c>
      <c r="J60" s="173"/>
      <c r="K60" s="173" t="str">
        <f>IF(AND(B60&lt;&gt;"",F60&lt;選択肢等!$B$10,F60&gt;=選択肢等!$C$10),"○","")</f>
        <v/>
      </c>
      <c r="L60" s="173"/>
      <c r="M60" s="216"/>
      <c r="N60" s="217"/>
      <c r="O60" s="122"/>
    </row>
    <row r="61" spans="1:15" x14ac:dyDescent="0.4">
      <c r="A61" s="119"/>
      <c r="B61" s="218"/>
      <c r="C61" s="218"/>
      <c r="D61" s="218"/>
      <c r="E61" s="218"/>
      <c r="F61" s="198"/>
      <c r="G61" s="198"/>
      <c r="H61" s="198"/>
      <c r="I61" s="173" t="str">
        <f>IF(AND(B61&lt;&gt;"",F61&lt;=選択肢等!$A$10,F61&gt;=選択肢等!$B$10),"○","")</f>
        <v/>
      </c>
      <c r="J61" s="173"/>
      <c r="K61" s="173" t="str">
        <f>IF(AND(B61&lt;&gt;"",F61&lt;選択肢等!$B$10,F61&gt;=選択肢等!$C$10),"○","")</f>
        <v/>
      </c>
      <c r="L61" s="173"/>
      <c r="M61" s="216"/>
      <c r="N61" s="217"/>
      <c r="O61" s="122"/>
    </row>
    <row r="62" spans="1:15" x14ac:dyDescent="0.4">
      <c r="A62" s="119"/>
      <c r="B62" s="218"/>
      <c r="C62" s="218"/>
      <c r="D62" s="218"/>
      <c r="E62" s="218"/>
      <c r="F62" s="198"/>
      <c r="G62" s="198"/>
      <c r="H62" s="198"/>
      <c r="I62" s="173" t="str">
        <f>IF(AND(B62&lt;&gt;"",F62&lt;=選択肢等!$A$10,F62&gt;=選択肢等!$B$10),"○","")</f>
        <v/>
      </c>
      <c r="J62" s="173"/>
      <c r="K62" s="173" t="str">
        <f>IF(AND(B62&lt;&gt;"",F62&lt;選択肢等!$B$10,F62&gt;=選択肢等!$C$10),"○","")</f>
        <v/>
      </c>
      <c r="L62" s="173"/>
      <c r="M62" s="216"/>
      <c r="N62" s="217"/>
      <c r="O62" s="122"/>
    </row>
    <row r="63" spans="1:15" x14ac:dyDescent="0.4">
      <c r="A63" s="120"/>
      <c r="B63" s="101" t="s">
        <v>153</v>
      </c>
      <c r="C63" s="92"/>
      <c r="D63" s="92"/>
      <c r="E63" s="92"/>
      <c r="F63" s="92"/>
      <c r="G63" s="92"/>
      <c r="H63" s="92"/>
      <c r="I63" s="92"/>
      <c r="J63" s="92"/>
      <c r="K63" s="92"/>
      <c r="L63" s="92"/>
      <c r="M63" s="92"/>
      <c r="N63" s="92"/>
      <c r="O63" s="121"/>
    </row>
    <row r="64" spans="1:15" x14ac:dyDescent="0.4">
      <c r="A64" s="120"/>
      <c r="B64" s="101" t="s">
        <v>161</v>
      </c>
      <c r="C64" s="92"/>
      <c r="D64" s="92"/>
      <c r="E64" s="92"/>
      <c r="F64" s="92"/>
      <c r="G64" s="92"/>
      <c r="H64" s="92"/>
      <c r="I64" s="92"/>
      <c r="J64" s="92"/>
      <c r="K64" s="92"/>
      <c r="L64" s="92"/>
      <c r="M64" s="92"/>
      <c r="N64" s="92"/>
      <c r="O64" s="121"/>
    </row>
    <row r="65" spans="1:15" x14ac:dyDescent="0.4">
      <c r="A65" s="120"/>
      <c r="B65" s="101" t="s">
        <v>100</v>
      </c>
      <c r="C65" s="92"/>
      <c r="D65" s="92"/>
      <c r="E65" s="92"/>
      <c r="F65" s="92"/>
      <c r="G65" s="92"/>
      <c r="H65" s="92"/>
      <c r="I65" s="92"/>
      <c r="J65" s="92"/>
      <c r="K65" s="92"/>
      <c r="L65" s="92"/>
      <c r="M65" s="92"/>
      <c r="N65" s="92"/>
      <c r="O65" s="121"/>
    </row>
    <row r="66" spans="1:15" x14ac:dyDescent="0.4">
      <c r="A66" s="120"/>
      <c r="B66" s="92" t="s">
        <v>143</v>
      </c>
      <c r="C66" s="92"/>
      <c r="D66" s="92"/>
      <c r="E66" s="92"/>
      <c r="F66" s="92"/>
      <c r="G66" s="92"/>
      <c r="H66" s="92"/>
      <c r="I66" s="92"/>
      <c r="J66" s="92"/>
      <c r="K66" s="92"/>
      <c r="L66" s="92"/>
      <c r="M66" s="92"/>
      <c r="N66" s="92"/>
      <c r="O66" s="121"/>
    </row>
    <row r="67" spans="1:15" x14ac:dyDescent="0.4">
      <c r="A67" s="121"/>
      <c r="B67" s="92"/>
      <c r="C67" s="92"/>
      <c r="D67" s="92"/>
      <c r="E67" s="92"/>
      <c r="F67" s="92"/>
      <c r="G67" s="92"/>
      <c r="H67" s="92"/>
      <c r="I67" s="92"/>
      <c r="J67" s="92"/>
      <c r="K67" s="92"/>
      <c r="L67" s="92"/>
      <c r="M67" s="92"/>
      <c r="N67" s="92"/>
      <c r="O67" s="121"/>
    </row>
    <row r="68" spans="1:15" x14ac:dyDescent="0.4">
      <c r="A68" s="120"/>
      <c r="B68" s="96" t="s">
        <v>181</v>
      </c>
      <c r="C68" s="92"/>
      <c r="D68" s="92"/>
      <c r="E68" s="92"/>
      <c r="F68" s="92"/>
      <c r="G68" s="92"/>
      <c r="H68" s="92"/>
      <c r="I68" s="92"/>
      <c r="J68" s="92"/>
      <c r="K68" s="92"/>
      <c r="L68" s="92"/>
      <c r="M68" s="92"/>
      <c r="N68" s="92"/>
      <c r="O68" s="121"/>
    </row>
    <row r="69" spans="1:15" x14ac:dyDescent="0.4">
      <c r="A69" s="120"/>
      <c r="B69" s="96" t="s">
        <v>182</v>
      </c>
      <c r="C69" s="92"/>
      <c r="D69" s="92"/>
      <c r="E69" s="92"/>
      <c r="F69" s="92"/>
      <c r="G69" s="92"/>
      <c r="H69" s="92"/>
      <c r="I69" s="92"/>
      <c r="J69" s="92"/>
      <c r="K69" s="92"/>
      <c r="L69" s="92"/>
      <c r="M69" s="92"/>
      <c r="N69" s="92"/>
      <c r="O69" s="121"/>
    </row>
    <row r="70" spans="1:15" x14ac:dyDescent="0.4">
      <c r="A70" s="120"/>
      <c r="B70" s="248" t="s">
        <v>183</v>
      </c>
      <c r="C70" s="249"/>
      <c r="D70" s="249"/>
      <c r="E70" s="249"/>
      <c r="F70" s="249"/>
      <c r="G70" s="249"/>
      <c r="H70" s="249"/>
      <c r="I70" s="249"/>
      <c r="J70" s="249"/>
      <c r="K70" s="249"/>
      <c r="L70" s="250"/>
      <c r="M70" s="244"/>
      <c r="N70" s="245"/>
      <c r="O70" s="144"/>
    </row>
    <row r="71" spans="1:15" x14ac:dyDescent="0.4">
      <c r="A71" s="134"/>
      <c r="B71" s="251"/>
      <c r="C71" s="252"/>
      <c r="D71" s="252"/>
      <c r="E71" s="252"/>
      <c r="F71" s="252"/>
      <c r="G71" s="252"/>
      <c r="H71" s="252"/>
      <c r="I71" s="252"/>
      <c r="J71" s="252"/>
      <c r="K71" s="252"/>
      <c r="L71" s="253"/>
      <c r="M71" s="246"/>
      <c r="N71" s="247"/>
      <c r="O71" s="144"/>
    </row>
    <row r="72" spans="1:15" x14ac:dyDescent="0.4">
      <c r="A72" s="120"/>
      <c r="B72" s="215" t="str">
        <f>IF(AND(OR(L48="○",F24&lt;&gt;0,F25&lt;&gt;0),M70="○"),"！エラー！　⑴の（★）でひとり親に○が入る場合や配偶者控除の適用がある場合は、この⑶には該当しません","")</f>
        <v/>
      </c>
      <c r="C72" s="215"/>
      <c r="D72" s="215"/>
      <c r="E72" s="215"/>
      <c r="F72" s="215"/>
      <c r="G72" s="215"/>
      <c r="H72" s="215"/>
      <c r="I72" s="215"/>
      <c r="J72" s="215"/>
      <c r="K72" s="215"/>
      <c r="L72" s="215"/>
      <c r="M72" s="215"/>
      <c r="N72" s="215"/>
      <c r="O72" s="121"/>
    </row>
    <row r="73" spans="1:15" x14ac:dyDescent="0.4">
      <c r="A73" s="214" t="s">
        <v>152</v>
      </c>
      <c r="B73" s="214"/>
      <c r="C73" s="214"/>
      <c r="D73" s="214"/>
      <c r="E73" s="214"/>
      <c r="F73" s="214"/>
      <c r="G73" s="214"/>
      <c r="H73" s="214"/>
      <c r="I73" s="214"/>
      <c r="J73" s="214"/>
      <c r="K73" s="214"/>
      <c r="L73" s="214"/>
      <c r="M73" s="214"/>
      <c r="N73" s="214"/>
      <c r="O73" s="214"/>
    </row>
    <row r="74" spans="1:15" x14ac:dyDescent="0.4">
      <c r="A74" s="214"/>
      <c r="B74" s="214"/>
      <c r="C74" s="214"/>
      <c r="D74" s="214"/>
      <c r="E74" s="214"/>
      <c r="F74" s="214"/>
      <c r="G74" s="214"/>
      <c r="H74" s="214"/>
      <c r="I74" s="214"/>
      <c r="J74" s="214"/>
      <c r="K74" s="214"/>
      <c r="L74" s="214"/>
      <c r="M74" s="214"/>
      <c r="N74" s="214"/>
      <c r="O74" s="214"/>
    </row>
    <row r="75" spans="1:15" x14ac:dyDescent="0.4">
      <c r="A75" s="92"/>
      <c r="B75" s="92"/>
      <c r="C75" s="92"/>
      <c r="D75" s="92"/>
      <c r="E75" s="92"/>
      <c r="F75" s="92"/>
      <c r="G75" s="92"/>
      <c r="H75" s="92"/>
      <c r="I75" s="92"/>
      <c r="J75" s="92"/>
      <c r="K75" s="92"/>
      <c r="L75" s="92"/>
      <c r="M75" s="92"/>
      <c r="N75" s="92"/>
      <c r="O75" s="92"/>
    </row>
    <row r="76" spans="1:15" ht="12.75" customHeight="1" x14ac:dyDescent="0.4">
      <c r="A76" s="257" t="s">
        <v>144</v>
      </c>
      <c r="B76" s="258"/>
      <c r="C76" s="258"/>
      <c r="D76" s="259"/>
      <c r="E76" s="141" t="s">
        <v>140</v>
      </c>
      <c r="F76" s="155" t="s">
        <v>125</v>
      </c>
      <c r="G76" s="140" t="s">
        <v>96</v>
      </c>
      <c r="H76" s="99"/>
      <c r="I76" s="99"/>
      <c r="J76" s="99"/>
      <c r="K76" s="99"/>
      <c r="L76" s="99"/>
      <c r="M76" s="99"/>
      <c r="N76" s="92"/>
      <c r="O76" s="92"/>
    </row>
    <row r="77" spans="1:15" ht="12.75" customHeight="1" thickBot="1" x14ac:dyDescent="0.45">
      <c r="A77" s="260"/>
      <c r="B77" s="261"/>
      <c r="C77" s="261"/>
      <c r="D77" s="262"/>
      <c r="E77" s="254"/>
      <c r="F77" s="155"/>
      <c r="G77" s="156" t="s">
        <v>176</v>
      </c>
      <c r="H77" s="156"/>
      <c r="I77" s="156"/>
      <c r="J77" s="156"/>
      <c r="K77" s="156"/>
      <c r="L77" s="156"/>
      <c r="M77" s="156"/>
      <c r="N77" s="156"/>
      <c r="O77" s="156"/>
    </row>
    <row r="78" spans="1:15" ht="12.75" customHeight="1" x14ac:dyDescent="0.4">
      <c r="A78" s="260"/>
      <c r="B78" s="261"/>
      <c r="C78" s="261"/>
      <c r="D78" s="262"/>
      <c r="E78" s="255"/>
      <c r="F78" s="155"/>
      <c r="G78" s="234" t="str">
        <f>IF(AND(E77="✔",所得税換算!H32="該当"),選択肢等!C6,IF(AND(E77="✔",所得税換算!H32="非該当"),選択肢等!C7,""))</f>
        <v/>
      </c>
      <c r="H78" s="235"/>
      <c r="I78" s="235"/>
      <c r="J78" s="235"/>
      <c r="K78" s="235"/>
      <c r="L78" s="235"/>
      <c r="M78" s="235"/>
      <c r="N78" s="235"/>
      <c r="O78" s="236"/>
    </row>
    <row r="79" spans="1:15" ht="12.75" customHeight="1" x14ac:dyDescent="0.4">
      <c r="A79" s="260"/>
      <c r="B79" s="261"/>
      <c r="C79" s="261"/>
      <c r="D79" s="262"/>
      <c r="E79" s="255"/>
      <c r="F79" s="155"/>
      <c r="G79" s="237"/>
      <c r="H79" s="238"/>
      <c r="I79" s="238"/>
      <c r="J79" s="238"/>
      <c r="K79" s="238"/>
      <c r="L79" s="238"/>
      <c r="M79" s="238"/>
      <c r="N79" s="238"/>
      <c r="O79" s="239"/>
    </row>
    <row r="80" spans="1:15" ht="12.75" customHeight="1" thickBot="1" x14ac:dyDescent="0.45">
      <c r="A80" s="263"/>
      <c r="B80" s="264"/>
      <c r="C80" s="264"/>
      <c r="D80" s="265"/>
      <c r="E80" s="256"/>
      <c r="F80" s="105"/>
      <c r="G80" s="240"/>
      <c r="H80" s="241"/>
      <c r="I80" s="241"/>
      <c r="J80" s="241"/>
      <c r="K80" s="241"/>
      <c r="L80" s="241"/>
      <c r="M80" s="241"/>
      <c r="N80" s="241"/>
      <c r="O80" s="242"/>
    </row>
    <row r="81" spans="1:15" ht="12.75" customHeight="1" x14ac:dyDescent="0.4">
      <c r="G81" s="116"/>
      <c r="H81" s="116"/>
      <c r="I81" s="116"/>
      <c r="J81" s="116"/>
      <c r="K81" s="116"/>
      <c r="L81" s="116"/>
      <c r="M81" s="116"/>
      <c r="N81" s="116"/>
      <c r="O81" s="116"/>
    </row>
    <row r="82" spans="1:15" x14ac:dyDescent="0.4">
      <c r="A82" s="153" t="s">
        <v>154</v>
      </c>
      <c r="B82" s="153"/>
      <c r="C82" s="153"/>
      <c r="D82" s="153"/>
      <c r="E82" s="153"/>
      <c r="F82" s="153"/>
      <c r="G82" s="153"/>
      <c r="H82" s="153"/>
      <c r="I82" s="153"/>
      <c r="J82" s="153"/>
      <c r="K82" s="153"/>
      <c r="L82" s="153"/>
      <c r="M82" s="153"/>
      <c r="N82" s="153"/>
      <c r="O82" s="153"/>
    </row>
    <row r="83" spans="1:15" x14ac:dyDescent="0.4">
      <c r="A83" s="153"/>
      <c r="B83" s="153"/>
      <c r="C83" s="153"/>
      <c r="D83" s="153"/>
      <c r="E83" s="153"/>
      <c r="F83" s="153"/>
      <c r="G83" s="153"/>
      <c r="H83" s="153"/>
      <c r="I83" s="153"/>
      <c r="J83" s="153"/>
      <c r="K83" s="153"/>
      <c r="L83" s="153"/>
      <c r="M83" s="153"/>
      <c r="N83" s="153"/>
      <c r="O83" s="153"/>
    </row>
    <row r="84" spans="1:15" x14ac:dyDescent="0.4">
      <c r="A84" s="153" t="s">
        <v>180</v>
      </c>
      <c r="B84" s="153"/>
      <c r="C84" s="153"/>
      <c r="D84" s="153"/>
      <c r="E84" s="153"/>
      <c r="F84" s="153"/>
      <c r="G84" s="153"/>
      <c r="H84" s="153"/>
      <c r="I84" s="153"/>
      <c r="J84" s="153"/>
      <c r="K84" s="153"/>
      <c r="L84" s="153"/>
      <c r="M84" s="153"/>
      <c r="N84" s="153"/>
      <c r="O84" s="153"/>
    </row>
    <row r="85" spans="1:15" x14ac:dyDescent="0.4">
      <c r="A85" s="153"/>
      <c r="B85" s="153"/>
      <c r="C85" s="153"/>
      <c r="D85" s="153"/>
      <c r="E85" s="153"/>
      <c r="F85" s="153"/>
      <c r="G85" s="153"/>
      <c r="H85" s="153"/>
      <c r="I85" s="153"/>
      <c r="J85" s="153"/>
      <c r="K85" s="153"/>
      <c r="L85" s="153"/>
      <c r="M85" s="153"/>
      <c r="N85" s="153"/>
      <c r="O85" s="153"/>
    </row>
  </sheetData>
  <sheetProtection algorithmName="SHA-512" hashValue="khxogyKw0na3ebDxcQtatmEa/veaWVO9y0kjcFaNMDJNzHixEyUa513DOg/45+cGTpbRapy+aGHmJGMkYNcePA==" saltValue="P3kQq6VzQUKeqdqNSxa7SA==" spinCount="100000" sheet="1" objects="1" scenarios="1" selectLockedCells="1"/>
  <mergeCells count="125">
    <mergeCell ref="K62:L62"/>
    <mergeCell ref="F38:H38"/>
    <mergeCell ref="F39:H39"/>
    <mergeCell ref="F40:H40"/>
    <mergeCell ref="I34:J34"/>
    <mergeCell ref="I35:J35"/>
    <mergeCell ref="G78:O80"/>
    <mergeCell ref="I45:K45"/>
    <mergeCell ref="M70:N71"/>
    <mergeCell ref="B70:L71"/>
    <mergeCell ref="E77:E80"/>
    <mergeCell ref="A76:D80"/>
    <mergeCell ref="A84:O85"/>
    <mergeCell ref="M35:N40"/>
    <mergeCell ref="B35:E35"/>
    <mergeCell ref="B36:E36"/>
    <mergeCell ref="B37:E37"/>
    <mergeCell ref="B38:E38"/>
    <mergeCell ref="B39:E39"/>
    <mergeCell ref="B40:E40"/>
    <mergeCell ref="F59:H59"/>
    <mergeCell ref="F60:H60"/>
    <mergeCell ref="F61:H61"/>
    <mergeCell ref="F62:H62"/>
    <mergeCell ref="B57:E57"/>
    <mergeCell ref="B58:E58"/>
    <mergeCell ref="B59:E59"/>
    <mergeCell ref="K57:L57"/>
    <mergeCell ref="I46:K46"/>
    <mergeCell ref="I47:K47"/>
    <mergeCell ref="I48:K48"/>
    <mergeCell ref="I49:K49"/>
    <mergeCell ref="I44:L44"/>
    <mergeCell ref="M49:O49"/>
    <mergeCell ref="K60:L60"/>
    <mergeCell ref="K61:L61"/>
    <mergeCell ref="A24:E24"/>
    <mergeCell ref="A25:E25"/>
    <mergeCell ref="A23:E23"/>
    <mergeCell ref="B42:L42"/>
    <mergeCell ref="A51:O52"/>
    <mergeCell ref="A73:O74"/>
    <mergeCell ref="B72:N72"/>
    <mergeCell ref="M57:N62"/>
    <mergeCell ref="B60:E60"/>
    <mergeCell ref="B61:E61"/>
    <mergeCell ref="B62:E62"/>
    <mergeCell ref="F57:H57"/>
    <mergeCell ref="F58:H58"/>
    <mergeCell ref="I57:J57"/>
    <mergeCell ref="I58:J58"/>
    <mergeCell ref="I59:J59"/>
    <mergeCell ref="I60:J60"/>
    <mergeCell ref="I61:J61"/>
    <mergeCell ref="I62:J62"/>
    <mergeCell ref="F34:H34"/>
    <mergeCell ref="F35:H35"/>
    <mergeCell ref="F36:H36"/>
    <mergeCell ref="K58:L58"/>
    <mergeCell ref="K59:L59"/>
    <mergeCell ref="A15:E15"/>
    <mergeCell ref="F15:G15"/>
    <mergeCell ref="A18:E18"/>
    <mergeCell ref="A19:E19"/>
    <mergeCell ref="A20:E20"/>
    <mergeCell ref="A21:E21"/>
    <mergeCell ref="A22:E22"/>
    <mergeCell ref="F18:G18"/>
    <mergeCell ref="F19:G19"/>
    <mergeCell ref="F20:G20"/>
    <mergeCell ref="M21:N21"/>
    <mergeCell ref="J22:N22"/>
    <mergeCell ref="F23:G23"/>
    <mergeCell ref="F24:G24"/>
    <mergeCell ref="F25:G25"/>
    <mergeCell ref="F22:G22"/>
    <mergeCell ref="F26:G26"/>
    <mergeCell ref="F27:G27"/>
    <mergeCell ref="F21:G21"/>
    <mergeCell ref="I19:I23"/>
    <mergeCell ref="J23:N23"/>
    <mergeCell ref="I24:I26"/>
    <mergeCell ref="M25:N25"/>
    <mergeCell ref="J24:L25"/>
    <mergeCell ref="A28:E28"/>
    <mergeCell ref="I28:O29"/>
    <mergeCell ref="I36:J36"/>
    <mergeCell ref="I37:J37"/>
    <mergeCell ref="I38:J38"/>
    <mergeCell ref="I39:J39"/>
    <mergeCell ref="I40:J40"/>
    <mergeCell ref="K34:L34"/>
    <mergeCell ref="K35:L35"/>
    <mergeCell ref="K36:L36"/>
    <mergeCell ref="K37:L37"/>
    <mergeCell ref="K38:L38"/>
    <mergeCell ref="K39:L39"/>
    <mergeCell ref="K40:L40"/>
    <mergeCell ref="B34:E34"/>
    <mergeCell ref="F28:G28"/>
    <mergeCell ref="F37:H37"/>
    <mergeCell ref="Z2:AQ3"/>
    <mergeCell ref="A82:O83"/>
    <mergeCell ref="A8:O9"/>
    <mergeCell ref="F76:F79"/>
    <mergeCell ref="G77:O77"/>
    <mergeCell ref="A1:O2"/>
    <mergeCell ref="A3:O7"/>
    <mergeCell ref="A46:H46"/>
    <mergeCell ref="A45:H45"/>
    <mergeCell ref="J26:N26"/>
    <mergeCell ref="M42:O42"/>
    <mergeCell ref="J19:N19"/>
    <mergeCell ref="I18:N18"/>
    <mergeCell ref="J20:L21"/>
    <mergeCell ref="M20:N20"/>
    <mergeCell ref="A29:E29"/>
    <mergeCell ref="F29:G29"/>
    <mergeCell ref="M44:O44"/>
    <mergeCell ref="M45:O45"/>
    <mergeCell ref="M46:O46"/>
    <mergeCell ref="M47:O47"/>
    <mergeCell ref="M48:O48"/>
    <mergeCell ref="A26:E26"/>
    <mergeCell ref="A27:E27"/>
  </mergeCells>
  <phoneticPr fontId="5"/>
  <conditionalFormatting sqref="G78">
    <cfRule type="containsText" dxfId="6" priority="5" operator="containsText" text="該当">
      <formula>NOT(ISERROR(SEARCH("該当",G78)))</formula>
    </cfRule>
  </conditionalFormatting>
  <conditionalFormatting sqref="A46:H46 M35 I28 B72">
    <cfRule type="containsText" dxfId="5" priority="3" operator="containsText" text="エラー">
      <formula>NOT(ISERROR(SEARCH("エラー",A28)))</formula>
    </cfRule>
  </conditionalFormatting>
  <conditionalFormatting sqref="M57">
    <cfRule type="containsText" dxfId="4" priority="2" operator="containsText" text="エラー">
      <formula>NOT(ISERROR(SEARCH("エラー",M57)))</formula>
    </cfRule>
  </conditionalFormatting>
  <dataValidations count="5">
    <dataValidation type="whole" allowBlank="1" showInputMessage="1" showErrorMessage="1" sqref="F15:G15 F18:G29">
      <formula1>-100000000</formula1>
      <formula2>100000000</formula2>
    </dataValidation>
    <dataValidation type="list" allowBlank="1" showInputMessage="1" showErrorMessage="1" sqref="O18">
      <formula1>"○,－"</formula1>
    </dataValidation>
    <dataValidation type="whole" allowBlank="1" showInputMessage="1" showErrorMessage="1" sqref="M42:O42">
      <formula1>0</formula1>
      <formula2>1330000</formula2>
    </dataValidation>
    <dataValidation type="whole" allowBlank="1" showInputMessage="1" showErrorMessage="1" sqref="O19:O26">
      <formula1>0</formula1>
      <formula2>100</formula2>
    </dataValidation>
    <dataValidation type="date" allowBlank="1" showInputMessage="1" showErrorMessage="1" sqref="F35:H40 F58:H62">
      <formula1>38718</formula1>
      <formula2>45657</formula2>
    </dataValidation>
  </dataValidations>
  <pageMargins left="0.7" right="0.7" top="0.75" bottom="0.75" header="0.3" footer="0.3"/>
  <pageSetup paperSize="8" scale="68" fitToWidth="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選択肢等!$A$6:$A$7</xm:f>
          </x14:formula1>
          <xm:sqref>L45:L49</xm:sqref>
        </x14:dataValidation>
        <x14:dataValidation type="list" allowBlank="1" showInputMessage="1" showErrorMessage="1">
          <x14:formula1>
            <xm:f>選択肢等!$B$6:$B$7</xm:f>
          </x14:formula1>
          <xm:sqref>M70</xm:sqref>
        </x14:dataValidation>
        <x14:dataValidation type="list" allowBlank="1" showInputMessage="1" showErrorMessage="1">
          <x14:formula1>
            <xm:f>選択肢等!$D$6:$D$7</xm:f>
          </x14:formula1>
          <xm:sqref>E77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32"/>
  <sheetViews>
    <sheetView topLeftCell="A7" zoomScaleNormal="100" workbookViewId="0">
      <selection activeCell="F37" sqref="F37:H37"/>
    </sheetView>
  </sheetViews>
  <sheetFormatPr defaultColWidth="5.5" defaultRowHeight="12.75" customHeight="1" x14ac:dyDescent="0.4"/>
  <cols>
    <col min="1" max="4" width="5.5" style="70"/>
    <col min="5" max="5" width="6.5" style="70" bestFit="1" customWidth="1"/>
    <col min="6" max="10" width="5.5" style="70"/>
    <col min="11" max="11" width="5.5" style="70" customWidth="1"/>
    <col min="12" max="19" width="5.5" style="70"/>
    <col min="20" max="25" width="5.5" style="70" customWidth="1"/>
    <col min="26" max="16384" width="5.5" style="70"/>
  </cols>
  <sheetData>
    <row r="1" spans="1:27" ht="12.75" customHeight="1" x14ac:dyDescent="0.4">
      <c r="A1" s="266" t="s">
        <v>126</v>
      </c>
      <c r="B1" s="266"/>
      <c r="C1" s="266"/>
      <c r="D1" s="266"/>
      <c r="E1" s="266"/>
      <c r="F1" s="266"/>
      <c r="G1" s="266"/>
      <c r="H1" s="266"/>
      <c r="I1" s="266"/>
      <c r="J1" s="266"/>
      <c r="K1" s="266"/>
      <c r="L1" s="266"/>
      <c r="M1" s="266"/>
      <c r="N1" s="266"/>
      <c r="O1" s="266"/>
      <c r="P1" s="266"/>
      <c r="Q1" s="266"/>
    </row>
    <row r="2" spans="1:27" ht="12.75" customHeight="1" x14ac:dyDescent="0.4">
      <c r="A2" s="266"/>
      <c r="B2" s="266"/>
      <c r="C2" s="266"/>
      <c r="D2" s="266"/>
      <c r="E2" s="266"/>
      <c r="F2" s="266"/>
      <c r="G2" s="266"/>
      <c r="H2" s="266"/>
      <c r="I2" s="266"/>
      <c r="J2" s="266"/>
      <c r="K2" s="266"/>
      <c r="L2" s="266"/>
      <c r="M2" s="266"/>
      <c r="N2" s="266"/>
      <c r="O2" s="266"/>
      <c r="P2" s="266"/>
      <c r="Q2" s="266"/>
    </row>
    <row r="4" spans="1:27" ht="12.75" customHeight="1" x14ac:dyDescent="0.4">
      <c r="A4" s="72"/>
      <c r="B4" s="73"/>
      <c r="C4" s="70" t="s">
        <v>127</v>
      </c>
      <c r="H4" s="86"/>
      <c r="I4" s="70" t="s">
        <v>145</v>
      </c>
    </row>
    <row r="6" spans="1:27" ht="12.75" customHeight="1" x14ac:dyDescent="0.4">
      <c r="A6" s="286" t="s">
        <v>105</v>
      </c>
      <c r="B6" s="287"/>
      <c r="C6" s="287"/>
      <c r="D6" s="287"/>
      <c r="E6" s="287"/>
      <c r="F6" s="287"/>
      <c r="G6" s="288"/>
      <c r="K6" s="311" t="s">
        <v>128</v>
      </c>
      <c r="L6" s="311"/>
      <c r="M6" s="77" t="s">
        <v>108</v>
      </c>
      <c r="N6" s="78">
        <v>95</v>
      </c>
      <c r="O6" s="78">
        <v>100</v>
      </c>
      <c r="P6" s="78">
        <v>133</v>
      </c>
      <c r="Q6" s="79" t="s">
        <v>109</v>
      </c>
    </row>
    <row r="7" spans="1:27" ht="12.75" customHeight="1" x14ac:dyDescent="0.4">
      <c r="A7" s="312" t="s">
        <v>157</v>
      </c>
      <c r="B7" s="312"/>
      <c r="C7" s="312"/>
      <c r="D7" s="312"/>
      <c r="E7" s="312"/>
      <c r="F7" s="313">
        <f>試算シート!F15</f>
        <v>0</v>
      </c>
      <c r="G7" s="313"/>
      <c r="K7" s="311" t="s">
        <v>110</v>
      </c>
      <c r="L7" s="311"/>
      <c r="M7" s="81">
        <f>試算シート!M42</f>
        <v>0</v>
      </c>
      <c r="N7" s="80">
        <f>IF(AND(M7&gt;480000,M7&lt;=950000),1,0)</f>
        <v>0</v>
      </c>
      <c r="O7" s="80">
        <f>IF(AND(M7&gt;480000,M7&lt;=1000000),1,0)</f>
        <v>0</v>
      </c>
      <c r="P7" s="80">
        <f>IF(AND(M7&gt;480000,M7&lt;=1330000),1,0)</f>
        <v>0</v>
      </c>
      <c r="Q7" s="80">
        <f>SUM(N7:P7)</f>
        <v>0</v>
      </c>
    </row>
    <row r="9" spans="1:27" ht="12.75" customHeight="1" x14ac:dyDescent="0.4">
      <c r="A9" s="286" t="s">
        <v>106</v>
      </c>
      <c r="B9" s="287"/>
      <c r="C9" s="287"/>
      <c r="D9" s="287"/>
      <c r="E9" s="287"/>
      <c r="F9" s="287"/>
      <c r="G9" s="288"/>
      <c r="H9" s="286" t="s">
        <v>107</v>
      </c>
      <c r="I9" s="288"/>
      <c r="K9" s="286" t="s">
        <v>115</v>
      </c>
      <c r="L9" s="287"/>
      <c r="M9" s="287"/>
      <c r="N9" s="287"/>
      <c r="O9" s="287"/>
      <c r="P9" s="287"/>
      <c r="Q9" s="288"/>
      <c r="T9" s="308" t="s">
        <v>119</v>
      </c>
      <c r="U9" s="308"/>
      <c r="V9" s="280">
        <f>H28</f>
        <v>0</v>
      </c>
      <c r="W9" s="280"/>
      <c r="X9" s="82"/>
      <c r="Y9" s="82"/>
      <c r="Z9" s="82"/>
      <c r="AA9" s="82"/>
    </row>
    <row r="10" spans="1:27" ht="12.75" customHeight="1" x14ac:dyDescent="0.4">
      <c r="A10" s="283" t="s">
        <v>68</v>
      </c>
      <c r="B10" s="284"/>
      <c r="C10" s="284"/>
      <c r="D10" s="284"/>
      <c r="E10" s="285"/>
      <c r="F10" s="298">
        <f>試算シート!F18</f>
        <v>0</v>
      </c>
      <c r="G10" s="299"/>
      <c r="H10" s="278">
        <f>F10</f>
        <v>0</v>
      </c>
      <c r="I10" s="279"/>
      <c r="K10" s="312" t="s">
        <v>83</v>
      </c>
      <c r="L10" s="312"/>
      <c r="M10" s="312"/>
      <c r="N10" s="312"/>
      <c r="O10" s="312"/>
      <c r="P10" s="312"/>
      <c r="Q10" s="71" t="str">
        <f>試算シート!O18</f>
        <v>－</v>
      </c>
      <c r="R10" s="86">
        <f>IF(Q10="○",1,0)</f>
        <v>0</v>
      </c>
      <c r="T10" s="82"/>
      <c r="U10" s="82"/>
      <c r="V10" s="82"/>
      <c r="W10" s="82"/>
      <c r="X10" s="82"/>
      <c r="Y10" s="82"/>
      <c r="Z10" s="82"/>
      <c r="AA10" s="82"/>
    </row>
    <row r="11" spans="1:27" ht="12.75" customHeight="1" x14ac:dyDescent="0.4">
      <c r="A11" s="283" t="s">
        <v>69</v>
      </c>
      <c r="B11" s="284"/>
      <c r="C11" s="284"/>
      <c r="D11" s="284"/>
      <c r="E11" s="285"/>
      <c r="F11" s="298">
        <f>試算シート!F19</f>
        <v>0</v>
      </c>
      <c r="G11" s="299"/>
      <c r="H11" s="278">
        <f>F11</f>
        <v>0</v>
      </c>
      <c r="I11" s="279"/>
      <c r="K11" s="295" t="s">
        <v>77</v>
      </c>
      <c r="L11" s="283" t="s">
        <v>78</v>
      </c>
      <c r="M11" s="284"/>
      <c r="N11" s="284"/>
      <c r="O11" s="284"/>
      <c r="P11" s="285"/>
      <c r="Q11" s="72">
        <f>試算シート!O19</f>
        <v>0</v>
      </c>
      <c r="T11" s="270" t="s">
        <v>120</v>
      </c>
      <c r="U11" s="271"/>
      <c r="V11" s="271"/>
      <c r="W11" s="272"/>
      <c r="X11" s="83" t="s">
        <v>121</v>
      </c>
      <c r="Y11" s="83" t="s">
        <v>122</v>
      </c>
      <c r="Z11" s="83" t="s">
        <v>123</v>
      </c>
      <c r="AA11" s="83" t="s">
        <v>124</v>
      </c>
    </row>
    <row r="12" spans="1:27" ht="12.75" customHeight="1" x14ac:dyDescent="0.4">
      <c r="A12" s="283" t="s">
        <v>70</v>
      </c>
      <c r="B12" s="284"/>
      <c r="C12" s="284"/>
      <c r="D12" s="284"/>
      <c r="E12" s="285"/>
      <c r="F12" s="298">
        <f>試算シート!F20</f>
        <v>0</v>
      </c>
      <c r="G12" s="299"/>
      <c r="H12" s="278">
        <f>F12</f>
        <v>0</v>
      </c>
      <c r="I12" s="279"/>
      <c r="K12" s="296"/>
      <c r="L12" s="302" t="s">
        <v>79</v>
      </c>
      <c r="M12" s="303"/>
      <c r="N12" s="304"/>
      <c r="O12" s="283" t="s">
        <v>22</v>
      </c>
      <c r="P12" s="285"/>
      <c r="Q12" s="72">
        <f>試算シート!O20-試算シート!O21</f>
        <v>0</v>
      </c>
      <c r="T12" s="275">
        <v>1000</v>
      </c>
      <c r="U12" s="276"/>
      <c r="V12" s="268">
        <v>1949000</v>
      </c>
      <c r="W12" s="269"/>
      <c r="X12" s="84">
        <v>0.05</v>
      </c>
      <c r="Y12" s="85">
        <v>0</v>
      </c>
      <c r="Z12" s="87">
        <f>IF(AND($V$9&gt;=T12,$V$9&lt;=V12),1,0)</f>
        <v>0</v>
      </c>
      <c r="AA12" s="88">
        <f t="shared" ref="AA12:AA18" si="0">Z12*($V$9*X12-Y12)</f>
        <v>0</v>
      </c>
    </row>
    <row r="13" spans="1:27" ht="12.75" customHeight="1" x14ac:dyDescent="0.4">
      <c r="A13" s="283" t="s">
        <v>71</v>
      </c>
      <c r="B13" s="284"/>
      <c r="C13" s="284"/>
      <c r="D13" s="284"/>
      <c r="E13" s="285"/>
      <c r="F13" s="298">
        <f>試算シート!F21</f>
        <v>0</v>
      </c>
      <c r="G13" s="299"/>
      <c r="H13" s="278">
        <f>F13</f>
        <v>0</v>
      </c>
      <c r="I13" s="279"/>
      <c r="K13" s="296"/>
      <c r="L13" s="305"/>
      <c r="M13" s="306"/>
      <c r="N13" s="307"/>
      <c r="O13" s="283" t="s">
        <v>16</v>
      </c>
      <c r="P13" s="285"/>
      <c r="Q13" s="72">
        <f>試算シート!O21</f>
        <v>0</v>
      </c>
      <c r="T13" s="275">
        <v>1950000</v>
      </c>
      <c r="U13" s="276"/>
      <c r="V13" s="268">
        <v>3299000</v>
      </c>
      <c r="W13" s="269"/>
      <c r="X13" s="84">
        <v>0.1</v>
      </c>
      <c r="Y13" s="85">
        <v>97500</v>
      </c>
      <c r="Z13" s="87">
        <f t="shared" ref="Z13:Z16" si="1">IF(AND($V$9&gt;=T13,$V$9&lt;=V13),1,0)</f>
        <v>0</v>
      </c>
      <c r="AA13" s="88">
        <f>Z13*($V$9*X13-Y13)</f>
        <v>0</v>
      </c>
    </row>
    <row r="14" spans="1:27" ht="12.75" customHeight="1" x14ac:dyDescent="0.4">
      <c r="A14" s="283" t="s">
        <v>72</v>
      </c>
      <c r="B14" s="284"/>
      <c r="C14" s="284"/>
      <c r="D14" s="284"/>
      <c r="E14" s="285"/>
      <c r="F14" s="298">
        <f>試算シート!F22</f>
        <v>0</v>
      </c>
      <c r="G14" s="299"/>
      <c r="H14" s="278">
        <f>IF(F14&lt;=12000,F14,F14*1.22)</f>
        <v>0</v>
      </c>
      <c r="I14" s="279"/>
      <c r="K14" s="296"/>
      <c r="L14" s="283" t="s">
        <v>81</v>
      </c>
      <c r="M14" s="284"/>
      <c r="N14" s="284"/>
      <c r="O14" s="284"/>
      <c r="P14" s="285"/>
      <c r="Q14" s="72">
        <f>COUNTIF(試算シート!I36:J40,"○")</f>
        <v>0</v>
      </c>
      <c r="T14" s="275">
        <v>3300000</v>
      </c>
      <c r="U14" s="276"/>
      <c r="V14" s="268">
        <v>6949000</v>
      </c>
      <c r="W14" s="269"/>
      <c r="X14" s="84">
        <v>0.2</v>
      </c>
      <c r="Y14" s="85">
        <v>427500</v>
      </c>
      <c r="Z14" s="87">
        <f t="shared" si="1"/>
        <v>0</v>
      </c>
      <c r="AA14" s="88">
        <f t="shared" si="0"/>
        <v>0</v>
      </c>
    </row>
    <row r="15" spans="1:27" ht="12.75" customHeight="1" x14ac:dyDescent="0.4">
      <c r="A15" s="283" t="s">
        <v>73</v>
      </c>
      <c r="B15" s="284"/>
      <c r="C15" s="284"/>
      <c r="D15" s="284"/>
      <c r="E15" s="285"/>
      <c r="F15" s="298">
        <f>試算シート!F23</f>
        <v>0</v>
      </c>
      <c r="G15" s="299"/>
      <c r="H15" s="278">
        <f>F15*2</f>
        <v>0</v>
      </c>
      <c r="I15" s="279"/>
      <c r="K15" s="296"/>
      <c r="L15" s="291" t="s">
        <v>82</v>
      </c>
      <c r="M15" s="292"/>
      <c r="N15" s="283" t="s">
        <v>111</v>
      </c>
      <c r="O15" s="284"/>
      <c r="P15" s="285"/>
      <c r="Q15" s="72">
        <f>COUNTIF(試算シート!K36:L40,"○")</f>
        <v>0</v>
      </c>
      <c r="T15" s="275">
        <v>6950000</v>
      </c>
      <c r="U15" s="276"/>
      <c r="V15" s="268">
        <v>8999000</v>
      </c>
      <c r="W15" s="269"/>
      <c r="X15" s="84">
        <v>0.23</v>
      </c>
      <c r="Y15" s="85">
        <v>636000</v>
      </c>
      <c r="Z15" s="87">
        <f t="shared" si="1"/>
        <v>0</v>
      </c>
      <c r="AA15" s="88">
        <f t="shared" si="0"/>
        <v>0</v>
      </c>
    </row>
    <row r="16" spans="1:27" ht="12.75" customHeight="1" x14ac:dyDescent="0.4">
      <c r="A16" s="283" t="s">
        <v>74</v>
      </c>
      <c r="B16" s="284"/>
      <c r="C16" s="284"/>
      <c r="D16" s="284"/>
      <c r="E16" s="285"/>
      <c r="F16" s="298">
        <f>試算シート!F24</f>
        <v>0</v>
      </c>
      <c r="G16" s="299"/>
      <c r="H16" s="278">
        <f>IFERROR(VLOOKUP(所得税換算!F16,人的控除!C6:D11,2,FALSE),0)</f>
        <v>0</v>
      </c>
      <c r="I16" s="279"/>
      <c r="K16" s="297"/>
      <c r="L16" s="293"/>
      <c r="M16" s="294"/>
      <c r="N16" s="283" t="s">
        <v>112</v>
      </c>
      <c r="O16" s="284"/>
      <c r="P16" s="285"/>
      <c r="Q16" s="72">
        <f>試算シート!O23-所得税換算!Q15</f>
        <v>0</v>
      </c>
      <c r="T16" s="275">
        <v>9000000</v>
      </c>
      <c r="U16" s="276"/>
      <c r="V16" s="268">
        <v>17999000</v>
      </c>
      <c r="W16" s="269"/>
      <c r="X16" s="84">
        <v>0.33</v>
      </c>
      <c r="Y16" s="85">
        <v>1536000</v>
      </c>
      <c r="Z16" s="87">
        <f t="shared" si="1"/>
        <v>0</v>
      </c>
      <c r="AA16" s="88">
        <f t="shared" si="0"/>
        <v>0</v>
      </c>
    </row>
    <row r="17" spans="1:27" ht="12.75" customHeight="1" x14ac:dyDescent="0.4">
      <c r="A17" s="283" t="s">
        <v>136</v>
      </c>
      <c r="B17" s="284"/>
      <c r="C17" s="284"/>
      <c r="D17" s="284"/>
      <c r="E17" s="285"/>
      <c r="F17" s="298">
        <f>試算シート!F25</f>
        <v>0</v>
      </c>
      <c r="G17" s="299"/>
      <c r="H17" s="278">
        <f>IFERROR(IF(Q7=2,VLOOKUP(所得税換算!F17,人的控除!C18:D20,2,FALSE),IF(Q7=3,VLOOKUP(所得税換算!F17,人的控除!C15:D17,2,FALSE),VLOOKUP(所得税換算!F17,人的控除!C21:D41,2,FALSE))),0)</f>
        <v>0</v>
      </c>
      <c r="I17" s="279"/>
      <c r="K17" s="295" t="s">
        <v>80</v>
      </c>
      <c r="L17" s="291" t="s">
        <v>35</v>
      </c>
      <c r="M17" s="300"/>
      <c r="N17" s="300"/>
      <c r="O17" s="283" t="s">
        <v>149</v>
      </c>
      <c r="P17" s="285"/>
      <c r="Q17" s="72">
        <f>試算シート!O24-試算シート!O25</f>
        <v>0</v>
      </c>
      <c r="T17" s="275">
        <v>18000000</v>
      </c>
      <c r="U17" s="276"/>
      <c r="V17" s="268">
        <v>39999000</v>
      </c>
      <c r="W17" s="269"/>
      <c r="X17" s="84">
        <v>0.4</v>
      </c>
      <c r="Y17" s="85">
        <v>2796000</v>
      </c>
      <c r="Z17" s="87">
        <f>IF(AND($V$9&gt;=T17,$V$9&lt;=V17),1,0)</f>
        <v>0</v>
      </c>
      <c r="AA17" s="88">
        <f t="shared" si="0"/>
        <v>0</v>
      </c>
    </row>
    <row r="18" spans="1:27" ht="12.75" customHeight="1" x14ac:dyDescent="0.4">
      <c r="A18" s="283" t="s">
        <v>75</v>
      </c>
      <c r="B18" s="284"/>
      <c r="C18" s="284"/>
      <c r="D18" s="284"/>
      <c r="E18" s="285"/>
      <c r="F18" s="298">
        <f>試算シート!F26</f>
        <v>0</v>
      </c>
      <c r="G18" s="299"/>
      <c r="H18" s="278">
        <f>Q11*630000+Q12*480000+Q13*580000+(Q15+Q16+P29)*380000</f>
        <v>0</v>
      </c>
      <c r="I18" s="279"/>
      <c r="K18" s="296"/>
      <c r="L18" s="293"/>
      <c r="M18" s="301"/>
      <c r="N18" s="301"/>
      <c r="O18" s="283" t="s">
        <v>146</v>
      </c>
      <c r="P18" s="285"/>
      <c r="Q18" s="72">
        <f>試算シート!O25</f>
        <v>0</v>
      </c>
      <c r="T18" s="275">
        <v>40000000</v>
      </c>
      <c r="U18" s="276"/>
      <c r="V18" s="268"/>
      <c r="W18" s="269"/>
      <c r="X18" s="84">
        <v>0.45</v>
      </c>
      <c r="Y18" s="85">
        <v>4796000</v>
      </c>
      <c r="Z18" s="87">
        <f>IF($V$9&gt;=T18,1,0)</f>
        <v>0</v>
      </c>
      <c r="AA18" s="88">
        <f t="shared" si="0"/>
        <v>0</v>
      </c>
    </row>
    <row r="19" spans="1:27" ht="12.75" customHeight="1" x14ac:dyDescent="0.4">
      <c r="A19" s="283" t="s">
        <v>76</v>
      </c>
      <c r="B19" s="284"/>
      <c r="C19" s="284"/>
      <c r="D19" s="284"/>
      <c r="E19" s="285"/>
      <c r="F19" s="298">
        <f>試算シート!F27</f>
        <v>0</v>
      </c>
      <c r="G19" s="299"/>
      <c r="H19" s="278">
        <f>Q17*400000+Q18*750000+Q19*270000</f>
        <v>0</v>
      </c>
      <c r="I19" s="279"/>
      <c r="K19" s="297"/>
      <c r="L19" s="283" t="s">
        <v>40</v>
      </c>
      <c r="M19" s="284"/>
      <c r="N19" s="284"/>
      <c r="O19" s="284"/>
      <c r="P19" s="285"/>
      <c r="Q19" s="72">
        <f>試算シート!O26</f>
        <v>0</v>
      </c>
    </row>
    <row r="20" spans="1:27" ht="12.75" customHeight="1" x14ac:dyDescent="0.4">
      <c r="A20" s="283" t="s">
        <v>137</v>
      </c>
      <c r="B20" s="284"/>
      <c r="C20" s="284"/>
      <c r="D20" s="284"/>
      <c r="E20" s="285"/>
      <c r="F20" s="298">
        <f>試算シート!F28</f>
        <v>0</v>
      </c>
      <c r="G20" s="299"/>
      <c r="H20" s="278">
        <f>SUMPRODUCT(O21:O25,人的控除!L6:L10)+P30*350000</f>
        <v>0</v>
      </c>
      <c r="I20" s="279"/>
    </row>
    <row r="21" spans="1:27" ht="12.75" customHeight="1" x14ac:dyDescent="0.4">
      <c r="A21" s="283" t="s">
        <v>113</v>
      </c>
      <c r="B21" s="284"/>
      <c r="C21" s="284"/>
      <c r="D21" s="284"/>
      <c r="E21" s="285"/>
      <c r="F21" s="298">
        <f>試算シート!F29</f>
        <v>0</v>
      </c>
      <c r="G21" s="299"/>
      <c r="H21" s="278">
        <f>IF(F21=430000,480000,0)</f>
        <v>0</v>
      </c>
      <c r="I21" s="279"/>
      <c r="K21" s="283" t="s">
        <v>90</v>
      </c>
      <c r="L21" s="284"/>
      <c r="M21" s="285"/>
      <c r="N21" s="76">
        <f>試算シート!L45</f>
        <v>0</v>
      </c>
      <c r="O21" s="86">
        <f>IF(N21="○",1,0)</f>
        <v>0</v>
      </c>
    </row>
    <row r="22" spans="1:27" ht="12.75" customHeight="1" x14ac:dyDescent="0.4">
      <c r="A22" s="286" t="s">
        <v>114</v>
      </c>
      <c r="B22" s="287"/>
      <c r="C22" s="287"/>
      <c r="D22" s="287"/>
      <c r="E22" s="288"/>
      <c r="F22" s="309"/>
      <c r="G22" s="310"/>
      <c r="H22" s="278">
        <f>(Q14+P28)*380000+(Q15+P29)*250000</f>
        <v>0</v>
      </c>
      <c r="I22" s="279"/>
      <c r="K22" s="283" t="s">
        <v>91</v>
      </c>
      <c r="L22" s="284"/>
      <c r="M22" s="285"/>
      <c r="N22" s="76">
        <f>試算シート!L46</f>
        <v>0</v>
      </c>
      <c r="O22" s="86">
        <f t="shared" ref="O22:O25" si="2">IF(N22="○",1,0)</f>
        <v>0</v>
      </c>
    </row>
    <row r="23" spans="1:27" ht="12.75" customHeight="1" x14ac:dyDescent="0.4">
      <c r="A23" s="283" t="s">
        <v>116</v>
      </c>
      <c r="B23" s="284"/>
      <c r="C23" s="284"/>
      <c r="D23" s="284"/>
      <c r="E23" s="285"/>
      <c r="F23" s="289">
        <f>SUM(F10:G22)</f>
        <v>0</v>
      </c>
      <c r="G23" s="290"/>
      <c r="H23" s="289">
        <f>SUM(H10:I22)</f>
        <v>0</v>
      </c>
      <c r="I23" s="290"/>
      <c r="K23" s="283" t="s">
        <v>92</v>
      </c>
      <c r="L23" s="284"/>
      <c r="M23" s="285"/>
      <c r="N23" s="76">
        <f>試算シート!L47</f>
        <v>0</v>
      </c>
      <c r="O23" s="86">
        <f t="shared" si="2"/>
        <v>0</v>
      </c>
    </row>
    <row r="24" spans="1:27" ht="12.75" customHeight="1" x14ac:dyDescent="0.4">
      <c r="K24" s="283" t="s">
        <v>93</v>
      </c>
      <c r="L24" s="284"/>
      <c r="M24" s="285"/>
      <c r="N24" s="76">
        <f>試算シート!L48</f>
        <v>0</v>
      </c>
      <c r="O24" s="86">
        <f t="shared" si="2"/>
        <v>0</v>
      </c>
    </row>
    <row r="25" spans="1:27" ht="12.75" customHeight="1" x14ac:dyDescent="0.4">
      <c r="K25" s="283" t="s">
        <v>94</v>
      </c>
      <c r="L25" s="284"/>
      <c r="M25" s="285"/>
      <c r="N25" s="76">
        <f>試算シート!L49</f>
        <v>0</v>
      </c>
      <c r="O25" s="86">
        <f t="shared" si="2"/>
        <v>0</v>
      </c>
    </row>
    <row r="27" spans="1:27" ht="12.75" customHeight="1" x14ac:dyDescent="0.4">
      <c r="A27" s="277" t="s">
        <v>117</v>
      </c>
      <c r="B27" s="277"/>
      <c r="C27" s="277"/>
      <c r="D27" s="277"/>
      <c r="E27" s="277"/>
      <c r="F27" s="277"/>
      <c r="G27" s="277"/>
      <c r="H27" s="277"/>
      <c r="I27" s="277"/>
      <c r="K27" s="274" t="s">
        <v>135</v>
      </c>
      <c r="L27" s="274"/>
      <c r="M27" s="274"/>
      <c r="N27" s="274"/>
      <c r="O27" s="274"/>
      <c r="P27" s="274"/>
    </row>
    <row r="28" spans="1:27" ht="12.75" customHeight="1" x14ac:dyDescent="0.4">
      <c r="A28" s="282" t="s">
        <v>162</v>
      </c>
      <c r="B28" s="282"/>
      <c r="C28" s="282"/>
      <c r="D28" s="282"/>
      <c r="E28" s="282"/>
      <c r="F28" s="282"/>
      <c r="G28" s="282"/>
      <c r="H28" s="273">
        <f>IF(F7&gt;=H23,ROUNDDOWN(F7-H23,-3),0)</f>
        <v>0</v>
      </c>
      <c r="I28" s="273"/>
      <c r="K28" s="267" t="s">
        <v>131</v>
      </c>
      <c r="L28" s="267"/>
      <c r="M28" s="267" t="s">
        <v>132</v>
      </c>
      <c r="N28" s="267"/>
      <c r="O28" s="267"/>
      <c r="P28" s="89">
        <f>COUNTIF(試算シート!I58:J62,"○")</f>
        <v>0</v>
      </c>
    </row>
    <row r="29" spans="1:27" ht="12.75" customHeight="1" x14ac:dyDescent="0.4">
      <c r="A29" s="282" t="s">
        <v>163</v>
      </c>
      <c r="B29" s="282"/>
      <c r="C29" s="282"/>
      <c r="D29" s="282"/>
      <c r="E29" s="282"/>
      <c r="F29" s="282"/>
      <c r="G29" s="282"/>
      <c r="H29" s="273">
        <f>SUM(AA12:AA18)</f>
        <v>0</v>
      </c>
      <c r="I29" s="273"/>
      <c r="K29" s="267"/>
      <c r="L29" s="267"/>
      <c r="M29" s="267" t="s">
        <v>133</v>
      </c>
      <c r="N29" s="267"/>
      <c r="O29" s="267"/>
      <c r="P29" s="89">
        <f>COUNTIF(試算シート!K58:L62,"○")</f>
        <v>0</v>
      </c>
    </row>
    <row r="30" spans="1:27" ht="12.75" customHeight="1" x14ac:dyDescent="0.4">
      <c r="A30" s="282" t="s">
        <v>173</v>
      </c>
      <c r="B30" s="282"/>
      <c r="C30" s="282"/>
      <c r="D30" s="282"/>
      <c r="E30" s="282"/>
      <c r="F30" s="282"/>
      <c r="G30" s="282"/>
      <c r="H30" s="273">
        <f>30000*(1+SUM(R10,Q11:Q16)+SUM(P28:P29))</f>
        <v>30000</v>
      </c>
      <c r="I30" s="273"/>
      <c r="K30" s="267" t="s">
        <v>134</v>
      </c>
      <c r="L30" s="267"/>
      <c r="M30" s="267"/>
      <c r="N30" s="267"/>
      <c r="O30" s="267"/>
      <c r="P30" s="89">
        <f>IF(AND(試算シート!M70="○",F7&lt;=5000000),1,0)</f>
        <v>0</v>
      </c>
    </row>
    <row r="31" spans="1:27" ht="12.75" customHeight="1" x14ac:dyDescent="0.4">
      <c r="A31" s="282" t="s">
        <v>174</v>
      </c>
      <c r="B31" s="282"/>
      <c r="C31" s="282"/>
      <c r="D31" s="282"/>
      <c r="E31" s="282"/>
      <c r="F31" s="282"/>
      <c r="G31" s="282"/>
      <c r="H31" s="273">
        <f>ROUNDDOWN(IF(H29&lt;H30,0,H29-H30),-2)</f>
        <v>0</v>
      </c>
      <c r="I31" s="273"/>
    </row>
    <row r="32" spans="1:27" ht="12.75" customHeight="1" x14ac:dyDescent="0.4">
      <c r="A32" s="282" t="s">
        <v>118</v>
      </c>
      <c r="B32" s="282"/>
      <c r="C32" s="282"/>
      <c r="D32" s="282"/>
      <c r="E32" s="282"/>
      <c r="F32" s="282"/>
      <c r="G32" s="282"/>
      <c r="H32" s="281" t="str">
        <f>IF(H31=0,"該当","非該当")</f>
        <v>該当</v>
      </c>
      <c r="I32" s="281"/>
    </row>
  </sheetData>
  <mergeCells count="104">
    <mergeCell ref="K6:L6"/>
    <mergeCell ref="K7:L7"/>
    <mergeCell ref="K10:P10"/>
    <mergeCell ref="H16:I16"/>
    <mergeCell ref="H17:I17"/>
    <mergeCell ref="H18:I18"/>
    <mergeCell ref="H19:I19"/>
    <mergeCell ref="A6:G6"/>
    <mergeCell ref="A9:G9"/>
    <mergeCell ref="A16:E16"/>
    <mergeCell ref="F16:G16"/>
    <mergeCell ref="A17:E17"/>
    <mergeCell ref="F17:G17"/>
    <mergeCell ref="A18:E18"/>
    <mergeCell ref="F18:G18"/>
    <mergeCell ref="A13:E13"/>
    <mergeCell ref="A7:E7"/>
    <mergeCell ref="F7:G7"/>
    <mergeCell ref="F13:G13"/>
    <mergeCell ref="A14:E14"/>
    <mergeCell ref="A10:E10"/>
    <mergeCell ref="F10:G10"/>
    <mergeCell ref="T9:U9"/>
    <mergeCell ref="T12:U12"/>
    <mergeCell ref="A11:E11"/>
    <mergeCell ref="F11:G11"/>
    <mergeCell ref="A12:E12"/>
    <mergeCell ref="F12:G12"/>
    <mergeCell ref="K24:M24"/>
    <mergeCell ref="A22:E22"/>
    <mergeCell ref="F22:G22"/>
    <mergeCell ref="H22:I22"/>
    <mergeCell ref="V12:W12"/>
    <mergeCell ref="T13:U13"/>
    <mergeCell ref="A21:E21"/>
    <mergeCell ref="F21:G21"/>
    <mergeCell ref="H21:I21"/>
    <mergeCell ref="L14:P14"/>
    <mergeCell ref="N15:P15"/>
    <mergeCell ref="A19:E19"/>
    <mergeCell ref="F19:G19"/>
    <mergeCell ref="A20:E20"/>
    <mergeCell ref="F20:G20"/>
    <mergeCell ref="H20:I20"/>
    <mergeCell ref="L17:N18"/>
    <mergeCell ref="O17:P17"/>
    <mergeCell ref="O18:P18"/>
    <mergeCell ref="H13:I13"/>
    <mergeCell ref="H14:I14"/>
    <mergeCell ref="H15:I15"/>
    <mergeCell ref="K11:K16"/>
    <mergeCell ref="L11:P11"/>
    <mergeCell ref="L12:N13"/>
    <mergeCell ref="F14:G14"/>
    <mergeCell ref="A15:E15"/>
    <mergeCell ref="F15:G15"/>
    <mergeCell ref="H32:I32"/>
    <mergeCell ref="A28:G28"/>
    <mergeCell ref="A29:G29"/>
    <mergeCell ref="K21:M21"/>
    <mergeCell ref="K22:M22"/>
    <mergeCell ref="K25:M25"/>
    <mergeCell ref="K9:Q9"/>
    <mergeCell ref="A23:E23"/>
    <mergeCell ref="F23:G23"/>
    <mergeCell ref="H23:I23"/>
    <mergeCell ref="O12:P12"/>
    <mergeCell ref="O13:P13"/>
    <mergeCell ref="L15:M16"/>
    <mergeCell ref="N16:P16"/>
    <mergeCell ref="K17:K19"/>
    <mergeCell ref="L19:P19"/>
    <mergeCell ref="K23:M23"/>
    <mergeCell ref="A30:G30"/>
    <mergeCell ref="A31:G31"/>
    <mergeCell ref="A32:G32"/>
    <mergeCell ref="H31:I31"/>
    <mergeCell ref="H9:I9"/>
    <mergeCell ref="H10:I10"/>
    <mergeCell ref="H11:I11"/>
    <mergeCell ref="A1:Q2"/>
    <mergeCell ref="K28:L29"/>
    <mergeCell ref="M28:O28"/>
    <mergeCell ref="M29:O29"/>
    <mergeCell ref="V18:W18"/>
    <mergeCell ref="T11:W11"/>
    <mergeCell ref="H28:I28"/>
    <mergeCell ref="H29:I29"/>
    <mergeCell ref="H30:I30"/>
    <mergeCell ref="K30:O30"/>
    <mergeCell ref="K27:P27"/>
    <mergeCell ref="T14:U14"/>
    <mergeCell ref="T15:U15"/>
    <mergeCell ref="T16:U16"/>
    <mergeCell ref="T17:U17"/>
    <mergeCell ref="T18:U18"/>
    <mergeCell ref="V13:W13"/>
    <mergeCell ref="V14:W14"/>
    <mergeCell ref="V15:W15"/>
    <mergeCell ref="V16:W16"/>
    <mergeCell ref="A27:I27"/>
    <mergeCell ref="H12:I12"/>
    <mergeCell ref="V17:W17"/>
    <mergeCell ref="V9:W9"/>
  </mergeCells>
  <phoneticPr fontId="5"/>
  <conditionalFormatting sqref="H32">
    <cfRule type="containsText" dxfId="3" priority="1" operator="containsText" text="非該当">
      <formula>NOT(ISERROR(SEARCH("非該当",H32)))</formula>
    </cfRule>
  </conditionalFormatting>
  <dataValidations count="2">
    <dataValidation type="whole" allowBlank="1" showInputMessage="1" showErrorMessage="1" sqref="F7:G7 H23:I23 F10:G23">
      <formula1>-100000000</formula1>
      <formula2>100000000</formula2>
    </dataValidation>
    <dataValidation type="whole" allowBlank="1" showInputMessage="1" showErrorMessage="1" sqref="Q11:Q19">
      <formula1>0</formula1>
      <formula2>100</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10"/>
  <sheetViews>
    <sheetView zoomScale="130" zoomScaleNormal="130" workbookViewId="0">
      <selection activeCell="F37" sqref="F37:H37"/>
    </sheetView>
  </sheetViews>
  <sheetFormatPr defaultRowHeight="12.75" x14ac:dyDescent="0.4"/>
  <cols>
    <col min="1" max="1" width="12.25" style="70" bestFit="1" customWidth="1"/>
    <col min="2" max="2" width="9" style="70"/>
    <col min="3" max="3" width="28.5" style="70" customWidth="1"/>
    <col min="4" max="16384" width="9" style="70"/>
  </cols>
  <sheetData>
    <row r="1" spans="1:4" x14ac:dyDescent="0.4">
      <c r="A1" s="314" t="s">
        <v>130</v>
      </c>
      <c r="B1" s="314"/>
      <c r="C1" s="314"/>
      <c r="D1" s="314"/>
    </row>
    <row r="2" spans="1:4" x14ac:dyDescent="0.4">
      <c r="A2" s="314"/>
      <c r="B2" s="314"/>
      <c r="C2" s="314"/>
      <c r="D2" s="314"/>
    </row>
    <row r="4" spans="1:4" x14ac:dyDescent="0.4">
      <c r="A4" s="70" t="s">
        <v>172</v>
      </c>
      <c r="B4" s="70" t="s">
        <v>98</v>
      </c>
      <c r="C4" s="70" t="s">
        <v>101</v>
      </c>
      <c r="D4" s="70" t="s">
        <v>103</v>
      </c>
    </row>
    <row r="5" spans="1:4" x14ac:dyDescent="0.4">
      <c r="A5" s="74" t="s">
        <v>97</v>
      </c>
      <c r="B5" s="74" t="s">
        <v>97</v>
      </c>
      <c r="C5" s="74" t="s">
        <v>102</v>
      </c>
      <c r="D5" s="74" t="s">
        <v>97</v>
      </c>
    </row>
    <row r="6" spans="1:4" x14ac:dyDescent="0.4">
      <c r="A6" s="74"/>
      <c r="B6" s="74"/>
      <c r="C6" s="74" t="s">
        <v>165</v>
      </c>
      <c r="D6" s="74"/>
    </row>
    <row r="7" spans="1:4" x14ac:dyDescent="0.4">
      <c r="A7" s="74" t="s">
        <v>95</v>
      </c>
      <c r="B7" s="74" t="s">
        <v>95</v>
      </c>
      <c r="C7" s="74" t="s">
        <v>175</v>
      </c>
      <c r="D7" s="74" t="s">
        <v>104</v>
      </c>
    </row>
    <row r="9" spans="1:4" x14ac:dyDescent="0.4">
      <c r="A9" s="70" t="s">
        <v>99</v>
      </c>
    </row>
    <row r="10" spans="1:4" x14ac:dyDescent="0.4">
      <c r="A10" s="75">
        <v>45657</v>
      </c>
      <c r="B10" s="75">
        <v>39814</v>
      </c>
      <c r="C10" s="75">
        <v>38718</v>
      </c>
    </row>
  </sheetData>
  <mergeCells count="1">
    <mergeCell ref="A1:D2"/>
  </mergeCells>
  <phoneticPr fontId="5"/>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R42"/>
  <sheetViews>
    <sheetView showGridLines="0" view="pageBreakPreview" topLeftCell="A25" zoomScale="85" zoomScaleNormal="100" zoomScaleSheetLayoutView="85" workbookViewId="0">
      <selection activeCell="F37" sqref="F37:H37"/>
    </sheetView>
  </sheetViews>
  <sheetFormatPr defaultRowHeight="15.75" customHeight="1" x14ac:dyDescent="0.4"/>
  <cols>
    <col min="1" max="1" width="18.875" style="29" customWidth="1"/>
    <col min="2" max="2" width="23.125" style="29" customWidth="1"/>
    <col min="3" max="6" width="9" style="1"/>
    <col min="7" max="7" width="3.875" style="1" customWidth="1"/>
    <col min="8" max="10" width="6.125" style="1" customWidth="1"/>
    <col min="11" max="11" width="9.125" style="1" bestFit="1" customWidth="1"/>
    <col min="12" max="12" width="9.25" style="1" bestFit="1" customWidth="1"/>
    <col min="13" max="14" width="9" style="1"/>
    <col min="15" max="15" width="11.25" style="1" customWidth="1"/>
    <col min="16" max="16" width="14.625" style="1" customWidth="1"/>
    <col min="17" max="16384" width="9" style="1"/>
  </cols>
  <sheetData>
    <row r="1" spans="1:18" ht="15.75" customHeight="1" x14ac:dyDescent="0.4">
      <c r="A1" s="352" t="s">
        <v>166</v>
      </c>
      <c r="B1" s="352"/>
      <c r="C1" s="352"/>
      <c r="D1" s="352"/>
      <c r="E1" s="352"/>
      <c r="F1" s="352"/>
      <c r="G1" s="352"/>
      <c r="H1" s="352"/>
      <c r="I1" s="352"/>
      <c r="J1" s="352"/>
      <c r="K1" s="352"/>
      <c r="L1" s="352"/>
      <c r="M1" s="352"/>
      <c r="N1" s="352"/>
      <c r="O1" s="352"/>
      <c r="P1" s="352"/>
      <c r="Q1" s="352"/>
      <c r="R1" s="352"/>
    </row>
    <row r="2" spans="1:18" ht="15.75" customHeight="1" x14ac:dyDescent="0.4">
      <c r="A2" s="352"/>
      <c r="B2" s="352"/>
      <c r="C2" s="352"/>
      <c r="D2" s="352"/>
      <c r="E2" s="352"/>
      <c r="F2" s="352"/>
      <c r="G2" s="352"/>
      <c r="H2" s="352"/>
      <c r="I2" s="352"/>
      <c r="J2" s="352"/>
      <c r="K2" s="352"/>
      <c r="L2" s="352"/>
      <c r="M2" s="352"/>
      <c r="N2" s="352"/>
      <c r="O2" s="352"/>
      <c r="P2" s="352"/>
      <c r="Q2" s="352"/>
      <c r="R2" s="352"/>
    </row>
    <row r="3" spans="1:18" ht="15.75" customHeight="1" x14ac:dyDescent="0.4">
      <c r="A3" s="2"/>
      <c r="B3" s="2"/>
      <c r="C3" s="2"/>
      <c r="D3" s="2"/>
      <c r="E3" s="2"/>
      <c r="F3" s="2"/>
      <c r="G3" s="2"/>
      <c r="H3" s="2"/>
      <c r="I3" s="2"/>
      <c r="J3" s="2"/>
      <c r="K3" s="2"/>
      <c r="L3" s="2"/>
      <c r="M3" s="2"/>
      <c r="N3" s="2"/>
      <c r="O3" s="2"/>
      <c r="P3" s="2"/>
      <c r="Q3" s="2"/>
      <c r="R3" s="2"/>
    </row>
    <row r="4" spans="1:18" ht="15.75" customHeight="1" thickBot="1" x14ac:dyDescent="0.45">
      <c r="A4" s="353" t="s">
        <v>0</v>
      </c>
      <c r="B4" s="353"/>
      <c r="C4" s="353"/>
      <c r="D4" s="353"/>
      <c r="G4" s="353" t="s">
        <v>1</v>
      </c>
      <c r="H4" s="353"/>
      <c r="I4" s="353"/>
      <c r="J4" s="353"/>
      <c r="K4" s="353"/>
      <c r="L4" s="353"/>
      <c r="M4" s="3"/>
      <c r="O4" s="319" t="s">
        <v>2</v>
      </c>
      <c r="P4" s="319"/>
      <c r="Q4" s="319"/>
      <c r="R4" s="319"/>
    </row>
    <row r="5" spans="1:18" ht="15.75" customHeight="1" thickBot="1" x14ac:dyDescent="0.45">
      <c r="A5" s="4" t="s">
        <v>3</v>
      </c>
      <c r="B5" s="5" t="s">
        <v>4</v>
      </c>
      <c r="C5" s="6" t="s">
        <v>5</v>
      </c>
      <c r="D5" s="7" t="s">
        <v>6</v>
      </c>
      <c r="G5" s="354" t="s">
        <v>3</v>
      </c>
      <c r="H5" s="355"/>
      <c r="I5" s="355"/>
      <c r="J5" s="356"/>
      <c r="K5" s="6" t="s">
        <v>5</v>
      </c>
      <c r="L5" s="7" t="s">
        <v>6</v>
      </c>
      <c r="O5" s="357" t="s">
        <v>3</v>
      </c>
      <c r="P5" s="358"/>
      <c r="Q5" s="8" t="s">
        <v>5</v>
      </c>
      <c r="R5" s="9" t="s">
        <v>6</v>
      </c>
    </row>
    <row r="6" spans="1:18" ht="15.75" customHeight="1" x14ac:dyDescent="0.4">
      <c r="A6" s="341" t="s">
        <v>7</v>
      </c>
      <c r="B6" s="10" t="s">
        <v>8</v>
      </c>
      <c r="C6" s="11">
        <v>330000</v>
      </c>
      <c r="D6" s="12">
        <v>380000</v>
      </c>
      <c r="G6" s="342" t="s">
        <v>9</v>
      </c>
      <c r="H6" s="344" t="s">
        <v>10</v>
      </c>
      <c r="I6" s="345"/>
      <c r="J6" s="323"/>
      <c r="K6" s="11">
        <v>260000</v>
      </c>
      <c r="L6" s="12">
        <v>270000</v>
      </c>
      <c r="M6" s="346" t="s">
        <v>11</v>
      </c>
      <c r="O6" s="348" t="s">
        <v>12</v>
      </c>
      <c r="P6" s="349"/>
      <c r="Q6" s="13">
        <v>450000</v>
      </c>
      <c r="R6" s="14">
        <v>630000</v>
      </c>
    </row>
    <row r="7" spans="1:18" ht="15.75" customHeight="1" x14ac:dyDescent="0.4">
      <c r="A7" s="316"/>
      <c r="B7" s="15" t="s">
        <v>13</v>
      </c>
      <c r="C7" s="16">
        <v>220000</v>
      </c>
      <c r="D7" s="17">
        <v>260000</v>
      </c>
      <c r="G7" s="343"/>
      <c r="H7" s="332" t="s">
        <v>14</v>
      </c>
      <c r="I7" s="333"/>
      <c r="J7" s="329"/>
      <c r="K7" s="18">
        <v>300000</v>
      </c>
      <c r="L7" s="19">
        <v>400000</v>
      </c>
      <c r="M7" s="347"/>
      <c r="O7" s="350" t="s">
        <v>15</v>
      </c>
      <c r="P7" s="15" t="s">
        <v>17</v>
      </c>
      <c r="Q7" s="16">
        <v>450000</v>
      </c>
      <c r="R7" s="17">
        <v>580000</v>
      </c>
    </row>
    <row r="8" spans="1:18" ht="15.75" customHeight="1" x14ac:dyDescent="0.4">
      <c r="A8" s="316"/>
      <c r="B8" s="15" t="s">
        <v>18</v>
      </c>
      <c r="C8" s="16">
        <v>110000</v>
      </c>
      <c r="D8" s="17">
        <v>130000</v>
      </c>
      <c r="G8" s="351" t="s">
        <v>19</v>
      </c>
      <c r="H8" s="332" t="s">
        <v>20</v>
      </c>
      <c r="I8" s="333"/>
      <c r="J8" s="329"/>
      <c r="K8" s="16">
        <v>260000</v>
      </c>
      <c r="L8" s="17">
        <v>270000</v>
      </c>
      <c r="M8" s="346" t="s">
        <v>21</v>
      </c>
      <c r="O8" s="350"/>
      <c r="P8" s="15" t="s">
        <v>23</v>
      </c>
      <c r="Q8" s="20">
        <v>380000</v>
      </c>
      <c r="R8" s="21">
        <v>480000</v>
      </c>
    </row>
    <row r="9" spans="1:18" ht="15.75" customHeight="1" thickBot="1" x14ac:dyDescent="0.45">
      <c r="A9" s="316" t="s">
        <v>15</v>
      </c>
      <c r="B9" s="22" t="s">
        <v>8</v>
      </c>
      <c r="C9" s="20">
        <v>380000</v>
      </c>
      <c r="D9" s="21">
        <v>480000</v>
      </c>
      <c r="G9" s="343"/>
      <c r="H9" s="332" t="s">
        <v>24</v>
      </c>
      <c r="I9" s="333"/>
      <c r="J9" s="329"/>
      <c r="K9" s="18">
        <v>300000</v>
      </c>
      <c r="L9" s="19">
        <v>350000</v>
      </c>
      <c r="M9" s="347"/>
      <c r="O9" s="317" t="s">
        <v>7</v>
      </c>
      <c r="P9" s="334"/>
      <c r="Q9" s="23">
        <v>330000</v>
      </c>
      <c r="R9" s="24">
        <v>380000</v>
      </c>
    </row>
    <row r="10" spans="1:18" ht="15.75" customHeight="1" thickBot="1" x14ac:dyDescent="0.45">
      <c r="A10" s="316"/>
      <c r="B10" s="22" t="s">
        <v>13</v>
      </c>
      <c r="C10" s="20">
        <v>260000</v>
      </c>
      <c r="D10" s="21">
        <v>320000</v>
      </c>
      <c r="G10" s="25" t="s">
        <v>25</v>
      </c>
      <c r="H10" s="335" t="s">
        <v>26</v>
      </c>
      <c r="I10" s="335"/>
      <c r="J10" s="335"/>
      <c r="K10" s="23">
        <v>260000</v>
      </c>
      <c r="L10" s="24">
        <v>270000</v>
      </c>
    </row>
    <row r="11" spans="1:18" ht="15.75" customHeight="1" thickBot="1" x14ac:dyDescent="0.45">
      <c r="A11" s="317"/>
      <c r="B11" s="26" t="s">
        <v>18</v>
      </c>
      <c r="C11" s="23">
        <v>130000</v>
      </c>
      <c r="D11" s="24">
        <v>160000</v>
      </c>
      <c r="G11" s="27"/>
      <c r="H11" s="28"/>
      <c r="I11" s="28"/>
      <c r="J11" s="336" t="s">
        <v>27</v>
      </c>
      <c r="K11" s="28"/>
      <c r="L11" s="28"/>
    </row>
    <row r="12" spans="1:18" ht="15.75" customHeight="1" x14ac:dyDescent="0.4">
      <c r="G12" s="30"/>
      <c r="H12" s="30"/>
      <c r="I12" s="30"/>
      <c r="J12" s="337"/>
      <c r="K12" s="31" t="s">
        <v>28</v>
      </c>
      <c r="L12" s="30"/>
    </row>
    <row r="13" spans="1:18" ht="15.75" customHeight="1" thickBot="1" x14ac:dyDescent="0.45">
      <c r="A13" s="339" t="s">
        <v>29</v>
      </c>
      <c r="B13" s="339"/>
      <c r="C13" s="339"/>
      <c r="D13" s="339"/>
      <c r="G13" s="32"/>
      <c r="H13" s="32"/>
      <c r="I13" s="32"/>
      <c r="J13" s="338"/>
      <c r="K13" s="32"/>
      <c r="L13" s="32"/>
      <c r="O13" s="340" t="s">
        <v>30</v>
      </c>
      <c r="P13" s="340"/>
      <c r="Q13" s="340"/>
      <c r="R13" s="340"/>
    </row>
    <row r="14" spans="1:18" ht="15.75" customHeight="1" thickBot="1" x14ac:dyDescent="0.45">
      <c r="A14" s="33" t="s">
        <v>31</v>
      </c>
      <c r="B14" s="34" t="s">
        <v>4</v>
      </c>
      <c r="C14" s="8" t="s">
        <v>5</v>
      </c>
      <c r="D14" s="9" t="s">
        <v>6</v>
      </c>
      <c r="G14" s="35" t="s">
        <v>32</v>
      </c>
      <c r="H14" s="36" t="s">
        <v>9</v>
      </c>
      <c r="I14" s="37" t="s">
        <v>19</v>
      </c>
      <c r="J14" s="37" t="s">
        <v>25</v>
      </c>
      <c r="K14" s="6" t="s">
        <v>5</v>
      </c>
      <c r="L14" s="7" t="s">
        <v>6</v>
      </c>
      <c r="O14" s="320" t="s">
        <v>3</v>
      </c>
      <c r="P14" s="321"/>
      <c r="Q14" s="8" t="s">
        <v>5</v>
      </c>
      <c r="R14" s="9" t="s">
        <v>6</v>
      </c>
    </row>
    <row r="15" spans="1:18" ht="15.75" customHeight="1" x14ac:dyDescent="0.4">
      <c r="A15" s="331" t="s">
        <v>33</v>
      </c>
      <c r="B15" s="10" t="s">
        <v>8</v>
      </c>
      <c r="C15" s="11">
        <v>330000</v>
      </c>
      <c r="D15" s="12">
        <v>380000</v>
      </c>
      <c r="G15" s="38"/>
      <c r="H15" s="39" t="s">
        <v>34</v>
      </c>
      <c r="I15" s="40"/>
      <c r="J15" s="40"/>
      <c r="K15" s="13">
        <f>K6</f>
        <v>260000</v>
      </c>
      <c r="L15" s="14">
        <f>L6</f>
        <v>270000</v>
      </c>
      <c r="O15" s="322" t="s">
        <v>36</v>
      </c>
      <c r="P15" s="323"/>
      <c r="Q15" s="11">
        <v>300000</v>
      </c>
      <c r="R15" s="12">
        <v>400000</v>
      </c>
    </row>
    <row r="16" spans="1:18" ht="15.75" customHeight="1" x14ac:dyDescent="0.4">
      <c r="A16" s="316"/>
      <c r="B16" s="15" t="s">
        <v>13</v>
      </c>
      <c r="C16" s="20">
        <v>220000</v>
      </c>
      <c r="D16" s="21">
        <v>260000</v>
      </c>
      <c r="G16" s="41"/>
      <c r="H16" s="42" t="s">
        <v>34</v>
      </c>
      <c r="I16" s="43" t="s">
        <v>37</v>
      </c>
      <c r="J16" s="43"/>
      <c r="K16" s="16">
        <f>K6+K8</f>
        <v>520000</v>
      </c>
      <c r="L16" s="17">
        <f>L6+L8</f>
        <v>540000</v>
      </c>
      <c r="O16" s="328" t="s">
        <v>38</v>
      </c>
      <c r="P16" s="329"/>
      <c r="Q16" s="20">
        <v>530000</v>
      </c>
      <c r="R16" s="21">
        <v>750000</v>
      </c>
    </row>
    <row r="17" spans="1:18" ht="15.75" customHeight="1" thickBot="1" x14ac:dyDescent="0.45">
      <c r="A17" s="317"/>
      <c r="B17" s="44" t="s">
        <v>18</v>
      </c>
      <c r="C17" s="23">
        <v>110000</v>
      </c>
      <c r="D17" s="24">
        <v>130000</v>
      </c>
      <c r="G17" s="41"/>
      <c r="H17" s="42" t="s">
        <v>34</v>
      </c>
      <c r="I17" s="43" t="s">
        <v>37</v>
      </c>
      <c r="J17" s="43" t="s">
        <v>39</v>
      </c>
      <c r="K17" s="16">
        <f>K6+K8+K10</f>
        <v>780000</v>
      </c>
      <c r="L17" s="17">
        <f>L6+L8+L10</f>
        <v>810000</v>
      </c>
      <c r="O17" s="324" t="s">
        <v>41</v>
      </c>
      <c r="P17" s="325"/>
      <c r="Q17" s="23">
        <v>260000</v>
      </c>
      <c r="R17" s="24">
        <v>270000</v>
      </c>
    </row>
    <row r="18" spans="1:18" ht="15.75" customHeight="1" x14ac:dyDescent="0.4">
      <c r="A18" s="331" t="s">
        <v>42</v>
      </c>
      <c r="B18" s="10" t="s">
        <v>8</v>
      </c>
      <c r="C18" s="11">
        <v>330000</v>
      </c>
      <c r="D18" s="12">
        <v>360000</v>
      </c>
      <c r="G18" s="45" t="s">
        <v>43</v>
      </c>
      <c r="H18" s="46" t="s">
        <v>34</v>
      </c>
      <c r="I18" s="47" t="s">
        <v>44</v>
      </c>
      <c r="J18" s="47"/>
      <c r="K18" s="16">
        <f>K6+K9</f>
        <v>560000</v>
      </c>
      <c r="L18" s="17">
        <f>L6+L9</f>
        <v>620000</v>
      </c>
    </row>
    <row r="19" spans="1:18" ht="15.75" customHeight="1" x14ac:dyDescent="0.4">
      <c r="A19" s="316"/>
      <c r="B19" s="15" t="s">
        <v>13</v>
      </c>
      <c r="C19" s="20">
        <v>220000</v>
      </c>
      <c r="D19" s="21">
        <v>240000</v>
      </c>
      <c r="G19" s="45" t="s">
        <v>45</v>
      </c>
      <c r="H19" s="46" t="s">
        <v>34</v>
      </c>
      <c r="I19" s="47" t="s">
        <v>44</v>
      </c>
      <c r="J19" s="47" t="s">
        <v>39</v>
      </c>
      <c r="K19" s="16">
        <f>K6+K9+K10</f>
        <v>820000</v>
      </c>
      <c r="L19" s="17">
        <f>L6+L9+L10</f>
        <v>890000</v>
      </c>
    </row>
    <row r="20" spans="1:18" ht="15.75" customHeight="1" thickBot="1" x14ac:dyDescent="0.45">
      <c r="A20" s="317"/>
      <c r="B20" s="44" t="s">
        <v>18</v>
      </c>
      <c r="C20" s="23">
        <v>110000</v>
      </c>
      <c r="D20" s="24">
        <v>120000</v>
      </c>
      <c r="G20" s="45"/>
      <c r="H20" s="46" t="s">
        <v>34</v>
      </c>
      <c r="I20" s="47"/>
      <c r="J20" s="47" t="s">
        <v>39</v>
      </c>
      <c r="K20" s="16">
        <f>K6+K10</f>
        <v>520000</v>
      </c>
      <c r="L20" s="17">
        <f>L6+L10</f>
        <v>540000</v>
      </c>
      <c r="O20" s="319" t="s">
        <v>46</v>
      </c>
      <c r="P20" s="319"/>
      <c r="Q20" s="319"/>
      <c r="R20" s="319"/>
    </row>
    <row r="21" spans="1:18" ht="15.75" customHeight="1" thickBot="1" x14ac:dyDescent="0.45">
      <c r="A21" s="327" t="s">
        <v>47</v>
      </c>
      <c r="B21" s="48" t="s">
        <v>8</v>
      </c>
      <c r="C21" s="49">
        <v>310000</v>
      </c>
      <c r="D21" s="50">
        <v>310000</v>
      </c>
      <c r="G21" s="45" t="s">
        <v>48</v>
      </c>
      <c r="H21" s="46" t="s">
        <v>49</v>
      </c>
      <c r="I21" s="47"/>
      <c r="J21" s="47"/>
      <c r="K21" s="16">
        <f>K7</f>
        <v>300000</v>
      </c>
      <c r="L21" s="17">
        <f>L7</f>
        <v>400000</v>
      </c>
      <c r="O21" s="320" t="s">
        <v>4</v>
      </c>
      <c r="P21" s="321"/>
      <c r="Q21" s="8" t="s">
        <v>5</v>
      </c>
      <c r="R21" s="9" t="s">
        <v>6</v>
      </c>
    </row>
    <row r="22" spans="1:18" ht="15.75" customHeight="1" x14ac:dyDescent="0.4">
      <c r="A22" s="316"/>
      <c r="B22" s="15" t="s">
        <v>13</v>
      </c>
      <c r="C22" s="20">
        <v>210000</v>
      </c>
      <c r="D22" s="21">
        <v>210000</v>
      </c>
      <c r="G22" s="45" t="s">
        <v>43</v>
      </c>
      <c r="H22" s="46" t="s">
        <v>49</v>
      </c>
      <c r="I22" s="47" t="s">
        <v>37</v>
      </c>
      <c r="J22" s="47"/>
      <c r="K22" s="16">
        <f>K7+K8</f>
        <v>560000</v>
      </c>
      <c r="L22" s="17">
        <f>L7+L8</f>
        <v>670000</v>
      </c>
      <c r="O22" s="322" t="s">
        <v>50</v>
      </c>
      <c r="P22" s="323"/>
      <c r="Q22" s="11">
        <v>430000</v>
      </c>
      <c r="R22" s="12">
        <v>480000</v>
      </c>
    </row>
    <row r="23" spans="1:18" ht="15.75" customHeight="1" x14ac:dyDescent="0.4">
      <c r="A23" s="316"/>
      <c r="B23" s="15" t="s">
        <v>18</v>
      </c>
      <c r="C23" s="20">
        <v>110000</v>
      </c>
      <c r="D23" s="21">
        <v>110000</v>
      </c>
      <c r="G23" s="45" t="s">
        <v>45</v>
      </c>
      <c r="H23" s="46" t="s">
        <v>49</v>
      </c>
      <c r="I23" s="47" t="s">
        <v>37</v>
      </c>
      <c r="J23" s="47" t="s">
        <v>39</v>
      </c>
      <c r="K23" s="16">
        <f>K7+K8+K10</f>
        <v>820000</v>
      </c>
      <c r="L23" s="17">
        <f>L7+L8+L10</f>
        <v>940000</v>
      </c>
      <c r="O23" s="328" t="s">
        <v>51</v>
      </c>
      <c r="P23" s="329"/>
      <c r="Q23" s="20">
        <v>290000</v>
      </c>
      <c r="R23" s="21">
        <v>320000</v>
      </c>
    </row>
    <row r="24" spans="1:18" ht="15.75" customHeight="1" thickBot="1" x14ac:dyDescent="0.45">
      <c r="A24" s="315" t="s">
        <v>52</v>
      </c>
      <c r="B24" s="22" t="s">
        <v>8</v>
      </c>
      <c r="C24" s="20">
        <v>260000</v>
      </c>
      <c r="D24" s="21">
        <v>260000</v>
      </c>
      <c r="G24" s="45"/>
      <c r="H24" s="46" t="s">
        <v>49</v>
      </c>
      <c r="I24" s="47" t="s">
        <v>44</v>
      </c>
      <c r="J24" s="47"/>
      <c r="K24" s="16">
        <f>K7+K9</f>
        <v>600000</v>
      </c>
      <c r="L24" s="17">
        <f>L7+L9</f>
        <v>750000</v>
      </c>
      <c r="O24" s="324" t="s">
        <v>53</v>
      </c>
      <c r="P24" s="325"/>
      <c r="Q24" s="23">
        <v>150000</v>
      </c>
      <c r="R24" s="24">
        <v>160000</v>
      </c>
    </row>
    <row r="25" spans="1:18" ht="15.75" customHeight="1" x14ac:dyDescent="0.4">
      <c r="A25" s="316"/>
      <c r="B25" s="15" t="s">
        <v>13</v>
      </c>
      <c r="C25" s="20">
        <v>180000</v>
      </c>
      <c r="D25" s="21">
        <v>180000</v>
      </c>
      <c r="G25" s="45"/>
      <c r="H25" s="46" t="s">
        <v>49</v>
      </c>
      <c r="I25" s="47" t="s">
        <v>44</v>
      </c>
      <c r="J25" s="47" t="s">
        <v>39</v>
      </c>
      <c r="K25" s="16">
        <f>K7+K9+K10</f>
        <v>860000</v>
      </c>
      <c r="L25" s="17">
        <f>L7+L9+L10</f>
        <v>1020000</v>
      </c>
      <c r="O25" s="330" t="s">
        <v>54</v>
      </c>
      <c r="P25" s="330"/>
      <c r="Q25" s="330"/>
      <c r="R25" s="330"/>
    </row>
    <row r="26" spans="1:18" ht="15.75" customHeight="1" x14ac:dyDescent="0.4">
      <c r="A26" s="316"/>
      <c r="B26" s="15" t="s">
        <v>18</v>
      </c>
      <c r="C26" s="20">
        <v>90000</v>
      </c>
      <c r="D26" s="21">
        <v>90000</v>
      </c>
      <c r="G26" s="45" t="s">
        <v>43</v>
      </c>
      <c r="H26" s="46" t="s">
        <v>49</v>
      </c>
      <c r="I26" s="47"/>
      <c r="J26" s="47" t="s">
        <v>39</v>
      </c>
      <c r="K26" s="16">
        <f>K7+K10</f>
        <v>560000</v>
      </c>
      <c r="L26" s="17">
        <f>L7+L10</f>
        <v>670000</v>
      </c>
    </row>
    <row r="27" spans="1:18" ht="15.75" customHeight="1" x14ac:dyDescent="0.4">
      <c r="A27" s="315" t="s">
        <v>55</v>
      </c>
      <c r="B27" s="22" t="s">
        <v>8</v>
      </c>
      <c r="C27" s="20">
        <v>210000</v>
      </c>
      <c r="D27" s="21">
        <v>210000</v>
      </c>
      <c r="G27" s="45"/>
      <c r="H27" s="46"/>
      <c r="I27" s="47" t="s">
        <v>37</v>
      </c>
      <c r="J27" s="47"/>
      <c r="K27" s="16">
        <f>K8</f>
        <v>260000</v>
      </c>
      <c r="L27" s="17">
        <f>L8</f>
        <v>270000</v>
      </c>
    </row>
    <row r="28" spans="1:18" ht="15.75" customHeight="1" thickBot="1" x14ac:dyDescent="0.45">
      <c r="A28" s="316"/>
      <c r="B28" s="15" t="s">
        <v>13</v>
      </c>
      <c r="C28" s="20">
        <v>140000</v>
      </c>
      <c r="D28" s="21">
        <v>140000</v>
      </c>
      <c r="G28" s="45"/>
      <c r="H28" s="46"/>
      <c r="I28" s="47" t="s">
        <v>37</v>
      </c>
      <c r="J28" s="47" t="s">
        <v>39</v>
      </c>
      <c r="K28" s="16">
        <f>K8+K10</f>
        <v>520000</v>
      </c>
      <c r="L28" s="17">
        <f>L8+L10</f>
        <v>540000</v>
      </c>
      <c r="O28" s="319" t="s">
        <v>56</v>
      </c>
      <c r="P28" s="319"/>
      <c r="Q28" s="319"/>
      <c r="R28" s="319"/>
    </row>
    <row r="29" spans="1:18" ht="15.75" customHeight="1" thickBot="1" x14ac:dyDescent="0.45">
      <c r="A29" s="316"/>
      <c r="B29" s="15" t="s">
        <v>18</v>
      </c>
      <c r="C29" s="20">
        <v>70000</v>
      </c>
      <c r="D29" s="21">
        <v>70000</v>
      </c>
      <c r="G29" s="45" t="s">
        <v>48</v>
      </c>
      <c r="H29" s="46"/>
      <c r="I29" s="47" t="s">
        <v>44</v>
      </c>
      <c r="J29" s="47"/>
      <c r="K29" s="16">
        <f>K9</f>
        <v>300000</v>
      </c>
      <c r="L29" s="17">
        <f>L9</f>
        <v>350000</v>
      </c>
      <c r="O29" s="320" t="s">
        <v>3</v>
      </c>
      <c r="P29" s="321"/>
      <c r="Q29" s="8" t="s">
        <v>5</v>
      </c>
      <c r="R29" s="9" t="s">
        <v>6</v>
      </c>
    </row>
    <row r="30" spans="1:18" ht="15.75" customHeight="1" x14ac:dyDescent="0.4">
      <c r="A30" s="315" t="s">
        <v>57</v>
      </c>
      <c r="B30" s="22" t="s">
        <v>8</v>
      </c>
      <c r="C30" s="20">
        <v>160000</v>
      </c>
      <c r="D30" s="21">
        <v>160000</v>
      </c>
      <c r="G30" s="45" t="s">
        <v>43</v>
      </c>
      <c r="H30" s="46"/>
      <c r="I30" s="47" t="s">
        <v>44</v>
      </c>
      <c r="J30" s="51" t="s">
        <v>39</v>
      </c>
      <c r="K30" s="52">
        <f>K9+K10</f>
        <v>560000</v>
      </c>
      <c r="L30" s="53">
        <f>L9+L10</f>
        <v>620000</v>
      </c>
      <c r="O30" s="322" t="s">
        <v>58</v>
      </c>
      <c r="P30" s="323"/>
      <c r="Q30" s="54"/>
      <c r="R30" s="12">
        <v>250000</v>
      </c>
    </row>
    <row r="31" spans="1:18" ht="15.75" customHeight="1" thickBot="1" x14ac:dyDescent="0.45">
      <c r="A31" s="316"/>
      <c r="B31" s="15" t="s">
        <v>13</v>
      </c>
      <c r="C31" s="20">
        <v>110000</v>
      </c>
      <c r="D31" s="21">
        <v>110000</v>
      </c>
      <c r="G31" s="25"/>
      <c r="H31" s="55"/>
      <c r="I31" s="56"/>
      <c r="J31" s="57" t="s">
        <v>39</v>
      </c>
      <c r="K31" s="58">
        <f>K10</f>
        <v>260000</v>
      </c>
      <c r="L31" s="59">
        <f>L10</f>
        <v>270000</v>
      </c>
      <c r="O31" s="324" t="s">
        <v>59</v>
      </c>
      <c r="P31" s="325"/>
      <c r="Q31" s="60"/>
      <c r="R31" s="24">
        <v>380000</v>
      </c>
    </row>
    <row r="32" spans="1:18" ht="15.75" customHeight="1" thickBot="1" x14ac:dyDescent="0.45">
      <c r="A32" s="316"/>
      <c r="B32" s="15" t="s">
        <v>18</v>
      </c>
      <c r="C32" s="20">
        <v>60000</v>
      </c>
      <c r="D32" s="21">
        <v>60000</v>
      </c>
      <c r="K32" s="326" t="s">
        <v>60</v>
      </c>
      <c r="L32" s="326"/>
    </row>
    <row r="33" spans="1:18" ht="15.75" customHeight="1" thickBot="1" x14ac:dyDescent="0.45">
      <c r="A33" s="315" t="s">
        <v>61</v>
      </c>
      <c r="B33" s="22" t="s">
        <v>8</v>
      </c>
      <c r="C33" s="20">
        <v>110000</v>
      </c>
      <c r="D33" s="21">
        <v>110000</v>
      </c>
      <c r="K33" s="61" t="s">
        <v>5</v>
      </c>
      <c r="L33" s="7" t="s">
        <v>6</v>
      </c>
    </row>
    <row r="34" spans="1:18" ht="15.75" customHeight="1" x14ac:dyDescent="0.4">
      <c r="A34" s="316"/>
      <c r="B34" s="15" t="s">
        <v>13</v>
      </c>
      <c r="C34" s="20">
        <v>80000</v>
      </c>
      <c r="D34" s="21">
        <v>80000</v>
      </c>
      <c r="K34" s="62">
        <v>260000</v>
      </c>
      <c r="L34" s="12">
        <v>270000</v>
      </c>
    </row>
    <row r="35" spans="1:18" ht="15.75" customHeight="1" x14ac:dyDescent="0.4">
      <c r="A35" s="316"/>
      <c r="B35" s="15" t="s">
        <v>18</v>
      </c>
      <c r="C35" s="20">
        <v>40000</v>
      </c>
      <c r="D35" s="21">
        <v>40000</v>
      </c>
      <c r="K35" s="63">
        <v>300000</v>
      </c>
      <c r="L35" s="64">
        <v>350000</v>
      </c>
      <c r="M35" s="65" t="s">
        <v>62</v>
      </c>
      <c r="N35" s="66"/>
    </row>
    <row r="36" spans="1:18" ht="15.75" customHeight="1" x14ac:dyDescent="0.4">
      <c r="A36" s="315" t="s">
        <v>63</v>
      </c>
      <c r="B36" s="22" t="s">
        <v>8</v>
      </c>
      <c r="C36" s="20">
        <v>60000</v>
      </c>
      <c r="D36" s="21">
        <v>60000</v>
      </c>
      <c r="K36" s="63">
        <v>520000</v>
      </c>
      <c r="L36" s="17">
        <v>540000</v>
      </c>
      <c r="M36" s="67"/>
      <c r="N36" s="68"/>
    </row>
    <row r="37" spans="1:18" ht="15.75" customHeight="1" x14ac:dyDescent="0.4">
      <c r="A37" s="316"/>
      <c r="B37" s="15" t="s">
        <v>13</v>
      </c>
      <c r="C37" s="20">
        <v>40000</v>
      </c>
      <c r="D37" s="21">
        <v>40000</v>
      </c>
      <c r="K37" s="63">
        <v>560000</v>
      </c>
      <c r="L37" s="64">
        <v>620000</v>
      </c>
      <c r="M37" s="65" t="s">
        <v>64</v>
      </c>
      <c r="N37" s="66"/>
    </row>
    <row r="38" spans="1:18" ht="15.75" customHeight="1" x14ac:dyDescent="0.4">
      <c r="A38" s="316"/>
      <c r="B38" s="15" t="s">
        <v>18</v>
      </c>
      <c r="C38" s="20">
        <v>20000</v>
      </c>
      <c r="D38" s="21">
        <v>20000</v>
      </c>
      <c r="K38" s="63">
        <v>600000</v>
      </c>
      <c r="L38" s="17">
        <v>750000</v>
      </c>
      <c r="M38" s="67"/>
      <c r="N38" s="68"/>
    </row>
    <row r="39" spans="1:18" ht="15.75" customHeight="1" x14ac:dyDescent="0.4">
      <c r="A39" s="315" t="s">
        <v>65</v>
      </c>
      <c r="B39" s="22" t="s">
        <v>8</v>
      </c>
      <c r="C39" s="20">
        <v>30000</v>
      </c>
      <c r="D39" s="21">
        <v>30000</v>
      </c>
      <c r="K39" s="63">
        <v>780000</v>
      </c>
      <c r="L39" s="17">
        <v>810000</v>
      </c>
      <c r="M39" s="67"/>
      <c r="N39" s="68"/>
    </row>
    <row r="40" spans="1:18" ht="15.75" customHeight="1" x14ac:dyDescent="0.4">
      <c r="A40" s="316"/>
      <c r="B40" s="15" t="s">
        <v>13</v>
      </c>
      <c r="C40" s="20">
        <v>20000</v>
      </c>
      <c r="D40" s="21">
        <v>20000</v>
      </c>
      <c r="K40" s="63">
        <v>820000</v>
      </c>
      <c r="L40" s="64">
        <v>890000</v>
      </c>
      <c r="M40" s="65" t="s">
        <v>66</v>
      </c>
      <c r="N40" s="66"/>
    </row>
    <row r="41" spans="1:18" ht="15.75" customHeight="1" thickBot="1" x14ac:dyDescent="0.45">
      <c r="A41" s="317"/>
      <c r="B41" s="44" t="s">
        <v>18</v>
      </c>
      <c r="C41" s="23">
        <v>10000</v>
      </c>
      <c r="D41" s="24">
        <v>10000</v>
      </c>
      <c r="K41" s="69">
        <v>860000</v>
      </c>
      <c r="L41" s="24">
        <v>1020000</v>
      </c>
      <c r="O41" s="318" t="s">
        <v>67</v>
      </c>
      <c r="P41" s="318"/>
      <c r="Q41" s="318"/>
      <c r="R41" s="318"/>
    </row>
    <row r="42" spans="1:18" ht="15.75" customHeight="1" x14ac:dyDescent="0.4">
      <c r="O42" s="318"/>
      <c r="P42" s="318"/>
      <c r="Q42" s="318"/>
      <c r="R42" s="318"/>
    </row>
  </sheetData>
  <mergeCells count="48">
    <mergeCell ref="A1:R2"/>
    <mergeCell ref="A4:D4"/>
    <mergeCell ref="G4:L4"/>
    <mergeCell ref="O4:R4"/>
    <mergeCell ref="G5:J5"/>
    <mergeCell ref="O5:P5"/>
    <mergeCell ref="A6:A8"/>
    <mergeCell ref="G6:G7"/>
    <mergeCell ref="H6:J6"/>
    <mergeCell ref="M6:M7"/>
    <mergeCell ref="O6:P6"/>
    <mergeCell ref="H7:J7"/>
    <mergeCell ref="O7:O8"/>
    <mergeCell ref="G8:G9"/>
    <mergeCell ref="H8:J8"/>
    <mergeCell ref="M8:M9"/>
    <mergeCell ref="A18:A20"/>
    <mergeCell ref="O20:R20"/>
    <mergeCell ref="A9:A11"/>
    <mergeCell ref="H9:J9"/>
    <mergeCell ref="O9:P9"/>
    <mergeCell ref="H10:J10"/>
    <mergeCell ref="J11:J13"/>
    <mergeCell ref="A13:D13"/>
    <mergeCell ref="O13:R13"/>
    <mergeCell ref="O14:P14"/>
    <mergeCell ref="A15:A17"/>
    <mergeCell ref="O15:P15"/>
    <mergeCell ref="O16:P16"/>
    <mergeCell ref="O17:P17"/>
    <mergeCell ref="A21:A23"/>
    <mergeCell ref="O21:P21"/>
    <mergeCell ref="O22:P22"/>
    <mergeCell ref="O23:P23"/>
    <mergeCell ref="A24:A26"/>
    <mergeCell ref="O24:P24"/>
    <mergeCell ref="O25:R25"/>
    <mergeCell ref="A33:A35"/>
    <mergeCell ref="A36:A38"/>
    <mergeCell ref="A39:A41"/>
    <mergeCell ref="O41:R42"/>
    <mergeCell ref="A27:A29"/>
    <mergeCell ref="O28:R28"/>
    <mergeCell ref="O29:P29"/>
    <mergeCell ref="A30:A32"/>
    <mergeCell ref="O30:P30"/>
    <mergeCell ref="O31:P31"/>
    <mergeCell ref="K32:L32"/>
  </mergeCells>
  <phoneticPr fontId="5"/>
  <conditionalFormatting sqref="K5:L5">
    <cfRule type="duplicateValues" dxfId="2" priority="3"/>
  </conditionalFormatting>
  <conditionalFormatting sqref="K14:L14">
    <cfRule type="duplicateValues" dxfId="1" priority="2"/>
  </conditionalFormatting>
  <conditionalFormatting sqref="K33:L33">
    <cfRule type="duplicateValues" dxfId="0" priority="1"/>
  </conditionalFormatting>
  <pageMargins left="1.1023622047244095" right="0.70866141732283472" top="0.74803149606299213" bottom="0.74803149606299213" header="0.31496062992125984" footer="0.31496062992125984"/>
  <pageSetup paperSize="8"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試算シート</vt:lpstr>
      <vt:lpstr>所得税換算</vt:lpstr>
      <vt:lpstr>選択肢等</vt:lpstr>
      <vt:lpstr>人的控除</vt:lpstr>
      <vt:lpstr>試算シート!Print_Area</vt:lpstr>
      <vt:lpstr>人的控除!Print_Area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2025-05-15T10:49:55Z</dcterms:modified>
</cp:coreProperties>
</file>