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drawings/drawing7.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預かり\04_R6実績報告案内途中\2_一時預かり（幼稚園型・広域利用分）\"/>
    </mc:Choice>
  </mc:AlternateContent>
  <workbookProtection workbookAlgorithmName="SHA-512" workbookHashValue="SCnv++31vKkgrAWMhLdfW23HO0FwBeujZsy86xenK7YSOMywsSRyXAXJM8INlSfgkvp63eyRJTnBjj7ayPR1AQ==" workbookSaltValue="y6wp4SR6rGSol+9597kekw==" workbookSpinCount="100000" lockStructure="1"/>
  <bookViews>
    <workbookView xWindow="10230" yWindow="-15" windowWidth="10275" windowHeight="7545" tabRatio="809"/>
  </bookViews>
  <sheets>
    <sheet name="一番最初に入力" sheetId="19" r:id="rId1"/>
    <sheet name="交付申請書" sheetId="21" r:id="rId2"/>
    <sheet name="請求書" sheetId="24" r:id="rId3"/>
    <sheet name="実績報告書１ページ " sheetId="7" r:id="rId4"/>
    <sheet name="２ページ" sheetId="2" r:id="rId5"/>
    <sheet name="２-２ページ" sheetId="10" r:id="rId6"/>
    <sheet name="3ページ" sheetId="3" r:id="rId7"/>
    <sheet name="4ページ" sheetId="18" r:id="rId8"/>
    <sheet name="5ページ" sheetId="17" r:id="rId9"/>
    <sheet name="6ページ" sheetId="16" r:id="rId10"/>
    <sheet name="7ページ" sheetId="5" r:id="rId11"/>
    <sheet name="8ページ" sheetId="12" r:id="rId12"/>
    <sheet name="施設情報" sheetId="22" state="hidden" r:id="rId13"/>
  </sheets>
  <definedNames>
    <definedName name="_xlnm._FilterDatabase" localSheetId="5" hidden="1">'２-２ページ'!$L$1:$L$1</definedName>
    <definedName name="_xlnm._FilterDatabase" localSheetId="4" hidden="1">'２ページ'!$L$1:$L$3</definedName>
    <definedName name="_xlnm.Print_Area" localSheetId="5">'２-２ページ'!$A$1:$J$24</definedName>
    <definedName name="_xlnm.Print_Area" localSheetId="4">'２ページ'!$A$1:$J$30</definedName>
    <definedName name="_xlnm.Print_Area" localSheetId="6">'3ページ'!$A$1:$X$33</definedName>
    <definedName name="_xlnm.Print_Area" localSheetId="7">'4ページ'!$A$1:$P$33</definedName>
    <definedName name="_xlnm.Print_Area" localSheetId="8">'5ページ'!$A$1:$P$36</definedName>
    <definedName name="_xlnm.Print_Area" localSheetId="9">'6ページ'!$A$1:$M$28</definedName>
    <definedName name="_xlnm.Print_Area" localSheetId="10">'7ページ'!$A$1:$J$33</definedName>
    <definedName name="_xlnm.Print_Area" localSheetId="11">'8ページ'!$A$1:$L$63</definedName>
    <definedName name="_xlnm.Print_Area" localSheetId="0">一番最初に入力!$A$1:$M$41</definedName>
    <definedName name="_xlnm.Print_Area" localSheetId="1">交付申請書!$A$1:$S$31</definedName>
    <definedName name="_xlnm.Print_Area" localSheetId="12">施設情報!#REF!</definedName>
    <definedName name="_xlnm.Print_Area" localSheetId="3">'実績報告書１ページ '!$A$1:$AG$62</definedName>
    <definedName name="_xlnm.Print_Area" localSheetId="2">請求書!$A$2:$AV$92</definedName>
  </definedNames>
  <calcPr calcId="162913"/>
</workbook>
</file>

<file path=xl/calcChain.xml><?xml version="1.0" encoding="utf-8"?>
<calcChain xmlns="http://schemas.openxmlformats.org/spreadsheetml/2006/main">
  <c r="V2" i="7" l="1"/>
  <c r="F6" i="7" l="1"/>
  <c r="T46" i="24"/>
  <c r="R1" i="21"/>
  <c r="E26" i="5" l="1"/>
  <c r="E24" i="5"/>
  <c r="G24" i="5" s="1"/>
  <c r="E22" i="5"/>
  <c r="E20" i="5"/>
  <c r="E16" i="5"/>
  <c r="E14" i="5"/>
  <c r="E12" i="5"/>
  <c r="E7" i="5"/>
  <c r="B35" i="12" l="1"/>
  <c r="C30" i="12"/>
  <c r="F30" i="12" s="1"/>
  <c r="F6" i="12"/>
  <c r="D6" i="12"/>
  <c r="D42" i="12" l="1"/>
  <c r="G30" i="5"/>
  <c r="G28" i="5"/>
  <c r="G18" i="5"/>
  <c r="G11" i="5"/>
  <c r="G10" i="5"/>
  <c r="G9" i="5"/>
  <c r="F63" i="12"/>
  <c r="H51" i="12"/>
  <c r="H6" i="12"/>
  <c r="J11" i="12" l="1"/>
  <c r="F53" i="12"/>
  <c r="F51" i="12"/>
  <c r="G26" i="5" l="1"/>
  <c r="G22" i="5"/>
  <c r="G20" i="5"/>
  <c r="G16" i="5"/>
  <c r="G12" i="5"/>
  <c r="G7" i="5"/>
  <c r="G14" i="5" l="1"/>
  <c r="I14" i="5" s="1"/>
  <c r="I20" i="5"/>
  <c r="I9" i="5"/>
  <c r="F26" i="16" l="1"/>
  <c r="AC61" i="7"/>
  <c r="X61" i="7"/>
  <c r="AD61" i="7" s="1"/>
  <c r="W61" i="7"/>
  <c r="AC60" i="7"/>
  <c r="X60" i="7"/>
  <c r="W60" i="7" s="1"/>
  <c r="AB51" i="7"/>
  <c r="X51" i="7"/>
  <c r="W51" i="7" s="1"/>
  <c r="AB50" i="7"/>
  <c r="X50" i="7"/>
  <c r="W50" i="7" s="1"/>
  <c r="AB49" i="7"/>
  <c r="X49" i="7"/>
  <c r="AD49" i="7" s="1"/>
  <c r="AA47" i="7"/>
  <c r="Z47" i="7"/>
  <c r="X47" i="7"/>
  <c r="AB47" i="7" s="1"/>
  <c r="D47" i="7"/>
  <c r="AA44" i="7"/>
  <c r="Z44" i="7"/>
  <c r="X44" i="7"/>
  <c r="AB44" i="7" s="1"/>
  <c r="AC44" i="7" s="1"/>
  <c r="AA43" i="7"/>
  <c r="Z43" i="7"/>
  <c r="X43" i="7"/>
  <c r="AB43" i="7" s="1"/>
  <c r="AB42" i="7"/>
  <c r="Z42" i="7"/>
  <c r="AB41" i="7"/>
  <c r="Z41" i="7"/>
  <c r="AC39" i="7"/>
  <c r="AB39" i="7"/>
  <c r="AA39" i="7"/>
  <c r="Z39" i="7"/>
  <c r="X39" i="7"/>
  <c r="AD39" i="7" s="1"/>
  <c r="W39" i="7"/>
  <c r="AA38" i="7"/>
  <c r="Z38" i="7"/>
  <c r="X38" i="7"/>
  <c r="AB38" i="7" s="1"/>
  <c r="AB37" i="7"/>
  <c r="Z37" i="7"/>
  <c r="AD35" i="7"/>
  <c r="AC35" i="7"/>
  <c r="AA35" i="7"/>
  <c r="Z35" i="7"/>
  <c r="X35" i="7"/>
  <c r="AB35" i="7" s="1"/>
  <c r="AA34" i="7"/>
  <c r="Z34" i="7"/>
  <c r="X34" i="7"/>
  <c r="AB34" i="7" s="1"/>
  <c r="AC34" i="7" s="1"/>
  <c r="AB33" i="7"/>
  <c r="Z33" i="7"/>
  <c r="AC30" i="7"/>
  <c r="AB30" i="7"/>
  <c r="AA30" i="7"/>
  <c r="Z30" i="7"/>
  <c r="X30" i="7"/>
  <c r="AD30" i="7" s="1"/>
  <c r="W30" i="7"/>
  <c r="AA29" i="7"/>
  <c r="Z29" i="7"/>
  <c r="X29" i="7"/>
  <c r="AB29" i="7" s="1"/>
  <c r="AD27" i="7"/>
  <c r="AC27" i="7"/>
  <c r="AA27" i="7"/>
  <c r="Z27" i="7"/>
  <c r="X27" i="7"/>
  <c r="AB27" i="7" s="1"/>
  <c r="AC26" i="7"/>
  <c r="AA26" i="7"/>
  <c r="Z26" i="7"/>
  <c r="X26" i="7"/>
  <c r="AB26" i="7" s="1"/>
  <c r="AA25" i="7"/>
  <c r="Z25" i="7"/>
  <c r="X25" i="7"/>
  <c r="AA24" i="7"/>
  <c r="Z24" i="7"/>
  <c r="X24" i="7"/>
  <c r="AB24" i="7" s="1"/>
  <c r="AC22" i="7"/>
  <c r="AB22" i="7"/>
  <c r="AA22" i="7"/>
  <c r="Z22" i="7"/>
  <c r="X22" i="7"/>
  <c r="AD22" i="7" s="1"/>
  <c r="W22" i="7"/>
  <c r="AD21" i="7"/>
  <c r="AC21" i="7"/>
  <c r="AA21" i="7"/>
  <c r="Z21" i="7"/>
  <c r="X21" i="7"/>
  <c r="AB21" i="7" s="1"/>
  <c r="AA20" i="7"/>
  <c r="Z20" i="7"/>
  <c r="X20" i="7"/>
  <c r="AA19" i="7"/>
  <c r="Z19" i="7"/>
  <c r="X19" i="7"/>
  <c r="AB19" i="7" s="1"/>
  <c r="AC19" i="7" s="1"/>
  <c r="G15" i="7"/>
  <c r="Z14" i="7"/>
  <c r="AB25" i="7" l="1"/>
  <c r="AC25" i="7" s="1"/>
  <c r="AB20" i="7"/>
  <c r="AC20" i="7" s="1"/>
  <c r="W49" i="7"/>
  <c r="AE49" i="7"/>
  <c r="W47" i="7"/>
  <c r="AC47" i="7"/>
  <c r="AD47" i="7" s="1"/>
  <c r="AE47" i="7" s="1"/>
  <c r="AF47" i="7" s="1"/>
  <c r="W44" i="7"/>
  <c r="AC43" i="7"/>
  <c r="AD43" i="7" s="1"/>
  <c r="AD44" i="7"/>
  <c r="AC38" i="7"/>
  <c r="AD38" i="7" s="1"/>
  <c r="AE38" i="7" s="1"/>
  <c r="AF38" i="7" s="1"/>
  <c r="W34" i="7"/>
  <c r="AD34" i="7"/>
  <c r="W29" i="7"/>
  <c r="AC29" i="7"/>
  <c r="AD29" i="7" s="1"/>
  <c r="AE29" i="7" s="1"/>
  <c r="AC33" i="7"/>
  <c r="AD33" i="7" s="1"/>
  <c r="W24" i="7"/>
  <c r="W25" i="7"/>
  <c r="AC24" i="7"/>
  <c r="AD24" i="7" s="1"/>
  <c r="AD25" i="7"/>
  <c r="AE34" i="7"/>
  <c r="AF34" i="7" s="1"/>
  <c r="AD19" i="7"/>
  <c r="AD20" i="7"/>
  <c r="AE19" i="7" s="1"/>
  <c r="B25" i="12" s="1"/>
  <c r="Z15" i="7"/>
  <c r="W21" i="7"/>
  <c r="W27" i="7"/>
  <c r="W35" i="7"/>
  <c r="AD50" i="7"/>
  <c r="AD51" i="7"/>
  <c r="AD60" i="7"/>
  <c r="AE60" i="7" s="1"/>
  <c r="AD26" i="7"/>
  <c r="W19" i="7"/>
  <c r="W20" i="7"/>
  <c r="W26" i="7"/>
  <c r="W38" i="7"/>
  <c r="W43" i="7"/>
  <c r="AE43" i="7" l="1"/>
  <c r="AF43" i="7" s="1"/>
  <c r="AF49" i="7"/>
  <c r="AE24" i="7"/>
  <c r="D17" i="12" s="1"/>
  <c r="AB64" i="24"/>
  <c r="N15" i="24"/>
  <c r="AG34" i="7" l="1"/>
  <c r="D19" i="12"/>
  <c r="D18" i="12"/>
  <c r="D9" i="21"/>
  <c r="M15" i="21"/>
  <c r="AB60" i="24" s="1"/>
  <c r="M14" i="21"/>
  <c r="AB56" i="24" s="1"/>
  <c r="K13" i="21"/>
  <c r="O2" i="7" s="1"/>
  <c r="K12" i="21"/>
  <c r="K2" i="7" s="1"/>
  <c r="L1" i="12" l="1"/>
  <c r="J1" i="5"/>
  <c r="P1" i="17"/>
  <c r="AB52" i="24"/>
  <c r="N4" i="21"/>
  <c r="X1" i="3" l="1"/>
  <c r="P1" i="18"/>
  <c r="I34" i="17" l="1"/>
  <c r="O26" i="17"/>
  <c r="O20" i="17"/>
  <c r="D8" i="16" l="1"/>
  <c r="H8" i="16"/>
  <c r="O14" i="17"/>
  <c r="O8" i="17"/>
  <c r="H7" i="16" s="1"/>
  <c r="F35" i="12" l="1"/>
  <c r="H15" i="16"/>
  <c r="H14" i="16"/>
  <c r="H13" i="16"/>
  <c r="H11" i="16"/>
  <c r="K32" i="18"/>
  <c r="H6" i="16" s="1"/>
  <c r="F61" i="12" l="1"/>
  <c r="H61" i="12"/>
  <c r="G6" i="5" s="1"/>
  <c r="I6" i="5" s="1"/>
  <c r="H19" i="16"/>
  <c r="H18" i="16"/>
  <c r="H17" i="16"/>
  <c r="I10" i="16"/>
  <c r="F10" i="16"/>
  <c r="E26" i="16" l="1"/>
  <c r="I32" i="5"/>
  <c r="K6" i="16"/>
  <c r="K7" i="16" l="1"/>
  <c r="K19" i="16" l="1"/>
  <c r="K18" i="16"/>
  <c r="K17" i="16"/>
  <c r="K15" i="16" l="1"/>
  <c r="K14" i="16"/>
  <c r="K13" i="16"/>
  <c r="K11" i="16"/>
  <c r="M2" i="16"/>
  <c r="K10" i="16" l="1"/>
  <c r="K20" i="16" s="1"/>
  <c r="B26" i="16" s="1"/>
  <c r="U8" i="3" l="1"/>
  <c r="F17" i="12" s="1"/>
  <c r="H17" i="12" s="1"/>
  <c r="U31" i="3"/>
  <c r="D25" i="12" s="1"/>
  <c r="F25" i="12" s="1"/>
  <c r="U3" i="3" l="1"/>
  <c r="U13" i="3" l="1"/>
  <c r="U15" i="3"/>
  <c r="F19" i="12" l="1"/>
  <c r="H19" i="12" s="1"/>
  <c r="U11" i="3"/>
  <c r="F18" i="12" s="1"/>
  <c r="H18" i="12" s="1"/>
  <c r="H20" i="12" l="1"/>
  <c r="S28" i="3"/>
  <c r="U4" i="3"/>
  <c r="W3" i="3" s="1"/>
  <c r="D11" i="12" l="1"/>
  <c r="H11" i="12"/>
  <c r="H12" i="12"/>
  <c r="E42" i="12"/>
  <c r="D12" i="12"/>
  <c r="E44" i="12"/>
  <c r="J42" i="12"/>
  <c r="D51" i="12" s="1"/>
  <c r="U26" i="3"/>
  <c r="U20" i="3" l="1"/>
  <c r="U18" i="3" l="1"/>
  <c r="J1" i="2" l="1"/>
  <c r="J1" i="10"/>
  <c r="G28" i="3"/>
  <c r="U29" i="3" s="1"/>
  <c r="T28" i="3"/>
  <c r="R28" i="3"/>
  <c r="Q28" i="3"/>
  <c r="P28" i="3"/>
  <c r="O28" i="3"/>
  <c r="N28" i="3"/>
  <c r="L28" i="3"/>
  <c r="H28" i="3"/>
  <c r="I28" i="3"/>
  <c r="J28" i="3"/>
  <c r="U24" i="3"/>
  <c r="U22" i="3"/>
  <c r="D3" i="2"/>
  <c r="D2" i="2"/>
  <c r="D4" i="2"/>
  <c r="H26" i="16" l="1"/>
  <c r="J26" i="16" s="1"/>
  <c r="A1" i="24" s="1"/>
  <c r="AG9" i="24" l="1"/>
  <c r="U9" i="24"/>
  <c r="I9" i="24"/>
  <c r="AJ9" i="24"/>
  <c r="X9" i="24"/>
  <c r="L9" i="24"/>
  <c r="AP9" i="24"/>
  <c r="AD9" i="24"/>
  <c r="R9" i="24"/>
  <c r="AM9" i="24"/>
  <c r="AA9" i="24"/>
  <c r="O9" i="2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令和6年度
→6を入力</t>
        </r>
      </text>
    </comment>
  </commentList>
</comments>
</file>

<file path=xl/comments10.xml><?xml version="1.0" encoding="utf-8"?>
<comments xmlns="http://schemas.openxmlformats.org/spreadsheetml/2006/main">
  <authors>
    <author>仙台市</author>
  </authors>
  <commentList>
    <comment ref="D8" authorId="0" shapeId="0">
      <text>
        <r>
          <rPr>
            <b/>
            <sz val="11"/>
            <color indexed="81"/>
            <rFont val="ＭＳ Ｐゴシック"/>
            <family val="3"/>
            <charset val="128"/>
          </rPr>
          <t>５ページの（フ）の年間延べ利用児童数が2000人以下の場合は，「又は」の金額が単価になります。</t>
        </r>
      </text>
    </comment>
  </commentList>
</comments>
</file>

<file path=xl/comments11.xml><?xml version="1.0" encoding="utf-8"?>
<comments xmlns="http://schemas.openxmlformats.org/spreadsheetml/2006/main">
  <authors>
    <author>仙台市</author>
  </authors>
  <commentList>
    <comment ref="G5" authorId="0" shapeId="0">
      <text>
        <r>
          <rPr>
            <b/>
            <sz val="12"/>
            <color indexed="81"/>
            <rFont val="MS P ゴシック"/>
            <family val="3"/>
            <charset val="128"/>
          </rPr>
          <t>按分後の金額は自動計算で入力されます。</t>
        </r>
      </text>
    </comment>
    <comment ref="E6" authorId="0" shapeId="0">
      <text>
        <r>
          <rPr>
            <sz val="12"/>
            <color indexed="81"/>
            <rFont val="HGPｺﾞｼｯｸM"/>
            <family val="3"/>
            <charset val="128"/>
          </rPr>
          <t>預かり保育に専任で従事する職員がいる場合，その職員の年間の人件費総額（複数いる場合は合算額）を入力してください。</t>
        </r>
      </text>
    </comment>
    <comment ref="E7" authorId="0" shapeId="0">
      <text>
        <r>
          <rPr>
            <b/>
            <sz val="12"/>
            <color indexed="81"/>
            <rFont val="ＭＳ Ｐゴシック"/>
            <family val="3"/>
            <charset val="128"/>
          </rPr>
          <t>按分後の金額は自動計算で入力されます。</t>
        </r>
      </text>
    </comment>
    <comment ref="E8" authorId="0" shapeId="0">
      <text>
        <r>
          <rPr>
            <sz val="12"/>
            <color indexed="81"/>
            <rFont val="HGPｺﾞｼｯｸM"/>
            <family val="3"/>
            <charset val="128"/>
          </rPr>
          <t xml:space="preserve">預かり保育に兼任で従事する職員分の年間の人件費総額を入力してください。
</t>
        </r>
        <r>
          <rPr>
            <sz val="12"/>
            <color indexed="10"/>
            <rFont val="ＭＳ Ｐゴシック"/>
            <family val="3"/>
            <charset val="128"/>
          </rPr>
          <t>※施設型給付を受ける施設（新制度幼稚園及び認定こども園）においては、公定価格で人件費が措置されている職員分を計上することはできません（超勤代・休日給を除く）のでご注意ください。</t>
        </r>
      </text>
    </comment>
    <comment ref="D12" authorId="0" shapeId="0">
      <text>
        <r>
          <rPr>
            <b/>
            <sz val="12"/>
            <color indexed="81"/>
            <rFont val="ＭＳ Ｐゴシック"/>
            <family val="3"/>
            <charset val="128"/>
          </rPr>
          <t>預かり保育に係る分として特定できないものを計上できます。</t>
        </r>
      </text>
    </comment>
    <comment ref="D18" authorId="0" shapeId="0">
      <text>
        <r>
          <rPr>
            <b/>
            <sz val="12"/>
            <color indexed="81"/>
            <rFont val="ＭＳ Ｐゴシック"/>
            <family val="3"/>
            <charset val="128"/>
          </rPr>
          <t>預かり保育に係る分として特定できるもののみ計上できます。</t>
        </r>
      </text>
    </comment>
    <comment ref="D28" authorId="0" shapeId="0">
      <text>
        <r>
          <rPr>
            <b/>
            <sz val="12"/>
            <color indexed="81"/>
            <rFont val="ＭＳ Ｐゴシック"/>
            <family val="3"/>
            <charset val="128"/>
          </rPr>
          <t>預かり保育に係る分として特定できるもののみ計上できます。</t>
        </r>
      </text>
    </comment>
  </commentList>
</comments>
</file>

<file path=xl/comments12.xml><?xml version="1.0" encoding="utf-8"?>
<comments xmlns="http://schemas.openxmlformats.org/spreadsheetml/2006/main">
  <authors>
    <author>仙台市</author>
  </authors>
  <commentList>
    <comment ref="D42" authorId="0" shapeId="0">
      <text>
        <r>
          <rPr>
            <sz val="9"/>
            <color indexed="81"/>
            <rFont val="MS P ゴシック"/>
            <family val="3"/>
            <charset val="128"/>
          </rPr>
          <t>幼稚園の場合は１</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4" authorId="1" shapeId="0">
      <text>
        <r>
          <rPr>
            <b/>
            <sz val="12"/>
            <color indexed="81"/>
            <rFont val="HGPｺﾞｼｯｸM"/>
            <family val="3"/>
            <charset val="128"/>
          </rPr>
          <t>施設コードを入力すると、法人の所在地又は住所が自動で入力されます。
異なる場合は直接入力してください。</t>
        </r>
      </text>
    </comment>
    <comment ref="M16" authorId="0" shapeId="0">
      <text>
        <r>
          <rPr>
            <b/>
            <sz val="12"/>
            <color indexed="81"/>
            <rFont val="HGPｺﾞｼｯｸM"/>
            <family val="3"/>
            <charset val="128"/>
          </rPr>
          <t>代表者職名・氏名を直接入力してください。
【例】　理事長　青葉　花子</t>
        </r>
      </text>
    </comment>
    <comment ref="R16" authorId="1" shapeId="0">
      <text>
        <r>
          <rPr>
            <b/>
            <sz val="12"/>
            <color indexed="81"/>
            <rFont val="HGPｺﾞｼｯｸM"/>
            <family val="3"/>
            <charset val="128"/>
          </rPr>
          <t>押印してください（上部の捨印も）。</t>
        </r>
      </text>
    </comment>
    <comment ref="L20" authorId="0" shapeId="0">
      <text>
        <r>
          <rPr>
            <b/>
            <sz val="12"/>
            <color indexed="81"/>
            <rFont val="HGPｺﾞｼｯｸM"/>
            <family val="3"/>
            <charset val="128"/>
          </rPr>
          <t>交付対象決定時の指令番号を入力してください。</t>
        </r>
      </text>
    </comment>
    <comment ref="J28" authorId="0" shapeId="0">
      <text>
        <r>
          <rPr>
            <b/>
            <sz val="12"/>
            <color indexed="81"/>
            <rFont val="HGPｺﾞｼｯｸM"/>
            <family val="3"/>
            <charset val="128"/>
          </rPr>
          <t>空欄のままご提出ください。</t>
        </r>
      </text>
    </comment>
  </commentList>
</comments>
</file>

<file path=xl/comments3.xml><?xml version="1.0" encoding="utf-8"?>
<comments xmlns="http://schemas.openxmlformats.org/spreadsheetml/2006/main">
  <authors>
    <author>仙台市</author>
  </authors>
  <commentList>
    <comment ref="AV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O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複数口座を債権者登録している場合に☑（プルダウン選択）を入れ、右欄に口座情報を記入してください。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4.xml><?xml version="1.0" encoding="utf-8"?>
<comments xmlns="http://schemas.openxmlformats.org/spreadsheetml/2006/main">
  <authors>
    <author>仙台市</author>
  </authors>
  <commentList>
    <comment ref="Z14" authorId="0" shapeId="0">
      <text>
        <r>
          <rPr>
            <b/>
            <sz val="9"/>
            <color indexed="81"/>
            <rFont val="ＭＳ Ｐゴシック"/>
            <family val="3"/>
            <charset val="128"/>
          </rPr>
          <t>年間（365日÷7日）週とする。</t>
        </r>
      </text>
    </comment>
    <comment ref="G15" authorId="0" shapeId="0">
      <text>
        <r>
          <rPr>
            <sz val="11"/>
            <color indexed="81"/>
            <rFont val="ＭＳ Ｐゴシック"/>
            <family val="3"/>
            <charset val="128"/>
          </rPr>
          <t>2「幼稚園教育時間と預かり保育時間」(5)「休日の預かり保育時間」②「その他の日の場合」を入力すると自動計算されます。</t>
        </r>
      </text>
    </comment>
    <comment ref="K15" authorId="0" shapeId="0">
      <text>
        <r>
          <rPr>
            <sz val="11"/>
            <color indexed="81"/>
            <rFont val="ＭＳ Ｐゴシック"/>
            <family val="3"/>
            <charset val="128"/>
          </rPr>
          <t>「秋季休業日」など，休業日の内容を入力してください。</t>
        </r>
      </text>
    </comment>
    <comment ref="AC28" authorId="0" shapeId="0">
      <text>
        <r>
          <rPr>
            <b/>
            <sz val="9"/>
            <color indexed="81"/>
            <rFont val="ＭＳ Ｐゴシック"/>
            <family val="3"/>
            <charset val="128"/>
          </rPr>
          <t>1ヶ月は365日÷12月÷7日とする</t>
        </r>
      </text>
    </comment>
    <comment ref="AC45" authorId="0" shapeId="0">
      <text>
        <r>
          <rPr>
            <b/>
            <sz val="9"/>
            <color indexed="81"/>
            <rFont val="ＭＳ Ｐゴシック"/>
            <family val="3"/>
            <charset val="128"/>
          </rPr>
          <t>1ヶ月は365日÷12月÷7日とする</t>
        </r>
      </text>
    </comment>
    <comment ref="E60" authorId="0" shapeId="0">
      <text>
        <r>
          <rPr>
            <sz val="14"/>
            <color indexed="81"/>
            <rFont val="HGPｺﾞｼｯｸM"/>
            <family val="3"/>
            <charset val="128"/>
          </rPr>
          <t>保育標準時間（</t>
        </r>
        <r>
          <rPr>
            <u/>
            <sz val="14"/>
            <color indexed="81"/>
            <rFont val="HGPｺﾞｼｯｸM"/>
            <family val="3"/>
            <charset val="128"/>
          </rPr>
          <t>延長保育時間を含めない</t>
        </r>
        <r>
          <rPr>
            <sz val="14"/>
            <color indexed="81"/>
            <rFont val="HGPｺﾞｼｯｸM"/>
            <family val="3"/>
            <charset val="128"/>
          </rPr>
          <t>）を入力してください。</t>
        </r>
      </text>
    </comment>
    <comment ref="W60" authorId="0" shapeId="0">
      <text>
        <r>
          <rPr>
            <sz val="12"/>
            <color indexed="81"/>
            <rFont val="HGPｺﾞｼｯｸM"/>
            <family val="3"/>
            <charset val="128"/>
          </rPr>
          <t>11時間00分を超えている場合、延長保育の時間が含まれていませんか？ご確認ください。</t>
        </r>
      </text>
    </comment>
  </commentList>
</comments>
</file>

<file path=xl/comments5.xml><?xml version="1.0" encoding="utf-8"?>
<comments xmlns="http://schemas.openxmlformats.org/spreadsheetml/2006/main">
  <authors>
    <author>仙台市</author>
  </authors>
  <commentList>
    <comment ref="D2" authorId="0" shapeId="0">
      <text>
        <r>
          <rPr>
            <sz val="11"/>
            <color indexed="81"/>
            <rFont val="ＭＳ Ｐゴシック"/>
            <family val="3"/>
            <charset val="128"/>
          </rPr>
          <t>1ページ 「１　預かり保育の実施状況」でチェックを入れると自動入力されます。</t>
        </r>
      </text>
    </comment>
    <comment ref="E6" authorId="0" shapeId="0">
      <text>
        <r>
          <rPr>
            <sz val="12"/>
            <color indexed="81"/>
            <rFont val="HGPｺﾞｼｯｸM"/>
            <family val="3"/>
            <charset val="128"/>
          </rPr>
          <t>預かり保育業務以外の業務にも従事している職員は，「兼任」としてください。</t>
        </r>
      </text>
    </comment>
    <comment ref="I6"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6.xml><?xml version="1.0" encoding="utf-8"?>
<comments xmlns="http://schemas.openxmlformats.org/spreadsheetml/2006/main">
  <authors>
    <author>仙台市</author>
  </authors>
  <commentList>
    <comment ref="E3" authorId="0" shapeId="0">
      <text>
        <r>
          <rPr>
            <sz val="12"/>
            <color indexed="81"/>
            <rFont val="HGPｺﾞｼｯｸM"/>
            <family val="3"/>
            <charset val="128"/>
          </rPr>
          <t>預かり保育業務以外の業務にも従事している職員は，「兼任」としてください。</t>
        </r>
      </text>
    </comment>
    <comment ref="I3"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7.xml><?xml version="1.0" encoding="utf-8"?>
<comments xmlns="http://schemas.openxmlformats.org/spreadsheetml/2006/main">
  <authors>
    <author>仙台市</author>
  </authors>
  <commentList>
    <comment ref="C8" authorId="0" shapeId="0">
      <text>
        <r>
          <rPr>
            <b/>
            <u/>
            <sz val="14"/>
            <color indexed="10"/>
            <rFont val="ＭＳ Ｐゴシック"/>
            <family val="3"/>
            <charset val="128"/>
          </rPr>
          <t>開設日数ではなく，実際に預かり保育の利用があった日数</t>
        </r>
        <r>
          <rPr>
            <b/>
            <sz val="14"/>
            <color indexed="10"/>
            <rFont val="ＭＳ Ｐゴシック"/>
            <family val="3"/>
            <charset val="128"/>
          </rPr>
          <t>を記入します。</t>
        </r>
        <r>
          <rPr>
            <sz val="14"/>
            <color indexed="10"/>
            <rFont val="ＭＳ Ｐゴシック"/>
            <family val="3"/>
            <charset val="128"/>
          </rPr>
          <t xml:space="preserve">
</t>
        </r>
      </text>
    </comment>
    <comment ref="E17" authorId="0" shapeId="0">
      <text>
        <r>
          <rPr>
            <sz val="14"/>
            <color indexed="81"/>
            <rFont val="ＭＳ Ｐゴシック"/>
            <family val="3"/>
            <charset val="128"/>
          </rPr>
          <t>教育日以外に実施したの預かり保育のことですので，各月の対応する</t>
        </r>
        <r>
          <rPr>
            <b/>
            <sz val="14"/>
            <color indexed="10"/>
            <rFont val="ＭＳ Ｐゴシック"/>
            <family val="3"/>
            <charset val="128"/>
          </rPr>
          <t>教育日数との合計が，当該月の総日数より多くなることはありません。</t>
        </r>
        <r>
          <rPr>
            <sz val="14"/>
            <color indexed="81"/>
            <rFont val="ＭＳ Ｐゴシック"/>
            <family val="3"/>
            <charset val="128"/>
          </rPr>
          <t>ご注意ください。</t>
        </r>
      </text>
    </comment>
    <comment ref="U18" authorId="0" shapeId="0">
      <text>
        <r>
          <rPr>
            <sz val="14"/>
            <color indexed="81"/>
            <rFont val="ＭＳ Ｐゴシック"/>
            <family val="3"/>
            <charset val="128"/>
          </rPr>
          <t>４月～３月の休業日（夏休み中を除く）の実施日数の合計が記載されます。</t>
        </r>
      </text>
    </comment>
    <comment ref="U20" authorId="0" shapeId="0">
      <text>
        <r>
          <rPr>
            <sz val="14"/>
            <color indexed="81"/>
            <rFont val="ＭＳ Ｐゴシック"/>
            <family val="3"/>
            <charset val="128"/>
          </rPr>
          <t>２ページ５④で補助対象となっている場合は，０日と記載されます。</t>
        </r>
      </text>
    </comment>
  </commentList>
</comments>
</file>

<file path=xl/comments8.xml><?xml version="1.0" encoding="utf-8"?>
<comments xmlns="http://schemas.openxmlformats.org/spreadsheetml/2006/main">
  <authors>
    <author>仙台市</author>
  </authors>
  <commentList>
    <comment ref="F4" authorId="0" shapeId="0">
      <text>
        <r>
          <rPr>
            <sz val="14"/>
            <color indexed="81"/>
            <rFont val="HGPｺﾞｼｯｸM"/>
            <family val="3"/>
            <charset val="128"/>
          </rPr>
          <t>「障害児単価の適用」について，要件を満たして対象となる施設は「適用」をチェックし，「障害児単価適用の要件」に該当しているかを確認してください。
非適用の場合は「非適用」をチェックし，以下の記入は不要です。</t>
        </r>
      </text>
    </comment>
    <comment ref="C20" authorId="0" shapeId="0">
      <text>
        <r>
          <rPr>
            <sz val="14"/>
            <color indexed="81"/>
            <rFont val="HGPｺﾞｼｯｸM"/>
            <family val="3"/>
            <charset val="128"/>
          </rPr>
          <t>対象児童の「氏名」，「生年月日」，「該当事由」及び「預かり保育年間利用日数」を記入してください。
また，</t>
        </r>
        <r>
          <rPr>
            <sz val="14"/>
            <color indexed="10"/>
            <rFont val="HGPｺﾞｼｯｸM"/>
            <family val="3"/>
            <charset val="128"/>
          </rPr>
          <t>該当事由が「ⅱ宮城県の特別支援教育教育費補助金の対象児童」または「ⅲその他の健康面・発達面において特別な支援を要する児童」の場合は，添付書類をつけてください</t>
        </r>
        <r>
          <rPr>
            <sz val="14"/>
            <color indexed="81"/>
            <rFont val="HGPｺﾞｼｯｸM"/>
            <family val="3"/>
            <charset val="128"/>
          </rPr>
          <t>。</t>
        </r>
        <r>
          <rPr>
            <sz val="9"/>
            <color indexed="81"/>
            <rFont val="MS P ゴシック"/>
            <family val="3"/>
            <charset val="128"/>
          </rPr>
          <t xml:space="preserve">
</t>
        </r>
        <r>
          <rPr>
            <sz val="14"/>
            <color indexed="10"/>
            <rFont val="HGPｺﾞｼｯｸM"/>
            <family val="3"/>
            <charset val="128"/>
          </rPr>
          <t>また、令和６年度からの県の要配慮園児支援事業費補助金の対象になる児童は含めないでください。</t>
        </r>
      </text>
    </comment>
    <comment ref="I20" authorId="0" shapeId="0">
      <text>
        <r>
          <rPr>
            <sz val="12"/>
            <color indexed="81"/>
            <rFont val="HGPｺﾞｼｯｸM"/>
            <family val="3"/>
            <charset val="128"/>
          </rPr>
          <t>上表の該当事由を選択してください。</t>
        </r>
      </text>
    </comment>
  </commentList>
</comments>
</file>

<file path=xl/comments9.xml><?xml version="1.0" encoding="utf-8"?>
<comments xmlns="http://schemas.openxmlformats.org/spreadsheetml/2006/main">
  <authors>
    <author>仙台市</author>
  </authors>
  <commentList>
    <comment ref="E29" authorId="0" shapeId="0">
      <text>
        <r>
          <rPr>
            <sz val="10"/>
            <color indexed="81"/>
            <rFont val="MS P ゴシック"/>
            <family val="3"/>
            <charset val="128"/>
          </rPr>
          <t>仙台市以外の児童がいない場合は（ウ）と同数です。</t>
        </r>
        <r>
          <rPr>
            <sz val="9"/>
            <color indexed="81"/>
            <rFont val="MS P ゴシック"/>
            <family val="3"/>
            <charset val="128"/>
          </rPr>
          <t xml:space="preserve">
</t>
        </r>
      </text>
    </comment>
    <comment ref="G30" authorId="0" shapeId="0">
      <text>
        <r>
          <rPr>
            <sz val="10"/>
            <color indexed="81"/>
            <rFont val="MS P ゴシック"/>
            <family val="3"/>
            <charset val="128"/>
          </rPr>
          <t>仙台市以外の児童がいない場合は（エ）～（キ）の合計の数です。</t>
        </r>
      </text>
    </comment>
    <comment ref="I30" authorId="0" shapeId="0">
      <text>
        <r>
          <rPr>
            <sz val="10"/>
            <color indexed="81"/>
            <rFont val="MS P ゴシック"/>
            <family val="3"/>
            <charset val="128"/>
          </rPr>
          <t xml:space="preserve">仙台市以外の児童がいない場合は（ク）～（ソ）の合計の数です。
</t>
        </r>
      </text>
    </comment>
    <comment ref="L30" authorId="0" shapeId="0">
      <text>
        <r>
          <rPr>
            <sz val="10"/>
            <color indexed="81"/>
            <rFont val="MS P ゴシック"/>
            <family val="3"/>
            <charset val="128"/>
          </rPr>
          <t>仙台市以外の児童がいない場合は（タ）～（テ）の合計の数です。</t>
        </r>
        <r>
          <rPr>
            <sz val="9"/>
            <color indexed="81"/>
            <rFont val="MS P ゴシック"/>
            <family val="3"/>
            <charset val="128"/>
          </rPr>
          <t xml:space="preserve">
</t>
        </r>
      </text>
    </comment>
  </commentList>
</comments>
</file>

<file path=xl/sharedStrings.xml><?xml version="1.0" encoding="utf-8"?>
<sst xmlns="http://schemas.openxmlformats.org/spreadsheetml/2006/main" count="1084" uniqueCount="554">
  <si>
    <t>宮城県の実施する「預かり保育推進事業」の状況</t>
  </si>
  <si>
    <t>該当する□内にレ印をしてください</t>
  </si>
  <si>
    <t>４月</t>
  </si>
  <si>
    <t>５月</t>
  </si>
  <si>
    <t>６月</t>
  </si>
  <si>
    <t>８月</t>
  </si>
  <si>
    <t>９月</t>
  </si>
  <si>
    <t>１月</t>
  </si>
  <si>
    <t>２月</t>
  </si>
  <si>
    <t>３月</t>
  </si>
  <si>
    <t>計</t>
  </si>
  <si>
    <t>記載上の留意点</t>
  </si>
  <si>
    <t>預かり保育実施日数</t>
  </si>
  <si>
    <t>通常時</t>
  </si>
  <si>
    <t>日</t>
  </si>
  <si>
    <t>休業日</t>
  </si>
  <si>
    <t>預かり保育対象園児数</t>
  </si>
  <si>
    <t>人</t>
  </si>
  <si>
    <t>補助単価</t>
  </si>
  <si>
    <t>(a)</t>
  </si>
  <si>
    <t>(a)×(b)</t>
  </si>
  <si>
    <t>備考</t>
  </si>
  <si>
    <t>円</t>
  </si>
  <si>
    <t>補助対象経費</t>
  </si>
  <si>
    <t>合　　　計</t>
  </si>
  <si>
    <t>分　　　　類</t>
  </si>
  <si>
    <t>経　　費　　名</t>
  </si>
  <si>
    <t>合　　　　計</t>
  </si>
  <si>
    <t>人　件　費</t>
  </si>
  <si>
    <t>人件費（専任職員分）</t>
  </si>
  <si>
    <t>そ　　の　　他　　の　　経　　費</t>
  </si>
  <si>
    <t>一日当り実施時間</t>
  </si>
  <si>
    <t>年間実施日数</t>
  </si>
  <si>
    <t>年間実施時間</t>
  </si>
  <si>
    <t>通常時の預かり保育</t>
  </si>
  <si>
    <t>時間</t>
  </si>
  <si>
    <t>早朝時の預かり保育</t>
  </si>
  <si>
    <t>通常時の預かり保育担当者数</t>
  </si>
  <si>
    <t>曜日</t>
    <rPh sb="0" eb="2">
      <t>ヨウビ</t>
    </rPh>
    <phoneticPr fontId="3"/>
  </si>
  <si>
    <t>月</t>
    <rPh sb="0" eb="1">
      <t>ゲツ</t>
    </rPh>
    <phoneticPr fontId="3"/>
  </si>
  <si>
    <t>午前</t>
    <rPh sb="0" eb="2">
      <t>ゴゼン</t>
    </rPh>
    <phoneticPr fontId="3"/>
  </si>
  <si>
    <t>時</t>
    <rPh sb="0" eb="1">
      <t>ジ</t>
    </rPh>
    <phoneticPr fontId="3"/>
  </si>
  <si>
    <t>分</t>
    <rPh sb="0" eb="1">
      <t>フン</t>
    </rPh>
    <phoneticPr fontId="3"/>
  </si>
  <si>
    <t>年</t>
    <rPh sb="0" eb="1">
      <t>ネン</t>
    </rPh>
    <phoneticPr fontId="3"/>
  </si>
  <si>
    <t>月</t>
    <rPh sb="0" eb="1">
      <t>ガツ</t>
    </rPh>
    <phoneticPr fontId="3"/>
  </si>
  <si>
    <t>日</t>
    <rPh sb="0" eb="1">
      <t>ニチ</t>
    </rPh>
    <phoneticPr fontId="3"/>
  </si>
  <si>
    <t>☐</t>
  </si>
  <si>
    <t>園コード</t>
    <rPh sb="0" eb="1">
      <t>エン</t>
    </rPh>
    <phoneticPr fontId="3"/>
  </si>
  <si>
    <t>日々</t>
    <rPh sb="0" eb="2">
      <t>ヒビ</t>
    </rPh>
    <phoneticPr fontId="3"/>
  </si>
  <si>
    <t>名</t>
    <rPh sb="0" eb="1">
      <t>メイ</t>
    </rPh>
    <phoneticPr fontId="3"/>
  </si>
  <si>
    <t>専任</t>
    <rPh sb="0" eb="1">
      <t>セン</t>
    </rPh>
    <rPh sb="1" eb="2">
      <t>ニン</t>
    </rPh>
    <phoneticPr fontId="3"/>
  </si>
  <si>
    <t>常勤</t>
    <rPh sb="0" eb="2">
      <t>ジョウキン</t>
    </rPh>
    <phoneticPr fontId="3"/>
  </si>
  <si>
    <t>非常勤</t>
    <rPh sb="0" eb="3">
      <t>ヒジョウキン</t>
    </rPh>
    <phoneticPr fontId="3"/>
  </si>
  <si>
    <t>日</t>
    <rPh sb="0" eb="1">
      <t>ヒ</t>
    </rPh>
    <phoneticPr fontId="3"/>
  </si>
  <si>
    <t>円</t>
    <rPh sb="0" eb="1">
      <t>エン</t>
    </rPh>
    <phoneticPr fontId="3"/>
  </si>
  <si>
    <t>合計</t>
    <rPh sb="0" eb="2">
      <t>ゴウケイ</t>
    </rPh>
    <phoneticPr fontId="3"/>
  </si>
  <si>
    <t>火</t>
    <rPh sb="0" eb="1">
      <t>カ</t>
    </rPh>
    <phoneticPr fontId="3"/>
  </si>
  <si>
    <t>水</t>
  </si>
  <si>
    <t>木</t>
  </si>
  <si>
    <t>土</t>
  </si>
  <si>
    <t>始日</t>
    <rPh sb="0" eb="1">
      <t>ハジ</t>
    </rPh>
    <rPh sb="1" eb="2">
      <t>ヒ</t>
    </rPh>
    <phoneticPr fontId="3"/>
  </si>
  <si>
    <t>終日</t>
    <rPh sb="0" eb="1">
      <t>オ</t>
    </rPh>
    <rPh sb="1" eb="2">
      <t>ヒ</t>
    </rPh>
    <phoneticPr fontId="3"/>
  </si>
  <si>
    <t>日数</t>
    <rPh sb="0" eb="2">
      <t>ニッスウ</t>
    </rPh>
    <phoneticPr fontId="3"/>
  </si>
  <si>
    <t>隔週</t>
    <rPh sb="0" eb="2">
      <t>カクシュウ</t>
    </rPh>
    <phoneticPr fontId="3"/>
  </si>
  <si>
    <t>毎週</t>
    <rPh sb="0" eb="2">
      <t>マイシュウ</t>
    </rPh>
    <phoneticPr fontId="3"/>
  </si>
  <si>
    <t>土曜日</t>
    <rPh sb="0" eb="3">
      <t>ドヨウビ</t>
    </rPh>
    <phoneticPr fontId="3"/>
  </si>
  <si>
    <t>計</t>
    <rPh sb="0" eb="1">
      <t>ケイ</t>
    </rPh>
    <phoneticPr fontId="3"/>
  </si>
  <si>
    <t>日（年間）</t>
    <rPh sb="0" eb="1">
      <t>ヒ</t>
    </rPh>
    <rPh sb="2" eb="4">
      <t>ネンカン</t>
    </rPh>
    <phoneticPr fontId="3"/>
  </si>
  <si>
    <t>実施頻度</t>
    <rPh sb="0" eb="2">
      <t>ジッシ</t>
    </rPh>
    <rPh sb="2" eb="4">
      <t>ヒンド</t>
    </rPh>
    <phoneticPr fontId="3"/>
  </si>
  <si>
    <t>土曜日の場合</t>
    <rPh sb="0" eb="3">
      <t>ドヨウビ</t>
    </rPh>
    <rPh sb="4" eb="6">
      <t>バアイ</t>
    </rPh>
    <phoneticPr fontId="3"/>
  </si>
  <si>
    <t>（３）通常時の預かり終了時間（分換算）</t>
    <rPh sb="3" eb="5">
      <t>ツウジョウ</t>
    </rPh>
    <rPh sb="5" eb="6">
      <t>ジ</t>
    </rPh>
    <rPh sb="7" eb="8">
      <t>アズ</t>
    </rPh>
    <rPh sb="10" eb="12">
      <t>シュウリョウ</t>
    </rPh>
    <rPh sb="12" eb="14">
      <t>ジカン</t>
    </rPh>
    <rPh sb="15" eb="16">
      <t>フン</t>
    </rPh>
    <rPh sb="16" eb="18">
      <t>カンサン</t>
    </rPh>
    <phoneticPr fontId="3"/>
  </si>
  <si>
    <t>（最遅）</t>
    <rPh sb="1" eb="2">
      <t>サイ</t>
    </rPh>
    <rPh sb="2" eb="3">
      <t>オソ</t>
    </rPh>
    <phoneticPr fontId="3"/>
  </si>
  <si>
    <t>→（時間換算）</t>
    <rPh sb="2" eb="4">
      <t>ジカン</t>
    </rPh>
    <rPh sb="4" eb="6">
      <t>カンサン</t>
    </rPh>
    <phoneticPr fontId="3"/>
  </si>
  <si>
    <t>年間</t>
    <rPh sb="0" eb="2">
      <t>ネンカン</t>
    </rPh>
    <phoneticPr fontId="3"/>
  </si>
  <si>
    <t>（物件費あん分不要な場合）</t>
    <rPh sb="1" eb="3">
      <t>ブッケン</t>
    </rPh>
    <rPh sb="3" eb="4">
      <t>ヒ</t>
    </rPh>
    <rPh sb="6" eb="7">
      <t>ブン</t>
    </rPh>
    <rPh sb="7" eb="9">
      <t>フヨウ</t>
    </rPh>
    <rPh sb="10" eb="12">
      <t>バアイ</t>
    </rPh>
    <phoneticPr fontId="3"/>
  </si>
  <si>
    <t>日</t>
    <phoneticPr fontId="3"/>
  </si>
  <si>
    <t>合　　　計</t>
    <rPh sb="0" eb="1">
      <t>ゴウ</t>
    </rPh>
    <rPh sb="4" eb="5">
      <t>ケイ</t>
    </rPh>
    <phoneticPr fontId="3"/>
  </si>
  <si>
    <t>日</t>
    <phoneticPr fontId="3"/>
  </si>
  <si>
    <r>
      <t>第</t>
    </r>
    <r>
      <rPr>
        <sz val="12"/>
        <rFont val="Century"/>
        <family val="1"/>
      </rPr>
      <t>1</t>
    </r>
    <rPh sb="0" eb="1">
      <t>ダイ</t>
    </rPh>
    <phoneticPr fontId="3"/>
  </si>
  <si>
    <t>☑</t>
    <phoneticPr fontId="3"/>
  </si>
  <si>
    <r>
      <t>第</t>
    </r>
    <r>
      <rPr>
        <sz val="12"/>
        <rFont val="Century"/>
        <family val="1"/>
      </rPr>
      <t>3</t>
    </r>
    <rPh sb="0" eb="1">
      <t>ダイ</t>
    </rPh>
    <phoneticPr fontId="3"/>
  </si>
  <si>
    <t>金</t>
    <phoneticPr fontId="3"/>
  </si>
  <si>
    <r>
      <t>第</t>
    </r>
    <r>
      <rPr>
        <sz val="12"/>
        <rFont val="Century"/>
        <family val="1"/>
      </rPr>
      <t>4</t>
    </r>
    <rPh sb="0" eb="1">
      <t>ダイ</t>
    </rPh>
    <phoneticPr fontId="3"/>
  </si>
  <si>
    <r>
      <t>第</t>
    </r>
    <r>
      <rPr>
        <sz val="12"/>
        <rFont val="Century"/>
        <family val="1"/>
      </rPr>
      <t>5</t>
    </r>
    <rPh sb="0" eb="1">
      <t>ダイ</t>
    </rPh>
    <phoneticPr fontId="3"/>
  </si>
  <si>
    <t>①夏季休業日</t>
    <phoneticPr fontId="3"/>
  </si>
  <si>
    <t>～</t>
    <phoneticPr fontId="3"/>
  </si>
  <si>
    <t>①</t>
    <phoneticPr fontId="3"/>
  </si>
  <si>
    <t>②冬季休業日</t>
    <phoneticPr fontId="3"/>
  </si>
  <si>
    <t>②</t>
    <phoneticPr fontId="3"/>
  </si>
  <si>
    <t>③春季休業日</t>
    <phoneticPr fontId="3"/>
  </si>
  <si>
    <t>③</t>
    <phoneticPr fontId="3"/>
  </si>
  <si>
    <t>④</t>
    <phoneticPr fontId="3"/>
  </si>
  <si>
    <t>・・・</t>
    <phoneticPr fontId="3"/>
  </si>
  <si>
    <t>(</t>
    <phoneticPr fontId="3"/>
  </si>
  <si>
    <t>)</t>
    <phoneticPr fontId="3"/>
  </si>
  <si>
    <r>
      <t>→（</t>
    </r>
    <r>
      <rPr>
        <sz val="12"/>
        <rFont val="Century"/>
        <family val="1"/>
      </rPr>
      <t>×</t>
    </r>
    <r>
      <rPr>
        <sz val="12"/>
        <rFont val="HGPｺﾞｼｯｸM"/>
        <family val="3"/>
        <charset val="128"/>
      </rPr>
      <t>倍率）</t>
    </r>
    <rPh sb="3" eb="5">
      <t>バイリツ</t>
    </rPh>
    <phoneticPr fontId="3"/>
  </si>
  <si>
    <r>
      <t>→（</t>
    </r>
    <r>
      <rPr>
        <sz val="12"/>
        <rFont val="Century"/>
        <family val="1"/>
      </rPr>
      <t>×</t>
    </r>
    <r>
      <rPr>
        <sz val="12"/>
        <rFont val="HGPｺﾞｼｯｸM"/>
        <family val="3"/>
        <charset val="128"/>
      </rPr>
      <t>分間）</t>
    </r>
    <rPh sb="3" eb="5">
      <t>フンカン</t>
    </rPh>
    <phoneticPr fontId="3"/>
  </si>
  <si>
    <r>
      <t>→（１日当りの平均時間）小数点第</t>
    </r>
    <r>
      <rPr>
        <sz val="12"/>
        <rFont val="Century"/>
        <family val="1"/>
      </rPr>
      <t>3</t>
    </r>
    <r>
      <rPr>
        <sz val="12"/>
        <rFont val="HGPｺﾞｼｯｸM"/>
        <family val="3"/>
        <charset val="128"/>
      </rPr>
      <t>位を四捨五入</t>
    </r>
    <rPh sb="3" eb="4">
      <t>ニチ</t>
    </rPh>
    <rPh sb="4" eb="5">
      <t>アタ</t>
    </rPh>
    <rPh sb="7" eb="9">
      <t>ヘイキン</t>
    </rPh>
    <rPh sb="9" eb="11">
      <t>ジカン</t>
    </rPh>
    <rPh sb="12" eb="15">
      <t>ショウスウテン</t>
    </rPh>
    <rPh sb="15" eb="16">
      <t>ダイ</t>
    </rPh>
    <rPh sb="17" eb="18">
      <t>イ</t>
    </rPh>
    <rPh sb="19" eb="23">
      <t>シシャゴニュウ</t>
    </rPh>
    <phoneticPr fontId="3"/>
  </si>
  <si>
    <t>夏季休業日の場合</t>
    <phoneticPr fontId="3"/>
  </si>
  <si>
    <r>
      <t>→（</t>
    </r>
    <r>
      <rPr>
        <sz val="12"/>
        <rFont val="Century"/>
        <family val="1"/>
      </rPr>
      <t>×</t>
    </r>
    <r>
      <rPr>
        <sz val="12"/>
        <rFont val="HGPｺﾞｼｯｸM"/>
        <family val="3"/>
        <charset val="128"/>
      </rPr>
      <t>日数）</t>
    </r>
    <rPh sb="3" eb="5">
      <t>ニッスウ</t>
    </rPh>
    <phoneticPr fontId="3"/>
  </si>
  <si>
    <r>
      <t>→（休業日全体の</t>
    </r>
    <r>
      <rPr>
        <sz val="12"/>
        <rFont val="Century"/>
        <family val="1"/>
      </rPr>
      <t>1</t>
    </r>
    <r>
      <rPr>
        <sz val="12"/>
        <rFont val="HGPｺﾞｼｯｸM"/>
        <family val="3"/>
        <charset val="128"/>
      </rPr>
      <t>日当りの平均時間）小数点第</t>
    </r>
    <r>
      <rPr>
        <sz val="12"/>
        <rFont val="Century"/>
        <family val="1"/>
      </rPr>
      <t>3</t>
    </r>
    <r>
      <rPr>
        <sz val="12"/>
        <rFont val="HGPｺﾞｼｯｸM"/>
        <family val="3"/>
        <charset val="128"/>
      </rPr>
      <t>位を四捨五入</t>
    </r>
    <rPh sb="2" eb="5">
      <t>キュウギョウビ</t>
    </rPh>
    <rPh sb="5" eb="7">
      <t>ゼンタイ</t>
    </rPh>
    <rPh sb="9" eb="10">
      <t>ニチ</t>
    </rPh>
    <rPh sb="10" eb="11">
      <t>アタ</t>
    </rPh>
    <rPh sb="13" eb="15">
      <t>ヘイキン</t>
    </rPh>
    <rPh sb="15" eb="17">
      <t>ジカン</t>
    </rPh>
    <rPh sb="18" eb="21">
      <t>ショウスウテン</t>
    </rPh>
    <rPh sb="21" eb="22">
      <t>ダイ</t>
    </rPh>
    <rPh sb="23" eb="24">
      <t>イ</t>
    </rPh>
    <rPh sb="25" eb="29">
      <t>シシャゴニュウ</t>
    </rPh>
    <phoneticPr fontId="3"/>
  </si>
  <si>
    <t>冬季休業日の場合</t>
    <phoneticPr fontId="3"/>
  </si>
  <si>
    <t>春季休業日の場合</t>
    <phoneticPr fontId="3"/>
  </si>
  <si>
    <t>その他の日の場合</t>
    <phoneticPr fontId="3"/>
  </si>
  <si>
    <t>預かり保育担当者数</t>
    <phoneticPr fontId="3"/>
  </si>
  <si>
    <r>
      <t>担</t>
    </r>
    <r>
      <rPr>
        <sz val="12"/>
        <rFont val="Century"/>
        <family val="1"/>
      </rPr>
      <t xml:space="preserve">  </t>
    </r>
    <r>
      <rPr>
        <sz val="12"/>
        <rFont val="HGPｺﾞｼｯｸM"/>
        <family val="3"/>
        <charset val="128"/>
      </rPr>
      <t>当</t>
    </r>
    <r>
      <rPr>
        <sz val="12"/>
        <rFont val="Century"/>
        <family val="1"/>
      </rPr>
      <t xml:space="preserve">  </t>
    </r>
    <r>
      <rPr>
        <sz val="12"/>
        <rFont val="HGPｺﾞｼｯｸM"/>
        <family val="3"/>
        <charset val="128"/>
      </rPr>
      <t>者</t>
    </r>
    <r>
      <rPr>
        <sz val="12"/>
        <rFont val="Century"/>
        <family val="1"/>
      </rPr>
      <t xml:space="preserve">  </t>
    </r>
    <r>
      <rPr>
        <sz val="12"/>
        <rFont val="HGPｺﾞｼｯｸM"/>
        <family val="3"/>
        <charset val="128"/>
      </rPr>
      <t>氏</t>
    </r>
    <r>
      <rPr>
        <sz val="12"/>
        <rFont val="Century"/>
        <family val="1"/>
      </rPr>
      <t xml:space="preserve">  </t>
    </r>
    <r>
      <rPr>
        <sz val="12"/>
        <rFont val="HGPｺﾞｼｯｸM"/>
        <family val="3"/>
        <charset val="128"/>
      </rPr>
      <t>名</t>
    </r>
  </si>
  <si>
    <t>☑</t>
    <phoneticPr fontId="3"/>
  </si>
  <si>
    <r>
      <t>10</t>
    </r>
    <r>
      <rPr>
        <sz val="14"/>
        <rFont val="HGPｺﾞｼｯｸM"/>
        <family val="3"/>
        <charset val="128"/>
      </rPr>
      <t>月</t>
    </r>
  </si>
  <si>
    <r>
      <t>11</t>
    </r>
    <r>
      <rPr>
        <sz val="14"/>
        <rFont val="HGPｺﾞｼｯｸM"/>
        <family val="3"/>
        <charset val="128"/>
      </rPr>
      <t>月</t>
    </r>
  </si>
  <si>
    <r>
      <t>12</t>
    </r>
    <r>
      <rPr>
        <sz val="14"/>
        <rFont val="HGPｺﾞｼｯｸM"/>
        <family val="3"/>
        <charset val="128"/>
      </rPr>
      <t>月</t>
    </r>
  </si>
  <si>
    <r>
      <t>(</t>
    </r>
    <r>
      <rPr>
        <sz val="12"/>
        <rFont val="HGPｺﾞｼｯｸM"/>
        <family val="3"/>
        <charset val="128"/>
      </rPr>
      <t>ウ</t>
    </r>
    <r>
      <rPr>
        <sz val="12"/>
        <rFont val="Century"/>
        <family val="1"/>
      </rPr>
      <t>)</t>
    </r>
    <phoneticPr fontId="3"/>
  </si>
  <si>
    <t>日</t>
    <phoneticPr fontId="3"/>
  </si>
  <si>
    <t>日</t>
    <phoneticPr fontId="3"/>
  </si>
  <si>
    <t>早朝時</t>
    <phoneticPr fontId="3"/>
  </si>
  <si>
    <r>
      <t>(</t>
    </r>
    <r>
      <rPr>
        <sz val="12"/>
        <rFont val="HGPｺﾞｼｯｸM"/>
        <family val="3"/>
        <charset val="128"/>
      </rPr>
      <t>イ</t>
    </r>
    <r>
      <rPr>
        <sz val="12"/>
        <rFont val="Century"/>
        <family val="1"/>
      </rPr>
      <t>)</t>
    </r>
  </si>
  <si>
    <t>日</t>
    <phoneticPr fontId="3"/>
  </si>
  <si>
    <t>＝</t>
    <phoneticPr fontId="3"/>
  </si>
  <si>
    <t>教育研究経費
（図書やビデオ代・研修会費など）</t>
    <phoneticPr fontId="3"/>
  </si>
  <si>
    <t>管理経費
（光熱水費など）</t>
    <phoneticPr fontId="3"/>
  </si>
  <si>
    <r>
      <t>(</t>
    </r>
    <r>
      <rPr>
        <sz val="10"/>
        <rFont val="HGPｺﾞｼｯｸM"/>
        <family val="3"/>
        <charset val="128"/>
      </rPr>
      <t>小数点第</t>
    </r>
    <r>
      <rPr>
        <sz val="10"/>
        <rFont val="Century"/>
        <family val="1"/>
      </rPr>
      <t>4</t>
    </r>
    <r>
      <rPr>
        <sz val="10"/>
        <rFont val="HGPｺﾞｼｯｸM"/>
        <family val="3"/>
        <charset val="128"/>
      </rPr>
      <t>位切上げ）</t>
    </r>
  </si>
  <si>
    <t>×</t>
    <phoneticPr fontId="3"/>
  </si>
  <si>
    <r>
      <t xml:space="preserve"> (</t>
    </r>
    <r>
      <rPr>
        <sz val="12"/>
        <rFont val="HGPｺﾞｼｯｸM"/>
        <family val="3"/>
        <charset val="128"/>
      </rPr>
      <t>小数点第４位切上げ</t>
    </r>
    <r>
      <rPr>
        <sz val="12"/>
        <rFont val="Century"/>
        <family val="1"/>
      </rPr>
      <t>)</t>
    </r>
    <phoneticPr fontId="3"/>
  </si>
  <si>
    <t>土</t>
    <rPh sb="0" eb="1">
      <t>ツチ</t>
    </rPh>
    <phoneticPr fontId="3"/>
  </si>
  <si>
    <t>施設名称</t>
    <rPh sb="0" eb="2">
      <t>シセツ</t>
    </rPh>
    <rPh sb="2" eb="4">
      <t>メイショウ</t>
    </rPh>
    <phoneticPr fontId="3"/>
  </si>
  <si>
    <t>７月</t>
    <phoneticPr fontId="3"/>
  </si>
  <si>
    <t>免許・資格</t>
    <rPh sb="0" eb="2">
      <t>メンキョ</t>
    </rPh>
    <rPh sb="3" eb="5">
      <t>シカク</t>
    </rPh>
    <phoneticPr fontId="3"/>
  </si>
  <si>
    <t>無</t>
    <rPh sb="0" eb="1">
      <t>ム</t>
    </rPh>
    <phoneticPr fontId="3"/>
  </si>
  <si>
    <t>常勤職員･
非常勤の別</t>
    <rPh sb="2" eb="4">
      <t>ショクイン</t>
    </rPh>
    <phoneticPr fontId="3"/>
  </si>
  <si>
    <r>
      <t>１　預かり保育の実施状況　</t>
    </r>
    <r>
      <rPr>
        <b/>
        <sz val="11"/>
        <rFont val="HGPｺﾞｼｯｸM"/>
        <family val="3"/>
        <charset val="128"/>
      </rPr>
      <t>（実施しているものについて，該当する□にチェック（レ印）を入れてください。）</t>
    </r>
    <rPh sb="10" eb="12">
      <t>ジョウキョウ</t>
    </rPh>
    <rPh sb="14" eb="16">
      <t>ジッシ</t>
    </rPh>
    <rPh sb="27" eb="29">
      <t>ガイトウ</t>
    </rPh>
    <rPh sb="42" eb="43">
      <t>イ</t>
    </rPh>
    <phoneticPr fontId="3"/>
  </si>
  <si>
    <r>
      <t>２　幼稚園教育時間と預かり保育時間　</t>
    </r>
    <r>
      <rPr>
        <b/>
        <sz val="11"/>
        <rFont val="HGPｺﾞｼｯｸM"/>
        <family val="3"/>
        <charset val="128"/>
      </rPr>
      <t>（預かり保育時間は，上記１でチェックしたものについて，その実施状況を記入してください。）</t>
    </r>
    <rPh sb="2" eb="5">
      <t>ヨウチエン</t>
    </rPh>
    <rPh sb="5" eb="7">
      <t>キョウイク</t>
    </rPh>
    <rPh sb="7" eb="9">
      <t>ジカン</t>
    </rPh>
    <rPh sb="10" eb="11">
      <t>アズ</t>
    </rPh>
    <rPh sb="13" eb="15">
      <t>ホイク</t>
    </rPh>
    <rPh sb="19" eb="20">
      <t>アズ</t>
    </rPh>
    <rPh sb="22" eb="24">
      <t>ホイク</t>
    </rPh>
    <rPh sb="24" eb="26">
      <t>ジカン</t>
    </rPh>
    <rPh sb="28" eb="30">
      <t>ジョウキ</t>
    </rPh>
    <rPh sb="47" eb="49">
      <t>ジッシ</t>
    </rPh>
    <rPh sb="49" eb="51">
      <t>ジョウキョウ</t>
    </rPh>
    <rPh sb="52" eb="54">
      <t>キニュウ</t>
    </rPh>
    <phoneticPr fontId="3"/>
  </si>
  <si>
    <r>
      <t>(</t>
    </r>
    <r>
      <rPr>
        <sz val="12"/>
        <rFont val="HGPｺﾞｼｯｸM"/>
        <family val="3"/>
        <charset val="128"/>
      </rPr>
      <t>２</t>
    </r>
    <r>
      <rPr>
        <sz val="12"/>
        <rFont val="Century"/>
        <family val="1"/>
      </rPr>
      <t>)</t>
    </r>
    <r>
      <rPr>
        <sz val="12"/>
        <rFont val="HGPｺﾞｼｯｸM"/>
        <family val="3"/>
        <charset val="128"/>
      </rPr>
      <t>　通常時の預かり保育時間</t>
    </r>
    <phoneticPr fontId="3"/>
  </si>
  <si>
    <t>夏休み中
休業日預かり
実施日数</t>
    <rPh sb="12" eb="14">
      <t>ジッシ</t>
    </rPh>
    <rPh sb="14" eb="16">
      <t>ニッスウ</t>
    </rPh>
    <phoneticPr fontId="3"/>
  </si>
  <si>
    <t>夏休み中以外
休業日預かり
実施日数</t>
    <rPh sb="0" eb="2">
      <t>ナツヤス</t>
    </rPh>
    <rPh sb="3" eb="4">
      <t>チュウ</t>
    </rPh>
    <rPh sb="7" eb="10">
      <t>キュウギョウビ</t>
    </rPh>
    <rPh sb="10" eb="11">
      <t>アズ</t>
    </rPh>
    <rPh sb="14" eb="16">
      <t>ジッシ</t>
    </rPh>
    <rPh sb="16" eb="18">
      <t>ニッスウ</t>
    </rPh>
    <phoneticPr fontId="3"/>
  </si>
  <si>
    <t>（物件費あん分が必要な場合）</t>
    <rPh sb="1" eb="3">
      <t>ブッケン</t>
    </rPh>
    <rPh sb="3" eb="4">
      <t>ヒ</t>
    </rPh>
    <rPh sb="6" eb="7">
      <t>ブン</t>
    </rPh>
    <rPh sb="8" eb="10">
      <t>ヒツヨウ</t>
    </rPh>
    <rPh sb="11" eb="13">
      <t>バアイ</t>
    </rPh>
    <phoneticPr fontId="3"/>
  </si>
  <si>
    <t>物件費
（教材費・印刷製本費・通信費など）</t>
    <phoneticPr fontId="3"/>
  </si>
  <si>
    <t>円</t>
    <phoneticPr fontId="3"/>
  </si>
  <si>
    <t>日</t>
    <phoneticPr fontId="3"/>
  </si>
  <si>
    <t>早朝時</t>
    <rPh sb="0" eb="2">
      <t>ソウチョウ</t>
    </rPh>
    <rPh sb="2" eb="3">
      <t>ジ</t>
    </rPh>
    <phoneticPr fontId="3"/>
  </si>
  <si>
    <t>通常時</t>
    <rPh sb="0" eb="2">
      <t>ツウジョウ</t>
    </rPh>
    <phoneticPr fontId="3"/>
  </si>
  <si>
    <t>備　　考</t>
    <phoneticPr fontId="3"/>
  </si>
  <si>
    <r>
      <t>（注）</t>
    </r>
    <r>
      <rPr>
        <b/>
        <sz val="12"/>
        <rFont val="HGPｺﾞｼｯｸM"/>
        <family val="3"/>
        <charset val="128"/>
      </rPr>
      <t>添付書類として，必ず領収書等の写しを提出してください</t>
    </r>
    <r>
      <rPr>
        <b/>
        <sz val="13"/>
        <color indexed="10"/>
        <rFont val="HGPｺﾞｼｯｸM"/>
        <family val="3"/>
        <charset val="128"/>
      </rPr>
      <t>（</t>
    </r>
    <r>
      <rPr>
        <b/>
        <u/>
        <sz val="13"/>
        <color indexed="10"/>
        <rFont val="HGPｺﾞｼｯｸM"/>
        <family val="3"/>
        <charset val="128"/>
      </rPr>
      <t>請求書は不可</t>
    </r>
    <r>
      <rPr>
        <b/>
        <sz val="13"/>
        <color indexed="10"/>
        <rFont val="HGPｺﾞｼｯｸM"/>
        <family val="3"/>
        <charset val="128"/>
      </rPr>
      <t>）</t>
    </r>
    <r>
      <rPr>
        <b/>
        <sz val="12"/>
        <rFont val="HGPｺﾞｼｯｸM"/>
        <family val="3"/>
        <charset val="128"/>
      </rPr>
      <t>。</t>
    </r>
    <rPh sb="11" eb="12">
      <t>カナラ</t>
    </rPh>
    <rPh sb="30" eb="33">
      <t>セイキュウショ</t>
    </rPh>
    <rPh sb="34" eb="36">
      <t>フカ</t>
    </rPh>
    <phoneticPr fontId="3"/>
  </si>
  <si>
    <t>備　　考</t>
    <phoneticPr fontId="3"/>
  </si>
  <si>
    <t>通常時預かり保育実施日数（上表１段目の太枠囲い欄）</t>
    <rPh sb="13" eb="14">
      <t>ウエ</t>
    </rPh>
    <rPh sb="14" eb="15">
      <t>ヒョウ</t>
    </rPh>
    <rPh sb="16" eb="18">
      <t>ダンメ</t>
    </rPh>
    <rPh sb="19" eb="21">
      <t>フトワク</t>
    </rPh>
    <rPh sb="21" eb="22">
      <t>カコ</t>
    </rPh>
    <rPh sb="23" eb="24">
      <t>ラン</t>
    </rPh>
    <phoneticPr fontId="3"/>
  </si>
  <si>
    <r>
      <t>(</t>
    </r>
    <r>
      <rPr>
        <sz val="12"/>
        <rFont val="HGPｺﾞｼｯｸM"/>
        <family val="3"/>
        <charset val="128"/>
      </rPr>
      <t>１</t>
    </r>
    <r>
      <rPr>
        <sz val="12"/>
        <rFont val="Century"/>
        <family val="1"/>
      </rPr>
      <t>)</t>
    </r>
    <r>
      <rPr>
        <sz val="12"/>
        <rFont val="HGPｺﾞｼｯｸM"/>
        <family val="3"/>
        <charset val="128"/>
      </rPr>
      <t>通常時（</t>
    </r>
    <r>
      <rPr>
        <u/>
        <sz val="12"/>
        <rFont val="HGPｺﾞｼｯｸM"/>
        <family val="3"/>
        <charset val="128"/>
      </rPr>
      <t>教育時間･行事の終了後</t>
    </r>
    <r>
      <rPr>
        <sz val="12"/>
        <rFont val="HGPｺﾞｼｯｸM"/>
        <family val="3"/>
        <charset val="128"/>
      </rPr>
      <t>）に実施</t>
    </r>
    <rPh sb="9" eb="11">
      <t>ジカン</t>
    </rPh>
    <rPh sb="12" eb="14">
      <t>ギョウジ</t>
    </rPh>
    <phoneticPr fontId="3"/>
  </si>
  <si>
    <r>
      <t>(</t>
    </r>
    <r>
      <rPr>
        <sz val="12"/>
        <rFont val="HGPｺﾞｼｯｸM"/>
        <family val="3"/>
        <charset val="128"/>
      </rPr>
      <t>２</t>
    </r>
    <r>
      <rPr>
        <sz val="12"/>
        <rFont val="Century"/>
        <family val="1"/>
      </rPr>
      <t>)</t>
    </r>
    <r>
      <rPr>
        <sz val="12"/>
        <rFont val="HGPｺﾞｼｯｸM"/>
        <family val="3"/>
        <charset val="128"/>
      </rPr>
      <t>早朝時（教育時間･行事の開始前</t>
    </r>
    <r>
      <rPr>
        <u/>
        <sz val="12"/>
        <rFont val="HGPｺﾞｼｯｸM"/>
        <family val="3"/>
        <charset val="128"/>
      </rPr>
      <t>午前８時以前</t>
    </r>
    <r>
      <rPr>
        <sz val="12"/>
        <rFont val="HGPｺﾞｼｯｸM"/>
        <family val="3"/>
        <charset val="128"/>
      </rPr>
      <t>）に実施</t>
    </r>
    <phoneticPr fontId="3"/>
  </si>
  <si>
    <r>
      <t>(</t>
    </r>
    <r>
      <rPr>
        <sz val="12"/>
        <rFont val="HGPｺﾞｼｯｸM"/>
        <family val="3"/>
        <charset val="128"/>
      </rPr>
      <t>１</t>
    </r>
    <r>
      <rPr>
        <sz val="12"/>
        <rFont val="Century"/>
        <family val="1"/>
      </rPr>
      <t>)</t>
    </r>
    <r>
      <rPr>
        <sz val="12"/>
        <rFont val="HGPｺﾞｼｯｸM"/>
        <family val="3"/>
        <charset val="128"/>
      </rPr>
      <t>　教育課程に係る教育時間</t>
    </r>
    <phoneticPr fontId="3"/>
  </si>
  <si>
    <r>
      <t xml:space="preserve">教育日数
</t>
    </r>
    <r>
      <rPr>
        <sz val="12"/>
        <rFont val="Century"/>
        <family val="1"/>
      </rPr>
      <t>(</t>
    </r>
    <r>
      <rPr>
        <sz val="12"/>
        <rFont val="HGPｺﾞｼｯｸM"/>
        <family val="3"/>
        <charset val="128"/>
      </rPr>
      <t>教育課程に係る教育･行事日数）</t>
    </r>
    <rPh sb="0" eb="2">
      <t>キョウイク</t>
    </rPh>
    <rPh sb="2" eb="3">
      <t>ビ</t>
    </rPh>
    <rPh sb="3" eb="4">
      <t>スウ</t>
    </rPh>
    <rPh sb="6" eb="8">
      <t>キョウイク</t>
    </rPh>
    <rPh sb="8" eb="10">
      <t>カテイ</t>
    </rPh>
    <rPh sb="11" eb="12">
      <t>カカワ</t>
    </rPh>
    <rPh sb="13" eb="15">
      <t>キョウイク</t>
    </rPh>
    <rPh sb="16" eb="18">
      <t>ギョウジ</t>
    </rPh>
    <rPh sb="18" eb="20">
      <t>ニッスウ</t>
    </rPh>
    <phoneticPr fontId="3"/>
  </si>
  <si>
    <r>
      <t>←教育時間･行事の終了後に，</t>
    </r>
    <r>
      <rPr>
        <b/>
        <sz val="14"/>
        <rFont val="HGPｺﾞｼｯｸM"/>
        <family val="3"/>
        <charset val="128"/>
      </rPr>
      <t>２時間以上</t>
    </r>
    <r>
      <rPr>
        <sz val="14"/>
        <rFont val="HGPｺﾞｼｯｸM"/>
        <family val="3"/>
        <charset val="128"/>
      </rPr>
      <t>，預かり保育を受けた園児数を記載してください。</t>
    </r>
    <rPh sb="6" eb="8">
      <t>ギョウジ</t>
    </rPh>
    <phoneticPr fontId="3"/>
  </si>
  <si>
    <r>
      <t>年間の教育</t>
    </r>
    <r>
      <rPr>
        <sz val="12"/>
        <rFont val="Century"/>
        <family val="1"/>
      </rPr>
      <t>(</t>
    </r>
    <r>
      <rPr>
        <sz val="12"/>
        <rFont val="HGPｺﾞｼｯｸM"/>
        <family val="3"/>
        <charset val="128"/>
      </rPr>
      <t>園児登園</t>
    </r>
    <r>
      <rPr>
        <sz val="12"/>
        <rFont val="Century"/>
        <family val="1"/>
      </rPr>
      <t>)</t>
    </r>
    <r>
      <rPr>
        <sz val="12"/>
        <rFont val="HGPｺﾞｼｯｸM"/>
        <family val="3"/>
        <charset val="128"/>
      </rPr>
      <t>日数</t>
    </r>
    <rPh sb="3" eb="5">
      <t>キョウイク</t>
    </rPh>
    <phoneticPr fontId="3"/>
  </si>
  <si>
    <t>年間教育時間</t>
    <rPh sb="2" eb="4">
      <t>キョウイク</t>
    </rPh>
    <phoneticPr fontId="3"/>
  </si>
  <si>
    <t>人件費（兼任職員分）</t>
    <rPh sb="4" eb="6">
      <t>ケンニン</t>
    </rPh>
    <phoneticPr fontId="3"/>
  </si>
  <si>
    <t>預かり保育専任･
幼稚園業務との兼任の別</t>
    <rPh sb="0" eb="1">
      <t>アズ</t>
    </rPh>
    <rPh sb="3" eb="5">
      <t>ホイク</t>
    </rPh>
    <rPh sb="9" eb="12">
      <t>ヨウチエン</t>
    </rPh>
    <rPh sb="12" eb="14">
      <t>ギョウム</t>
    </rPh>
    <rPh sb="16" eb="18">
      <t>ケンニン</t>
    </rPh>
    <phoneticPr fontId="3"/>
  </si>
  <si>
    <t>兼任</t>
    <rPh sb="0" eb="2">
      <t>ケンニン</t>
    </rPh>
    <phoneticPr fontId="3"/>
  </si>
  <si>
    <t>兼任で預かり保育に</t>
    <rPh sb="0" eb="2">
      <t>ケンニン</t>
    </rPh>
    <phoneticPr fontId="3"/>
  </si>
  <si>
    <r>
      <t>←</t>
    </r>
    <r>
      <rPr>
        <b/>
        <sz val="12"/>
        <rFont val="HGPｺﾞｼｯｸM"/>
        <family val="3"/>
        <charset val="128"/>
      </rPr>
      <t>午前８時以前から</t>
    </r>
    <r>
      <rPr>
        <sz val="12"/>
        <rFont val="HGPｺﾞｼｯｸM"/>
        <family val="3"/>
        <charset val="128"/>
      </rPr>
      <t>預かり保育を受けた園児数を記載してください。（</t>
    </r>
    <r>
      <rPr>
        <b/>
        <sz val="12"/>
        <rFont val="HGPｺﾞｼｯｸM"/>
        <family val="3"/>
        <charset val="128"/>
      </rPr>
      <t>保護者負担軽減制度適用の園児は，午前８時以後から預かり保育を受けた場合も計上できます</t>
    </r>
    <r>
      <rPr>
        <sz val="12"/>
        <rFont val="HGPｺﾞｼｯｸM"/>
        <family val="3"/>
        <charset val="128"/>
      </rPr>
      <t>。）</t>
    </r>
    <r>
      <rPr>
        <sz val="12"/>
        <rFont val="Century"/>
        <family val="1"/>
      </rPr>
      <t xml:space="preserve"> </t>
    </r>
    <r>
      <rPr>
        <sz val="12"/>
        <rFont val="HGPｺﾞｼｯｸM"/>
        <family val="3"/>
        <charset val="128"/>
      </rPr>
      <t>ただし，同一日に早朝時と通常時の両方の預かり保育を受けた園児は，</t>
    </r>
    <r>
      <rPr>
        <b/>
        <sz val="12"/>
        <rFont val="HGPｺﾞｼｯｸM"/>
        <family val="3"/>
        <charset val="128"/>
      </rPr>
      <t>通常時のみに計上</t>
    </r>
    <r>
      <rPr>
        <sz val="12"/>
        <rFont val="HGPｺﾞｼｯｸM"/>
        <family val="3"/>
        <charset val="128"/>
      </rPr>
      <t>してください。</t>
    </r>
    <rPh sb="32" eb="35">
      <t>ホゴシャ</t>
    </rPh>
    <rPh sb="35" eb="37">
      <t>フタン</t>
    </rPh>
    <rPh sb="37" eb="39">
      <t>ケイゲン</t>
    </rPh>
    <rPh sb="39" eb="41">
      <t>セイド</t>
    </rPh>
    <rPh sb="41" eb="43">
      <t>テキヨウ</t>
    </rPh>
    <rPh sb="44" eb="46">
      <t>エンジ</t>
    </rPh>
    <rPh sb="48" eb="50">
      <t>ゴゼン</t>
    </rPh>
    <rPh sb="51" eb="52">
      <t>ジ</t>
    </rPh>
    <rPh sb="52" eb="54">
      <t>イゴ</t>
    </rPh>
    <rPh sb="56" eb="57">
      <t>アズ</t>
    </rPh>
    <rPh sb="59" eb="61">
      <t>ホイク</t>
    </rPh>
    <rPh sb="62" eb="63">
      <t>ウ</t>
    </rPh>
    <rPh sb="65" eb="67">
      <t>バアイ</t>
    </rPh>
    <rPh sb="68" eb="70">
      <t>ケイジョウ</t>
    </rPh>
    <rPh sb="81" eb="83">
      <t>ドウイツ</t>
    </rPh>
    <rPh sb="83" eb="84">
      <t>ビ</t>
    </rPh>
    <rPh sb="85" eb="87">
      <t>ソウチョウ</t>
    </rPh>
    <rPh sb="87" eb="88">
      <t>ジ</t>
    </rPh>
    <rPh sb="89" eb="91">
      <t>ツウジョウ</t>
    </rPh>
    <rPh sb="91" eb="92">
      <t>ジ</t>
    </rPh>
    <rPh sb="93" eb="95">
      <t>リョウホウ</t>
    </rPh>
    <rPh sb="96" eb="97">
      <t>アズ</t>
    </rPh>
    <rPh sb="99" eb="101">
      <t>ホイク</t>
    </rPh>
    <rPh sb="102" eb="103">
      <t>ウ</t>
    </rPh>
    <rPh sb="105" eb="107">
      <t>エンジ</t>
    </rPh>
    <rPh sb="109" eb="111">
      <t>ツウジョウ</t>
    </rPh>
    <rPh sb="111" eb="112">
      <t>ジ</t>
    </rPh>
    <rPh sb="115" eb="117">
      <t>ケイジョウ</t>
    </rPh>
    <phoneticPr fontId="3"/>
  </si>
  <si>
    <t>⑤　上記④が「なっている」場合は，宮城県の補助額のうち休業日預かり保育に係る加算額を記入すること</t>
    <rPh sb="2" eb="4">
      <t>ジョウキ</t>
    </rPh>
    <rPh sb="13" eb="15">
      <t>バアイ</t>
    </rPh>
    <rPh sb="17" eb="20">
      <t>ミヤギケン</t>
    </rPh>
    <rPh sb="21" eb="23">
      <t>ホジョ</t>
    </rPh>
    <rPh sb="23" eb="24">
      <t>ガク</t>
    </rPh>
    <rPh sb="36" eb="37">
      <t>カカ</t>
    </rPh>
    <rPh sb="38" eb="41">
      <t>カサンガク</t>
    </rPh>
    <rPh sb="42" eb="44">
      <t>キニュウ</t>
    </rPh>
    <phoneticPr fontId="3"/>
  </si>
  <si>
    <t>有</t>
    <rPh sb="0" eb="1">
      <t>アリ</t>
    </rPh>
    <phoneticPr fontId="3"/>
  </si>
  <si>
    <t>時間</t>
    <phoneticPr fontId="3"/>
  </si>
  <si>
    <t>１日当りの教育時間</t>
    <phoneticPr fontId="3"/>
  </si>
  <si>
    <t>従事する職員の人数</t>
    <phoneticPr fontId="3"/>
  </si>
  <si>
    <t>日々</t>
    <phoneticPr fontId="3"/>
  </si>
  <si>
    <t>計</t>
    <phoneticPr fontId="3"/>
  </si>
  <si>
    <t>物件費あん分率</t>
    <phoneticPr fontId="3"/>
  </si>
  <si>
    <t>人件費等あん分率</t>
    <phoneticPr fontId="3"/>
  </si>
  <si>
    <t>左記以外の幼稚園（個人立など）又は幼保連携型認定こども園</t>
    <rPh sb="0" eb="2">
      <t>サキ</t>
    </rPh>
    <rPh sb="2" eb="4">
      <t>イガイ</t>
    </rPh>
    <rPh sb="5" eb="8">
      <t>ヨウチエン</t>
    </rPh>
    <rPh sb="9" eb="11">
      <t>コジン</t>
    </rPh>
    <rPh sb="11" eb="12">
      <t>リツ</t>
    </rPh>
    <rPh sb="15" eb="16">
      <t>マタ</t>
    </rPh>
    <rPh sb="17" eb="18">
      <t>ヨウ</t>
    </rPh>
    <rPh sb="18" eb="19">
      <t>ホ</t>
    </rPh>
    <rPh sb="19" eb="22">
      <t>レンケイガタ</t>
    </rPh>
    <rPh sb="22" eb="24">
      <t>ニンテイ</t>
    </rPh>
    <rPh sb="27" eb="28">
      <t>エン</t>
    </rPh>
    <phoneticPr fontId="3"/>
  </si>
  <si>
    <t>学校法人立の幼稚園又は幼保連携型認定こども園</t>
    <rPh sb="0" eb="2">
      <t>ガッコウ</t>
    </rPh>
    <rPh sb="2" eb="4">
      <t>ホウジン</t>
    </rPh>
    <rPh sb="4" eb="5">
      <t>リツ</t>
    </rPh>
    <rPh sb="6" eb="8">
      <t>ヨウチ</t>
    </rPh>
    <rPh sb="8" eb="9">
      <t>エン</t>
    </rPh>
    <rPh sb="9" eb="10">
      <t>マタ</t>
    </rPh>
    <rPh sb="11" eb="12">
      <t>ヨウ</t>
    </rPh>
    <rPh sb="12" eb="13">
      <t>ホ</t>
    </rPh>
    <rPh sb="13" eb="16">
      <t>レンケイガタ</t>
    </rPh>
    <rPh sb="16" eb="18">
      <t>ニンテイ</t>
    </rPh>
    <rPh sb="21" eb="22">
      <t>エン</t>
    </rPh>
    <phoneticPr fontId="3"/>
  </si>
  <si>
    <r>
      <t xml:space="preserve">←宮城県の「長期休業日預かり保育」の対象となる場合は，７月と８月の夏休み中の実施日数は除いて合計してください。（上段に記載）
</t>
    </r>
    <r>
      <rPr>
        <b/>
        <sz val="14"/>
        <rFont val="HGPｺﾞｼｯｸM"/>
        <family val="3"/>
        <charset val="128"/>
      </rPr>
      <t>※学校法人立以外の幼稚園等で，</t>
    </r>
    <r>
      <rPr>
        <b/>
        <u/>
        <sz val="14"/>
        <rFont val="HGPｺﾞｼｯｸM"/>
        <family val="3"/>
        <charset val="128"/>
      </rPr>
      <t>７月と８月の夏休み中の実施日数の合計が9日以上の場合は「8日」として合計</t>
    </r>
    <r>
      <rPr>
        <b/>
        <sz val="14"/>
        <rFont val="HGPｺﾞｼｯｸM"/>
        <family val="3"/>
        <charset val="128"/>
      </rPr>
      <t xml:space="preserve">してください。（10日の場合も8日として計算。）
</t>
    </r>
    <r>
      <rPr>
        <sz val="14"/>
        <color rgb="FFFF0000"/>
        <rFont val="HGPｺﾞｼｯｸM"/>
        <family val="3"/>
        <charset val="128"/>
      </rPr>
      <t>←宮城県の「休業日預かり保育」の対象となる場合は，０日と記載してください。（下段に記載）</t>
    </r>
    <rPh sb="28" eb="29">
      <t>ガツ</t>
    </rPh>
    <rPh sb="31" eb="32">
      <t>ガツ</t>
    </rPh>
    <rPh sb="43" eb="44">
      <t>ノゾ</t>
    </rPh>
    <rPh sb="56" eb="58">
      <t>ジョウダン</t>
    </rPh>
    <rPh sb="59" eb="61">
      <t>キサイ</t>
    </rPh>
    <rPh sb="64" eb="66">
      <t>ガッコウ</t>
    </rPh>
    <rPh sb="66" eb="68">
      <t>ホウジン</t>
    </rPh>
    <rPh sb="68" eb="69">
      <t>リツ</t>
    </rPh>
    <rPh sb="69" eb="71">
      <t>イガイ</t>
    </rPh>
    <rPh sb="72" eb="75">
      <t>ヨウチエン</t>
    </rPh>
    <rPh sb="75" eb="76">
      <t>トウ</t>
    </rPh>
    <rPh sb="94" eb="96">
      <t>ゴウケイ</t>
    </rPh>
    <rPh sb="98" eb="99">
      <t>ニチ</t>
    </rPh>
    <rPh sb="99" eb="101">
      <t>イジョウ</t>
    </rPh>
    <rPh sb="102" eb="104">
      <t>バアイ</t>
    </rPh>
    <rPh sb="107" eb="108">
      <t>ニチ</t>
    </rPh>
    <rPh sb="112" eb="114">
      <t>ゴウケイ</t>
    </rPh>
    <rPh sb="124" eb="125">
      <t>ニチ</t>
    </rPh>
    <rPh sb="126" eb="128">
      <t>バアイ</t>
    </rPh>
    <rPh sb="130" eb="131">
      <t>ニチ</t>
    </rPh>
    <rPh sb="134" eb="136">
      <t>ケイサン</t>
    </rPh>
    <phoneticPr fontId="3"/>
  </si>
  <si>
    <t>人</t>
    <rPh sb="0" eb="1">
      <t>ニン</t>
    </rPh>
    <phoneticPr fontId="3"/>
  </si>
  <si>
    <r>
      <t>←幼稚園の休業日に，</t>
    </r>
    <r>
      <rPr>
        <b/>
        <sz val="14"/>
        <rFont val="HGPｺﾞｼｯｸM"/>
        <family val="3"/>
        <charset val="128"/>
      </rPr>
      <t>２時間以上</t>
    </r>
    <r>
      <rPr>
        <sz val="14"/>
        <rFont val="HGPｺﾞｼｯｸM"/>
        <family val="3"/>
        <charset val="128"/>
      </rPr>
      <t>預かり保育を受けた園児数を記載してください。</t>
    </r>
    <phoneticPr fontId="3"/>
  </si>
  <si>
    <t>☑</t>
  </si>
  <si>
    <r>
      <t>(</t>
    </r>
    <r>
      <rPr>
        <sz val="12"/>
        <color rgb="FF0070C0"/>
        <rFont val="ＭＳ Ｐ明朝"/>
        <family val="1"/>
        <charset val="128"/>
      </rPr>
      <t>イ</t>
    </r>
    <r>
      <rPr>
        <sz val="12"/>
        <color rgb="FF0070C0"/>
        <rFont val="Century"/>
        <family val="1"/>
      </rPr>
      <t>)</t>
    </r>
    <phoneticPr fontId="3"/>
  </si>
  <si>
    <t>合                                  計</t>
  </si>
  <si>
    <t>（</t>
    <phoneticPr fontId="3"/>
  </si>
  <si>
    <t>）</t>
    <phoneticPr fontId="3"/>
  </si>
  <si>
    <t>⑥　幼稚園の種別
※　宮城県「私立学校教育改革推進特別経費補助金交付要綱」及び「私立幼稚園預かり保育等推進事業補助金交付要綱」のいずれの要綱の対象となる施設か</t>
    <rPh sb="2" eb="5">
      <t>ヨウチエン</t>
    </rPh>
    <rPh sb="6" eb="8">
      <t>シュベツ</t>
    </rPh>
    <rPh sb="11" eb="14">
      <t>ミヤギケン</t>
    </rPh>
    <rPh sb="15" eb="17">
      <t>シリツ</t>
    </rPh>
    <rPh sb="17" eb="19">
      <t>ガッコウ</t>
    </rPh>
    <rPh sb="19" eb="21">
      <t>キョウイク</t>
    </rPh>
    <rPh sb="21" eb="23">
      <t>カイカク</t>
    </rPh>
    <rPh sb="23" eb="25">
      <t>スイシン</t>
    </rPh>
    <rPh sb="25" eb="27">
      <t>トクベツ</t>
    </rPh>
    <rPh sb="27" eb="29">
      <t>ケイヒ</t>
    </rPh>
    <rPh sb="29" eb="32">
      <t>ホジョキン</t>
    </rPh>
    <rPh sb="32" eb="34">
      <t>コウフ</t>
    </rPh>
    <rPh sb="34" eb="36">
      <t>ヨウコウ</t>
    </rPh>
    <rPh sb="37" eb="38">
      <t>オヨ</t>
    </rPh>
    <rPh sb="40" eb="42">
      <t>シリツ</t>
    </rPh>
    <rPh sb="42" eb="45">
      <t>ヨウチエン</t>
    </rPh>
    <rPh sb="45" eb="46">
      <t>アズ</t>
    </rPh>
    <rPh sb="48" eb="50">
      <t>ホイク</t>
    </rPh>
    <rPh sb="50" eb="51">
      <t>トウ</t>
    </rPh>
    <rPh sb="51" eb="53">
      <t>スイシン</t>
    </rPh>
    <rPh sb="53" eb="55">
      <t>ジギョウ</t>
    </rPh>
    <rPh sb="55" eb="58">
      <t>ホジョキン</t>
    </rPh>
    <rPh sb="58" eb="60">
      <t>コウフ</t>
    </rPh>
    <rPh sb="60" eb="62">
      <t>ヨウコウ</t>
    </rPh>
    <rPh sb="68" eb="70">
      <t>ヨウコウ</t>
    </rPh>
    <rPh sb="71" eb="73">
      <t>タイショウ</t>
    </rPh>
    <rPh sb="76" eb="78">
      <t>シセツ</t>
    </rPh>
    <phoneticPr fontId="3"/>
  </si>
  <si>
    <t>区    分</t>
  </si>
  <si>
    <t>対      象    (b)</t>
    <phoneticPr fontId="3"/>
  </si>
  <si>
    <t>補助額(交付上限額)</t>
  </si>
  <si>
    <t>土日祝日等</t>
    <rPh sb="0" eb="2">
      <t>ドニチ</t>
    </rPh>
    <rPh sb="2" eb="4">
      <t>シュクジツ</t>
    </rPh>
    <rPh sb="4" eb="5">
      <t>トウ</t>
    </rPh>
    <phoneticPr fontId="3"/>
  </si>
  <si>
    <t>通常時</t>
    <phoneticPr fontId="3"/>
  </si>
  <si>
    <t>早朝時</t>
    <phoneticPr fontId="3"/>
  </si>
  <si>
    <t>担  当  者  氏  名</t>
  </si>
  <si>
    <r>
      <t>※「免許・資格」欄には，幼稚園教諭免許または保育士資格を有する方に「有」，有しない方に「無」と記入します。
※「専任・兼任の別」欄には，</t>
    </r>
    <r>
      <rPr>
        <u/>
        <sz val="12"/>
        <rFont val="HGPｺﾞｼｯｸM"/>
        <family val="3"/>
        <charset val="128"/>
      </rPr>
      <t>預かり保育業務のみに従事する（幼稚園業務に従事しない）職員は「専任」</t>
    </r>
    <r>
      <rPr>
        <sz val="12"/>
        <rFont val="HGPｺﾞｼｯｸM"/>
        <family val="3"/>
        <charset val="128"/>
      </rPr>
      <t>と，</t>
    </r>
    <r>
      <rPr>
        <u/>
        <sz val="12"/>
        <rFont val="HGPｺﾞｼｯｸM"/>
        <family val="3"/>
        <charset val="128"/>
      </rPr>
      <t>預かり保育業務と幼稚園業務のいずれにも従事する職員は「兼任」</t>
    </r>
    <r>
      <rPr>
        <sz val="12"/>
        <rFont val="HGPｺﾞｼｯｸM"/>
        <family val="3"/>
        <charset val="128"/>
      </rPr>
      <t>と記入します。</t>
    </r>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rPh sb="135" eb="137">
      <t>キニュウ</t>
    </rPh>
    <phoneticPr fontId="3"/>
  </si>
  <si>
    <t>※仙台市一時預かり事業（幼稚園型）補助金を受ける場合は，宮城県の実施する「預かり保育推進事業」に係る補助金は対象になりません。</t>
    <rPh sb="1" eb="4">
      <t>センダイシ</t>
    </rPh>
    <rPh sb="4" eb="6">
      <t>イチジ</t>
    </rPh>
    <rPh sb="6" eb="7">
      <t>アズ</t>
    </rPh>
    <rPh sb="9" eb="11">
      <t>ジギョウ</t>
    </rPh>
    <rPh sb="12" eb="15">
      <t>ヨウチエン</t>
    </rPh>
    <rPh sb="15" eb="16">
      <t>ガタ</t>
    </rPh>
    <rPh sb="17" eb="20">
      <t>ホジョキン</t>
    </rPh>
    <rPh sb="21" eb="22">
      <t>ウ</t>
    </rPh>
    <rPh sb="24" eb="26">
      <t>バアイ</t>
    </rPh>
    <rPh sb="28" eb="31">
      <t>ミヤギケン</t>
    </rPh>
    <rPh sb="32" eb="34">
      <t>ジッシ</t>
    </rPh>
    <rPh sb="37" eb="38">
      <t>アズ</t>
    </rPh>
    <rPh sb="40" eb="42">
      <t>ホイク</t>
    </rPh>
    <rPh sb="42" eb="44">
      <t>スイシン</t>
    </rPh>
    <rPh sb="44" eb="46">
      <t>ジギョウ</t>
    </rPh>
    <rPh sb="48" eb="49">
      <t>カカ</t>
    </rPh>
    <rPh sb="50" eb="53">
      <t>ホジョキン</t>
    </rPh>
    <rPh sb="54" eb="56">
      <t>タイショウ</t>
    </rPh>
    <phoneticPr fontId="3"/>
  </si>
  <si>
    <t>■預かり保育実施割合</t>
    <phoneticPr fontId="3"/>
  </si>
  <si>
    <t>教育（開園）日数（上表最下段の太枠囲い欄）</t>
    <rPh sb="0" eb="2">
      <t>キョウイク</t>
    </rPh>
    <rPh sb="3" eb="5">
      <t>カイエン</t>
    </rPh>
    <rPh sb="6" eb="8">
      <t>ニッスウ</t>
    </rPh>
    <rPh sb="9" eb="11">
      <t>ジョウヒョウ</t>
    </rPh>
    <rPh sb="11" eb="13">
      <t>サイカ</t>
    </rPh>
    <rPh sb="13" eb="14">
      <t>ダン</t>
    </rPh>
    <rPh sb="15" eb="17">
      <t>フトワク</t>
    </rPh>
    <rPh sb="17" eb="18">
      <t>カコ</t>
    </rPh>
    <rPh sb="19" eb="20">
      <t>ラン</t>
    </rPh>
    <phoneticPr fontId="3"/>
  </si>
  <si>
    <t>長期休業中の
月曜から金曜</t>
    <rPh sb="0" eb="2">
      <t>チョウキ</t>
    </rPh>
    <rPh sb="2" eb="4">
      <t>キュウギョウ</t>
    </rPh>
    <rPh sb="4" eb="5">
      <t>チュウ</t>
    </rPh>
    <rPh sb="5" eb="6">
      <t>アイダジュウ</t>
    </rPh>
    <rPh sb="7" eb="9">
      <t>ゲツヨウ</t>
    </rPh>
    <rPh sb="11" eb="13">
      <t>キンヨウ</t>
    </rPh>
    <phoneticPr fontId="3"/>
  </si>
  <si>
    <t>様式第8号（第10条関係）</t>
    <rPh sb="6" eb="7">
      <t>ダイ</t>
    </rPh>
    <rPh sb="9" eb="10">
      <t>ジョウ</t>
    </rPh>
    <rPh sb="10" eb="12">
      <t>カンケイ</t>
    </rPh>
    <phoneticPr fontId="3"/>
  </si>
  <si>
    <r>
      <t>３　保護者負担軽減制度の導入･実施状況　</t>
    </r>
    <r>
      <rPr>
        <b/>
        <sz val="11"/>
        <rFont val="HGPｺﾞｼｯｸM"/>
        <family val="3"/>
        <charset val="128"/>
      </rPr>
      <t>（該当する□にチェック（レ印）を入れてください。）</t>
    </r>
    <rPh sb="2" eb="5">
      <t>ホゴシャ</t>
    </rPh>
    <rPh sb="5" eb="7">
      <t>フタン</t>
    </rPh>
    <rPh sb="7" eb="9">
      <t>ケイゲン</t>
    </rPh>
    <rPh sb="9" eb="11">
      <t>セイド</t>
    </rPh>
    <rPh sb="12" eb="14">
      <t>ドウニュウ</t>
    </rPh>
    <rPh sb="15" eb="17">
      <t>ジッシ</t>
    </rPh>
    <rPh sb="17" eb="19">
      <t>ジョウキョウ</t>
    </rPh>
    <rPh sb="21" eb="23">
      <t>ガイトウ</t>
    </rPh>
    <rPh sb="36" eb="37">
      <t>イ</t>
    </rPh>
    <phoneticPr fontId="3"/>
  </si>
  <si>
    <t>導入している</t>
    <rPh sb="0" eb="2">
      <t>ドウニュウ</t>
    </rPh>
    <phoneticPr fontId="3"/>
  </si>
  <si>
    <t>⇒</t>
    <phoneticPr fontId="3"/>
  </si>
  <si>
    <t>平日の預かり保育終了時間</t>
    <rPh sb="0" eb="2">
      <t>ヘイジツ</t>
    </rPh>
    <rPh sb="3" eb="4">
      <t>アズ</t>
    </rPh>
    <rPh sb="6" eb="8">
      <t>ホイク</t>
    </rPh>
    <rPh sb="8" eb="10">
      <t>シュウリョウ</t>
    </rPh>
    <rPh sb="10" eb="12">
      <t>ジカン</t>
    </rPh>
    <phoneticPr fontId="3"/>
  </si>
  <si>
    <r>
      <rPr>
        <sz val="12"/>
        <rFont val="Century"/>
        <family val="1"/>
      </rPr>
      <t>18:15</t>
    </r>
    <r>
      <rPr>
        <sz val="12"/>
        <rFont val="ＭＳ Ｐ明朝"/>
        <family val="1"/>
        <charset val="128"/>
      </rPr>
      <t>以後</t>
    </r>
    <r>
      <rPr>
        <sz val="12"/>
        <rFont val="Century"/>
        <family val="1"/>
      </rPr>
      <t>19:14</t>
    </r>
    <r>
      <rPr>
        <sz val="12"/>
        <rFont val="ＭＳ Ｐ明朝"/>
        <family val="1"/>
        <charset val="128"/>
      </rPr>
      <t>以前</t>
    </r>
    <rPh sb="5" eb="7">
      <t>イゴ</t>
    </rPh>
    <rPh sb="12" eb="14">
      <t>イゼン</t>
    </rPh>
    <phoneticPr fontId="3"/>
  </si>
  <si>
    <r>
      <t>19:15</t>
    </r>
    <r>
      <rPr>
        <sz val="12"/>
        <rFont val="ＭＳ Ｐ明朝"/>
        <family val="1"/>
        <charset val="128"/>
      </rPr>
      <t>以後　）</t>
    </r>
    <rPh sb="5" eb="7">
      <t>イゴ</t>
    </rPh>
    <phoneticPr fontId="3"/>
  </si>
  <si>
    <t>４月～翌年３月の全期間を通じて実施し，その間，全ての月で制度が適用となった園児が在籍していた。</t>
    <rPh sb="1" eb="2">
      <t>ガツ</t>
    </rPh>
    <rPh sb="3" eb="5">
      <t>ヨクネン</t>
    </rPh>
    <rPh sb="6" eb="7">
      <t>ガツ</t>
    </rPh>
    <rPh sb="8" eb="9">
      <t>ゼン</t>
    </rPh>
    <rPh sb="9" eb="11">
      <t>キカン</t>
    </rPh>
    <rPh sb="12" eb="13">
      <t>ツウ</t>
    </rPh>
    <rPh sb="15" eb="17">
      <t>ジッシ</t>
    </rPh>
    <rPh sb="21" eb="22">
      <t>アイダ</t>
    </rPh>
    <rPh sb="23" eb="24">
      <t>スベ</t>
    </rPh>
    <rPh sb="26" eb="27">
      <t>ツキ</t>
    </rPh>
    <rPh sb="28" eb="30">
      <t>セイド</t>
    </rPh>
    <rPh sb="31" eb="33">
      <t>テキヨウ</t>
    </rPh>
    <rPh sb="37" eb="39">
      <t>エンジ</t>
    </rPh>
    <rPh sb="40" eb="42">
      <t>ザイセキ</t>
    </rPh>
    <phoneticPr fontId="3"/>
  </si>
  <si>
    <t>実施しなかった月，又は，制度が適用となった園児が在籍しない月があった。（　　　　　　　　　　　　　　月）</t>
    <rPh sb="0" eb="2">
      <t>ジッシ</t>
    </rPh>
    <rPh sb="7" eb="8">
      <t>ツキ</t>
    </rPh>
    <rPh sb="9" eb="10">
      <t>マタ</t>
    </rPh>
    <rPh sb="12" eb="14">
      <t>セイド</t>
    </rPh>
    <rPh sb="15" eb="17">
      <t>テキヨウ</t>
    </rPh>
    <rPh sb="21" eb="23">
      <t>エンジ</t>
    </rPh>
    <rPh sb="24" eb="26">
      <t>ザイセキ</t>
    </rPh>
    <rPh sb="29" eb="30">
      <t>ツキ</t>
    </rPh>
    <rPh sb="50" eb="51">
      <t>ガツ</t>
    </rPh>
    <phoneticPr fontId="3"/>
  </si>
  <si>
    <t>導入していない</t>
    <rPh sb="0" eb="2">
      <t>ドウニュウ</t>
    </rPh>
    <phoneticPr fontId="3"/>
  </si>
  <si>
    <r>
      <t>(</t>
    </r>
    <r>
      <rPr>
        <sz val="12"/>
        <rFont val="HGPｺﾞｼｯｸM"/>
        <family val="3"/>
        <charset val="128"/>
      </rPr>
      <t>３</t>
    </r>
    <r>
      <rPr>
        <sz val="12"/>
        <rFont val="Century"/>
        <family val="1"/>
      </rPr>
      <t>)</t>
    </r>
    <r>
      <rPr>
        <sz val="12"/>
        <rFont val="HGPｺﾞｼｯｸM"/>
        <family val="3"/>
        <charset val="128"/>
      </rPr>
      <t>　早朝時の預かり保育時間</t>
    </r>
    <phoneticPr fontId="3"/>
  </si>
  <si>
    <r>
      <t>(</t>
    </r>
    <r>
      <rPr>
        <sz val="12"/>
        <rFont val="HGPｺﾞｼｯｸM"/>
        <family val="3"/>
        <charset val="128"/>
      </rPr>
      <t>４</t>
    </r>
    <r>
      <rPr>
        <sz val="12"/>
        <rFont val="Century"/>
        <family val="1"/>
      </rPr>
      <t>)</t>
    </r>
    <r>
      <rPr>
        <sz val="12"/>
        <rFont val="HGPｺﾞｼｯｸM"/>
        <family val="3"/>
        <charset val="128"/>
      </rPr>
      <t>　長期休業期間の預かり保育時間</t>
    </r>
    <rPh sb="4" eb="6">
      <t>チョウキ</t>
    </rPh>
    <rPh sb="6" eb="8">
      <t>キュウギョウ</t>
    </rPh>
    <rPh sb="8" eb="10">
      <t>キカン</t>
    </rPh>
    <phoneticPr fontId="3"/>
  </si>
  <si>
    <r>
      <t>(</t>
    </r>
    <r>
      <rPr>
        <sz val="12"/>
        <rFont val="HGPｺﾞｼｯｸM"/>
        <family val="3"/>
        <charset val="128"/>
      </rPr>
      <t>３</t>
    </r>
    <r>
      <rPr>
        <sz val="12"/>
        <rFont val="Century"/>
        <family val="1"/>
      </rPr>
      <t>)</t>
    </r>
    <r>
      <rPr>
        <sz val="12"/>
        <rFont val="HGPｺﾞｼｯｸM"/>
        <family val="3"/>
        <charset val="128"/>
      </rPr>
      <t>休日</t>
    </r>
    <rPh sb="3" eb="5">
      <t>キュウジツ</t>
    </rPh>
    <phoneticPr fontId="3"/>
  </si>
  <si>
    <t>預かり
保育時間</t>
    <phoneticPr fontId="49"/>
  </si>
  <si>
    <t>４時間以下</t>
    <rPh sb="3" eb="5">
      <t>イカ</t>
    </rPh>
    <phoneticPr fontId="49"/>
  </si>
  <si>
    <t>４時間超え６時間未満</t>
    <rPh sb="3" eb="4">
      <t>コ</t>
    </rPh>
    <rPh sb="8" eb="10">
      <t>ミマン</t>
    </rPh>
    <phoneticPr fontId="49"/>
  </si>
  <si>
    <t>６時間以上７時間未満</t>
    <rPh sb="3" eb="5">
      <t>イジョウ</t>
    </rPh>
    <rPh sb="8" eb="10">
      <t>ミマン</t>
    </rPh>
    <phoneticPr fontId="49"/>
  </si>
  <si>
    <t>８時間超え10時間未満</t>
    <rPh sb="3" eb="4">
      <t>コ</t>
    </rPh>
    <phoneticPr fontId="49"/>
  </si>
  <si>
    <t>預かり保育の利用時間が４時間（又は教育時間との合計が８時間）以下</t>
    <phoneticPr fontId="3"/>
  </si>
  <si>
    <t>７時間以上８時間未満</t>
    <phoneticPr fontId="49"/>
  </si>
  <si>
    <t>８時間</t>
    <phoneticPr fontId="49"/>
  </si>
  <si>
    <t>11時間以上</t>
    <phoneticPr fontId="49"/>
  </si>
  <si>
    <t>10時間以上11時間未満</t>
    <phoneticPr fontId="3"/>
  </si>
  <si>
    <t>＝</t>
    <phoneticPr fontId="3"/>
  </si>
  <si>
    <r>
      <t>②長期休業日の</t>
    </r>
    <r>
      <rPr>
        <b/>
        <u/>
        <sz val="16"/>
        <color theme="1"/>
        <rFont val="HGPｺﾞｼｯｸM"/>
        <family val="3"/>
        <charset val="128"/>
      </rPr>
      <t>平日</t>
    </r>
    <rPh sb="1" eb="3">
      <t>チョウキ</t>
    </rPh>
    <rPh sb="3" eb="6">
      <t>キュウギョウビ</t>
    </rPh>
    <phoneticPr fontId="3"/>
  </si>
  <si>
    <t>（エ）</t>
    <phoneticPr fontId="3"/>
  </si>
  <si>
    <t>（オ）</t>
    <phoneticPr fontId="3"/>
  </si>
  <si>
    <t>（カ）</t>
    <phoneticPr fontId="3"/>
  </si>
  <si>
    <t>（キ）</t>
    <phoneticPr fontId="3"/>
  </si>
  <si>
    <t>（ケ）</t>
    <phoneticPr fontId="3"/>
  </si>
  <si>
    <t>（コ）</t>
    <phoneticPr fontId="3"/>
  </si>
  <si>
    <t>（サ）</t>
    <phoneticPr fontId="3"/>
  </si>
  <si>
    <t>（シ）</t>
    <phoneticPr fontId="3"/>
  </si>
  <si>
    <t>（ス）</t>
    <phoneticPr fontId="3"/>
  </si>
  <si>
    <t>（セ）</t>
    <phoneticPr fontId="3"/>
  </si>
  <si>
    <t>（ソ）</t>
    <phoneticPr fontId="3"/>
  </si>
  <si>
    <t>子ども子育て支援交付金報告用</t>
    <rPh sb="0" eb="1">
      <t>コ</t>
    </rPh>
    <rPh sb="3" eb="5">
      <t>コソダ</t>
    </rPh>
    <rPh sb="6" eb="8">
      <t>シエン</t>
    </rPh>
    <rPh sb="8" eb="11">
      <t>コウフキン</t>
    </rPh>
    <rPh sb="11" eb="14">
      <t>ホウコクヨウ</t>
    </rPh>
    <phoneticPr fontId="3"/>
  </si>
  <si>
    <t>休日</t>
    <rPh sb="0" eb="2">
      <t>キュウジツニチ</t>
    </rPh>
    <phoneticPr fontId="3"/>
  </si>
  <si>
    <t>※１</t>
    <phoneticPr fontId="3"/>
  </si>
  <si>
    <r>
      <t xml:space="preserve">①　基本分
</t>
    </r>
    <r>
      <rPr>
        <sz val="12"/>
        <rFont val="HGPｺﾞｼｯｸM"/>
        <family val="3"/>
        <charset val="128"/>
      </rPr>
      <t>（教育時間前後の平日）</t>
    </r>
    <rPh sb="7" eb="9">
      <t>キョウイク</t>
    </rPh>
    <rPh sb="9" eb="11">
      <t>ジカン</t>
    </rPh>
    <rPh sb="11" eb="13">
      <t>ゼンゴ</t>
    </rPh>
    <rPh sb="14" eb="16">
      <t>ヘイジツ</t>
    </rPh>
    <phoneticPr fontId="3"/>
  </si>
  <si>
    <r>
      <t xml:space="preserve">②　基本分
</t>
    </r>
    <r>
      <rPr>
        <sz val="12"/>
        <rFont val="HGPｺﾞｼｯｸM"/>
        <family val="3"/>
        <charset val="128"/>
      </rPr>
      <t>（長期休業日の平日）</t>
    </r>
    <rPh sb="2" eb="4">
      <t>キホン</t>
    </rPh>
    <rPh sb="4" eb="5">
      <t>ブン</t>
    </rPh>
    <rPh sb="7" eb="9">
      <t>チョウキ</t>
    </rPh>
    <rPh sb="9" eb="11">
      <t>キュウギョウ</t>
    </rPh>
    <rPh sb="11" eb="12">
      <t>ヒ</t>
    </rPh>
    <rPh sb="13" eb="15">
      <t>ヘイジツ</t>
    </rPh>
    <phoneticPr fontId="3"/>
  </si>
  <si>
    <t>８時間未満：400円
８時間以上：800円</t>
    <rPh sb="1" eb="3">
      <t>ジカン</t>
    </rPh>
    <rPh sb="3" eb="5">
      <t>ミマン</t>
    </rPh>
    <rPh sb="9" eb="10">
      <t>エン</t>
    </rPh>
    <rPh sb="12" eb="14">
      <t>ジカン</t>
    </rPh>
    <rPh sb="14" eb="16">
      <t>イジョウ</t>
    </rPh>
    <rPh sb="20" eb="21">
      <t>エン</t>
    </rPh>
    <phoneticPr fontId="3"/>
  </si>
  <si>
    <t>③　休日＆非在園児</t>
    <rPh sb="2" eb="4">
      <t>キュウジツ</t>
    </rPh>
    <rPh sb="5" eb="6">
      <t>ヒ</t>
    </rPh>
    <rPh sb="6" eb="8">
      <t>ザイエン</t>
    </rPh>
    <rPh sb="8" eb="9">
      <t>ジ</t>
    </rPh>
    <phoneticPr fontId="3"/>
  </si>
  <si>
    <t>（1,600,000÷年間延べ利用児童数（教育時間前後平日）－400）円)</t>
    <rPh sb="17" eb="19">
      <t>ジドウ</t>
    </rPh>
    <rPh sb="21" eb="23">
      <t>キョウイク</t>
    </rPh>
    <rPh sb="23" eb="25">
      <t>ジカン</t>
    </rPh>
    <rPh sb="25" eb="27">
      <t>ゼンゴ</t>
    </rPh>
    <rPh sb="27" eb="29">
      <t>ヘイジツ</t>
    </rPh>
    <phoneticPr fontId="3"/>
  </si>
  <si>
    <t>休日</t>
    <rPh sb="0" eb="2">
      <t>キュウジツ</t>
    </rPh>
    <phoneticPr fontId="3"/>
  </si>
  <si>
    <t>長期休業日及び休日
の預かり保育</t>
    <rPh sb="0" eb="2">
      <t>チョウキ</t>
    </rPh>
    <rPh sb="2" eb="5">
      <t>キュウギョウビ</t>
    </rPh>
    <rPh sb="5" eb="6">
      <t>オヨ</t>
    </rPh>
    <phoneticPr fontId="3"/>
  </si>
  <si>
    <t>教育時間前後・長期休業日の平日の合計年間延べ利用児童数</t>
    <rPh sb="0" eb="2">
      <t>キョウイク</t>
    </rPh>
    <rPh sb="2" eb="4">
      <t>ジカン</t>
    </rPh>
    <rPh sb="4" eb="6">
      <t>ゼンゴ</t>
    </rPh>
    <rPh sb="7" eb="9">
      <t>チョウキ</t>
    </rPh>
    <rPh sb="9" eb="12">
      <t>キュウギョウビ</t>
    </rPh>
    <rPh sb="13" eb="15">
      <t>ヘイジツ</t>
    </rPh>
    <rPh sb="16" eb="18">
      <t>ゴウケイ</t>
    </rPh>
    <rPh sb="18" eb="20">
      <t>ネンカン</t>
    </rPh>
    <rPh sb="20" eb="21">
      <t>ノ</t>
    </rPh>
    <rPh sb="22" eb="24">
      <t>リヨウ</t>
    </rPh>
    <rPh sb="24" eb="26">
      <t>ジドウ</t>
    </rPh>
    <rPh sb="26" eb="27">
      <t>スウ</t>
    </rPh>
    <phoneticPr fontId="3"/>
  </si>
  <si>
    <t>※「専任・兼任の別」欄には，預かり保育業務のみに従事する（幼稚園業務に従事しない）職員は「専任」と，預かり保育業務と幼稚園業務のいずれにも従事する職員は「兼任」と記入します。</t>
    <phoneticPr fontId="3"/>
  </si>
  <si>
    <t>※上記品目にかかる領収書の写しを別紙のとおり添付します。なお，人件費を除く対象経費には，宮城県など他の補助金の対象経費としている品目や，保護者から実費を徴収している品目は含まれておりません。</t>
    <phoneticPr fontId="3"/>
  </si>
  <si>
    <t>□</t>
  </si>
  <si>
    <t>人　　件　　費</t>
    <phoneticPr fontId="3"/>
  </si>
  <si>
    <t>その他の経費</t>
    <rPh sb="2" eb="3">
      <t>タ</t>
    </rPh>
    <rPh sb="4" eb="6">
      <t>ケイヒ</t>
    </rPh>
    <phoneticPr fontId="3"/>
  </si>
  <si>
    <t>延べ利用児童数（オ+ス+チ+ナ）</t>
    <rPh sb="0" eb="1">
      <t>ノ</t>
    </rPh>
    <rPh sb="2" eb="4">
      <t>リヨウ</t>
    </rPh>
    <rPh sb="4" eb="6">
      <t>ジドウ</t>
    </rPh>
    <rPh sb="6" eb="7">
      <t>スウ</t>
    </rPh>
    <phoneticPr fontId="3"/>
  </si>
  <si>
    <t>延べ利用児童数（カ+セ+ツ+ニ）</t>
    <rPh sb="0" eb="1">
      <t>ノ</t>
    </rPh>
    <rPh sb="2" eb="4">
      <t>リヨウ</t>
    </rPh>
    <rPh sb="4" eb="6">
      <t>ジドウ</t>
    </rPh>
    <rPh sb="6" eb="7">
      <t>スウ</t>
    </rPh>
    <phoneticPr fontId="3"/>
  </si>
  <si>
    <t>延べ利用児童数（ケ）</t>
    <rPh sb="0" eb="1">
      <t>ノ</t>
    </rPh>
    <rPh sb="2" eb="4">
      <t>リヨウ</t>
    </rPh>
    <rPh sb="4" eb="6">
      <t>ジドウ</t>
    </rPh>
    <rPh sb="6" eb="7">
      <t>スウ</t>
    </rPh>
    <phoneticPr fontId="3"/>
  </si>
  <si>
    <t>延べ利用児童数（コ）</t>
    <rPh sb="0" eb="1">
      <t>ノ</t>
    </rPh>
    <rPh sb="2" eb="4">
      <t>リヨウ</t>
    </rPh>
    <rPh sb="4" eb="6">
      <t>ジドウ</t>
    </rPh>
    <rPh sb="6" eb="7">
      <t>スウ</t>
    </rPh>
    <phoneticPr fontId="3"/>
  </si>
  <si>
    <r>
      <t xml:space="preserve">⑤　長時間加算
</t>
    </r>
    <r>
      <rPr>
        <sz val="12"/>
        <rFont val="HGPｺﾞｼｯｸM"/>
        <family val="3"/>
        <charset val="128"/>
      </rPr>
      <t>長期休業日（８時間未満）</t>
    </r>
    <rPh sb="2" eb="5">
      <t>チョウジカン</t>
    </rPh>
    <rPh sb="5" eb="7">
      <t>カサン</t>
    </rPh>
    <rPh sb="8" eb="10">
      <t>チョウキ</t>
    </rPh>
    <rPh sb="10" eb="13">
      <t>キュウギョウビ</t>
    </rPh>
    <rPh sb="15" eb="17">
      <t>ジカン</t>
    </rPh>
    <rPh sb="17" eb="19">
      <t>ミマン</t>
    </rPh>
    <phoneticPr fontId="3"/>
  </si>
  <si>
    <r>
      <t xml:space="preserve">④　長時間加算
</t>
    </r>
    <r>
      <rPr>
        <sz val="12"/>
        <rFont val="HGPｺﾞｼｯｸM"/>
        <family val="3"/>
        <charset val="128"/>
      </rPr>
      <t>平日及び長期休業日（８時間以上）</t>
    </r>
    <rPh sb="2" eb="5">
      <t>チョウジカン</t>
    </rPh>
    <rPh sb="5" eb="7">
      <t>カサン</t>
    </rPh>
    <rPh sb="8" eb="10">
      <t>ヘイジツ</t>
    </rPh>
    <rPh sb="10" eb="11">
      <t>オヨ</t>
    </rPh>
    <rPh sb="12" eb="14">
      <t>チョウキ</t>
    </rPh>
    <rPh sb="14" eb="17">
      <t>キュウギョウビ</t>
    </rPh>
    <rPh sb="19" eb="21">
      <t>ジカン</t>
    </rPh>
    <rPh sb="21" eb="23">
      <t>イジョウ</t>
    </rPh>
    <phoneticPr fontId="3"/>
  </si>
  <si>
    <t>８時間を超えた時間が2時間未満</t>
    <rPh sb="1" eb="3">
      <t>ジカン</t>
    </rPh>
    <rPh sb="4" eb="5">
      <t>コ</t>
    </rPh>
    <rPh sb="7" eb="9">
      <t>ジカン</t>
    </rPh>
    <rPh sb="11" eb="13">
      <t>ジカン</t>
    </rPh>
    <rPh sb="13" eb="15">
      <t>ミマン</t>
    </rPh>
    <phoneticPr fontId="3"/>
  </si>
  <si>
    <t>８時間を超えた時間が2～3時間</t>
    <rPh sb="1" eb="3">
      <t>ジカン</t>
    </rPh>
    <rPh sb="4" eb="5">
      <t>コ</t>
    </rPh>
    <rPh sb="7" eb="9">
      <t>ジカン</t>
    </rPh>
    <rPh sb="13" eb="15">
      <t>ジカン</t>
    </rPh>
    <phoneticPr fontId="3"/>
  </si>
  <si>
    <t>８時間超えた時間が3時間以上</t>
    <rPh sb="1" eb="3">
      <t>ジカン</t>
    </rPh>
    <rPh sb="3" eb="4">
      <t>コ</t>
    </rPh>
    <rPh sb="6" eb="8">
      <t>ジカン</t>
    </rPh>
    <rPh sb="10" eb="12">
      <t>ジカン</t>
    </rPh>
    <rPh sb="12" eb="14">
      <t>イジョウ</t>
    </rPh>
    <phoneticPr fontId="3"/>
  </si>
  <si>
    <t>４時間を超えた時間が2時間未満</t>
    <rPh sb="1" eb="3">
      <t>ジカン</t>
    </rPh>
    <rPh sb="4" eb="5">
      <t>コ</t>
    </rPh>
    <rPh sb="7" eb="9">
      <t>ジカン</t>
    </rPh>
    <rPh sb="11" eb="13">
      <t>ジカン</t>
    </rPh>
    <rPh sb="13" eb="15">
      <t>ミマン</t>
    </rPh>
    <phoneticPr fontId="3"/>
  </si>
  <si>
    <t>４時間を超えた時間が2～3時間</t>
    <rPh sb="1" eb="3">
      <t>ジカン</t>
    </rPh>
    <rPh sb="4" eb="5">
      <t>コ</t>
    </rPh>
    <rPh sb="7" eb="9">
      <t>ジカン</t>
    </rPh>
    <rPh sb="13" eb="15">
      <t>ジカン</t>
    </rPh>
    <phoneticPr fontId="3"/>
  </si>
  <si>
    <t>４時間を超えた時間が3時間以上</t>
    <rPh sb="1" eb="3">
      <t>ジカン</t>
    </rPh>
    <rPh sb="4" eb="5">
      <t>コ</t>
    </rPh>
    <rPh sb="7" eb="9">
      <t>ジカン</t>
    </rPh>
    <rPh sb="11" eb="13">
      <t>ジカン</t>
    </rPh>
    <rPh sb="13" eb="15">
      <t>イジョウ</t>
    </rPh>
    <phoneticPr fontId="3"/>
  </si>
  <si>
    <t>令和</t>
    <rPh sb="0" eb="2">
      <t>レイワ</t>
    </rPh>
    <phoneticPr fontId="3"/>
  </si>
  <si>
    <t>①土曜日</t>
    <rPh sb="1" eb="4">
      <t>ドヨウビ</t>
    </rPh>
    <phoneticPr fontId="3"/>
  </si>
  <si>
    <t>②その他の日</t>
    <rPh sb="3" eb="4">
      <t>タ</t>
    </rPh>
    <rPh sb="5" eb="6">
      <t>ヒ</t>
    </rPh>
    <phoneticPr fontId="3"/>
  </si>
  <si>
    <t>あん分率</t>
    <rPh sb="2" eb="3">
      <t>ブン</t>
    </rPh>
    <rPh sb="3" eb="4">
      <t>リツ</t>
    </rPh>
    <phoneticPr fontId="3"/>
  </si>
  <si>
    <t>＝</t>
  </si>
  <si>
    <t>=</t>
    <phoneticPr fontId="3"/>
  </si>
  <si>
    <t>１号認定児に係る経費算出のための按分率</t>
    <phoneticPr fontId="3"/>
  </si>
  <si>
    <t>施設類型</t>
    <rPh sb="0" eb="2">
      <t>シセツ</t>
    </rPh>
    <rPh sb="2" eb="4">
      <t>ルイケイ</t>
    </rPh>
    <phoneticPr fontId="3"/>
  </si>
  <si>
    <t>①平日</t>
    <rPh sb="1" eb="3">
      <t>ヘイジツ</t>
    </rPh>
    <phoneticPr fontId="3"/>
  </si>
  <si>
    <t>②土曜日</t>
    <rPh sb="1" eb="4">
      <t>ドヨウビ</t>
    </rPh>
    <phoneticPr fontId="3"/>
  </si>
  <si>
    <t>時間</t>
    <rPh sb="0" eb="2">
      <t>ジカン</t>
    </rPh>
    <phoneticPr fontId="3"/>
  </si>
  <si>
    <t>一日当り保育時間</t>
    <rPh sb="4" eb="6">
      <t>ホイク</t>
    </rPh>
    <phoneticPr fontId="3"/>
  </si>
  <si>
    <t>年間保育日数</t>
    <rPh sb="2" eb="4">
      <t>ホイク</t>
    </rPh>
    <phoneticPr fontId="3"/>
  </si>
  <si>
    <t>年間保育時間</t>
    <rPh sb="2" eb="4">
      <t>ホイク</t>
    </rPh>
    <phoneticPr fontId="3"/>
  </si>
  <si>
    <t>2.3号認定児に係る
保育状況</t>
    <rPh sb="3" eb="4">
      <t>ゴウ</t>
    </rPh>
    <rPh sb="4" eb="6">
      <t>ニンテイ</t>
    </rPh>
    <rPh sb="6" eb="7">
      <t>ジ</t>
    </rPh>
    <rPh sb="8" eb="9">
      <t>カカ</t>
    </rPh>
    <rPh sb="11" eb="13">
      <t>ホイク</t>
    </rPh>
    <rPh sb="13" eb="15">
      <t>ジョウキョウ</t>
    </rPh>
    <phoneticPr fontId="3"/>
  </si>
  <si>
    <t>３　保育状況（認定こども園のみ、２・３号認定児に係る情報を記入してください。）</t>
    <rPh sb="2" eb="4">
      <t>ホイク</t>
    </rPh>
    <rPh sb="4" eb="6">
      <t>ジョウキョウ</t>
    </rPh>
    <rPh sb="7" eb="9">
      <t>ニンテイ</t>
    </rPh>
    <rPh sb="12" eb="13">
      <t>エン</t>
    </rPh>
    <rPh sb="19" eb="20">
      <t>ゴウ</t>
    </rPh>
    <rPh sb="20" eb="22">
      <t>ニンテイ</t>
    </rPh>
    <rPh sb="22" eb="23">
      <t>ジ</t>
    </rPh>
    <rPh sb="24" eb="25">
      <t>カカ</t>
    </rPh>
    <rPh sb="26" eb="28">
      <t>ジョウホウ</t>
    </rPh>
    <rPh sb="29" eb="31">
      <t>キニュウ</t>
    </rPh>
    <phoneticPr fontId="3"/>
  </si>
  <si>
    <t>1月あたりの保育日数</t>
    <rPh sb="1" eb="2">
      <t>ツキ</t>
    </rPh>
    <rPh sb="6" eb="8">
      <t>ホイク</t>
    </rPh>
    <rPh sb="8" eb="10">
      <t>ニッスウ</t>
    </rPh>
    <phoneticPr fontId="3"/>
  </si>
  <si>
    <t>1日あたりの平均保育時間数(小数点第３位を四捨五入）</t>
    <rPh sb="1" eb="2">
      <t>ニチ</t>
    </rPh>
    <rPh sb="6" eb="8">
      <t>ヘイキン</t>
    </rPh>
    <rPh sb="8" eb="10">
      <t>ホイク</t>
    </rPh>
    <rPh sb="10" eb="12">
      <t>ジカン</t>
    </rPh>
    <rPh sb="12" eb="13">
      <t>スウ</t>
    </rPh>
    <rPh sb="14" eb="17">
      <t>ショウスウテン</t>
    </rPh>
    <rPh sb="17" eb="18">
      <t>ダイ</t>
    </rPh>
    <rPh sb="19" eb="20">
      <t>イ</t>
    </rPh>
    <rPh sb="21" eb="25">
      <t>シシャゴニュウ</t>
    </rPh>
    <phoneticPr fontId="3"/>
  </si>
  <si>
    <t>1月あたりの保育時間数（分）</t>
    <rPh sb="1" eb="2">
      <t>ツキ</t>
    </rPh>
    <rPh sb="6" eb="8">
      <t>ホイク</t>
    </rPh>
    <rPh sb="8" eb="11">
      <t>ジカンスウ</t>
    </rPh>
    <rPh sb="12" eb="13">
      <t>フン</t>
    </rPh>
    <phoneticPr fontId="3"/>
  </si>
  <si>
    <t>(e)</t>
    <phoneticPr fontId="3"/>
  </si>
  <si>
    <t>(d)×(e)</t>
    <phoneticPr fontId="3"/>
  </si>
  <si>
    <t>時間(ｃ)</t>
    <rPh sb="0" eb="2">
      <t>ジカン</t>
    </rPh>
    <phoneticPr fontId="3"/>
  </si>
  <si>
    <t>２・３号年間保育時間（ｃ）＋１号年間教育時間(ｉ)＋１号預かり保育年間実施時間(ｆ)</t>
    <rPh sb="3" eb="4">
      <t>ゴウ</t>
    </rPh>
    <rPh sb="4" eb="6">
      <t>ネンカン</t>
    </rPh>
    <rPh sb="6" eb="8">
      <t>ホイク</t>
    </rPh>
    <rPh sb="8" eb="10">
      <t>ジカン</t>
    </rPh>
    <rPh sb="15" eb="16">
      <t>ゴウ</t>
    </rPh>
    <rPh sb="27" eb="28">
      <t>ゴウ</t>
    </rPh>
    <phoneticPr fontId="3"/>
  </si>
  <si>
    <t>１号年間教育時間(ｉ)＋１号預かり保育年間実施時間(ｆ)</t>
    <phoneticPr fontId="3"/>
  </si>
  <si>
    <t>４　預かり保育担当者</t>
    <phoneticPr fontId="3"/>
  </si>
  <si>
    <t>５　預かり保育に関する宮城県の補助事業についての状況</t>
    <phoneticPr fontId="3"/>
  </si>
  <si>
    <t>４　預かり保育担当者（続き）</t>
    <rPh sb="11" eb="12">
      <t>ツヅ</t>
    </rPh>
    <phoneticPr fontId="3"/>
  </si>
  <si>
    <r>
      <t>(</t>
    </r>
    <r>
      <rPr>
        <sz val="12"/>
        <rFont val="HGPｺﾞｼｯｸM"/>
        <family val="3"/>
        <charset val="128"/>
      </rPr>
      <t>５</t>
    </r>
    <r>
      <rPr>
        <sz val="12"/>
        <rFont val="Century"/>
        <family val="1"/>
      </rPr>
      <t>)</t>
    </r>
    <r>
      <rPr>
        <sz val="12"/>
        <rFont val="HGPｺﾞｼｯｸM"/>
        <family val="3"/>
        <charset val="128"/>
      </rPr>
      <t>　休日の預かり保育時間（土日祝日等に実施）</t>
    </r>
    <rPh sb="4" eb="6">
      <t>キュウジツ</t>
    </rPh>
    <rPh sb="15" eb="17">
      <t>ドニチ</t>
    </rPh>
    <rPh sb="17" eb="19">
      <t>シュクジツ</t>
    </rPh>
    <rPh sb="19" eb="20">
      <t>トウ</t>
    </rPh>
    <rPh sb="21" eb="23">
      <t>ジッシ</t>
    </rPh>
    <phoneticPr fontId="3"/>
  </si>
  <si>
    <r>
      <t>(</t>
    </r>
    <r>
      <rPr>
        <sz val="12"/>
        <rFont val="HGPｺﾞｼｯｸM"/>
        <family val="3"/>
        <charset val="128"/>
      </rPr>
      <t>１</t>
    </r>
    <r>
      <rPr>
        <sz val="12"/>
        <rFont val="Century"/>
        <family val="1"/>
      </rPr>
      <t>)</t>
    </r>
    <r>
      <rPr>
        <sz val="12"/>
        <rFont val="HGPｺﾞｼｯｸM"/>
        <family val="3"/>
        <charset val="128"/>
      </rPr>
      <t>保育日数</t>
    </r>
    <rPh sb="3" eb="5">
      <t>ホイク</t>
    </rPh>
    <rPh sb="5" eb="7">
      <t>ニッスウ</t>
    </rPh>
    <phoneticPr fontId="3"/>
  </si>
  <si>
    <r>
      <t>(</t>
    </r>
    <r>
      <rPr>
        <sz val="12"/>
        <rFont val="HGPｺﾞｼｯｸM"/>
        <family val="3"/>
        <charset val="128"/>
      </rPr>
      <t>２</t>
    </r>
    <r>
      <rPr>
        <sz val="12"/>
        <rFont val="Century"/>
        <family val="1"/>
      </rPr>
      <t>)</t>
    </r>
    <r>
      <rPr>
        <sz val="12"/>
        <rFont val="HGPｺﾞｼｯｸM"/>
        <family val="3"/>
        <charset val="128"/>
      </rPr>
      <t>保育</t>
    </r>
    <r>
      <rPr>
        <sz val="12"/>
        <rFont val="Century"/>
        <family val="1"/>
      </rPr>
      <t>(</t>
    </r>
    <r>
      <rPr>
        <sz val="12"/>
        <rFont val="HGPｺﾞｼｯｸM"/>
        <family val="3"/>
        <charset val="128"/>
      </rPr>
      <t>標準</t>
    </r>
    <r>
      <rPr>
        <sz val="12"/>
        <rFont val="Century"/>
        <family val="1"/>
      </rPr>
      <t>)</t>
    </r>
    <r>
      <rPr>
        <sz val="12"/>
        <rFont val="HGPｺﾞｼｯｸM"/>
        <family val="3"/>
        <charset val="128"/>
      </rPr>
      <t>時間</t>
    </r>
    <rPh sb="3" eb="5">
      <t>ホイク</t>
    </rPh>
    <rPh sb="6" eb="8">
      <t>ヒョウジュン</t>
    </rPh>
    <rPh sb="9" eb="11">
      <t>ジカン</t>
    </rPh>
    <phoneticPr fontId="3"/>
  </si>
  <si>
    <t>※一時預かり事業を利用する児童の年齢及び人数に応じて，２人以上の職員配置が必要です。ただし，一時預かり事業の必要職員数が1人で，幼稚園等の職員からの支援を受けられる場合には，配置職員を１人とすることができます。</t>
    <rPh sb="1" eb="3">
      <t>イチジ</t>
    </rPh>
    <rPh sb="3" eb="4">
      <t>アズ</t>
    </rPh>
    <rPh sb="6" eb="8">
      <t>ジギョウ</t>
    </rPh>
    <rPh sb="28" eb="31">
      <t>ニンイジョウ</t>
    </rPh>
    <rPh sb="32" eb="34">
      <t>ショクイン</t>
    </rPh>
    <rPh sb="34" eb="36">
      <t>ハイチ</t>
    </rPh>
    <rPh sb="37" eb="39">
      <t>ヒツヨウ</t>
    </rPh>
    <rPh sb="46" eb="48">
      <t>イチジ</t>
    </rPh>
    <rPh sb="48" eb="49">
      <t>アズ</t>
    </rPh>
    <rPh sb="51" eb="53">
      <t>ジギョウ</t>
    </rPh>
    <rPh sb="54" eb="56">
      <t>ヒツヨウ</t>
    </rPh>
    <rPh sb="56" eb="59">
      <t>ショクインスウ</t>
    </rPh>
    <rPh sb="61" eb="62">
      <t>ニン</t>
    </rPh>
    <rPh sb="64" eb="67">
      <t>ヨウチエン</t>
    </rPh>
    <rPh sb="67" eb="68">
      <t>トウ</t>
    </rPh>
    <rPh sb="69" eb="71">
      <t>ショクイン</t>
    </rPh>
    <rPh sb="74" eb="76">
      <t>シエン</t>
    </rPh>
    <rPh sb="77" eb="78">
      <t>ウ</t>
    </rPh>
    <rPh sb="82" eb="84">
      <t>バアイ</t>
    </rPh>
    <rPh sb="87" eb="89">
      <t>ハイチ</t>
    </rPh>
    <rPh sb="89" eb="91">
      <t>ショクイン</t>
    </rPh>
    <rPh sb="93" eb="94">
      <t>ニン</t>
    </rPh>
    <phoneticPr fontId="3"/>
  </si>
  <si>
    <r>
      <t>(</t>
    </r>
    <r>
      <rPr>
        <sz val="12"/>
        <rFont val="HGPｺﾞｼｯｸM"/>
        <family val="3"/>
        <charset val="128"/>
      </rPr>
      <t>１</t>
    </r>
    <r>
      <rPr>
        <sz val="12"/>
        <rFont val="Century"/>
        <family val="1"/>
      </rPr>
      <t>)</t>
    </r>
    <r>
      <rPr>
        <sz val="12"/>
        <rFont val="HGPｺﾞｼｯｸM"/>
        <family val="3"/>
        <charset val="128"/>
      </rPr>
      <t>　１号認定児に係る経費算出のための按分率（認定こども園のみ）</t>
    </r>
    <rPh sb="5" eb="6">
      <t>ゴウ</t>
    </rPh>
    <rPh sb="6" eb="8">
      <t>ニンテイ</t>
    </rPh>
    <rPh sb="8" eb="9">
      <t>ジ</t>
    </rPh>
    <rPh sb="10" eb="11">
      <t>カカ</t>
    </rPh>
    <rPh sb="12" eb="14">
      <t>ケイヒ</t>
    </rPh>
    <rPh sb="14" eb="16">
      <t>サンシュツ</t>
    </rPh>
    <rPh sb="20" eb="22">
      <t>アンブン</t>
    </rPh>
    <rPh sb="22" eb="23">
      <t>リツ</t>
    </rPh>
    <rPh sb="24" eb="26">
      <t>ニンテイ</t>
    </rPh>
    <rPh sb="29" eb="30">
      <t>エン</t>
    </rPh>
    <phoneticPr fontId="3"/>
  </si>
  <si>
    <r>
      <t>(</t>
    </r>
    <r>
      <rPr>
        <sz val="12"/>
        <rFont val="HGPｺﾞｼｯｸM"/>
        <family val="3"/>
        <charset val="128"/>
      </rPr>
      <t>ａ</t>
    </r>
    <r>
      <rPr>
        <sz val="12"/>
        <rFont val="Century"/>
        <family val="1"/>
      </rPr>
      <t>)</t>
    </r>
    <phoneticPr fontId="3"/>
  </si>
  <si>
    <r>
      <t>(</t>
    </r>
    <r>
      <rPr>
        <sz val="12"/>
        <rFont val="HGPｺﾞｼｯｸM"/>
        <family val="3"/>
        <charset val="128"/>
      </rPr>
      <t>ｂ</t>
    </r>
    <r>
      <rPr>
        <sz val="12"/>
        <rFont val="Century"/>
        <family val="1"/>
      </rPr>
      <t>)</t>
    </r>
    <phoneticPr fontId="3"/>
  </si>
  <si>
    <r>
      <rPr>
        <sz val="12"/>
        <rFont val="HGPｺﾞｼｯｸM"/>
        <family val="3"/>
        <charset val="128"/>
      </rPr>
      <t>（ａ）×（ｂ）</t>
    </r>
    <r>
      <rPr>
        <sz val="12"/>
        <color rgb="FFFF0000"/>
        <rFont val="Century"/>
        <family val="1"/>
      </rPr>
      <t/>
    </r>
    <phoneticPr fontId="3"/>
  </si>
  <si>
    <r>
      <t>(</t>
    </r>
    <r>
      <rPr>
        <sz val="12"/>
        <rFont val="HGPｺﾞｼｯｸM"/>
        <family val="3"/>
        <charset val="128"/>
      </rPr>
      <t>２</t>
    </r>
    <r>
      <rPr>
        <sz val="12"/>
        <rFont val="Century"/>
        <family val="1"/>
      </rPr>
      <t>)</t>
    </r>
    <r>
      <rPr>
        <sz val="12"/>
        <rFont val="HGPｺﾞｼｯｸM"/>
        <family val="3"/>
        <charset val="128"/>
      </rPr>
      <t>　年間預かり保育実施時間</t>
    </r>
    <phoneticPr fontId="3"/>
  </si>
  <si>
    <r>
      <t>(</t>
    </r>
    <r>
      <rPr>
        <sz val="12"/>
        <rFont val="HGPｺﾞｼｯｸM"/>
        <family val="3"/>
        <charset val="128"/>
      </rPr>
      <t>ｄ</t>
    </r>
    <r>
      <rPr>
        <sz val="12"/>
        <rFont val="Century"/>
        <family val="1"/>
      </rPr>
      <t>)</t>
    </r>
    <phoneticPr fontId="3"/>
  </si>
  <si>
    <r>
      <t>時間</t>
    </r>
    <r>
      <rPr>
        <sz val="12"/>
        <rFont val="Century"/>
        <family val="1"/>
      </rPr>
      <t>(</t>
    </r>
    <r>
      <rPr>
        <sz val="12"/>
        <rFont val="HGPｺﾞｼｯｸM"/>
        <family val="3"/>
        <charset val="128"/>
      </rPr>
      <t>ｆ</t>
    </r>
    <r>
      <rPr>
        <sz val="12"/>
        <rFont val="Century"/>
        <family val="1"/>
      </rPr>
      <t>)</t>
    </r>
    <phoneticPr fontId="3"/>
  </si>
  <si>
    <r>
      <t>(</t>
    </r>
    <r>
      <rPr>
        <sz val="12"/>
        <rFont val="HGPｺﾞｼｯｸM"/>
        <family val="3"/>
        <charset val="128"/>
      </rPr>
      <t>３</t>
    </r>
    <r>
      <rPr>
        <sz val="12"/>
        <rFont val="Century"/>
        <family val="1"/>
      </rPr>
      <t>)</t>
    </r>
    <r>
      <rPr>
        <sz val="12"/>
        <rFont val="HGPｺﾞｼｯｸM"/>
        <family val="3"/>
        <charset val="128"/>
      </rPr>
      <t>　年間教育時間</t>
    </r>
    <rPh sb="6" eb="8">
      <t>キョウイク</t>
    </rPh>
    <phoneticPr fontId="3"/>
  </si>
  <si>
    <r>
      <t>(</t>
    </r>
    <r>
      <rPr>
        <sz val="12"/>
        <rFont val="HGPｺﾞｼｯｸM"/>
        <family val="3"/>
        <charset val="128"/>
      </rPr>
      <t>ｇ</t>
    </r>
    <r>
      <rPr>
        <sz val="12"/>
        <rFont val="Century"/>
        <family val="1"/>
      </rPr>
      <t>)</t>
    </r>
    <phoneticPr fontId="3"/>
  </si>
  <si>
    <r>
      <t>(</t>
    </r>
    <r>
      <rPr>
        <sz val="12"/>
        <rFont val="HGPｺﾞｼｯｸM"/>
        <family val="3"/>
        <charset val="128"/>
      </rPr>
      <t>ｈ</t>
    </r>
    <r>
      <rPr>
        <sz val="12"/>
        <rFont val="Century"/>
        <family val="1"/>
      </rPr>
      <t>)</t>
    </r>
    <phoneticPr fontId="3"/>
  </si>
  <si>
    <r>
      <t>(</t>
    </r>
    <r>
      <rPr>
        <sz val="12"/>
        <rFont val="HGPｺﾞｼｯｸM"/>
        <family val="3"/>
        <charset val="128"/>
      </rPr>
      <t>ｇ</t>
    </r>
    <r>
      <rPr>
        <sz val="12"/>
        <rFont val="Century"/>
        <family val="1"/>
      </rPr>
      <t>)×(</t>
    </r>
    <r>
      <rPr>
        <sz val="12"/>
        <rFont val="HGPｺﾞｼｯｸM"/>
        <family val="3"/>
        <charset val="128"/>
      </rPr>
      <t>ｈ</t>
    </r>
    <r>
      <rPr>
        <sz val="12"/>
        <rFont val="Century"/>
        <family val="1"/>
      </rPr>
      <t>)</t>
    </r>
    <phoneticPr fontId="3"/>
  </si>
  <si>
    <r>
      <t>時間</t>
    </r>
    <r>
      <rPr>
        <sz val="12"/>
        <rFont val="Century"/>
        <family val="1"/>
      </rPr>
      <t>(</t>
    </r>
    <r>
      <rPr>
        <sz val="12"/>
        <rFont val="HGPｺﾞｼｯｸM"/>
        <family val="3"/>
        <charset val="128"/>
      </rPr>
      <t>ｉ</t>
    </r>
    <r>
      <rPr>
        <sz val="12"/>
        <rFont val="Century"/>
        <family val="1"/>
      </rPr>
      <t>)</t>
    </r>
    <phoneticPr fontId="3"/>
  </si>
  <si>
    <r>
      <t>(</t>
    </r>
    <r>
      <rPr>
        <sz val="12"/>
        <rFont val="HGPｺﾞｼｯｸM"/>
        <family val="3"/>
        <charset val="128"/>
      </rPr>
      <t>４</t>
    </r>
    <r>
      <rPr>
        <sz val="12"/>
        <rFont val="Century"/>
        <family val="1"/>
      </rPr>
      <t>)</t>
    </r>
    <r>
      <rPr>
        <sz val="12"/>
        <rFont val="HGPｺﾞｼｯｸM"/>
        <family val="3"/>
        <charset val="128"/>
      </rPr>
      <t>　預かり保育担当者数</t>
    </r>
    <phoneticPr fontId="3"/>
  </si>
  <si>
    <r>
      <t>名</t>
    </r>
    <r>
      <rPr>
        <sz val="12"/>
        <rFont val="Century"/>
        <family val="1"/>
      </rPr>
      <t>(</t>
    </r>
    <r>
      <rPr>
        <sz val="12"/>
        <rFont val="HGPｺﾞｼｯｸM"/>
        <family val="3"/>
        <charset val="128"/>
      </rPr>
      <t>ｊ</t>
    </r>
    <r>
      <rPr>
        <sz val="12"/>
        <rFont val="Century"/>
        <family val="1"/>
      </rPr>
      <t>)</t>
    </r>
    <phoneticPr fontId="3"/>
  </si>
  <si>
    <r>
      <t>名</t>
    </r>
    <r>
      <rPr>
        <sz val="12"/>
        <rFont val="Century"/>
        <family val="1"/>
      </rPr>
      <t>(</t>
    </r>
    <r>
      <rPr>
        <sz val="12"/>
        <rFont val="HGPｺﾞｼｯｸM"/>
        <family val="3"/>
        <charset val="128"/>
      </rPr>
      <t>ｋ</t>
    </r>
    <r>
      <rPr>
        <sz val="12"/>
        <rFont val="Century"/>
        <family val="1"/>
      </rPr>
      <t>)</t>
    </r>
    <phoneticPr fontId="3"/>
  </si>
  <si>
    <t>預かり保育年間実施時間(f)</t>
    <phoneticPr fontId="3"/>
  </si>
  <si>
    <t>預かり保育年間実施時間(f)＋年間教育時間(i)</t>
    <phoneticPr fontId="3"/>
  </si>
  <si>
    <r>
      <t>通常時の預かり保育担当者数</t>
    </r>
    <r>
      <rPr>
        <sz val="12"/>
        <rFont val="Century"/>
        <family val="1"/>
      </rPr>
      <t>(j)</t>
    </r>
    <phoneticPr fontId="3"/>
  </si>
  <si>
    <r>
      <t>預かり保育に従事する兼任職員数</t>
    </r>
    <r>
      <rPr>
        <sz val="12"/>
        <rFont val="Century"/>
        <family val="1"/>
      </rPr>
      <t>(k)</t>
    </r>
    <rPh sb="10" eb="12">
      <t>ケンニン</t>
    </rPh>
    <phoneticPr fontId="3"/>
  </si>
  <si>
    <t>補助金交付申請額 ※１</t>
    <phoneticPr fontId="3"/>
  </si>
  <si>
    <t>免許・資格が無い担当者の該当要件</t>
    <phoneticPr fontId="3"/>
  </si>
  <si>
    <t>※「免許・資格」欄には，幼稚園教諭免許または保育士資格を有する方に「有」，有しない方に「無」と記入します。
なお，「無」を選択した場合は，「免許・資格が無い担当者の該当要件」欄に次のア～オのいずれの要件に該当するかを記入してください。</t>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phoneticPr fontId="3"/>
  </si>
  <si>
    <t>ア．市町村長等が行う研修を修了した者</t>
  </si>
  <si>
    <t>イ．小学校教諭普通免許状所有者</t>
  </si>
  <si>
    <t>ウ．養護教諭普通免許状所有者</t>
  </si>
  <si>
    <t>エ．幼稚園教諭教職員過程又は保育士養成課程を履修中の学生で，幼児の心身の発達や幼児に対する教育・保育に係る基礎的な知識を習得していると認められる者。</t>
  </si>
  <si>
    <t>オ．幼稚園教諭，小学校教諭又は養護教諭の普通免許状を有していた者（教育職員免許法（昭和24年法律第147号）第10条第１項又は第11条第４項の規定により免許状が失効した者を除く。）</t>
  </si>
  <si>
    <t>適用</t>
    <rPh sb="0" eb="2">
      <t>テキヨウ</t>
    </rPh>
    <phoneticPr fontId="3"/>
  </si>
  <si>
    <t>非適用（以下記入不要です）</t>
    <rPh sb="0" eb="1">
      <t>ヒ</t>
    </rPh>
    <rPh sb="1" eb="3">
      <t>テキヨウ</t>
    </rPh>
    <rPh sb="4" eb="6">
      <t>イカ</t>
    </rPh>
    <rPh sb="6" eb="8">
      <t>キニュウ</t>
    </rPh>
    <rPh sb="8" eb="10">
      <t>フヨウ</t>
    </rPh>
    <phoneticPr fontId="3"/>
  </si>
  <si>
    <t>【障害児単価適用の要件】</t>
    <rPh sb="1" eb="3">
      <t>ショウガイ</t>
    </rPh>
    <rPh sb="3" eb="4">
      <t>ジ</t>
    </rPh>
    <rPh sb="4" eb="6">
      <t>タンカ</t>
    </rPh>
    <rPh sb="6" eb="8">
      <t>テキヨウ</t>
    </rPh>
    <rPh sb="9" eb="11">
      <t>ヨウケン</t>
    </rPh>
    <phoneticPr fontId="3"/>
  </si>
  <si>
    <t>障害児を受け入れる幼稚園等において，当該幼稚園等が実施する一時預かり事業を当該障害児が利用する際に，職員配置基準に基づく職員配置を超えて教育・保育従事者を配置（加配）すること。</t>
    <rPh sb="0" eb="2">
      <t>ショウガイ</t>
    </rPh>
    <rPh sb="2" eb="3">
      <t>ジ</t>
    </rPh>
    <rPh sb="4" eb="5">
      <t>ウ</t>
    </rPh>
    <rPh sb="6" eb="7">
      <t>イ</t>
    </rPh>
    <rPh sb="9" eb="12">
      <t>ヨウチエン</t>
    </rPh>
    <rPh sb="12" eb="13">
      <t>トウ</t>
    </rPh>
    <rPh sb="18" eb="20">
      <t>トウガイ</t>
    </rPh>
    <rPh sb="20" eb="23">
      <t>ヨウチエン</t>
    </rPh>
    <rPh sb="23" eb="24">
      <t>トウ</t>
    </rPh>
    <rPh sb="25" eb="27">
      <t>ジッシ</t>
    </rPh>
    <rPh sb="29" eb="31">
      <t>イチジ</t>
    </rPh>
    <rPh sb="31" eb="32">
      <t>アズ</t>
    </rPh>
    <rPh sb="34" eb="36">
      <t>ジギョウ</t>
    </rPh>
    <rPh sb="37" eb="39">
      <t>トウガイ</t>
    </rPh>
    <rPh sb="39" eb="41">
      <t>ショウガイ</t>
    </rPh>
    <rPh sb="41" eb="42">
      <t>ジ</t>
    </rPh>
    <rPh sb="43" eb="45">
      <t>リヨウ</t>
    </rPh>
    <rPh sb="47" eb="48">
      <t>サイ</t>
    </rPh>
    <rPh sb="50" eb="52">
      <t>ショクイン</t>
    </rPh>
    <rPh sb="52" eb="54">
      <t>ハイチ</t>
    </rPh>
    <rPh sb="54" eb="56">
      <t>キジュン</t>
    </rPh>
    <rPh sb="57" eb="58">
      <t>モト</t>
    </rPh>
    <rPh sb="60" eb="62">
      <t>ショクイン</t>
    </rPh>
    <rPh sb="62" eb="64">
      <t>ハイチ</t>
    </rPh>
    <rPh sb="65" eb="66">
      <t>コ</t>
    </rPh>
    <rPh sb="68" eb="70">
      <t>キョウイク</t>
    </rPh>
    <rPh sb="71" eb="73">
      <t>ホイク</t>
    </rPh>
    <rPh sb="73" eb="76">
      <t>ジュウジシャ</t>
    </rPh>
    <rPh sb="77" eb="79">
      <t>ハイチ</t>
    </rPh>
    <rPh sb="80" eb="82">
      <t>カハイ</t>
    </rPh>
    <phoneticPr fontId="3"/>
  </si>
  <si>
    <t>【対象となる児童】</t>
    <rPh sb="1" eb="3">
      <t>タイショウ</t>
    </rPh>
    <rPh sb="6" eb="8">
      <t>ジドウ</t>
    </rPh>
    <phoneticPr fontId="3"/>
  </si>
  <si>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rPh sb="0" eb="2">
      <t>トクベツ</t>
    </rPh>
    <rPh sb="2" eb="4">
      <t>ジドウ</t>
    </rPh>
    <rPh sb="4" eb="6">
      <t>フヨウ</t>
    </rPh>
    <rPh sb="6" eb="8">
      <t>テアテ</t>
    </rPh>
    <rPh sb="8" eb="10">
      <t>ショウショ</t>
    </rPh>
    <rPh sb="11" eb="13">
      <t>ショジ</t>
    </rPh>
    <rPh sb="15" eb="17">
      <t>ジドウ</t>
    </rPh>
    <rPh sb="18" eb="20">
      <t>シンタイ</t>
    </rPh>
    <rPh sb="20" eb="23">
      <t>ショウガイシャ</t>
    </rPh>
    <rPh sb="23" eb="25">
      <t>テチョウ</t>
    </rPh>
    <rPh sb="26" eb="28">
      <t>リョウイク</t>
    </rPh>
    <rPh sb="28" eb="30">
      <t>テチョウ</t>
    </rPh>
    <rPh sb="30" eb="31">
      <t>マタ</t>
    </rPh>
    <rPh sb="32" eb="34">
      <t>セイシン</t>
    </rPh>
    <rPh sb="34" eb="37">
      <t>ショウガイシャ</t>
    </rPh>
    <rPh sb="37" eb="39">
      <t>フクシ</t>
    </rPh>
    <rPh sb="39" eb="41">
      <t>テチョウ</t>
    </rPh>
    <rPh sb="42" eb="44">
      <t>ショジ</t>
    </rPh>
    <rPh sb="46" eb="48">
      <t>ジドウ</t>
    </rPh>
    <rPh sb="49" eb="51">
      <t>イシ</t>
    </rPh>
    <rPh sb="52" eb="54">
      <t>ジュンカイ</t>
    </rPh>
    <rPh sb="54" eb="56">
      <t>シエン</t>
    </rPh>
    <rPh sb="56" eb="59">
      <t>センモンイン</t>
    </rPh>
    <rPh sb="59" eb="60">
      <t>トウ</t>
    </rPh>
    <rPh sb="60" eb="62">
      <t>ショウガイ</t>
    </rPh>
    <rPh sb="63" eb="64">
      <t>カン</t>
    </rPh>
    <rPh sb="66" eb="69">
      <t>センモンテキ</t>
    </rPh>
    <rPh sb="69" eb="71">
      <t>チケン</t>
    </rPh>
    <rPh sb="72" eb="73">
      <t>ユウ</t>
    </rPh>
    <rPh sb="75" eb="76">
      <t>モノ</t>
    </rPh>
    <rPh sb="79" eb="82">
      <t>イケントウ</t>
    </rPh>
    <rPh sb="85" eb="87">
      <t>ショウガイ</t>
    </rPh>
    <rPh sb="88" eb="89">
      <t>ユウ</t>
    </rPh>
    <rPh sb="92" eb="93">
      <t>ミト</t>
    </rPh>
    <rPh sb="97" eb="99">
      <t>ジドウ</t>
    </rPh>
    <rPh sb="101" eb="102">
      <t>タ</t>
    </rPh>
    <rPh sb="103" eb="105">
      <t>ケンコウ</t>
    </rPh>
    <rPh sb="105" eb="106">
      <t>メン</t>
    </rPh>
    <rPh sb="107" eb="109">
      <t>ハッタツ</t>
    </rPh>
    <rPh sb="109" eb="110">
      <t>メン</t>
    </rPh>
    <rPh sb="114" eb="116">
      <t>トクベツ</t>
    </rPh>
    <rPh sb="117" eb="119">
      <t>シエン</t>
    </rPh>
    <rPh sb="120" eb="121">
      <t>ヨウ</t>
    </rPh>
    <rPh sb="124" eb="126">
      <t>シチョウ</t>
    </rPh>
    <rPh sb="127" eb="128">
      <t>ミト</t>
    </rPh>
    <rPh sb="130" eb="132">
      <t>ジドウ</t>
    </rPh>
    <phoneticPr fontId="3"/>
  </si>
  <si>
    <t>添付書類</t>
    <rPh sb="0" eb="2">
      <t>テンプ</t>
    </rPh>
    <rPh sb="2" eb="4">
      <t>ショルイ</t>
    </rPh>
    <phoneticPr fontId="3"/>
  </si>
  <si>
    <r>
      <t>①障害児単価の適用について</t>
    </r>
    <r>
      <rPr>
        <sz val="16"/>
        <rFont val="HGPｺﾞｼｯｸM"/>
        <family val="3"/>
        <charset val="128"/>
      </rPr>
      <t>　</t>
    </r>
    <r>
      <rPr>
        <sz val="14"/>
        <rFont val="HGPｺﾞｼｯｸM"/>
        <family val="3"/>
        <charset val="128"/>
      </rPr>
      <t>※下記要件を満たす場合に適用となります。</t>
    </r>
    <rPh sb="1" eb="3">
      <t>ショウガイ</t>
    </rPh>
    <rPh sb="3" eb="4">
      <t>ジ</t>
    </rPh>
    <rPh sb="4" eb="6">
      <t>タンカ</t>
    </rPh>
    <rPh sb="7" eb="9">
      <t>テキヨウ</t>
    </rPh>
    <rPh sb="15" eb="17">
      <t>カキ</t>
    </rPh>
    <rPh sb="17" eb="19">
      <t>ヨウケン</t>
    </rPh>
    <rPh sb="20" eb="21">
      <t>ミ</t>
    </rPh>
    <rPh sb="23" eb="25">
      <t>バアイ</t>
    </rPh>
    <rPh sb="26" eb="28">
      <t>テキヨウ</t>
    </rPh>
    <phoneticPr fontId="3"/>
  </si>
  <si>
    <t>②対象児童と年間利用日数</t>
    <rPh sb="1" eb="3">
      <t>タイショウ</t>
    </rPh>
    <rPh sb="3" eb="5">
      <t>ジドウ</t>
    </rPh>
    <rPh sb="6" eb="8">
      <t>ネンカン</t>
    </rPh>
    <rPh sb="8" eb="10">
      <t>リヨウ</t>
    </rPh>
    <rPh sb="10" eb="12">
      <t>ニッスウ</t>
    </rPh>
    <phoneticPr fontId="3"/>
  </si>
  <si>
    <t>合計日数（延べ人数）</t>
    <rPh sb="0" eb="2">
      <t>ゴウケイ</t>
    </rPh>
    <rPh sb="2" eb="4">
      <t>ニッスウ</t>
    </rPh>
    <rPh sb="5" eb="6">
      <t>ノ</t>
    </rPh>
    <rPh sb="7" eb="9">
      <t>ニンズウ</t>
    </rPh>
    <phoneticPr fontId="3"/>
  </si>
  <si>
    <t>ⅰ　仙台市認定こども園特別支援教育・保育経費補助金の対象児童</t>
    <phoneticPr fontId="3"/>
  </si>
  <si>
    <t>ⅱ　宮城県の特別支援教育教育費補助金の対象児童</t>
    <phoneticPr fontId="3"/>
  </si>
  <si>
    <t>ⅲ　その他の健康面・発達面において特別な支援を要する児童</t>
    <phoneticPr fontId="3"/>
  </si>
  <si>
    <t>県補助金の対象児童となっていることが分かる書類（当該年度の心身障害児の認定に係る通知等）の写し</t>
    <phoneticPr fontId="3"/>
  </si>
  <si>
    <t>各種手帳や公的機関等の判定書等，障害の事実が確認できる書類の写し</t>
    <phoneticPr fontId="3"/>
  </si>
  <si>
    <t>不要</t>
    <phoneticPr fontId="3"/>
  </si>
  <si>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rPh sb="0" eb="2">
      <t>キョウイク</t>
    </rPh>
    <rPh sb="2" eb="4">
      <t>ジカン</t>
    </rPh>
    <rPh sb="4" eb="5">
      <t>ナイ</t>
    </rPh>
    <rPh sb="9" eb="11">
      <t>トクベツ</t>
    </rPh>
    <rPh sb="12" eb="14">
      <t>シエン</t>
    </rPh>
    <rPh sb="15" eb="16">
      <t>ヨウ</t>
    </rPh>
    <rPh sb="22" eb="23">
      <t>スデ</t>
    </rPh>
    <rPh sb="24" eb="26">
      <t>タヨウ</t>
    </rPh>
    <rPh sb="27" eb="30">
      <t>ジギョウシャ</t>
    </rPh>
    <rPh sb="31" eb="33">
      <t>サンニュウ</t>
    </rPh>
    <rPh sb="33" eb="35">
      <t>ソクシン</t>
    </rPh>
    <rPh sb="36" eb="38">
      <t>ノウリョク</t>
    </rPh>
    <rPh sb="38" eb="40">
      <t>カツヨウ</t>
    </rPh>
    <rPh sb="40" eb="42">
      <t>ジギョウ</t>
    </rPh>
    <rPh sb="43" eb="45">
      <t>ニンテイ</t>
    </rPh>
    <rPh sb="48" eb="49">
      <t>エン</t>
    </rPh>
    <rPh sb="49" eb="51">
      <t>トクベツ</t>
    </rPh>
    <rPh sb="51" eb="53">
      <t>シエン</t>
    </rPh>
    <rPh sb="53" eb="55">
      <t>キョウイク</t>
    </rPh>
    <rPh sb="56" eb="58">
      <t>ホイク</t>
    </rPh>
    <rPh sb="58" eb="60">
      <t>ケイヒ</t>
    </rPh>
    <rPh sb="62" eb="66">
      <t>トドウフケン</t>
    </rPh>
    <rPh sb="66" eb="67">
      <t>トウ</t>
    </rPh>
    <rPh sb="70" eb="72">
      <t>ホジョ</t>
    </rPh>
    <rPh sb="72" eb="74">
      <t>ジギョウ</t>
    </rPh>
    <rPh sb="74" eb="75">
      <t>トウ</t>
    </rPh>
    <rPh sb="76" eb="78">
      <t>タイショウ</t>
    </rPh>
    <rPh sb="84" eb="86">
      <t>ジドウ</t>
    </rPh>
    <rPh sb="87" eb="88">
      <t>シタ</t>
    </rPh>
    <rPh sb="93" eb="95">
      <t>ガイトウ</t>
    </rPh>
    <rPh sb="97" eb="99">
      <t>ジドウ</t>
    </rPh>
    <phoneticPr fontId="3"/>
  </si>
  <si>
    <t>Ａ
特別な支援を要する児童</t>
    <rPh sb="2" eb="4">
      <t>トクベツ</t>
    </rPh>
    <rPh sb="5" eb="7">
      <t>シエン</t>
    </rPh>
    <rPh sb="8" eb="9">
      <t>ヨウ</t>
    </rPh>
    <rPh sb="11" eb="13">
      <t>ジドウ</t>
    </rPh>
    <phoneticPr fontId="3"/>
  </si>
  <si>
    <t>②長期休業日の平日</t>
    <rPh sb="1" eb="3">
      <t>チョウキ</t>
    </rPh>
    <rPh sb="3" eb="6">
      <t>キュウギョウビ</t>
    </rPh>
    <rPh sb="7" eb="9">
      <t>ヘイジツ</t>
    </rPh>
    <phoneticPr fontId="3"/>
  </si>
  <si>
    <t>③休日</t>
    <rPh sb="1" eb="3">
      <t>キュウジツ</t>
    </rPh>
    <phoneticPr fontId="3"/>
  </si>
  <si>
    <t>区分</t>
    <rPh sb="0" eb="2">
      <t>クブン</t>
    </rPh>
    <phoneticPr fontId="3"/>
  </si>
  <si>
    <t>Ｂ　特別な支援を要する児童以外の児童</t>
    <rPh sb="2" eb="4">
      <t>トクベツ</t>
    </rPh>
    <rPh sb="5" eb="7">
      <t>シエン</t>
    </rPh>
    <rPh sb="8" eb="9">
      <t>ヨウ</t>
    </rPh>
    <rPh sb="11" eb="13">
      <t>ジドウ</t>
    </rPh>
    <rPh sb="13" eb="15">
      <t>イガイ</t>
    </rPh>
    <rPh sb="16" eb="18">
      <t>ジドウ</t>
    </rPh>
    <phoneticPr fontId="3"/>
  </si>
  <si>
    <t>①教育時間前後の平日</t>
    <rPh sb="1" eb="3">
      <t>キョウイク</t>
    </rPh>
    <rPh sb="3" eb="5">
      <t>ジカン</t>
    </rPh>
    <rPh sb="5" eb="7">
      <t>ゼンゴ</t>
    </rPh>
    <rPh sb="8" eb="10">
      <t>ヘイジツ</t>
    </rPh>
    <phoneticPr fontId="3"/>
  </si>
  <si>
    <t>年間利用
人数（延べ）</t>
    <rPh sb="2" eb="4">
      <t>リヨウ</t>
    </rPh>
    <rPh sb="8" eb="9">
      <t>ノ</t>
    </rPh>
    <phoneticPr fontId="49"/>
  </si>
  <si>
    <t>年間利用
人数（延べ）</t>
    <rPh sb="2" eb="4">
      <t>リヨウ</t>
    </rPh>
    <phoneticPr fontId="49"/>
  </si>
  <si>
    <t>年間利用
人数（延べ）</t>
    <rPh sb="0" eb="2">
      <t>ネンカン</t>
    </rPh>
    <rPh sb="2" eb="4">
      <t>リヨウ</t>
    </rPh>
    <rPh sb="5" eb="7">
      <t>ニンズウ</t>
    </rPh>
    <phoneticPr fontId="3"/>
  </si>
  <si>
    <t>（ネ）</t>
    <phoneticPr fontId="3"/>
  </si>
  <si>
    <t>（ノ）</t>
    <phoneticPr fontId="3"/>
  </si>
  <si>
    <t>（ハ）</t>
    <phoneticPr fontId="3"/>
  </si>
  <si>
    <t>・</t>
    <phoneticPr fontId="3"/>
  </si>
  <si>
    <t>（ア）小数第３位を切り捨て</t>
    <rPh sb="3" eb="5">
      <t>ショウスウ</t>
    </rPh>
    <rPh sb="5" eb="6">
      <t>ダイ</t>
    </rPh>
    <rPh sb="7" eb="8">
      <t>イ</t>
    </rPh>
    <rPh sb="9" eb="10">
      <t>キ</t>
    </rPh>
    <rPh sb="11" eb="12">
      <t>ス</t>
    </rPh>
    <phoneticPr fontId="3"/>
  </si>
  <si>
    <t>（ウ）</t>
    <phoneticPr fontId="3"/>
  </si>
  <si>
    <t>（ヒ）</t>
    <phoneticPr fontId="3"/>
  </si>
  <si>
    <t>（フ）</t>
    <phoneticPr fontId="3"/>
  </si>
  <si>
    <t>延べ利用児童数（エ～キ）</t>
    <rPh sb="0" eb="1">
      <t>ノ</t>
    </rPh>
    <rPh sb="2" eb="4">
      <t>リヨウ</t>
    </rPh>
    <rPh sb="4" eb="6">
      <t>ジドウ</t>
    </rPh>
    <rPh sb="6" eb="7">
      <t>スウ</t>
    </rPh>
    <phoneticPr fontId="3"/>
  </si>
  <si>
    <t>８時間未満（ク～サ）</t>
    <rPh sb="1" eb="3">
      <t>ジカン</t>
    </rPh>
    <rPh sb="3" eb="5">
      <t>ミマン</t>
    </rPh>
    <phoneticPr fontId="3"/>
  </si>
  <si>
    <t>８時間以上（シ～ソ）</t>
    <rPh sb="1" eb="3">
      <t>ジカン</t>
    </rPh>
    <rPh sb="3" eb="5">
      <t>イジョウ</t>
    </rPh>
    <phoneticPr fontId="3"/>
  </si>
  <si>
    <t>延べ利用児童数（タ～ヌ）</t>
    <rPh sb="0" eb="1">
      <t>ノ</t>
    </rPh>
    <rPh sb="2" eb="4">
      <t>リヨウ</t>
    </rPh>
    <rPh sb="4" eb="6">
      <t>ジドウ</t>
    </rPh>
    <rPh sb="6" eb="7">
      <t>スウ</t>
    </rPh>
    <phoneticPr fontId="3"/>
  </si>
  <si>
    <t>延べ利用児童数（キ+ソ+テ+ヌ）</t>
    <rPh sb="0" eb="1">
      <t>ノ</t>
    </rPh>
    <rPh sb="2" eb="4">
      <t>リヨウ</t>
    </rPh>
    <rPh sb="4" eb="6">
      <t>ジドウ</t>
    </rPh>
    <rPh sb="6" eb="7">
      <t>スウ</t>
    </rPh>
    <phoneticPr fontId="3"/>
  </si>
  <si>
    <t>延べ利用児童数（サ）</t>
    <rPh sb="0" eb="1">
      <t>ノ</t>
    </rPh>
    <rPh sb="2" eb="4">
      <t>リヨウ</t>
    </rPh>
    <rPh sb="4" eb="6">
      <t>ジドウ</t>
    </rPh>
    <rPh sb="6" eb="7">
      <t>スウ</t>
    </rPh>
    <phoneticPr fontId="3"/>
  </si>
  <si>
    <t>特別な支援を要する園児</t>
    <rPh sb="0" eb="2">
      <t>トクベツ</t>
    </rPh>
    <rPh sb="3" eb="5">
      <t>シエン</t>
    </rPh>
    <rPh sb="6" eb="7">
      <t>ヨウ</t>
    </rPh>
    <rPh sb="9" eb="10">
      <t>エン</t>
    </rPh>
    <rPh sb="10" eb="11">
      <t>ジ</t>
    </rPh>
    <phoneticPr fontId="3"/>
  </si>
  <si>
    <t>延べ利用児童数（ウ）</t>
    <rPh sb="0" eb="1">
      <t>ノ</t>
    </rPh>
    <rPh sb="2" eb="4">
      <t>リヨウ</t>
    </rPh>
    <rPh sb="4" eb="6">
      <t>ジドウ</t>
    </rPh>
    <rPh sb="6" eb="7">
      <t>スウ</t>
    </rPh>
    <phoneticPr fontId="3"/>
  </si>
  <si>
    <t>特別な支援を要する園児以外の園児</t>
    <rPh sb="0" eb="2">
      <t>トクベツ</t>
    </rPh>
    <rPh sb="3" eb="5">
      <t>シエン</t>
    </rPh>
    <rPh sb="6" eb="7">
      <t>ヨウ</t>
    </rPh>
    <rPh sb="9" eb="10">
      <t>エン</t>
    </rPh>
    <rPh sb="10" eb="11">
      <t>ジ</t>
    </rPh>
    <rPh sb="11" eb="13">
      <t>イガイ</t>
    </rPh>
    <rPh sb="14" eb="15">
      <t>エン</t>
    </rPh>
    <rPh sb="15" eb="16">
      <t>ジ</t>
    </rPh>
    <phoneticPr fontId="3"/>
  </si>
  <si>
    <t>※１　高い方の金額が補助単価となります。</t>
    <phoneticPr fontId="3"/>
  </si>
  <si>
    <t>※１　補助対象経費と補助額(交付上限額)のいずれか低い方の額が，補助金交付申請額となります。</t>
    <phoneticPr fontId="3"/>
  </si>
  <si>
    <t>【該当事由と添付書類】</t>
  </si>
  <si>
    <t>該当事由</t>
    <phoneticPr fontId="3"/>
  </si>
  <si>
    <t>８時間以下</t>
    <phoneticPr fontId="3"/>
  </si>
  <si>
    <t>８時間超え10時間未満</t>
    <phoneticPr fontId="3"/>
  </si>
  <si>
    <t>10時間以上11時間未満</t>
    <phoneticPr fontId="3"/>
  </si>
  <si>
    <t>11時間以上</t>
    <phoneticPr fontId="3"/>
  </si>
  <si>
    <t>（タ）</t>
    <phoneticPr fontId="3"/>
  </si>
  <si>
    <t>（チ）</t>
    <phoneticPr fontId="3"/>
  </si>
  <si>
    <t>（ツ）</t>
    <phoneticPr fontId="3"/>
  </si>
  <si>
    <t>（テ）</t>
    <phoneticPr fontId="3"/>
  </si>
  <si>
    <t>③休日分（土日祝日等（長期休業日分も含む））</t>
  </si>
  <si>
    <t>④幼稚園在園児以外（平日＋長期休業日＋休日）</t>
    <phoneticPr fontId="3"/>
  </si>
  <si>
    <t>（ト）</t>
    <phoneticPr fontId="3"/>
  </si>
  <si>
    <t>（ナ）</t>
    <phoneticPr fontId="3"/>
  </si>
  <si>
    <t>（ニ）</t>
    <phoneticPr fontId="3"/>
  </si>
  <si>
    <t>（ヌ）</t>
    <phoneticPr fontId="3"/>
  </si>
  <si>
    <r>
      <t>①教育時間前後の</t>
    </r>
    <r>
      <rPr>
        <b/>
        <u/>
        <sz val="16"/>
        <color theme="1"/>
        <rFont val="HGPｺﾞｼｯｸM"/>
        <family val="3"/>
        <charset val="128"/>
      </rPr>
      <t>平日</t>
    </r>
    <phoneticPr fontId="3"/>
  </si>
  <si>
    <t>※仙台市の１号認定児のみを計上してください。なお，特別な支援を要する児童について障害児単価の適用を受ける場合は，当該障害児の人数は除いてください。</t>
    <phoneticPr fontId="3"/>
  </si>
  <si>
    <t>合計</t>
    <rPh sb="0" eb="2">
      <t>ゴウケイ</t>
    </rPh>
    <phoneticPr fontId="3"/>
  </si>
  <si>
    <t>（エ）～（キ）</t>
    <phoneticPr fontId="3"/>
  </si>
  <si>
    <t>（ク）～（ソ）</t>
    <phoneticPr fontId="3"/>
  </si>
  <si>
    <t>（タ）～（テ）</t>
    <phoneticPr fontId="3"/>
  </si>
  <si>
    <t>（ト）～（ヌ）</t>
    <phoneticPr fontId="3"/>
  </si>
  <si>
    <t>対象児童氏名</t>
    <rPh sb="0" eb="2">
      <t>タイショウ</t>
    </rPh>
    <rPh sb="2" eb="4">
      <t>ジドウ</t>
    </rPh>
    <rPh sb="4" eb="6">
      <t>シメイ</t>
    </rPh>
    <phoneticPr fontId="3"/>
  </si>
  <si>
    <t>生年月日</t>
    <rPh sb="0" eb="2">
      <t>セイネン</t>
    </rPh>
    <rPh sb="2" eb="4">
      <t>ガッピ</t>
    </rPh>
    <phoneticPr fontId="3"/>
  </si>
  <si>
    <t>該当事由</t>
    <rPh sb="0" eb="2">
      <t>ガイトウ</t>
    </rPh>
    <rPh sb="2" eb="4">
      <t>ジユウ</t>
    </rPh>
    <phoneticPr fontId="3"/>
  </si>
  <si>
    <t>預かり保育年間利用
日数（延べ人数）</t>
    <phoneticPr fontId="3"/>
  </si>
  <si>
    <t>※基本分の補助単価は，通常の教育時間の平日及び長期休業日の平日の合計年間延べ利用児童数が2,000人を超える場合は400円に，年間延べ利用児童数が2,000人以下の場合は｛（1,600,000÷年間延べ利用児童数（教育時間前後の平日））－400｝円（10円未満切捨て）になります。</t>
    <phoneticPr fontId="3"/>
  </si>
  <si>
    <r>
      <t>（１）特別な支援を要する児童（障害児）分　</t>
    </r>
    <r>
      <rPr>
        <sz val="14"/>
        <rFont val="HGPｺﾞｼｯｸM"/>
        <family val="3"/>
        <charset val="128"/>
      </rPr>
      <t>※仙台市の１号認定児のみを計上してください。</t>
    </r>
    <rPh sb="3" eb="5">
      <t>トクベツ</t>
    </rPh>
    <rPh sb="6" eb="8">
      <t>シエン</t>
    </rPh>
    <rPh sb="9" eb="10">
      <t>ヨウ</t>
    </rPh>
    <rPh sb="12" eb="14">
      <t>ジドウ</t>
    </rPh>
    <rPh sb="15" eb="17">
      <t>ショウガイ</t>
    </rPh>
    <rPh sb="17" eb="18">
      <t>ジ</t>
    </rPh>
    <rPh sb="19" eb="20">
      <t>ブン</t>
    </rPh>
    <phoneticPr fontId="3"/>
  </si>
  <si>
    <r>
      <t>（２）特別な支援を要する児童（障害児）以外の児童分　</t>
    </r>
    <r>
      <rPr>
        <sz val="14"/>
        <rFont val="HGPｺﾞｼｯｸM"/>
        <family val="3"/>
        <charset val="128"/>
      </rPr>
      <t/>
    </r>
    <rPh sb="3" eb="5">
      <t>トクベツ</t>
    </rPh>
    <rPh sb="6" eb="8">
      <t>シエン</t>
    </rPh>
    <rPh sb="9" eb="10">
      <t>ヨウ</t>
    </rPh>
    <rPh sb="12" eb="14">
      <t>ジドウ</t>
    </rPh>
    <rPh sb="15" eb="17">
      <t>ショウガイ</t>
    </rPh>
    <rPh sb="17" eb="18">
      <t>ジ</t>
    </rPh>
    <rPh sb="19" eb="21">
      <t>イガイ</t>
    </rPh>
    <rPh sb="22" eb="24">
      <t>ジドウ</t>
    </rPh>
    <rPh sb="24" eb="25">
      <t>ブン</t>
    </rPh>
    <phoneticPr fontId="3"/>
  </si>
  <si>
    <r>
      <t>⑤施設全体の預かり保育利用児童数　</t>
    </r>
    <r>
      <rPr>
        <sz val="14"/>
        <rFont val="HGPｺﾞｼｯｸM"/>
        <family val="3"/>
        <charset val="128"/>
      </rPr>
      <t>※仙台市以外の１号認定児の利用がある場合は、その人数も含めてください。</t>
    </r>
    <rPh sb="1" eb="3">
      <t>シセツ</t>
    </rPh>
    <rPh sb="3" eb="5">
      <t>ゼンタイ</t>
    </rPh>
    <rPh sb="6" eb="7">
      <t>アズ</t>
    </rPh>
    <rPh sb="9" eb="11">
      <t>ホイク</t>
    </rPh>
    <rPh sb="11" eb="13">
      <t>リヨウ</t>
    </rPh>
    <rPh sb="13" eb="15">
      <t>ジドウ</t>
    </rPh>
    <rPh sb="15" eb="16">
      <t>スウ</t>
    </rPh>
    <rPh sb="18" eb="21">
      <t>センダイシ</t>
    </rPh>
    <rPh sb="21" eb="23">
      <t>イガイ</t>
    </rPh>
    <rPh sb="25" eb="26">
      <t>ゴウ</t>
    </rPh>
    <rPh sb="26" eb="28">
      <t>ニンテイ</t>
    </rPh>
    <rPh sb="28" eb="29">
      <t>ジ</t>
    </rPh>
    <rPh sb="30" eb="32">
      <t>リヨウ</t>
    </rPh>
    <rPh sb="35" eb="37">
      <t>バアイ</t>
    </rPh>
    <rPh sb="41" eb="43">
      <t>ニンズウ</t>
    </rPh>
    <rPh sb="44" eb="45">
      <t>フク</t>
    </rPh>
    <phoneticPr fontId="3"/>
  </si>
  <si>
    <t>（エ）を超えた利用時間が２時間未満</t>
    <phoneticPr fontId="49"/>
  </si>
  <si>
    <t>（エ）を超えた利用時間が２時間以上３時間未満</t>
    <rPh sb="18" eb="20">
      <t>ジカン</t>
    </rPh>
    <rPh sb="20" eb="22">
      <t>ミマン</t>
    </rPh>
    <phoneticPr fontId="49"/>
  </si>
  <si>
    <t>（エ）を超えた利用時間が３時間以上</t>
    <phoneticPr fontId="3"/>
  </si>
  <si>
    <t>最初に，</t>
    <rPh sb="0" eb="2">
      <t>サイショ</t>
    </rPh>
    <phoneticPr fontId="3"/>
  </si>
  <si>
    <t>（１）</t>
    <phoneticPr fontId="3"/>
  </si>
  <si>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3"/>
  </si>
  <si>
    <t>（２）</t>
    <phoneticPr fontId="3"/>
  </si>
  <si>
    <t>申請年度を入力してください。</t>
    <rPh sb="0" eb="2">
      <t>シンセイ</t>
    </rPh>
    <rPh sb="2" eb="4">
      <t>ネンド</t>
    </rPh>
    <rPh sb="5" eb="7">
      <t>ニュウリョク</t>
    </rPh>
    <phoneticPr fontId="3"/>
  </si>
  <si>
    <t>（３）</t>
    <phoneticPr fontId="3"/>
  </si>
  <si>
    <t>（４）</t>
    <phoneticPr fontId="3"/>
  </si>
  <si>
    <t>幼稚園（新制度）</t>
    <rPh sb="0" eb="3">
      <t>ヨウチエン</t>
    </rPh>
    <rPh sb="4" eb="7">
      <t>シンセイド</t>
    </rPh>
    <phoneticPr fontId="49"/>
  </si>
  <si>
    <t>認定こども園</t>
    <rPh sb="0" eb="2">
      <t>ニンテイ</t>
    </rPh>
    <rPh sb="5" eb="6">
      <t>エン</t>
    </rPh>
    <phoneticPr fontId="49"/>
  </si>
  <si>
    <t>年度　仙台市一時預かり事業（幼稚園型）実績報告書</t>
    <rPh sb="6" eb="8">
      <t>イチジ</t>
    </rPh>
    <rPh sb="8" eb="9">
      <t>アズ</t>
    </rPh>
    <rPh sb="11" eb="13">
      <t>ジギョウ</t>
    </rPh>
    <rPh sb="14" eb="17">
      <t>ヨウチエン</t>
    </rPh>
    <rPh sb="17" eb="18">
      <t>ガタ</t>
    </rPh>
    <rPh sb="19" eb="21">
      <t>ジッセキ</t>
    </rPh>
    <rPh sb="21" eb="24">
      <t>ホウコクショ</t>
    </rPh>
    <phoneticPr fontId="3"/>
  </si>
  <si>
    <t>担当者名</t>
    <rPh sb="0" eb="4">
      <t>タントウシャメイ</t>
    </rPh>
    <phoneticPr fontId="3"/>
  </si>
  <si>
    <t>連絡先</t>
    <rPh sb="0" eb="3">
      <t>レンラクサキ</t>
    </rPh>
    <phoneticPr fontId="3"/>
  </si>
  <si>
    <t>印</t>
  </si>
  <si>
    <t>令和</t>
    <rPh sb="0" eb="2">
      <t>レイワ</t>
    </rPh>
    <phoneticPr fontId="75"/>
  </si>
  <si>
    <t>年</t>
    <rPh sb="0" eb="1">
      <t>ネン</t>
    </rPh>
    <phoneticPr fontId="75"/>
  </si>
  <si>
    <t>月</t>
    <rPh sb="0" eb="1">
      <t>ツキ</t>
    </rPh>
    <phoneticPr fontId="75"/>
  </si>
  <si>
    <t>日</t>
    <rPh sb="0" eb="1">
      <t>ニチ</t>
    </rPh>
    <phoneticPr fontId="75"/>
  </si>
  <si>
    <t>（あて先） 仙 台 市 長　</t>
  </si>
  <si>
    <t>（施設類型：</t>
    <phoneticPr fontId="49"/>
  </si>
  <si>
    <t>（施 設 名：</t>
    <rPh sb="1" eb="2">
      <t>シ</t>
    </rPh>
    <rPh sb="3" eb="4">
      <t>セツ</t>
    </rPh>
    <rPh sb="5" eb="6">
      <t>メイ</t>
    </rPh>
    <phoneticPr fontId="3"/>
  </si>
  <si>
    <t>設置者　所在地又は住所　</t>
    <rPh sb="4" eb="7">
      <t>ショザイチ</t>
    </rPh>
    <rPh sb="7" eb="8">
      <t>マタ</t>
    </rPh>
    <rPh sb="9" eb="11">
      <t>ジュウショ</t>
    </rPh>
    <phoneticPr fontId="3"/>
  </si>
  <si>
    <t>法人名　</t>
    <rPh sb="0" eb="2">
      <t>ホウジン</t>
    </rPh>
    <rPh sb="2" eb="3">
      <t>メイ</t>
    </rPh>
    <phoneticPr fontId="75"/>
  </si>
  <si>
    <t>設置者氏名　</t>
    <rPh sb="0" eb="3">
      <t>セッチシャ</t>
    </rPh>
    <rPh sb="3" eb="5">
      <t>シメイ</t>
    </rPh>
    <phoneticPr fontId="3"/>
  </si>
  <si>
    <t>印</t>
    <rPh sb="0" eb="1">
      <t>イン</t>
    </rPh>
    <phoneticPr fontId="3"/>
  </si>
  <si>
    <t>号で交付対象決定されまし</t>
    <rPh sb="0" eb="1">
      <t>ゴウ</t>
    </rPh>
    <rPh sb="2" eb="4">
      <t>コウフ</t>
    </rPh>
    <rPh sb="4" eb="6">
      <t>タイショウ</t>
    </rPh>
    <rPh sb="6" eb="8">
      <t>ケッテイ</t>
    </rPh>
    <phoneticPr fontId="3"/>
  </si>
  <si>
    <t>補助金交付申請額</t>
    <rPh sb="0" eb="3">
      <t>ホジョキン</t>
    </rPh>
    <rPh sb="3" eb="5">
      <t>コウフ</t>
    </rPh>
    <rPh sb="5" eb="7">
      <t>シンセイ</t>
    </rPh>
    <rPh sb="7" eb="8">
      <t>ガク</t>
    </rPh>
    <phoneticPr fontId="3"/>
  </si>
  <si>
    <t>金</t>
    <rPh sb="0" eb="1">
      <t>キン</t>
    </rPh>
    <phoneticPr fontId="3"/>
  </si>
  <si>
    <t>年度　仙台市一時預かり事業（幼稚園型）補助金交付申請書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シンセイ</t>
    </rPh>
    <rPh sb="26" eb="27">
      <t>ショ</t>
    </rPh>
    <phoneticPr fontId="75"/>
  </si>
  <si>
    <t xml:space="preserve">様式第７号  （第10条関係）                            　　　　　　　　　　　　　  </t>
    <rPh sb="8" eb="9">
      <t>ダイ</t>
    </rPh>
    <rPh sb="11" eb="12">
      <t>ジョウ</t>
    </rPh>
    <rPh sb="12" eb="14">
      <t>カンケイ</t>
    </rPh>
    <phoneticPr fontId="75"/>
  </si>
  <si>
    <t>施設CD</t>
    <rPh sb="0" eb="2">
      <t>シセツ</t>
    </rPh>
    <phoneticPr fontId="3"/>
  </si>
  <si>
    <t>施設名</t>
    <rPh sb="0" eb="2">
      <t>シセツ</t>
    </rPh>
    <rPh sb="2" eb="3">
      <t>メイ</t>
    </rPh>
    <phoneticPr fontId="3"/>
  </si>
  <si>
    <t>設置者住所</t>
    <rPh sb="0" eb="3">
      <t>セッチシャ</t>
    </rPh>
    <rPh sb="3" eb="5">
      <t>ジュウショ</t>
    </rPh>
    <phoneticPr fontId="2"/>
  </si>
  <si>
    <t>設置者</t>
    <rPh sb="0" eb="3">
      <t>セッチシャ</t>
    </rPh>
    <phoneticPr fontId="2"/>
  </si>
  <si>
    <t>定員数</t>
    <rPh sb="0" eb="2">
      <t>テイイン</t>
    </rPh>
    <rPh sb="2" eb="3">
      <t>スウ</t>
    </rPh>
    <phoneticPr fontId="2"/>
  </si>
  <si>
    <t>請求書</t>
    <rPh sb="0" eb="3">
      <t>セイキュウショ</t>
    </rPh>
    <phoneticPr fontId="75"/>
  </si>
  <si>
    <t>金額</t>
    <rPh sb="0" eb="2">
      <t>キンガク</t>
    </rPh>
    <phoneticPr fontId="75"/>
  </si>
  <si>
    <t>千</t>
    <rPh sb="0" eb="1">
      <t>セン</t>
    </rPh>
    <phoneticPr fontId="75"/>
  </si>
  <si>
    <t>百</t>
    <rPh sb="0" eb="1">
      <t>ヒャク</t>
    </rPh>
    <phoneticPr fontId="75"/>
  </si>
  <si>
    <t>十</t>
    <rPh sb="0" eb="1">
      <t>１０</t>
    </rPh>
    <phoneticPr fontId="75"/>
  </si>
  <si>
    <t>億</t>
    <rPh sb="0" eb="1">
      <t>オク</t>
    </rPh>
    <phoneticPr fontId="75"/>
  </si>
  <si>
    <t>万</t>
    <rPh sb="0" eb="1">
      <t>マン</t>
    </rPh>
    <phoneticPr fontId="75"/>
  </si>
  <si>
    <t>円</t>
    <rPh sb="0" eb="1">
      <t>エン</t>
    </rPh>
    <phoneticPr fontId="75"/>
  </si>
  <si>
    <t>ただし、</t>
    <phoneticPr fontId="75"/>
  </si>
  <si>
    <t>として</t>
    <phoneticPr fontId="75"/>
  </si>
  <si>
    <t>内訳</t>
    <rPh sb="0" eb="2">
      <t>ウチワケ</t>
    </rPh>
    <phoneticPr fontId="75"/>
  </si>
  <si>
    <t>品名</t>
    <rPh sb="0" eb="2">
      <t>ヒンメイ</t>
    </rPh>
    <phoneticPr fontId="75"/>
  </si>
  <si>
    <t>規格</t>
    <rPh sb="0" eb="2">
      <t>キカク</t>
    </rPh>
    <phoneticPr fontId="75"/>
  </si>
  <si>
    <t>単位</t>
    <rPh sb="0" eb="2">
      <t>タンイ</t>
    </rPh>
    <phoneticPr fontId="75"/>
  </si>
  <si>
    <t>数量</t>
    <rPh sb="0" eb="2">
      <t>スウリョウ</t>
    </rPh>
    <phoneticPr fontId="75"/>
  </si>
  <si>
    <t>単価</t>
    <rPh sb="0" eb="2">
      <t>タンカ</t>
    </rPh>
    <phoneticPr fontId="75"/>
  </si>
  <si>
    <t>小計</t>
    <rPh sb="0" eb="2">
      <t>ショウケイ</t>
    </rPh>
    <phoneticPr fontId="75"/>
  </si>
  <si>
    <t>消費税及び地方消費税</t>
    <rPh sb="0" eb="3">
      <t>ショウヒゼイ</t>
    </rPh>
    <rPh sb="3" eb="4">
      <t>オヨ</t>
    </rPh>
    <rPh sb="5" eb="10">
      <t>チホウショウヒゼイ</t>
    </rPh>
    <phoneticPr fontId="75"/>
  </si>
  <si>
    <t>合計</t>
    <rPh sb="0" eb="2">
      <t>ゴウケイ</t>
    </rPh>
    <phoneticPr fontId="75"/>
  </si>
  <si>
    <t>上記の金額を請求します。</t>
    <rPh sb="0" eb="2">
      <t>ジョウキ</t>
    </rPh>
    <rPh sb="3" eb="5">
      <t>キンガク</t>
    </rPh>
    <rPh sb="6" eb="8">
      <t>セイキュウ</t>
    </rPh>
    <phoneticPr fontId="75"/>
  </si>
  <si>
    <t>（あて先）　仙台市長</t>
    <rPh sb="3" eb="4">
      <t>サキ</t>
    </rPh>
    <rPh sb="6" eb="10">
      <t>センダイシチョウ</t>
    </rPh>
    <phoneticPr fontId="75"/>
  </si>
  <si>
    <t>施設名</t>
    <rPh sb="0" eb="2">
      <t>シセツ</t>
    </rPh>
    <rPh sb="2" eb="3">
      <t>メイ</t>
    </rPh>
    <phoneticPr fontId="75"/>
  </si>
  <si>
    <t>所在地</t>
    <rPh sb="0" eb="3">
      <t>ショザイチ</t>
    </rPh>
    <phoneticPr fontId="75"/>
  </si>
  <si>
    <t>法人名</t>
    <rPh sb="0" eb="2">
      <t>ホウジン</t>
    </rPh>
    <rPh sb="2" eb="3">
      <t>メイ</t>
    </rPh>
    <phoneticPr fontId="75"/>
  </si>
  <si>
    <t>登録債権者ですので指定した方法でお支払いください。</t>
    <rPh sb="0" eb="2">
      <t>トウロク</t>
    </rPh>
    <rPh sb="2" eb="5">
      <t>サイケンシャ</t>
    </rPh>
    <rPh sb="9" eb="11">
      <t>シテイ</t>
    </rPh>
    <rPh sb="13" eb="15">
      <t>ホウホウ</t>
    </rPh>
    <rPh sb="17" eb="19">
      <t>シハラ</t>
    </rPh>
    <phoneticPr fontId="75"/>
  </si>
  <si>
    <t>設置者名</t>
    <rPh sb="0" eb="4">
      <t>セッチシャメイ</t>
    </rPh>
    <phoneticPr fontId="75"/>
  </si>
  <si>
    <t>（債権者電話番号下4桁）</t>
    <rPh sb="1" eb="4">
      <t>サイケンシャ</t>
    </rPh>
    <rPh sb="4" eb="6">
      <t>デンワ</t>
    </rPh>
    <rPh sb="6" eb="8">
      <t>バンゴウ</t>
    </rPh>
    <rPh sb="8" eb="9">
      <t>シモ</t>
    </rPh>
    <rPh sb="10" eb="11">
      <t>ケタ</t>
    </rPh>
    <phoneticPr fontId="75"/>
  </si>
  <si>
    <t>電話</t>
    <rPh sb="0" eb="2">
      <t>デンワ</t>
    </rPh>
    <phoneticPr fontId="75"/>
  </si>
  <si>
    <t>振込先銀行</t>
    <rPh sb="0" eb="5">
      <t>フリコミサキギンコウ</t>
    </rPh>
    <phoneticPr fontId="75"/>
  </si>
  <si>
    <t>　　　　　　　銀行　　　　　　　　　　　　　　　店</t>
    <rPh sb="7" eb="9">
      <t>ギンコウ</t>
    </rPh>
    <rPh sb="24" eb="25">
      <t>テン</t>
    </rPh>
    <phoneticPr fontId="75"/>
  </si>
  <si>
    <t>右のとおり振込してください。</t>
    <rPh sb="0" eb="1">
      <t>ミギ</t>
    </rPh>
    <rPh sb="5" eb="7">
      <t>フリコミ</t>
    </rPh>
    <phoneticPr fontId="75"/>
  </si>
  <si>
    <t>普通</t>
    <rPh sb="0" eb="2">
      <t>フツウ</t>
    </rPh>
    <phoneticPr fontId="75"/>
  </si>
  <si>
    <t>口座
番号</t>
    <rPh sb="0" eb="2">
      <t>コウザ</t>
    </rPh>
    <rPh sb="4" eb="6">
      <t>バンゴウ</t>
    </rPh>
    <phoneticPr fontId="75"/>
  </si>
  <si>
    <t>登録していませんので</t>
    <rPh sb="0" eb="2">
      <t>トウロク</t>
    </rPh>
    <phoneticPr fontId="75"/>
  </si>
  <si>
    <t>当座</t>
    <rPh sb="0" eb="2">
      <t>トウザ</t>
    </rPh>
    <phoneticPr fontId="75"/>
  </si>
  <si>
    <t>（上記のいずれかに☑印をつけてください）</t>
    <rPh sb="1" eb="3">
      <t>ジョウキ</t>
    </rPh>
    <rPh sb="10" eb="11">
      <t>シルシ</t>
    </rPh>
    <phoneticPr fontId="75"/>
  </si>
  <si>
    <t>口座名義</t>
    <rPh sb="0" eb="4">
      <t>コウザメイギ</t>
    </rPh>
    <phoneticPr fontId="75"/>
  </si>
  <si>
    <t>フリガナ</t>
    <phoneticPr fontId="75"/>
  </si>
  <si>
    <t>注</t>
    <rPh sb="0" eb="1">
      <t>チュウ</t>
    </rPh>
    <phoneticPr fontId="75"/>
  </si>
  <si>
    <t>金額は、アラビア数字で記入してください。</t>
    <rPh sb="0" eb="2">
      <t>キンガク</t>
    </rPh>
    <rPh sb="8" eb="10">
      <t>スウジ</t>
    </rPh>
    <rPh sb="11" eb="13">
      <t>キニュウ</t>
    </rPh>
    <phoneticPr fontId="75"/>
  </si>
  <si>
    <t>首標金額の訂正は認めません。</t>
    <rPh sb="0" eb="1">
      <t>シュ</t>
    </rPh>
    <rPh sb="1" eb="2">
      <t>ヒョウ</t>
    </rPh>
    <rPh sb="2" eb="4">
      <t>キンガク</t>
    </rPh>
    <rPh sb="5" eb="7">
      <t>テイセイ</t>
    </rPh>
    <rPh sb="8" eb="9">
      <t>ミト</t>
    </rPh>
    <phoneticPr fontId="75"/>
  </si>
  <si>
    <t>首標金額の一桁上位の欄に￥印を記入してください。</t>
    <rPh sb="0" eb="4">
      <t>シュヒョウキンガク</t>
    </rPh>
    <rPh sb="5" eb="9">
      <t>ヒトケタジョウイ</t>
    </rPh>
    <rPh sb="10" eb="11">
      <t>ラン</t>
    </rPh>
    <rPh sb="13" eb="14">
      <t>シルシ</t>
    </rPh>
    <rPh sb="15" eb="17">
      <t>キニュウ</t>
    </rPh>
    <phoneticPr fontId="75"/>
  </si>
  <si>
    <t>年度　仙台市一時預かり事業（幼稚園型）補助金</t>
    <rPh sb="0" eb="2">
      <t>ネンド</t>
    </rPh>
    <rPh sb="3" eb="6">
      <t>センダイシ</t>
    </rPh>
    <rPh sb="6" eb="8">
      <t>イチジ</t>
    </rPh>
    <rPh sb="8" eb="9">
      <t>アズ</t>
    </rPh>
    <rPh sb="11" eb="13">
      <t>ジギョウ</t>
    </rPh>
    <rPh sb="14" eb="17">
      <t>ヨウチエン</t>
    </rPh>
    <rPh sb="17" eb="18">
      <t>ガタ</t>
    </rPh>
    <rPh sb="19" eb="22">
      <t>ホジョキン</t>
    </rPh>
    <phoneticPr fontId="75"/>
  </si>
  <si>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1" eb="82">
      <t>トウ</t>
    </rPh>
    <rPh sb="101" eb="103">
      <t>ニュウリョク</t>
    </rPh>
    <rPh sb="106" eb="108">
      <t>ジョウホウ</t>
    </rPh>
    <rPh sb="109" eb="110">
      <t>コト</t>
    </rPh>
    <rPh sb="112" eb="114">
      <t>バアイ</t>
    </rPh>
    <rPh sb="115" eb="117">
      <t>チョクセツ</t>
    </rPh>
    <rPh sb="117" eb="119">
      <t>ニュウリョク</t>
    </rPh>
    <phoneticPr fontId="3"/>
  </si>
  <si>
    <t>宮城県「私立学校教育改革推進特別経費補助金」又は「私立幼稚園預かり保育等推進事業補助金」の交付を受けているか</t>
    <phoneticPr fontId="3"/>
  </si>
  <si>
    <t>６　預かり保育の実施日数</t>
    <phoneticPr fontId="3"/>
  </si>
  <si>
    <t>７　一時預かり事業（幼稚園型）の利用児童数　</t>
    <rPh sb="2" eb="4">
      <t>イチジ</t>
    </rPh>
    <rPh sb="4" eb="5">
      <t>アズ</t>
    </rPh>
    <rPh sb="7" eb="9">
      <t>ジギョウ</t>
    </rPh>
    <rPh sb="10" eb="13">
      <t>ヨウチエン</t>
    </rPh>
    <rPh sb="13" eb="14">
      <t>ガタ</t>
    </rPh>
    <rPh sb="16" eb="18">
      <t>リヨウ</t>
    </rPh>
    <rPh sb="18" eb="20">
      <t>ジドウ</t>
    </rPh>
    <rPh sb="20" eb="21">
      <t>スウ</t>
    </rPh>
    <phoneticPr fontId="3"/>
  </si>
  <si>
    <t>８　補助金の交付上限額</t>
    <phoneticPr fontId="3"/>
  </si>
  <si>
    <t>９　補助対象経費</t>
    <phoneticPr fontId="3"/>
  </si>
  <si>
    <t>10　対象経費内訳書</t>
    <phoneticPr fontId="3"/>
  </si>
  <si>
    <t>補助金（交付上限額）</t>
    <rPh sb="0" eb="3">
      <t>ホジョキン</t>
    </rPh>
    <rPh sb="4" eb="6">
      <t>コウフ</t>
    </rPh>
    <rPh sb="6" eb="9">
      <t>ジョウゲンガク</t>
    </rPh>
    <phoneticPr fontId="3"/>
  </si>
  <si>
    <t>ふたば幼稚園</t>
    <phoneticPr fontId="3"/>
  </si>
  <si>
    <t>和光幼稚園</t>
    <phoneticPr fontId="3"/>
  </si>
  <si>
    <t>上桜木果樹園の森こども園</t>
  </si>
  <si>
    <t>みやの森こども園</t>
  </si>
  <si>
    <t>幼保連携型認定こども園</t>
    <rPh sb="0" eb="2">
      <t>ヨウホ</t>
    </rPh>
    <rPh sb="2" eb="5">
      <t>レンケイガタ</t>
    </rPh>
    <rPh sb="5" eb="7">
      <t>ニンテイ</t>
    </rPh>
    <rPh sb="10" eb="11">
      <t>エン</t>
    </rPh>
    <phoneticPr fontId="3"/>
  </si>
  <si>
    <t>ふたば幼稚園</t>
    <rPh sb="3" eb="6">
      <t>ヨウチエン</t>
    </rPh>
    <phoneticPr fontId="3"/>
  </si>
  <si>
    <t>学校法人　双葉の森学園</t>
    <rPh sb="0" eb="2">
      <t>ガッコウ</t>
    </rPh>
    <rPh sb="2" eb="4">
      <t>ホウジン</t>
    </rPh>
    <rPh sb="5" eb="7">
      <t>フタバ</t>
    </rPh>
    <rPh sb="8" eb="9">
      <t>モリ</t>
    </rPh>
    <rPh sb="9" eb="11">
      <t>ガクエン</t>
    </rPh>
    <phoneticPr fontId="3"/>
  </si>
  <si>
    <t>和光幼稚園</t>
    <rPh sb="0" eb="2">
      <t>ワコウ</t>
    </rPh>
    <rPh sb="2" eb="5">
      <t>ヨウチエン</t>
    </rPh>
    <phoneticPr fontId="3"/>
  </si>
  <si>
    <t>学校法人　同性寺学園</t>
    <rPh sb="0" eb="2">
      <t>ガッコウ</t>
    </rPh>
    <rPh sb="2" eb="4">
      <t>ホウジン</t>
    </rPh>
    <rPh sb="5" eb="6">
      <t>ドウ</t>
    </rPh>
    <rPh sb="6" eb="7">
      <t>セイ</t>
    </rPh>
    <rPh sb="7" eb="8">
      <t>テラ</t>
    </rPh>
    <rPh sb="8" eb="10">
      <t>ガクエン</t>
    </rPh>
    <phoneticPr fontId="3"/>
  </si>
  <si>
    <t>幼保連携型認定こども園</t>
  </si>
  <si>
    <t>認定こども園なとり幼稚園・なとり保育園</t>
    <rPh sb="0" eb="2">
      <t>ニンテイ</t>
    </rPh>
    <rPh sb="5" eb="6">
      <t>エン</t>
    </rPh>
    <rPh sb="9" eb="12">
      <t>ヨウチエン</t>
    </rPh>
    <rPh sb="16" eb="19">
      <t>ホイクエン</t>
    </rPh>
    <phoneticPr fontId="25"/>
  </si>
  <si>
    <t>学校法人　寿なとり学園</t>
    <rPh sb="0" eb="2">
      <t>ガッコウ</t>
    </rPh>
    <rPh sb="2" eb="4">
      <t>ホウジン</t>
    </rPh>
    <rPh sb="5" eb="6">
      <t>コトブキ</t>
    </rPh>
    <rPh sb="9" eb="11">
      <t>ガクエン</t>
    </rPh>
    <phoneticPr fontId="3"/>
  </si>
  <si>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25"/>
  </si>
  <si>
    <t>社会福祉法人　三矢会</t>
  </si>
  <si>
    <t>閖上わかばこども園</t>
    <rPh sb="0" eb="2">
      <t>ユリアゲ</t>
    </rPh>
    <rPh sb="8" eb="9">
      <t>エン</t>
    </rPh>
    <phoneticPr fontId="25"/>
  </si>
  <si>
    <t>学校法人　わかば学園</t>
    <rPh sb="0" eb="2">
      <t>ガッコウ</t>
    </rPh>
    <rPh sb="2" eb="4">
      <t>ホウジン</t>
    </rPh>
    <phoneticPr fontId="3"/>
  </si>
  <si>
    <t>学校法人　たちばな学園</t>
    <rPh sb="0" eb="2">
      <t>ガッコウ</t>
    </rPh>
    <rPh sb="2" eb="4">
      <t>ホウジン</t>
    </rPh>
    <phoneticPr fontId="3"/>
  </si>
  <si>
    <r>
      <t xml:space="preserve">最後に，各種様式の年度，法人名等に間違いがないことを確認して印刷し，ご提出ください。
</t>
    </r>
    <r>
      <rPr>
        <sz val="12"/>
        <color rgb="FFFF0000"/>
        <rFont val="HGSｺﾞｼｯｸM"/>
        <family val="3"/>
        <charset val="128"/>
      </rPr>
      <t>※交付申請書には押印をお願いします（捨印も必要です）。</t>
    </r>
    <rPh sb="0" eb="2">
      <t>サイゴ</t>
    </rPh>
    <rPh sb="4" eb="6">
      <t>カクシュ</t>
    </rPh>
    <rPh sb="6" eb="8">
      <t>ヨウシキ</t>
    </rPh>
    <rPh sb="9" eb="11">
      <t>ネンド</t>
    </rPh>
    <rPh sb="12" eb="14">
      <t>ホウジン</t>
    </rPh>
    <rPh sb="14" eb="15">
      <t>メイ</t>
    </rPh>
    <rPh sb="15" eb="16">
      <t>トウ</t>
    </rPh>
    <rPh sb="17" eb="19">
      <t>マチガ</t>
    </rPh>
    <rPh sb="26" eb="28">
      <t>カクニン</t>
    </rPh>
    <rPh sb="30" eb="32">
      <t>インサツ</t>
    </rPh>
    <rPh sb="35" eb="37">
      <t>テイシュツ</t>
    </rPh>
    <rPh sb="55" eb="56">
      <t>ネガ</t>
    </rPh>
    <rPh sb="61" eb="63">
      <t>ステイン</t>
    </rPh>
    <rPh sb="64" eb="66">
      <t>ヒツヨウ</t>
    </rPh>
    <phoneticPr fontId="3"/>
  </si>
  <si>
    <t>【仙台市一時預かり事業（幼稚園型）補助金】交付申請書及び実績報告書作成の手引き</t>
    <rPh sb="1" eb="4">
      <t>センダイシ</t>
    </rPh>
    <rPh sb="4" eb="6">
      <t>イチジ</t>
    </rPh>
    <rPh sb="6" eb="7">
      <t>アズ</t>
    </rPh>
    <rPh sb="9" eb="11">
      <t>ジギョウ</t>
    </rPh>
    <rPh sb="12" eb="15">
      <t>ヨウチエン</t>
    </rPh>
    <rPh sb="15" eb="16">
      <t>ガタ</t>
    </rPh>
    <rPh sb="17" eb="20">
      <t>ホジョキン</t>
    </rPh>
    <rPh sb="21" eb="23">
      <t>コウフ</t>
    </rPh>
    <rPh sb="23" eb="26">
      <t>シンセイショ</t>
    </rPh>
    <rPh sb="26" eb="27">
      <t>オヨ</t>
    </rPh>
    <rPh sb="28" eb="30">
      <t>ジッセキ</t>
    </rPh>
    <rPh sb="30" eb="33">
      <t>ホウコクショ</t>
    </rPh>
    <rPh sb="33" eb="35">
      <t>サクセイ</t>
    </rPh>
    <rPh sb="36" eb="38">
      <t>テビ</t>
    </rPh>
    <phoneticPr fontId="3"/>
  </si>
  <si>
    <t>※下図のようにリストから選んで入力するセルもあります。</t>
    <phoneticPr fontId="3"/>
  </si>
  <si>
    <t>交付申請書（様式第７号）及び実績報告書（様式第８号　１～8ページ）の塗りつぶされたセルと請求書に必要事項を記載してください。</t>
    <rPh sb="0" eb="2">
      <t>コウフ</t>
    </rPh>
    <rPh sb="2" eb="4">
      <t>シンセイ</t>
    </rPh>
    <rPh sb="4" eb="5">
      <t>ショ</t>
    </rPh>
    <rPh sb="6" eb="8">
      <t>ヨウシキ</t>
    </rPh>
    <rPh sb="8" eb="9">
      <t>ダイ</t>
    </rPh>
    <rPh sb="10" eb="11">
      <t>ゴウ</t>
    </rPh>
    <rPh sb="12" eb="13">
      <t>オヨ</t>
    </rPh>
    <rPh sb="14" eb="16">
      <t>ジッセキ</t>
    </rPh>
    <rPh sb="16" eb="19">
      <t>ホウコクショ</t>
    </rPh>
    <rPh sb="20" eb="22">
      <t>ヨウシキ</t>
    </rPh>
    <rPh sb="22" eb="23">
      <t>ダイ</t>
    </rPh>
    <rPh sb="24" eb="25">
      <t>ゴウ</t>
    </rPh>
    <rPh sb="34" eb="35">
      <t>ヌ</t>
    </rPh>
    <rPh sb="44" eb="47">
      <t>セイキュウショ</t>
    </rPh>
    <rPh sb="48" eb="50">
      <t>ヒツヨウ</t>
    </rPh>
    <rPh sb="50" eb="52">
      <t>ジコウ</t>
    </rPh>
    <rPh sb="53" eb="55">
      <t>キサイ</t>
    </rPh>
    <phoneticPr fontId="3"/>
  </si>
  <si>
    <r>
      <t>第</t>
    </r>
    <r>
      <rPr>
        <sz val="12"/>
        <rFont val="Century"/>
        <family val="1"/>
      </rPr>
      <t>2</t>
    </r>
    <rPh sb="0" eb="1">
      <t>ダイ</t>
    </rPh>
    <phoneticPr fontId="3"/>
  </si>
  <si>
    <t>木</t>
    <rPh sb="0" eb="1">
      <t>モク</t>
    </rPh>
    <phoneticPr fontId="3"/>
  </si>
  <si>
    <t>第3</t>
    <rPh sb="0" eb="1">
      <t>ダイ</t>
    </rPh>
    <phoneticPr fontId="3"/>
  </si>
  <si>
    <t>【提出書類】
　交付申請書（様式第7号），請求書，実績報告書（様式第8号　１～8ページ）
　印刷する際は，ファイル＞印刷&gt;設定：ブック全体を印刷＞ページ指定　2　から　12　ページ</t>
    <rPh sb="1" eb="3">
      <t>テイシュツ</t>
    </rPh>
    <rPh sb="3" eb="5">
      <t>ショルイ</t>
    </rPh>
    <rPh sb="8" eb="10">
      <t>コウフ</t>
    </rPh>
    <rPh sb="10" eb="12">
      <t>シンセイ</t>
    </rPh>
    <rPh sb="12" eb="13">
      <t>ショ</t>
    </rPh>
    <rPh sb="14" eb="16">
      <t>ヨウシキ</t>
    </rPh>
    <rPh sb="16" eb="17">
      <t>ダイ</t>
    </rPh>
    <rPh sb="18" eb="19">
      <t>ゴウ</t>
    </rPh>
    <rPh sb="21" eb="24">
      <t>セイキュウショ</t>
    </rPh>
    <rPh sb="25" eb="27">
      <t>ジッセキ</t>
    </rPh>
    <rPh sb="27" eb="30">
      <t>ホウコクショ</t>
    </rPh>
    <rPh sb="31" eb="33">
      <t>ヨウシキ</t>
    </rPh>
    <rPh sb="33" eb="34">
      <t>ダイ</t>
    </rPh>
    <rPh sb="35" eb="36">
      <t>ゴウ</t>
    </rPh>
    <phoneticPr fontId="75"/>
  </si>
  <si>
    <t>金　　　　額
（施設全体）</t>
    <rPh sb="8" eb="10">
      <t>シセツ</t>
    </rPh>
    <rPh sb="10" eb="12">
      <t>ゼンタイ</t>
    </rPh>
    <phoneticPr fontId="3"/>
  </si>
  <si>
    <t>金　　　　額
（仙台市児童分）</t>
    <rPh sb="8" eb="11">
      <t>センダイシ</t>
    </rPh>
    <rPh sb="11" eb="13">
      <t>ジドウ</t>
    </rPh>
    <rPh sb="13" eb="14">
      <t>ブン</t>
    </rPh>
    <phoneticPr fontId="3"/>
  </si>
  <si>
    <t>11　預かり保育に係る経費あん分率の算定</t>
    <phoneticPr fontId="3"/>
  </si>
  <si>
    <r>
      <t>(</t>
    </r>
    <r>
      <rPr>
        <sz val="12"/>
        <rFont val="HGPｺﾞｼｯｸM"/>
        <family val="3"/>
        <charset val="128"/>
      </rPr>
      <t>５</t>
    </r>
    <r>
      <rPr>
        <sz val="12"/>
        <rFont val="Century"/>
        <family val="1"/>
      </rPr>
      <t>)</t>
    </r>
    <r>
      <rPr>
        <sz val="12"/>
        <rFont val="HGPｺﾞｼｯｸM"/>
        <family val="3"/>
        <charset val="128"/>
      </rPr>
      <t>　年間延べ利用児童数</t>
    </r>
    <rPh sb="4" eb="6">
      <t>ネンカン</t>
    </rPh>
    <rPh sb="6" eb="7">
      <t>ノ</t>
    </rPh>
    <rPh sb="8" eb="10">
      <t>リヨウ</t>
    </rPh>
    <rPh sb="10" eb="12">
      <t>ジドウ</t>
    </rPh>
    <rPh sb="12" eb="13">
      <t>スウ</t>
    </rPh>
    <phoneticPr fontId="3"/>
  </si>
  <si>
    <t>施設全体</t>
    <rPh sb="0" eb="2">
      <t>シセツ</t>
    </rPh>
    <rPh sb="2" eb="4">
      <t>ゼンタイ</t>
    </rPh>
    <phoneticPr fontId="3"/>
  </si>
  <si>
    <t>仙台市児童分</t>
    <rPh sb="0" eb="3">
      <t>センダイシ</t>
    </rPh>
    <rPh sb="3" eb="5">
      <t>ジドウ</t>
    </rPh>
    <rPh sb="5" eb="6">
      <t>ブン</t>
    </rPh>
    <phoneticPr fontId="3"/>
  </si>
  <si>
    <r>
      <t>人</t>
    </r>
    <r>
      <rPr>
        <sz val="12"/>
        <rFont val="Century"/>
        <family val="1"/>
      </rPr>
      <t>(</t>
    </r>
    <r>
      <rPr>
        <sz val="12"/>
        <rFont val="HGPｺﾞｼｯｸM"/>
        <family val="3"/>
        <charset val="128"/>
      </rPr>
      <t>ｌ</t>
    </r>
    <r>
      <rPr>
        <sz val="12"/>
        <rFont val="Century"/>
        <family val="1"/>
      </rPr>
      <t>)</t>
    </r>
    <rPh sb="0" eb="1">
      <t>ニン</t>
    </rPh>
    <phoneticPr fontId="3"/>
  </si>
  <si>
    <r>
      <t>人</t>
    </r>
    <r>
      <rPr>
        <sz val="12"/>
        <rFont val="Century"/>
        <family val="1"/>
      </rPr>
      <t>(</t>
    </r>
    <r>
      <rPr>
        <sz val="12"/>
        <rFont val="HGPｺﾞｼｯｸM"/>
        <family val="3"/>
        <charset val="128"/>
      </rPr>
      <t>ｍ</t>
    </r>
    <r>
      <rPr>
        <sz val="12"/>
        <rFont val="Century"/>
        <family val="1"/>
      </rPr>
      <t>)</t>
    </r>
    <rPh sb="0" eb="1">
      <t>ニン</t>
    </rPh>
    <phoneticPr fontId="3"/>
  </si>
  <si>
    <r>
      <t>(</t>
    </r>
    <r>
      <rPr>
        <sz val="12"/>
        <rFont val="HGPｺﾞｼｯｸM"/>
        <family val="3"/>
        <charset val="128"/>
      </rPr>
      <t>６</t>
    </r>
    <r>
      <rPr>
        <sz val="12"/>
        <rFont val="Century"/>
        <family val="1"/>
      </rPr>
      <t>)</t>
    </r>
    <r>
      <rPr>
        <sz val="12"/>
        <rFont val="HGPｺﾞｼｯｸM"/>
        <family val="3"/>
        <charset val="128"/>
      </rPr>
      <t>　物件費あん分率の算定</t>
    </r>
    <phoneticPr fontId="3"/>
  </si>
  <si>
    <r>
      <t>(</t>
    </r>
    <r>
      <rPr>
        <sz val="12"/>
        <rFont val="HGPｺﾞｼｯｸM"/>
        <family val="3"/>
        <charset val="128"/>
      </rPr>
      <t>７</t>
    </r>
    <r>
      <rPr>
        <sz val="12"/>
        <rFont val="Century"/>
        <family val="1"/>
      </rPr>
      <t>)</t>
    </r>
    <r>
      <rPr>
        <sz val="12"/>
        <rFont val="HGPｺﾞｼｯｸM"/>
        <family val="3"/>
        <charset val="128"/>
      </rPr>
      <t>　人件費等あん分率の算定</t>
    </r>
    <phoneticPr fontId="3"/>
  </si>
  <si>
    <t>(８)　仙台市の児童に係る経費算出あん分率</t>
    <rPh sb="4" eb="7">
      <t>センダイシ</t>
    </rPh>
    <rPh sb="8" eb="10">
      <t>ジドウ</t>
    </rPh>
    <rPh sb="11" eb="12">
      <t>カカ</t>
    </rPh>
    <rPh sb="13" eb="15">
      <t>ケイヒ</t>
    </rPh>
    <rPh sb="15" eb="17">
      <t>サンシュツ</t>
    </rPh>
    <rPh sb="19" eb="20">
      <t>ブン</t>
    </rPh>
    <rPh sb="20" eb="21">
      <t>リツ</t>
    </rPh>
    <phoneticPr fontId="3"/>
  </si>
  <si>
    <t>仙台市の児童に係る経費算出あん分率</t>
  </si>
  <si>
    <t>年間延べ利用児童数（仙台市児童分）</t>
    <rPh sb="0" eb="2">
      <t>ネンカン</t>
    </rPh>
    <rPh sb="2" eb="3">
      <t>ノ</t>
    </rPh>
    <rPh sb="4" eb="6">
      <t>リヨウ</t>
    </rPh>
    <rPh sb="6" eb="8">
      <t>ジドウ</t>
    </rPh>
    <rPh sb="8" eb="9">
      <t>スウ</t>
    </rPh>
    <rPh sb="10" eb="13">
      <t>センダイシ</t>
    </rPh>
    <rPh sb="13" eb="15">
      <t>ジドウ</t>
    </rPh>
    <rPh sb="15" eb="16">
      <t>ブン</t>
    </rPh>
    <phoneticPr fontId="3"/>
  </si>
  <si>
    <t>年間延べ利用児童数（施設全体）</t>
    <rPh sb="0" eb="2">
      <t>ネンカン</t>
    </rPh>
    <rPh sb="2" eb="3">
      <t>ノ</t>
    </rPh>
    <rPh sb="4" eb="6">
      <t>リヨウ</t>
    </rPh>
    <rPh sb="6" eb="8">
      <t>ジドウ</t>
    </rPh>
    <rPh sb="8" eb="9">
      <t>スウ</t>
    </rPh>
    <rPh sb="10" eb="12">
      <t>シセツ</t>
    </rPh>
    <rPh sb="12" eb="14">
      <t>ゼンタイ</t>
    </rPh>
    <phoneticPr fontId="3"/>
  </si>
  <si>
    <t>(小数点第４位切上げ)</t>
  </si>
  <si>
    <r>
      <t>←教育時間･行事の終了後に</t>
    </r>
    <r>
      <rPr>
        <sz val="14"/>
        <rFont val="HGPｺﾞｼｯｸM"/>
        <family val="3"/>
        <charset val="128"/>
      </rPr>
      <t>預かり保育を実施した日数を記載してください。</t>
    </r>
    <rPh sb="6" eb="8">
      <t>ギョウジ</t>
    </rPh>
    <phoneticPr fontId="3"/>
  </si>
  <si>
    <r>
      <t>←</t>
    </r>
    <r>
      <rPr>
        <b/>
        <sz val="14"/>
        <rFont val="HGPｺﾞｼｯｸM"/>
        <family val="3"/>
        <charset val="128"/>
      </rPr>
      <t>教育時間･行事の開始前</t>
    </r>
    <r>
      <rPr>
        <sz val="14"/>
        <rFont val="HGPｺﾞｼｯｸM"/>
        <family val="3"/>
        <charset val="128"/>
      </rPr>
      <t>から預かり保育を実施した日数を記載してください。</t>
    </r>
    <rPh sb="6" eb="8">
      <t>ギョウジ</t>
    </rPh>
    <phoneticPr fontId="3"/>
  </si>
  <si>
    <r>
      <t>←夏季休業・冬季休業・春季休業中の月曜から金曜に</t>
    </r>
    <r>
      <rPr>
        <sz val="14"/>
        <rFont val="HGPｺﾞｼｯｸM"/>
        <family val="3"/>
        <charset val="128"/>
      </rPr>
      <t>預かり保育を実施した日数を記載してください。</t>
    </r>
    <rPh sb="1" eb="3">
      <t>カキ</t>
    </rPh>
    <rPh sb="3" eb="5">
      <t>キュウギョウ</t>
    </rPh>
    <rPh sb="6" eb="8">
      <t>トウキ</t>
    </rPh>
    <rPh sb="8" eb="10">
      <t>キュウギョウ</t>
    </rPh>
    <rPh sb="11" eb="13">
      <t>シュンキ</t>
    </rPh>
    <rPh sb="13" eb="15">
      <t>キュウギョウ</t>
    </rPh>
    <rPh sb="15" eb="16">
      <t>チュウ</t>
    </rPh>
    <rPh sb="17" eb="19">
      <t>ゲツヨウ</t>
    </rPh>
    <rPh sb="21" eb="23">
      <t>キンヨウ</t>
    </rPh>
    <phoneticPr fontId="3"/>
  </si>
  <si>
    <r>
      <t>←土日祝日，その他各園が定める休日（行事の振替休日等）に</t>
    </r>
    <r>
      <rPr>
        <sz val="14"/>
        <rFont val="HGPｺﾞｼｯｸM"/>
        <family val="3"/>
        <charset val="128"/>
      </rPr>
      <t>預かり保育を実施した日数を記載してください。</t>
    </r>
    <rPh sb="1" eb="3">
      <t>ドニチ</t>
    </rPh>
    <rPh sb="3" eb="5">
      <t>シュクジツ</t>
    </rPh>
    <rPh sb="8" eb="9">
      <t>タ</t>
    </rPh>
    <rPh sb="9" eb="11">
      <t>カクエン</t>
    </rPh>
    <rPh sb="12" eb="13">
      <t>サダ</t>
    </rPh>
    <rPh sb="15" eb="17">
      <t>キュウジツ</t>
    </rPh>
    <rPh sb="18" eb="20">
      <t>ギョウジ</t>
    </rPh>
    <rPh sb="21" eb="22">
      <t>フ</t>
    </rPh>
    <rPh sb="22" eb="23">
      <t>カ</t>
    </rPh>
    <rPh sb="23" eb="25">
      <t>キュウジツ</t>
    </rPh>
    <rPh sb="25" eb="26">
      <t>トウ</t>
    </rPh>
    <phoneticPr fontId="3"/>
  </si>
  <si>
    <t>受けている</t>
    <rPh sb="0" eb="1">
      <t>ウ</t>
    </rPh>
    <phoneticPr fontId="3"/>
  </si>
  <si>
    <t>受けていない</t>
    <rPh sb="0" eb="1">
      <t>ウ</t>
    </rPh>
    <phoneticPr fontId="3"/>
  </si>
  <si>
    <t>（ク）</t>
    <phoneticPr fontId="3"/>
  </si>
  <si>
    <t>※入力が必須の箇所や，他の項目への入力内容と矛盾する場合など，セルが赤く表示されますので，必要な入力または修正を行い，赤いセルが残らないようにしてください（入力した内容が正しいにも関わらず赤いセルが残ってしまうという場合は，こども若者局認定給付課担当者までご連絡ください）。</t>
    <rPh sb="90" eb="91">
      <t>カカ</t>
    </rPh>
    <rPh sb="115" eb="117">
      <t>ワカモノ</t>
    </rPh>
    <rPh sb="123" eb="126">
      <t>タントウシャ</t>
    </rPh>
    <rPh sb="129" eb="131">
      <t>レンラク</t>
    </rPh>
    <phoneticPr fontId="3"/>
  </si>
  <si>
    <t>認定こども園なとり幼稚園・なとり保育園</t>
    <rPh sb="0" eb="2">
      <t>ニンテイ</t>
    </rPh>
    <rPh sb="5" eb="6">
      <t>エン</t>
    </rPh>
    <phoneticPr fontId="3"/>
  </si>
  <si>
    <t xml:space="preserve">た標記補助金に係る補助事業を，別紙のとおり実施したので，仙台市一時預かり事業（幼稚園型）補助金交付要綱第10条の規定に基づき，下記のとおり申請します。
</t>
    <phoneticPr fontId="75"/>
  </si>
  <si>
    <t>令和　　　年　　　月　　　日</t>
    <rPh sb="0" eb="2">
      <t>レイワ</t>
    </rPh>
    <rPh sb="5" eb="6">
      <t>ネン</t>
    </rPh>
    <rPh sb="9" eb="10">
      <t>ガツ</t>
    </rPh>
    <rPh sb="13" eb="14">
      <t>ニチ</t>
    </rPh>
    <phoneticPr fontId="75"/>
  </si>
  <si>
    <t>口座を複数登録していますので</t>
    <rPh sb="0" eb="2">
      <t>コウザ</t>
    </rPh>
    <rPh sb="3" eb="7">
      <t>フクスウトウロク</t>
    </rPh>
    <phoneticPr fontId="75"/>
  </si>
  <si>
    <t>仙台市（R</t>
    <rPh sb="0" eb="3">
      <t>センダイシ</t>
    </rPh>
    <phoneticPr fontId="3"/>
  </si>
  <si>
    <t>こ幼認）指令第</t>
    <rPh sb="1" eb="2">
      <t>ヨウ</t>
    </rPh>
    <rPh sb="2" eb="3">
      <t>ニン</t>
    </rPh>
    <rPh sb="4" eb="6">
      <t>シレイ</t>
    </rPh>
    <rPh sb="6" eb="7">
      <t>ダイ</t>
    </rPh>
    <phoneticPr fontId="3"/>
  </si>
  <si>
    <t>号</t>
    <rPh sb="0" eb="1">
      <t>ゴウ</t>
    </rPh>
    <phoneticPr fontId="3"/>
  </si>
  <si>
    <t>名取市飯野坂五丁目2-1</t>
    <rPh sb="0" eb="2">
      <t>ナトリ</t>
    </rPh>
    <rPh sb="2" eb="3">
      <t>シ</t>
    </rPh>
    <rPh sb="3" eb="6">
      <t>イイノザカ</t>
    </rPh>
    <rPh sb="6" eb="7">
      <t>５</t>
    </rPh>
    <rPh sb="7" eb="9">
      <t>チョウメ</t>
    </rPh>
    <phoneticPr fontId="3"/>
  </si>
  <si>
    <t>宮城郡七ヶ浜町遠山一丁目1-29</t>
    <rPh sb="0" eb="2">
      <t>ミヤギ</t>
    </rPh>
    <rPh sb="2" eb="3">
      <t>グン</t>
    </rPh>
    <rPh sb="3" eb="6">
      <t>シチガハマ</t>
    </rPh>
    <rPh sb="6" eb="7">
      <t>マチ</t>
    </rPh>
    <rPh sb="7" eb="9">
      <t>トオヤマ</t>
    </rPh>
    <rPh sb="9" eb="12">
      <t>イッチョウメ</t>
    </rPh>
    <phoneticPr fontId="3"/>
  </si>
  <si>
    <t>名取市増田三丁目8-8</t>
    <rPh sb="0" eb="2">
      <t>ナトリ</t>
    </rPh>
    <rPh sb="2" eb="3">
      <t>シ</t>
    </rPh>
    <rPh sb="3" eb="5">
      <t>マスダ</t>
    </rPh>
    <rPh sb="5" eb="8">
      <t>サンチョウメ</t>
    </rPh>
    <phoneticPr fontId="3"/>
  </si>
  <si>
    <t>富谷市上桜木二丁目1-9</t>
    <rPh sb="0" eb="2">
      <t>トミヤ</t>
    </rPh>
    <rPh sb="2" eb="3">
      <t>シ</t>
    </rPh>
    <rPh sb="3" eb="4">
      <t>カミ</t>
    </rPh>
    <rPh sb="4" eb="6">
      <t>サクラギ</t>
    </rPh>
    <rPh sb="6" eb="9">
      <t>ニチョウメ</t>
    </rPh>
    <phoneticPr fontId="3"/>
  </si>
  <si>
    <t>名取市閖上西二丁目12</t>
    <rPh sb="0" eb="3">
      <t>ナトリシ</t>
    </rPh>
    <rPh sb="3" eb="5">
      <t>ユリアゲ</t>
    </rPh>
    <rPh sb="5" eb="6">
      <t>ニシ</t>
    </rPh>
    <rPh sb="6" eb="9">
      <t>ニチョウメ</t>
    </rPh>
    <phoneticPr fontId="3"/>
  </si>
  <si>
    <t>黒川郡大和町宮床字松倉91</t>
    <rPh sb="0" eb="2">
      <t>クロカワ</t>
    </rPh>
    <rPh sb="2" eb="3">
      <t>グン</t>
    </rPh>
    <rPh sb="3" eb="6">
      <t>タイワチョウ</t>
    </rPh>
    <rPh sb="6" eb="8">
      <t>ミヤトコ</t>
    </rPh>
    <rPh sb="8" eb="9">
      <t>アザ</t>
    </rPh>
    <rPh sb="9" eb="11">
      <t>マツクラ</t>
    </rPh>
    <phoneticPr fontId="3"/>
  </si>
  <si>
    <t>幼保連携型認定こども園</t>
    <rPh sb="0" eb="7">
      <t>ヨウホレンケイガタニンテイ</t>
    </rPh>
    <rPh sb="10" eb="11">
      <t>エン</t>
    </rPh>
    <phoneticPr fontId="3"/>
  </si>
  <si>
    <t>幼保連携型認定こども園つむぎ野</t>
    <rPh sb="0" eb="2">
      <t>ヨウホ</t>
    </rPh>
    <rPh sb="2" eb="5">
      <t>レンケイガタ</t>
    </rPh>
    <rPh sb="5" eb="7">
      <t>ニンテイ</t>
    </rPh>
    <rPh sb="10" eb="11">
      <t>エン</t>
    </rPh>
    <rPh sb="14" eb="15">
      <t>ノ</t>
    </rPh>
    <phoneticPr fontId="3"/>
  </si>
  <si>
    <t>仙台市青葉区旭ケ丘二丁目22-21</t>
    <rPh sb="0" eb="3">
      <t>センダイシ</t>
    </rPh>
    <rPh sb="3" eb="6">
      <t>アオバク</t>
    </rPh>
    <rPh sb="6" eb="7">
      <t>アサヒ</t>
    </rPh>
    <rPh sb="8" eb="9">
      <t>オカ</t>
    </rPh>
    <rPh sb="9" eb="12">
      <t>ニチョウメ</t>
    </rPh>
    <phoneticPr fontId="3"/>
  </si>
  <si>
    <t>学校法人　旭ケ丘学園</t>
    <rPh sb="0" eb="2">
      <t>ガッコウ</t>
    </rPh>
    <rPh sb="2" eb="4">
      <t>ホウジン</t>
    </rPh>
    <rPh sb="5" eb="8">
      <t>アサヒガオカ</t>
    </rPh>
    <rPh sb="8" eb="10">
      <t>ガクエン</t>
    </rPh>
    <phoneticPr fontId="3"/>
  </si>
  <si>
    <t>明石台若樹の森こども園</t>
    <rPh sb="0" eb="5">
      <t>アカシダイワカジュ</t>
    </rPh>
    <rPh sb="6" eb="7">
      <t>モリ</t>
    </rPh>
    <rPh sb="10" eb="11">
      <t>エン</t>
    </rPh>
    <phoneticPr fontId="3"/>
  </si>
  <si>
    <t>社会福祉法人　三矢会</t>
    <phoneticPr fontId="3"/>
  </si>
  <si>
    <t>幼稚園（新制度）</t>
    <rPh sb="4" eb="7">
      <t>シンセイド</t>
    </rPh>
    <phoneticPr fontId="3"/>
  </si>
  <si>
    <t>　令和６年10月28日付仙台市（Ｒ6こ幼認）指令第</t>
    <rPh sb="1" eb="3">
      <t>レイワ</t>
    </rPh>
    <rPh sb="4" eb="5">
      <t>ネン</t>
    </rPh>
    <rPh sb="7" eb="8">
      <t>ツキ</t>
    </rPh>
    <rPh sb="10" eb="11">
      <t>ニチ</t>
    </rPh>
    <rPh sb="11" eb="12">
      <t>ツ</t>
    </rPh>
    <rPh sb="12" eb="15">
      <t>センダイシ</t>
    </rPh>
    <rPh sb="19" eb="20">
      <t>ヨウ</t>
    </rPh>
    <rPh sb="20" eb="21">
      <t>ニン</t>
    </rPh>
    <rPh sb="22" eb="24">
      <t>シレイ</t>
    </rPh>
    <rPh sb="24" eb="25">
      <t>ダイ</t>
    </rPh>
    <phoneticPr fontId="3"/>
  </si>
  <si>
    <t>６</t>
    <phoneticPr fontId="3"/>
  </si>
  <si>
    <t>岩沼さくら幼稚園</t>
    <rPh sb="0" eb="2">
      <t>イワヌマ</t>
    </rPh>
    <rPh sb="5" eb="8">
      <t>ヨウチエン</t>
    </rPh>
    <phoneticPr fontId="3"/>
  </si>
  <si>
    <t>岩沼市里の杜三丁目4-20</t>
    <rPh sb="0" eb="3">
      <t>イワヌマシ</t>
    </rPh>
    <rPh sb="3" eb="4">
      <t>サト</t>
    </rPh>
    <rPh sb="5" eb="6">
      <t>モリ</t>
    </rPh>
    <rPh sb="6" eb="9">
      <t>サンチョウメ</t>
    </rPh>
    <phoneticPr fontId="3"/>
  </si>
  <si>
    <t>学校法人　山元中央学園</t>
    <rPh sb="0" eb="2">
      <t>ガッコウ</t>
    </rPh>
    <rPh sb="2" eb="4">
      <t>ホウジン</t>
    </rPh>
    <rPh sb="5" eb="7">
      <t>ヤマモト</t>
    </rPh>
    <rPh sb="7" eb="9">
      <t>チュウオウ</t>
    </rPh>
    <rPh sb="9" eb="11">
      <t>ガクエン</t>
    </rPh>
    <phoneticPr fontId="3"/>
  </si>
  <si>
    <t>名取あけぼのこども園</t>
    <rPh sb="0" eb="2">
      <t>ナトリ</t>
    </rPh>
    <rPh sb="9" eb="10">
      <t>エン</t>
    </rPh>
    <phoneticPr fontId="3"/>
  </si>
  <si>
    <t>仙台市泉区住吉台西二丁目7-8</t>
    <rPh sb="0" eb="3">
      <t>センダイシ</t>
    </rPh>
    <rPh sb="3" eb="5">
      <t>イズミク</t>
    </rPh>
    <rPh sb="5" eb="8">
      <t>スミヨシダイ</t>
    </rPh>
    <rPh sb="8" eb="9">
      <t>ニシ</t>
    </rPh>
    <rPh sb="9" eb="12">
      <t>ニチョウメ</t>
    </rPh>
    <phoneticPr fontId="3"/>
  </si>
  <si>
    <t>社会福祉法人　一寿会</t>
    <rPh sb="7" eb="8">
      <t>イチ</t>
    </rPh>
    <rPh sb="8" eb="9">
      <t>コトブキ</t>
    </rPh>
    <rPh sb="9" eb="10">
      <t>カイ</t>
    </rPh>
    <phoneticPr fontId="3"/>
  </si>
  <si>
    <t>上桜木果樹園の森こども園</t>
    <phoneticPr fontId="25"/>
  </si>
  <si>
    <t>名取あけぼのこども園</t>
    <rPh sb="0" eb="2">
      <t>ナトリ</t>
    </rPh>
    <rPh sb="9" eb="10">
      <t>エン</t>
    </rPh>
    <phoneticPr fontId="25"/>
  </si>
  <si>
    <t>みやの森こども園</t>
    <phoneticPr fontId="25"/>
  </si>
  <si>
    <t>明石台若樹の森こども園</t>
    <rPh sb="0" eb="5">
      <t>アカシダイワカジュ</t>
    </rPh>
    <rPh sb="6" eb="7">
      <t>モリ</t>
    </rPh>
    <rPh sb="10" eb="11">
      <t>エン</t>
    </rPh>
    <phoneticPr fontId="25"/>
  </si>
  <si>
    <t>幼保連携型認定こども園つむぎ野</t>
    <rPh sb="0" eb="2">
      <t>ヨウホ</t>
    </rPh>
    <rPh sb="2" eb="5">
      <t>レンケイガタ</t>
    </rPh>
    <rPh sb="5" eb="7">
      <t>ニンテイ</t>
    </rPh>
    <rPh sb="10" eb="11">
      <t>エン</t>
    </rPh>
    <rPh sb="14" eb="15">
      <t>ノ</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</si>
</sst>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
    <numFmt numFmtId="177" formatCode="##,#00&quot;分間&quot;"/>
    <numFmt numFmtId="178" formatCode="##,#00&quot;円&quot;"/>
    <numFmt numFmtId="179" formatCode="&quot;又は&quot;##,#00&quot;円&quot;"/>
    <numFmt numFmtId="180" formatCode="0.00_ "/>
    <numFmt numFmtId="181" formatCode="&quot;（&quot;##,#00&quot;）&quot;"/>
    <numFmt numFmtId="182" formatCode="\(0\)"/>
    <numFmt numFmtId="183" formatCode="#,##0&quot;円&quot;"/>
    <numFmt numFmtId="184" formatCode="#,#0#&quot;人&quot;"/>
    <numFmt numFmtId="185" formatCode="#,##0_ "/>
    <numFmt numFmtId="186" formatCode="#,##0_);[Red]\(#,##0\)"/>
    <numFmt numFmtId="187" formatCode="#,##0.00_ "/>
    <numFmt numFmtId="188" formatCode="0_);[Red]\(0\)"/>
    <numFmt numFmtId="189" formatCode="General&quot;日&quot;\(&quot;人&quot;\)"/>
    <numFmt numFmtId="190" formatCode="#,##0&quot;日（人）&quot;"/>
    <numFmt numFmtId="191" formatCode="#,##0_ ;[Red]\-#,##0\ "/>
  </numFmts>
  <fonts count="10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HGPｺﾞｼｯｸM"/>
      <family val="3"/>
      <charset val="128"/>
    </font>
    <font>
      <b/>
      <sz val="12"/>
      <name val="HGPｺﾞｼｯｸM"/>
      <family val="3"/>
      <charset val="128"/>
    </font>
    <font>
      <sz val="12"/>
      <name val="ＭＳ Ｐゴシック"/>
      <family val="3"/>
      <charset val="128"/>
    </font>
    <font>
      <sz val="18"/>
      <name val="HGPｺﾞｼｯｸM"/>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Century"/>
      <family val="1"/>
    </font>
    <font>
      <sz val="16"/>
      <name val="Century"/>
      <family val="1"/>
    </font>
    <font>
      <sz val="18"/>
      <name val="Century"/>
      <family val="1"/>
    </font>
    <font>
      <b/>
      <sz val="12"/>
      <name val="Century"/>
      <family val="1"/>
    </font>
    <font>
      <sz val="12"/>
      <color indexed="55"/>
      <name val="Century"/>
      <family val="1"/>
    </font>
    <font>
      <sz val="14"/>
      <name val="Century"/>
      <family val="1"/>
    </font>
    <font>
      <sz val="11"/>
      <name val="Century"/>
      <family val="1"/>
    </font>
    <font>
      <b/>
      <sz val="18"/>
      <name val="Century"/>
      <family val="1"/>
    </font>
    <font>
      <u/>
      <sz val="12"/>
      <name val="Century"/>
      <family val="1"/>
    </font>
    <font>
      <sz val="10"/>
      <name val="Century"/>
      <family val="1"/>
    </font>
    <font>
      <sz val="12"/>
      <name val="ＭＳ Ｐ明朝"/>
      <family val="1"/>
      <charset val="128"/>
    </font>
    <font>
      <sz val="14"/>
      <color indexed="81"/>
      <name val="ＭＳ Ｐゴシック"/>
      <family val="3"/>
      <charset val="128"/>
    </font>
    <font>
      <u/>
      <sz val="12"/>
      <name val="HGPｺﾞｼｯｸM"/>
      <family val="3"/>
      <charset val="128"/>
    </font>
    <font>
      <b/>
      <sz val="11"/>
      <name val="HGPｺﾞｼｯｸM"/>
      <family val="3"/>
      <charset val="128"/>
    </font>
    <font>
      <sz val="11"/>
      <color indexed="81"/>
      <name val="ＭＳ Ｐゴシック"/>
      <family val="3"/>
      <charset val="128"/>
    </font>
    <font>
      <sz val="14"/>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81"/>
      <name val="ＭＳ Ｐゴシック"/>
      <family val="3"/>
      <charset val="128"/>
    </font>
    <font>
      <b/>
      <sz val="18"/>
      <name val="HGPｺﾞｼｯｸM"/>
      <family val="3"/>
      <charset val="128"/>
    </font>
    <font>
      <b/>
      <sz val="12"/>
      <name val="ＭＳ Ｐゴシック"/>
      <family val="3"/>
      <charset val="128"/>
    </font>
    <font>
      <b/>
      <u/>
      <sz val="14"/>
      <name val="HGPｺﾞｼｯｸM"/>
      <family val="3"/>
      <charset val="128"/>
    </font>
    <font>
      <b/>
      <sz val="13"/>
      <color indexed="10"/>
      <name val="HGPｺﾞｼｯｸM"/>
      <family val="3"/>
      <charset val="128"/>
    </font>
    <font>
      <b/>
      <u/>
      <sz val="13"/>
      <color indexed="10"/>
      <name val="HGPｺﾞｼｯｸM"/>
      <family val="3"/>
      <charset val="128"/>
    </font>
    <font>
      <sz val="14"/>
      <color rgb="FFFF0000"/>
      <name val="HGPｺﾞｼｯｸM"/>
      <family val="3"/>
      <charset val="128"/>
    </font>
    <font>
      <sz val="12"/>
      <color rgb="FF0070C0"/>
      <name val="Century"/>
      <family val="1"/>
    </font>
    <font>
      <sz val="12"/>
      <color rgb="FF0070C0"/>
      <name val="ＭＳ Ｐ明朝"/>
      <family val="1"/>
      <charset val="128"/>
    </font>
    <font>
      <b/>
      <sz val="16"/>
      <name val="HGPｺﾞｼｯｸM"/>
      <family val="3"/>
      <charset val="128"/>
    </font>
    <font>
      <sz val="12"/>
      <color rgb="FFFF0000"/>
      <name val="HGPｺﾞｼｯｸM"/>
      <family val="3"/>
      <charset val="128"/>
    </font>
    <font>
      <sz val="20"/>
      <color indexed="55"/>
      <name val="HGPｺﾞｼｯｸM"/>
      <family val="3"/>
      <charset val="128"/>
    </font>
    <font>
      <sz val="16"/>
      <name val="HGPｺﾞｼｯｸM"/>
      <family val="3"/>
      <charset val="128"/>
    </font>
    <font>
      <sz val="16"/>
      <color indexed="55"/>
      <name val="HGPｺﾞｼｯｸM"/>
      <family val="3"/>
      <charset val="128"/>
    </font>
    <font>
      <sz val="12"/>
      <color indexed="55"/>
      <name val="HGPｺﾞｼｯｸM"/>
      <family val="3"/>
      <charset val="128"/>
    </font>
    <font>
      <sz val="12"/>
      <color indexed="22"/>
      <name val="HGPｺﾞｼｯｸM"/>
      <family val="3"/>
      <charset val="128"/>
    </font>
    <font>
      <u/>
      <sz val="12"/>
      <color rgb="FFFF0000"/>
      <name val="HGPｺﾞｼｯｸM"/>
      <family val="3"/>
      <charset val="128"/>
    </font>
    <font>
      <b/>
      <sz val="11"/>
      <color indexed="81"/>
      <name val="ＭＳ Ｐゴシック"/>
      <family val="3"/>
      <charset val="128"/>
    </font>
    <font>
      <sz val="6"/>
      <name val="ＭＳ Ｐゴシック"/>
      <family val="3"/>
      <charset val="128"/>
      <scheme val="minor"/>
    </font>
    <font>
      <sz val="14"/>
      <color theme="1"/>
      <name val="ＭＳ ゴシック"/>
      <family val="3"/>
      <charset val="128"/>
    </font>
    <font>
      <sz val="14"/>
      <name val="ＭＳ Ｐゴシック"/>
      <family val="3"/>
      <charset val="128"/>
    </font>
    <font>
      <sz val="18"/>
      <name val="ＭＳ Ｐゴシック"/>
      <family val="3"/>
      <charset val="128"/>
    </font>
    <font>
      <b/>
      <u/>
      <sz val="16"/>
      <color theme="1"/>
      <name val="HGPｺﾞｼｯｸM"/>
      <family val="3"/>
      <charset val="128"/>
    </font>
    <font>
      <sz val="14"/>
      <color theme="1"/>
      <name val="HGPｺﾞｼｯｸM"/>
      <family val="3"/>
      <charset val="128"/>
    </font>
    <font>
      <b/>
      <sz val="16"/>
      <color theme="1"/>
      <name val="HGPｺﾞｼｯｸM"/>
      <family val="3"/>
      <charset val="128"/>
    </font>
    <font>
      <sz val="16"/>
      <color theme="1"/>
      <name val="Century"/>
      <family val="1"/>
    </font>
    <font>
      <sz val="18"/>
      <color theme="1"/>
      <name val="Century"/>
      <family val="1"/>
    </font>
    <font>
      <sz val="14"/>
      <name val="ＭＳ Ｐ明朝"/>
      <family val="1"/>
      <charset val="128"/>
    </font>
    <font>
      <sz val="12"/>
      <name val="HGSｺﾞｼｯｸM"/>
      <family val="3"/>
      <charset val="128"/>
    </font>
    <font>
      <sz val="12"/>
      <color rgb="FFFF0000"/>
      <name val="HGSｺﾞｼｯｸM"/>
      <family val="3"/>
      <charset val="128"/>
    </font>
    <font>
      <b/>
      <sz val="18"/>
      <name val="ＭＳ Ｐ明朝"/>
      <family val="1"/>
      <charset val="128"/>
    </font>
    <font>
      <sz val="12"/>
      <color rgb="FFFF0000"/>
      <name val="Century"/>
      <family val="1"/>
    </font>
    <font>
      <b/>
      <sz val="9"/>
      <color indexed="81"/>
      <name val="MS P ゴシック"/>
      <family val="3"/>
      <charset val="128"/>
    </font>
    <font>
      <sz val="9"/>
      <color indexed="81"/>
      <name val="MS P ゴシック"/>
      <family val="3"/>
      <charset val="128"/>
    </font>
    <font>
      <sz val="10"/>
      <color indexed="81"/>
      <name val="MS P ゴシック"/>
      <family val="3"/>
      <charset val="128"/>
    </font>
    <font>
      <sz val="12"/>
      <name val="HGｺﾞｼｯｸM"/>
      <family val="3"/>
      <charset val="128"/>
    </font>
    <font>
      <sz val="12"/>
      <color theme="1"/>
      <name val="HGPｺﾞｼｯｸM"/>
      <family val="3"/>
      <charset val="128"/>
    </font>
    <font>
      <sz val="18"/>
      <color theme="0" tint="-0.499984740745262"/>
      <name val="Century"/>
      <family val="1"/>
    </font>
    <font>
      <b/>
      <sz val="16"/>
      <name val="HGSｺﾞｼｯｸM"/>
      <family val="3"/>
      <charset val="128"/>
    </font>
    <font>
      <sz val="11"/>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u/>
      <sz val="12"/>
      <name val="HGSｺﾞｼｯｸM"/>
      <family val="3"/>
      <charset val="128"/>
    </font>
    <font>
      <sz val="6"/>
      <name val="ＭＳ Ｐゴシック"/>
      <family val="2"/>
      <charset val="128"/>
      <scheme val="minor"/>
    </font>
    <font>
      <sz val="11"/>
      <color theme="1"/>
      <name val="HGSｺﾞｼｯｸM"/>
      <family val="3"/>
      <charset val="128"/>
    </font>
    <font>
      <sz val="11"/>
      <color theme="1"/>
      <name val="ＭＳ Ｐゴシック"/>
      <family val="2"/>
      <scheme val="minor"/>
    </font>
    <font>
      <b/>
      <sz val="9"/>
      <color indexed="81"/>
      <name val="游ゴシック"/>
      <family val="3"/>
      <charset val="128"/>
    </font>
    <font>
      <sz val="12"/>
      <name val="游明朝"/>
      <family val="1"/>
      <charset val="128"/>
    </font>
    <font>
      <sz val="12"/>
      <name val="ＭＳ 明朝"/>
      <family val="1"/>
      <charset val="128"/>
    </font>
    <font>
      <sz val="11"/>
      <name val="游明朝"/>
      <family val="1"/>
      <charset val="128"/>
    </font>
    <font>
      <sz val="11"/>
      <name val="ＭＳ 明朝"/>
      <family val="1"/>
      <charset val="128"/>
    </font>
    <font>
      <sz val="10"/>
      <name val="游明朝"/>
      <family val="1"/>
      <charset val="128"/>
    </font>
    <font>
      <sz val="16"/>
      <name val="游明朝"/>
      <family val="1"/>
      <charset val="128"/>
    </font>
    <font>
      <b/>
      <sz val="16"/>
      <name val="游明朝"/>
      <family val="1"/>
      <charset val="128"/>
    </font>
    <font>
      <sz val="16"/>
      <name val="ＭＳ 明朝"/>
      <family val="1"/>
      <charset val="128"/>
    </font>
    <font>
      <sz val="11"/>
      <color theme="1"/>
      <name val="游明朝"/>
      <family val="1"/>
      <charset val="128"/>
    </font>
    <font>
      <sz val="14"/>
      <name val="游明朝"/>
      <family val="1"/>
      <charset val="128"/>
    </font>
    <font>
      <u/>
      <sz val="14"/>
      <name val="游明朝"/>
      <family val="1"/>
      <charset val="128"/>
    </font>
    <font>
      <b/>
      <sz val="11"/>
      <name val="游ゴシック"/>
      <family val="3"/>
      <charset val="128"/>
    </font>
    <font>
      <sz val="11"/>
      <name val="游ゴシック"/>
      <family val="3"/>
      <charset val="128"/>
    </font>
    <font>
      <sz val="12"/>
      <color theme="0" tint="-0.499984740745262"/>
      <name val="HGPｺﾞｼｯｸM"/>
      <family val="3"/>
      <charset val="128"/>
    </font>
    <font>
      <sz val="11"/>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b/>
      <sz val="12"/>
      <color indexed="81"/>
      <name val="MS P ゴシック"/>
      <family val="3"/>
      <charset val="128"/>
    </font>
    <font>
      <b/>
      <sz val="12"/>
      <color indexed="81"/>
      <name val="HGPｺﾞｼｯｸM"/>
      <family val="3"/>
      <charset val="128"/>
    </font>
    <font>
      <sz val="12"/>
      <color indexed="81"/>
      <name val="HGPｺﾞｼｯｸM"/>
      <family val="3"/>
      <charset val="128"/>
    </font>
    <font>
      <sz val="14"/>
      <color indexed="81"/>
      <name val="HGPｺﾞｼｯｸM"/>
      <family val="3"/>
      <charset val="128"/>
    </font>
    <font>
      <sz val="14"/>
      <color indexed="10"/>
      <name val="HGPｺﾞｼｯｸM"/>
      <family val="3"/>
      <charset val="128"/>
    </font>
    <font>
      <sz val="12"/>
      <color indexed="10"/>
      <name val="ＭＳ Ｐゴシック"/>
      <family val="3"/>
      <charset val="128"/>
    </font>
    <font>
      <u/>
      <sz val="14"/>
      <color indexed="81"/>
      <name val="HGPｺﾞｼｯｸM"/>
      <family val="3"/>
      <charset val="128"/>
    </font>
  </fonts>
  <fills count="17">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s>
  <borders count="17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diagonalDown="1">
      <left/>
      <right/>
      <top/>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hair">
        <color indexed="64"/>
      </left>
      <right style="thin">
        <color indexed="64"/>
      </right>
      <top/>
      <bottom style="hair">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hair">
        <color indexed="64"/>
      </left>
      <right style="thin">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double">
        <color indexed="64"/>
      </left>
      <right/>
      <top/>
      <bottom/>
      <diagonal/>
    </border>
    <border>
      <left/>
      <right/>
      <top/>
      <bottom style="thick">
        <color indexed="64"/>
      </bottom>
      <diagonal/>
    </border>
    <border>
      <left style="double">
        <color indexed="64"/>
      </left>
      <right/>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auto="1"/>
      </right>
      <top style="hair">
        <color auto="1"/>
      </top>
      <bottom style="thin">
        <color auto="1"/>
      </bottom>
      <diagonal/>
    </border>
    <border>
      <left/>
      <right/>
      <top style="hair">
        <color auto="1"/>
      </top>
      <bottom/>
      <diagonal/>
    </border>
  </borders>
  <cellStyleXfs count="10">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77" fillId="0" borderId="0"/>
    <xf numFmtId="0" fontId="77"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2" fillId="0" borderId="0"/>
  </cellStyleXfs>
  <cellXfs count="1137">
    <xf numFmtId="0" fontId="0" fillId="0" borderId="0" xfId="0"/>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4" fillId="0" borderId="0" xfId="0" applyFont="1" applyAlignment="1" applyProtection="1">
      <alignment horizontal="right" vertical="center"/>
    </xf>
    <xf numFmtId="0" fontId="4" fillId="0" borderId="0" xfId="0" applyFont="1" applyBorder="1" applyAlignment="1" applyProtection="1">
      <alignment horizontal="right" vertical="center"/>
    </xf>
    <xf numFmtId="0" fontId="4"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4" fillId="0" borderId="1" xfId="0" applyFont="1" applyFill="1" applyBorder="1" applyAlignment="1" applyProtection="1">
      <alignment horizontal="righ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4" fillId="0" borderId="1"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0" xfId="0" applyFont="1" applyBorder="1" applyAlignment="1" applyProtection="1">
      <alignment horizontal="left"/>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xf>
    <xf numFmtId="0" fontId="13" fillId="0" borderId="0" xfId="0" applyNumberFormat="1" applyFont="1" applyAlignment="1" applyProtection="1">
      <alignment horizontal="left" vertical="center"/>
    </xf>
    <xf numFmtId="0" fontId="13" fillId="0" borderId="10" xfId="0" applyFont="1" applyFill="1" applyBorder="1" applyAlignment="1" applyProtection="1">
      <alignment horizontal="center"/>
    </xf>
    <xf numFmtId="177" fontId="13" fillId="2" borderId="0" xfId="0" applyNumberFormat="1" applyFont="1" applyFill="1" applyBorder="1" applyAlignment="1" applyProtection="1">
      <alignment horizontal="left" vertical="center"/>
    </xf>
    <xf numFmtId="180" fontId="13" fillId="3" borderId="0" xfId="0" applyNumberFormat="1" applyFont="1" applyFill="1" applyAlignment="1" applyProtection="1">
      <alignment horizontal="left" vertical="center"/>
    </xf>
    <xf numFmtId="0" fontId="13" fillId="0" borderId="0" xfId="0" applyFont="1" applyFill="1" applyAlignment="1" applyProtection="1">
      <alignment horizontal="left" vertical="center"/>
      <protection locked="0"/>
    </xf>
    <xf numFmtId="0" fontId="13" fillId="0" borderId="0" xfId="0" applyFont="1" applyBorder="1" applyAlignment="1" applyProtection="1">
      <alignment horizontal="left" vertical="center"/>
    </xf>
    <xf numFmtId="0" fontId="13" fillId="0" borderId="11" xfId="0" applyFont="1" applyBorder="1" applyAlignment="1" applyProtection="1">
      <alignment horizontal="left" vertical="center"/>
    </xf>
    <xf numFmtId="0" fontId="17" fillId="0" borderId="0" xfId="0" applyFont="1" applyAlignment="1" applyProtection="1">
      <alignment horizontal="right" vertical="center"/>
    </xf>
    <xf numFmtId="0" fontId="13" fillId="0" borderId="0" xfId="0" applyFont="1" applyAlignment="1" applyProtection="1">
      <alignment horizontal="right" vertical="center"/>
    </xf>
    <xf numFmtId="0" fontId="13" fillId="0" borderId="0" xfId="0" applyFont="1" applyFill="1" applyAlignment="1" applyProtection="1">
      <alignment horizontal="left" vertical="center"/>
    </xf>
    <xf numFmtId="0" fontId="13"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4" fillId="0" borderId="10" xfId="0" applyFont="1" applyFill="1" applyBorder="1" applyAlignment="1" applyProtection="1">
      <alignment horizontal="center"/>
    </xf>
    <xf numFmtId="0" fontId="4" fillId="0" borderId="15" xfId="0" applyFont="1" applyFill="1" applyBorder="1" applyAlignment="1" applyProtection="1">
      <alignment horizontal="center"/>
    </xf>
    <xf numFmtId="0" fontId="13" fillId="0" borderId="0" xfId="0" applyFont="1" applyFill="1" applyBorder="1" applyAlignment="1" applyProtection="1">
      <alignment horizontal="left"/>
    </xf>
    <xf numFmtId="0" fontId="13" fillId="0" borderId="0" xfId="0" applyFont="1" applyBorder="1" applyAlignment="1" applyProtection="1">
      <alignment horizontal="left"/>
    </xf>
    <xf numFmtId="0" fontId="23" fillId="0" borderId="0" xfId="0" applyFont="1" applyFill="1" applyAlignment="1" applyProtection="1">
      <alignment horizontal="left" vertical="center"/>
    </xf>
    <xf numFmtId="0" fontId="23" fillId="0" borderId="0" xfId="0" applyFont="1" applyAlignment="1" applyProtection="1">
      <alignment horizontal="left" vertical="center"/>
    </xf>
    <xf numFmtId="0" fontId="5" fillId="0" borderId="0" xfId="0" applyFont="1" applyAlignment="1" applyProtection="1">
      <alignment horizontal="left" vertical="center"/>
    </xf>
    <xf numFmtId="0" fontId="13" fillId="0" borderId="0" xfId="0" applyFont="1" applyBorder="1" applyAlignment="1" applyProtection="1">
      <alignment vertical="center"/>
    </xf>
    <xf numFmtId="0" fontId="16" fillId="0" borderId="0" xfId="0" applyFont="1" applyAlignment="1" applyProtection="1">
      <alignment horizontal="left" vertical="center"/>
    </xf>
    <xf numFmtId="0" fontId="4" fillId="0" borderId="10" xfId="0" applyFont="1" applyFill="1" applyBorder="1" applyAlignment="1" applyProtection="1">
      <alignment horizontal="left"/>
    </xf>
    <xf numFmtId="180" fontId="13" fillId="0" borderId="0" xfId="0" applyNumberFormat="1" applyFont="1" applyAlignment="1" applyProtection="1">
      <alignment horizontal="left" vertical="center"/>
    </xf>
    <xf numFmtId="0" fontId="4" fillId="0" borderId="0" xfId="0" applyFont="1" applyFill="1" applyBorder="1" applyAlignment="1" applyProtection="1">
      <alignment horizontal="left" vertical="center"/>
    </xf>
    <xf numFmtId="0" fontId="4" fillId="4" borderId="19" xfId="0" applyFont="1" applyFill="1" applyBorder="1" applyAlignment="1" applyProtection="1">
      <alignment horizontal="center" vertical="center" shrinkToFit="1"/>
    </xf>
    <xf numFmtId="0" fontId="4" fillId="4" borderId="20" xfId="0" applyFont="1" applyFill="1" applyBorder="1" applyAlignment="1" applyProtection="1">
      <alignment horizontal="center" vertical="center" shrinkToFit="1"/>
    </xf>
    <xf numFmtId="0" fontId="4" fillId="0" borderId="22" xfId="0" applyFont="1" applyFill="1" applyBorder="1" applyAlignment="1" applyProtection="1">
      <alignment horizontal="right" vertical="center"/>
    </xf>
    <xf numFmtId="0" fontId="14" fillId="0" borderId="12" xfId="1"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left" vertical="center"/>
    </xf>
    <xf numFmtId="0" fontId="4" fillId="0" borderId="21" xfId="0" applyFont="1" applyBorder="1" applyAlignment="1" applyProtection="1">
      <alignment horizontal="left" vertical="center"/>
    </xf>
    <xf numFmtId="0" fontId="14" fillId="0" borderId="24" xfId="1"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left" vertical="center"/>
    </xf>
    <xf numFmtId="0" fontId="4" fillId="0" borderId="29" xfId="0" applyFont="1" applyBorder="1" applyAlignment="1" applyProtection="1">
      <alignment horizontal="left" vertical="center"/>
    </xf>
    <xf numFmtId="0" fontId="14" fillId="0" borderId="30" xfId="1" applyNumberFormat="1" applyFont="1" applyFill="1" applyBorder="1" applyAlignment="1" applyProtection="1">
      <alignment horizontal="center" vertical="center"/>
    </xf>
    <xf numFmtId="0" fontId="4" fillId="0" borderId="31" xfId="0" applyFont="1" applyBorder="1" applyAlignment="1" applyProtection="1">
      <alignment horizontal="left" vertical="center" shrinkToFit="1"/>
    </xf>
    <xf numFmtId="0" fontId="14" fillId="0" borderId="32" xfId="1" applyNumberFormat="1" applyFont="1" applyFill="1" applyBorder="1" applyAlignment="1" applyProtection="1">
      <alignment horizontal="center" vertical="center"/>
    </xf>
    <xf numFmtId="0" fontId="4" fillId="0" borderId="33" xfId="0" applyNumberFormat="1" applyFont="1" applyBorder="1" applyAlignment="1" applyProtection="1">
      <alignment horizontal="left" vertical="center"/>
    </xf>
    <xf numFmtId="0" fontId="14" fillId="0" borderId="34" xfId="1" applyNumberFormat="1" applyFont="1" applyFill="1" applyBorder="1" applyAlignment="1" applyProtection="1">
      <alignment horizontal="center" vertical="center"/>
    </xf>
    <xf numFmtId="0" fontId="4" fillId="0" borderId="35" xfId="0" applyFont="1" applyBorder="1" applyAlignment="1" applyProtection="1">
      <alignment horizontal="left" vertical="center" shrinkToFit="1"/>
    </xf>
    <xf numFmtId="0" fontId="4" fillId="0" borderId="32" xfId="0" applyFont="1" applyBorder="1" applyAlignment="1" applyProtection="1">
      <alignment horizontal="center" vertical="center"/>
    </xf>
    <xf numFmtId="38" fontId="14" fillId="0" borderId="36" xfId="1" applyFont="1" applyFill="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right" vertical="center"/>
    </xf>
    <xf numFmtId="0" fontId="4" fillId="0" borderId="35" xfId="0" applyFont="1" applyBorder="1" applyAlignment="1" applyProtection="1">
      <alignment horizontal="left" vertical="center"/>
    </xf>
    <xf numFmtId="0" fontId="21" fillId="0" borderId="0" xfId="0" applyFont="1" applyAlignment="1" applyProtection="1">
      <alignment horizontal="left" vertical="center"/>
    </xf>
    <xf numFmtId="0" fontId="20" fillId="0" borderId="0" xfId="0" applyFont="1" applyAlignment="1" applyProtection="1">
      <alignment vertical="center"/>
    </xf>
    <xf numFmtId="0" fontId="33" fillId="0" borderId="0" xfId="0" applyFont="1" applyAlignment="1" applyProtection="1">
      <alignment horizontal="left" vertical="center"/>
    </xf>
    <xf numFmtId="0" fontId="14" fillId="0" borderId="41" xfId="0" applyNumberFormat="1" applyFont="1" applyFill="1" applyBorder="1" applyAlignment="1" applyProtection="1">
      <alignment horizontal="center" vertical="center"/>
    </xf>
    <xf numFmtId="0" fontId="4" fillId="0" borderId="42" xfId="0" applyFont="1" applyFill="1" applyBorder="1" applyAlignment="1" applyProtection="1">
      <alignment horizontal="right" vertical="center"/>
    </xf>
    <xf numFmtId="1" fontId="13" fillId="7" borderId="10" xfId="0" applyNumberFormat="1" applyFont="1" applyFill="1" applyBorder="1" applyAlignment="1" applyProtection="1">
      <alignment horizontal="right"/>
      <protection locked="0"/>
    </xf>
    <xf numFmtId="0" fontId="4" fillId="7" borderId="10" xfId="0" applyFont="1" applyFill="1" applyBorder="1" applyAlignment="1" applyProtection="1">
      <alignment horizontal="center"/>
      <protection locked="0"/>
    </xf>
    <xf numFmtId="0" fontId="4" fillId="7" borderId="15" xfId="0" applyFont="1" applyFill="1" applyBorder="1" applyAlignment="1" applyProtection="1">
      <alignment horizontal="center"/>
      <protection locked="0"/>
    </xf>
    <xf numFmtId="176" fontId="13" fillId="7" borderId="10" xfId="0" applyNumberFormat="1" applyFont="1" applyFill="1" applyBorder="1" applyAlignment="1" applyProtection="1">
      <alignment horizontal="right"/>
      <protection locked="0"/>
    </xf>
    <xf numFmtId="0" fontId="4" fillId="7" borderId="10" xfId="0" applyFont="1" applyFill="1" applyBorder="1" applyAlignment="1" applyProtection="1">
      <alignment horizontal="left"/>
      <protection locked="0"/>
    </xf>
    <xf numFmtId="38" fontId="14" fillId="7" borderId="53" xfId="1" applyFont="1" applyFill="1" applyBorder="1" applyAlignment="1" applyProtection="1">
      <alignment horizontal="center" vertical="center"/>
      <protection locked="0"/>
    </xf>
    <xf numFmtId="0" fontId="11" fillId="7" borderId="6" xfId="0" applyFont="1" applyFill="1" applyBorder="1" applyAlignment="1" applyProtection="1">
      <alignment horizontal="center" vertical="center"/>
      <protection locked="0"/>
    </xf>
    <xf numFmtId="0" fontId="5" fillId="4" borderId="56" xfId="0" applyFont="1" applyFill="1" applyBorder="1" applyAlignment="1" applyProtection="1">
      <alignment horizontal="center" vertical="center"/>
    </xf>
    <xf numFmtId="0" fontId="13" fillId="0" borderId="0" xfId="0" applyFont="1" applyBorder="1" applyAlignment="1" applyProtection="1">
      <alignment horizontal="right" vertical="center"/>
    </xf>
    <xf numFmtId="0" fontId="20" fillId="0" borderId="0" xfId="0" applyFont="1" applyBorder="1" applyAlignment="1" applyProtection="1">
      <alignment vertical="center"/>
    </xf>
    <xf numFmtId="0" fontId="16" fillId="0" borderId="0" xfId="0" applyFont="1" applyBorder="1" applyAlignment="1" applyProtection="1">
      <alignment horizontal="left" vertical="center"/>
    </xf>
    <xf numFmtId="0" fontId="32" fillId="0" borderId="0" xfId="0" applyFont="1" applyBorder="1" applyAlignment="1" applyProtection="1">
      <alignment horizontal="right" vertical="center"/>
    </xf>
    <xf numFmtId="0" fontId="32" fillId="0" borderId="0" xfId="0" applyFont="1" applyBorder="1" applyAlignment="1" applyProtection="1">
      <alignment vertical="center"/>
    </xf>
    <xf numFmtId="0" fontId="4" fillId="7" borderId="0" xfId="0" applyFont="1" applyFill="1" applyBorder="1" applyAlignment="1" applyProtection="1">
      <alignment horizontal="center" vertical="center"/>
      <protection locked="0"/>
    </xf>
    <xf numFmtId="0" fontId="4" fillId="0" borderId="0" xfId="0" applyFont="1" applyBorder="1" applyAlignment="1" applyProtection="1">
      <alignment horizontal="right"/>
    </xf>
    <xf numFmtId="0" fontId="13" fillId="0" borderId="0" xfId="0" applyFont="1" applyBorder="1" applyAlignment="1" applyProtection="1"/>
    <xf numFmtId="0" fontId="13" fillId="0" borderId="0" xfId="0" applyFont="1" applyBorder="1" applyAlignment="1" applyProtection="1">
      <alignment horizontal="right"/>
    </xf>
    <xf numFmtId="0" fontId="11" fillId="0" borderId="0" xfId="0" applyFont="1" applyBorder="1" applyAlignment="1" applyProtection="1">
      <alignment vertical="center"/>
    </xf>
    <xf numFmtId="0" fontId="12" fillId="0" borderId="0" xfId="0" applyFont="1" applyBorder="1" applyAlignment="1" applyProtection="1">
      <alignment horizontal="left" vertical="center"/>
    </xf>
    <xf numFmtId="0" fontId="13" fillId="0" borderId="0" xfId="0" applyFont="1" applyAlignment="1" applyProtection="1">
      <alignment horizontal="center" vertical="center"/>
    </xf>
    <xf numFmtId="0" fontId="13" fillId="0" borderId="0" xfId="0" applyFont="1" applyBorder="1" applyAlignment="1" applyProtection="1">
      <alignment horizontal="left" vertical="center"/>
    </xf>
    <xf numFmtId="0" fontId="0" fillId="0" borderId="0" xfId="0" applyProtection="1"/>
    <xf numFmtId="0" fontId="5" fillId="0" borderId="0" xfId="0" applyFont="1" applyBorder="1" applyAlignment="1" applyProtection="1">
      <alignment horizontal="left" vertical="center"/>
    </xf>
    <xf numFmtId="0" fontId="13" fillId="0" borderId="0" xfId="0" applyFont="1" applyFill="1" applyBorder="1" applyAlignment="1" applyProtection="1">
      <alignment horizontal="right"/>
    </xf>
    <xf numFmtId="0" fontId="4" fillId="7" borderId="32"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left" vertical="center" wrapText="1"/>
    </xf>
    <xf numFmtId="0" fontId="4" fillId="7" borderId="36"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left" vertical="center" wrapText="1" shrinkToFit="1"/>
    </xf>
    <xf numFmtId="38" fontId="14" fillId="7" borderId="13" xfId="1" applyFont="1" applyFill="1" applyBorder="1" applyAlignment="1" applyProtection="1">
      <alignment horizontal="center" vertical="center"/>
      <protection locked="0"/>
    </xf>
    <xf numFmtId="38" fontId="14" fillId="7" borderId="4" xfId="1"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8" fillId="4" borderId="9" xfId="0" applyFont="1" applyFill="1" applyBorder="1" applyAlignment="1" applyProtection="1">
      <alignment horizontal="center" vertical="center"/>
    </xf>
    <xf numFmtId="0" fontId="13" fillId="0" borderId="0" xfId="0" applyFont="1" applyBorder="1" applyAlignment="1" applyProtection="1">
      <alignment horizontal="left" vertical="center"/>
    </xf>
    <xf numFmtId="0" fontId="11" fillId="4" borderId="4" xfId="0" applyFont="1" applyFill="1" applyBorder="1" applyAlignment="1" applyProtection="1">
      <alignment horizontal="center" vertical="center" textRotation="255"/>
    </xf>
    <xf numFmtId="38" fontId="14" fillId="7" borderId="25" xfId="1" applyFont="1" applyFill="1" applyBorder="1" applyAlignment="1" applyProtection="1">
      <alignment horizontal="center" vertical="center"/>
      <protection locked="0"/>
    </xf>
    <xf numFmtId="0" fontId="4" fillId="0" borderId="97" xfId="0" applyFont="1" applyFill="1" applyBorder="1" applyAlignment="1" applyProtection="1">
      <alignment horizontal="right" vertical="center"/>
    </xf>
    <xf numFmtId="0" fontId="11" fillId="4" borderId="98" xfId="0" applyFont="1" applyFill="1" applyBorder="1" applyAlignment="1" applyProtection="1">
      <alignment horizontal="center" vertical="center"/>
    </xf>
    <xf numFmtId="38" fontId="14" fillId="7" borderId="98" xfId="1" applyFont="1" applyFill="1" applyBorder="1" applyAlignment="1" applyProtection="1">
      <alignment horizontal="center" vertical="center"/>
      <protection locked="0"/>
    </xf>
    <xf numFmtId="0" fontId="4" fillId="0" borderId="99" xfId="0" applyFont="1" applyFill="1" applyBorder="1" applyAlignment="1" applyProtection="1">
      <alignment horizontal="right" vertical="center"/>
    </xf>
    <xf numFmtId="0" fontId="4" fillId="0" borderId="100" xfId="0" applyFont="1" applyFill="1" applyBorder="1" applyAlignment="1" applyProtection="1">
      <alignment horizontal="right" vertical="center"/>
    </xf>
    <xf numFmtId="38" fontId="14" fillId="7" borderId="100" xfId="1" applyFont="1" applyFill="1" applyBorder="1" applyAlignment="1" applyProtection="1">
      <alignment horizontal="center" vertical="center"/>
      <protection locked="0"/>
    </xf>
    <xf numFmtId="0" fontId="4" fillId="0" borderId="101" xfId="0" applyFont="1" applyFill="1" applyBorder="1" applyAlignment="1" applyProtection="1">
      <alignment horizontal="right" vertical="center"/>
    </xf>
    <xf numFmtId="0" fontId="12" fillId="0" borderId="0" xfId="0" applyFont="1" applyAlignment="1">
      <alignment vertical="center"/>
    </xf>
    <xf numFmtId="38" fontId="14" fillId="7" borderId="7" xfId="1" applyFont="1" applyFill="1" applyBorder="1" applyAlignment="1" applyProtection="1">
      <alignment horizontal="center" vertical="center"/>
      <protection locked="0"/>
    </xf>
    <xf numFmtId="0" fontId="4" fillId="0" borderId="17" xfId="0" applyFont="1" applyFill="1" applyBorder="1" applyAlignment="1" applyProtection="1">
      <alignment horizontal="right" vertical="center"/>
    </xf>
    <xf numFmtId="0" fontId="40" fillId="0" borderId="0" xfId="0" applyFont="1" applyAlignment="1" applyProtection="1">
      <alignment horizontal="left" vertical="center"/>
    </xf>
    <xf numFmtId="38" fontId="14" fillId="7" borderId="98" xfId="1" applyFont="1" applyFill="1" applyBorder="1" applyAlignment="1" applyProtection="1">
      <alignment horizontal="center" vertical="center"/>
      <protection locked="0"/>
    </xf>
    <xf numFmtId="38" fontId="14" fillId="7" borderId="13"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xf>
    <xf numFmtId="0" fontId="4" fillId="0" borderId="1" xfId="0" applyFont="1" applyFill="1" applyBorder="1" applyAlignment="1" applyProtection="1">
      <alignment horizontal="right" vertical="center"/>
    </xf>
    <xf numFmtId="178" fontId="11" fillId="0" borderId="13" xfId="0" applyNumberFormat="1" applyFont="1" applyBorder="1" applyAlignment="1" applyProtection="1">
      <alignment horizontal="center" vertical="center"/>
    </xf>
    <xf numFmtId="179" fontId="11" fillId="0" borderId="4" xfId="0" applyNumberFormat="1" applyFont="1" applyBorder="1" applyAlignment="1" applyProtection="1">
      <alignment horizontal="center" vertical="center" wrapText="1"/>
    </xf>
    <xf numFmtId="178" fontId="11" fillId="0" borderId="56" xfId="0" applyNumberFormat="1" applyFont="1" applyBorder="1" applyAlignment="1" applyProtection="1">
      <alignment horizontal="center" vertical="center"/>
    </xf>
    <xf numFmtId="0" fontId="11" fillId="4" borderId="26" xfId="0" applyFont="1" applyFill="1" applyBorder="1" applyAlignment="1" applyProtection="1">
      <alignment vertical="center" textRotation="255"/>
    </xf>
    <xf numFmtId="0" fontId="11" fillId="4" borderId="1" xfId="0" applyFont="1" applyFill="1" applyBorder="1" applyAlignment="1" applyProtection="1">
      <alignment vertical="center" textRotation="255"/>
    </xf>
    <xf numFmtId="0" fontId="11" fillId="0" borderId="8" xfId="0" applyFont="1" applyBorder="1" applyAlignment="1" applyProtection="1">
      <alignment vertical="center"/>
    </xf>
    <xf numFmtId="0" fontId="40" fillId="0" borderId="0" xfId="0" applyFont="1" applyBorder="1" applyAlignment="1" applyProtection="1">
      <alignment horizontal="left" vertical="center"/>
    </xf>
    <xf numFmtId="0" fontId="4" fillId="4" borderId="58" xfId="0" applyFont="1" applyFill="1" applyBorder="1" applyAlignment="1" applyProtection="1">
      <alignment horizontal="center" vertical="center"/>
    </xf>
    <xf numFmtId="0" fontId="11" fillId="0" borderId="104" xfId="0" applyFont="1" applyBorder="1" applyAlignment="1" applyProtection="1">
      <alignment horizontal="left" vertical="center"/>
    </xf>
    <xf numFmtId="38" fontId="11" fillId="0" borderId="103" xfId="0" applyNumberFormat="1" applyFont="1" applyBorder="1" applyAlignment="1" applyProtection="1">
      <alignment horizontal="right" vertical="center"/>
    </xf>
    <xf numFmtId="0" fontId="40" fillId="0" borderId="0" xfId="0" applyFont="1" applyAlignment="1">
      <alignment vertical="center"/>
    </xf>
    <xf numFmtId="0" fontId="4" fillId="4" borderId="20" xfId="0"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3" fillId="0" borderId="0" xfId="0" applyFont="1" applyAlignment="1" applyProtection="1">
      <alignment horizontal="left" vertical="center"/>
    </xf>
    <xf numFmtId="0" fontId="44" fillId="0" borderId="0" xfId="0" applyFont="1" applyAlignment="1" applyProtection="1">
      <alignment horizontal="right" vertical="center"/>
    </xf>
    <xf numFmtId="0" fontId="11" fillId="0" borderId="8" xfId="0" applyFont="1" applyBorder="1" applyAlignment="1" applyProtection="1">
      <alignment horizontal="right" vertical="center"/>
    </xf>
    <xf numFmtId="0" fontId="11" fillId="0" borderId="0" xfId="0" applyFont="1" applyFill="1" applyBorder="1" applyAlignment="1" applyProtection="1">
      <alignment horizontal="center" vertical="center"/>
    </xf>
    <xf numFmtId="0" fontId="8" fillId="0" borderId="0" xfId="0" applyFont="1"/>
    <xf numFmtId="38" fontId="14" fillId="0" borderId="24" xfId="1" applyNumberFormat="1" applyFont="1" applyFill="1" applyBorder="1" applyAlignment="1" applyProtection="1">
      <alignment horizontal="center" vertical="center"/>
    </xf>
    <xf numFmtId="0" fontId="45" fillId="0" borderId="0" xfId="0" applyFont="1" applyBorder="1" applyAlignment="1" applyProtection="1">
      <alignment horizontal="right" vertical="center"/>
    </xf>
    <xf numFmtId="0" fontId="46" fillId="0" borderId="0" xfId="0" applyFont="1" applyAlignment="1" applyProtection="1">
      <alignment horizontal="right" vertical="center"/>
    </xf>
    <xf numFmtId="0" fontId="41" fillId="0" borderId="0" xfId="0" applyFont="1" applyAlignment="1" applyProtection="1">
      <alignment horizontal="left" vertical="center"/>
    </xf>
    <xf numFmtId="0" fontId="8" fillId="0" borderId="10" xfId="0" applyFont="1" applyBorder="1" applyAlignment="1"/>
    <xf numFmtId="0" fontId="4" fillId="0" borderId="0" xfId="0" applyFont="1" applyFill="1" applyBorder="1" applyAlignment="1" applyProtection="1">
      <alignment horizontal="right"/>
    </xf>
    <xf numFmtId="0" fontId="23" fillId="0" borderId="0" xfId="0" applyFont="1" applyBorder="1" applyAlignment="1" applyProtection="1">
      <alignment horizontal="center" vertical="center"/>
    </xf>
    <xf numFmtId="0" fontId="23" fillId="0" borderId="0" xfId="0" applyFont="1" applyBorder="1" applyAlignment="1" applyProtection="1">
      <alignment horizontal="left" vertical="center"/>
    </xf>
    <xf numFmtId="0" fontId="0" fillId="0" borderId="0" xfId="0" applyBorder="1" applyProtection="1"/>
    <xf numFmtId="178" fontId="11" fillId="0" borderId="110" xfId="0" applyNumberFormat="1" applyFont="1" applyBorder="1" applyAlignment="1" applyProtection="1">
      <alignment horizontal="center" vertical="center"/>
    </xf>
    <xf numFmtId="0" fontId="11" fillId="4" borderId="13" xfId="0" applyFont="1" applyFill="1" applyBorder="1" applyAlignment="1" applyProtection="1">
      <alignment horizontal="left" vertical="center" shrinkToFit="1"/>
    </xf>
    <xf numFmtId="0" fontId="13" fillId="0" borderId="0" xfId="0" applyFont="1" applyBorder="1" applyAlignment="1" applyProtection="1">
      <alignment horizontal="center" vertical="center"/>
    </xf>
    <xf numFmtId="0" fontId="18" fillId="4" borderId="8" xfId="0"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11" fillId="4" borderId="13"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38" fontId="14" fillId="0" borderId="0" xfId="0" applyNumberFormat="1" applyFont="1" applyBorder="1" applyAlignment="1" applyProtection="1">
      <alignment horizontal="center" vertical="center"/>
    </xf>
    <xf numFmtId="0" fontId="4"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1" fillId="4" borderId="8" xfId="0" applyFont="1" applyFill="1" applyBorder="1" applyAlignment="1" applyProtection="1">
      <alignment horizontal="center" vertical="center"/>
    </xf>
    <xf numFmtId="0" fontId="50" fillId="0" borderId="0" xfId="0" applyFont="1" applyBorder="1" applyAlignment="1"/>
    <xf numFmtId="38" fontId="14" fillId="8" borderId="25" xfId="1" applyFont="1" applyFill="1" applyBorder="1" applyAlignment="1" applyProtection="1">
      <alignment horizontal="center" vertical="center"/>
      <protection locked="0"/>
    </xf>
    <xf numFmtId="0" fontId="42" fillId="0" borderId="0" xfId="0" applyFont="1" applyBorder="1" applyAlignment="1" applyProtection="1">
      <alignment horizontal="center" vertical="center"/>
    </xf>
    <xf numFmtId="38" fontId="14" fillId="0" borderId="115" xfId="1" applyFont="1" applyFill="1" applyBorder="1" applyAlignment="1" applyProtection="1">
      <alignment horizontal="center" vertical="center"/>
    </xf>
    <xf numFmtId="0" fontId="4" fillId="0" borderId="116" xfId="0" applyFont="1" applyFill="1" applyBorder="1" applyAlignment="1" applyProtection="1">
      <alignment horizontal="right" vertical="center"/>
    </xf>
    <xf numFmtId="0" fontId="38" fillId="0" borderId="18" xfId="0" applyFont="1" applyBorder="1" applyAlignment="1" applyProtection="1">
      <alignment horizontal="left" vertical="center"/>
    </xf>
    <xf numFmtId="38" fontId="14" fillId="0" borderId="117" xfId="1" applyFont="1" applyFill="1" applyBorder="1" applyAlignment="1" applyProtection="1">
      <alignment horizontal="center" vertical="center"/>
    </xf>
    <xf numFmtId="0" fontId="4" fillId="0" borderId="117" xfId="0" applyFont="1" applyFill="1" applyBorder="1" applyAlignment="1" applyProtection="1">
      <alignment horizontal="right" vertical="center"/>
    </xf>
    <xf numFmtId="38" fontId="14" fillId="0" borderId="8" xfId="1" applyFont="1" applyFill="1" applyBorder="1" applyAlignment="1" applyProtection="1">
      <alignment horizontal="center" vertical="center"/>
    </xf>
    <xf numFmtId="0" fontId="4" fillId="0" borderId="10" xfId="0" applyFont="1" applyFill="1" applyBorder="1" applyAlignment="1" applyProtection="1">
      <alignment horizontal="right" vertical="center"/>
    </xf>
    <xf numFmtId="0" fontId="4" fillId="0" borderId="118" xfId="0" applyFont="1" applyFill="1" applyBorder="1" applyAlignment="1" applyProtection="1">
      <alignment horizontal="right" vertical="center"/>
    </xf>
    <xf numFmtId="0" fontId="13" fillId="0" borderId="117" xfId="0" applyFont="1" applyFill="1" applyBorder="1" applyAlignment="1" applyProtection="1">
      <alignment horizontal="left" vertical="center"/>
    </xf>
    <xf numFmtId="182" fontId="14" fillId="0" borderId="117" xfId="1" applyNumberFormat="1" applyFont="1" applyFill="1" applyBorder="1" applyAlignment="1" applyProtection="1">
      <alignment horizontal="center" vertical="center"/>
    </xf>
    <xf numFmtId="0" fontId="4" fillId="0" borderId="119" xfId="0" applyFont="1" applyFill="1" applyBorder="1" applyAlignment="1" applyProtection="1">
      <alignment horizontal="right" vertical="center"/>
    </xf>
    <xf numFmtId="0" fontId="4" fillId="0" borderId="120" xfId="0" applyFont="1" applyFill="1" applyBorder="1" applyAlignment="1" applyProtection="1">
      <alignment horizontal="right" vertical="center"/>
    </xf>
    <xf numFmtId="38" fontId="14" fillId="0" borderId="121" xfId="1" applyFont="1" applyFill="1" applyBorder="1" applyAlignment="1" applyProtection="1">
      <alignment horizontal="center" vertical="center"/>
    </xf>
    <xf numFmtId="0" fontId="4" fillId="0" borderId="122" xfId="0" applyFont="1" applyFill="1" applyBorder="1" applyAlignment="1" applyProtection="1">
      <alignment horizontal="right" vertical="center"/>
    </xf>
    <xf numFmtId="0" fontId="13" fillId="0" borderId="123" xfId="0" applyFont="1" applyFill="1" applyBorder="1" applyAlignment="1" applyProtection="1">
      <alignment horizontal="left" vertical="center"/>
    </xf>
    <xf numFmtId="0" fontId="4" fillId="0" borderId="116" xfId="0" applyFont="1" applyBorder="1" applyAlignment="1" applyProtection="1">
      <alignment horizontal="right" vertical="center"/>
    </xf>
    <xf numFmtId="0" fontId="8" fillId="0" borderId="0" xfId="0" applyFont="1" applyBorder="1" applyAlignment="1"/>
    <xf numFmtId="0" fontId="13" fillId="0" borderId="6" xfId="0" applyFont="1" applyBorder="1" applyAlignment="1" applyProtection="1">
      <alignment horizontal="left" vertical="center"/>
    </xf>
    <xf numFmtId="0" fontId="18" fillId="4" borderId="6" xfId="0" applyFont="1" applyFill="1" applyBorder="1" applyAlignment="1" applyProtection="1">
      <alignment vertical="center"/>
    </xf>
    <xf numFmtId="0" fontId="13" fillId="4" borderId="6" xfId="0" applyFont="1" applyFill="1" applyBorder="1" applyAlignment="1" applyProtection="1">
      <alignment vertical="center"/>
    </xf>
    <xf numFmtId="0" fontId="8" fillId="0" borderId="0" xfId="0" applyFont="1" applyAlignment="1">
      <alignment horizontal="left" vertical="center"/>
    </xf>
    <xf numFmtId="38" fontId="14" fillId="7" borderId="13" xfId="1" applyFont="1" applyFill="1" applyBorder="1" applyAlignment="1" applyProtection="1">
      <alignment horizontal="center" vertical="center"/>
      <protection locked="0"/>
    </xf>
    <xf numFmtId="0" fontId="58" fillId="0" borderId="0" xfId="0" applyFont="1" applyAlignment="1" applyProtection="1">
      <alignment horizontal="left" vertical="center"/>
    </xf>
    <xf numFmtId="184" fontId="56" fillId="8" borderId="6" xfId="0" applyNumberFormat="1" applyFont="1" applyFill="1" applyBorder="1" applyAlignment="1" applyProtection="1">
      <alignment horizontal="right" vertical="center"/>
      <protection locked="0"/>
    </xf>
    <xf numFmtId="179" fontId="11" fillId="0" borderId="2" xfId="0" applyNumberFormat="1" applyFont="1" applyBorder="1" applyAlignment="1" applyProtection="1">
      <alignment horizontal="center" vertical="center" wrapText="1"/>
    </xf>
    <xf numFmtId="0" fontId="11" fillId="0" borderId="18" xfId="0" applyFont="1" applyBorder="1" applyAlignment="1" applyProtection="1">
      <alignment horizontal="center" vertical="center" shrinkToFit="1"/>
    </xf>
    <xf numFmtId="0" fontId="43" fillId="0" borderId="0" xfId="0" applyFont="1" applyBorder="1" applyAlignment="1" applyProtection="1">
      <alignment horizontal="left" vertical="center"/>
    </xf>
    <xf numFmtId="0" fontId="11" fillId="4" borderId="13"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38" fontId="11" fillId="0" borderId="7" xfId="1" applyFont="1" applyBorder="1" applyAlignment="1" applyProtection="1">
      <alignment horizontal="right" vertical="center"/>
    </xf>
    <xf numFmtId="38" fontId="11" fillId="0" borderId="18" xfId="1" applyFont="1" applyBorder="1" applyAlignment="1" applyProtection="1">
      <alignment horizontal="right" vertical="center"/>
    </xf>
    <xf numFmtId="0" fontId="11" fillId="0" borderId="0" xfId="0" applyNumberFormat="1" applyFont="1" applyAlignment="1" applyProtection="1">
      <alignment horizontal="left" vertical="center" wrapText="1"/>
    </xf>
    <xf numFmtId="0" fontId="5" fillId="4" borderId="2" xfId="0" applyFont="1" applyFill="1" applyBorder="1" applyAlignment="1" applyProtection="1">
      <alignment horizontal="center" vertical="center"/>
    </xf>
    <xf numFmtId="38" fontId="11" fillId="0" borderId="7" xfId="1" applyFont="1" applyFill="1" applyBorder="1" applyAlignment="1" applyProtection="1">
      <alignment horizontal="right" vertical="center" wrapText="1"/>
    </xf>
    <xf numFmtId="0" fontId="11" fillId="0" borderId="9" xfId="0" applyFont="1" applyBorder="1" applyAlignment="1" applyProtection="1">
      <alignment horizontal="left" vertical="center"/>
    </xf>
    <xf numFmtId="0" fontId="11" fillId="0" borderId="26" xfId="0" applyFont="1" applyBorder="1" applyAlignment="1" applyProtection="1">
      <alignment horizontal="left" vertical="center"/>
    </xf>
    <xf numFmtId="0" fontId="5" fillId="4" borderId="6"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11" fillId="4" borderId="4" xfId="0" applyFont="1" applyFill="1" applyBorder="1" applyAlignment="1" applyProtection="1">
      <alignment horizontal="left" vertical="center" wrapText="1"/>
    </xf>
    <xf numFmtId="38" fontId="11" fillId="0" borderId="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0" xfId="0" applyNumberFormat="1" applyFont="1" applyAlignment="1" applyProtection="1">
      <alignment horizontal="left" vertical="center" wrapText="1"/>
    </xf>
    <xf numFmtId="0" fontId="5" fillId="4" borderId="13" xfId="0" applyFont="1" applyFill="1" applyBorder="1" applyAlignment="1" applyProtection="1">
      <alignment horizontal="center" vertical="center"/>
    </xf>
    <xf numFmtId="0" fontId="11" fillId="4" borderId="13" xfId="0" applyFont="1" applyFill="1" applyBorder="1" applyAlignment="1" applyProtection="1">
      <alignment horizontal="left" vertical="center" wrapText="1"/>
    </xf>
    <xf numFmtId="0" fontId="11" fillId="4" borderId="0" xfId="0" applyFont="1" applyFill="1" applyBorder="1" applyAlignment="1" applyProtection="1">
      <alignment vertical="center"/>
    </xf>
    <xf numFmtId="183" fontId="11" fillId="0" borderId="0" xfId="0" applyNumberFormat="1" applyFont="1" applyBorder="1" applyAlignment="1" applyProtection="1">
      <alignment vertical="center"/>
    </xf>
    <xf numFmtId="183" fontId="32" fillId="0" borderId="0" xfId="0" applyNumberFormat="1" applyFont="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vertical="center" wrapText="1"/>
    </xf>
    <xf numFmtId="0" fontId="11" fillId="10" borderId="0" xfId="0" applyFont="1" applyFill="1" applyBorder="1" applyAlignment="1" applyProtection="1">
      <alignment vertical="center"/>
    </xf>
    <xf numFmtId="0" fontId="4" fillId="7" borderId="54" xfId="0" applyFont="1" applyFill="1" applyBorder="1" applyAlignment="1" applyProtection="1">
      <alignment horizontal="center" vertical="center"/>
      <protection locked="0"/>
    </xf>
    <xf numFmtId="0" fontId="61" fillId="0" borderId="0" xfId="0" applyFont="1" applyBorder="1" applyAlignment="1" applyProtection="1">
      <alignment horizontal="center" vertical="center"/>
    </xf>
    <xf numFmtId="0" fontId="4" fillId="0" borderId="0" xfId="0" applyFont="1" applyAlignment="1" applyProtection="1">
      <alignment horizontal="left" vertical="center"/>
    </xf>
    <xf numFmtId="0" fontId="62" fillId="0" borderId="0" xfId="0" applyFont="1" applyAlignment="1" applyProtection="1">
      <alignment horizontal="left" vertical="center"/>
    </xf>
    <xf numFmtId="0" fontId="41"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62" fillId="0" borderId="0" xfId="0" applyFont="1" applyFill="1" applyAlignment="1" applyProtection="1">
      <alignment horizontal="left" vertical="center"/>
    </xf>
    <xf numFmtId="0" fontId="13" fillId="8" borderId="10" xfId="0" applyFont="1" applyFill="1" applyBorder="1" applyAlignment="1" applyProtection="1">
      <alignment horizontal="center"/>
      <protection locked="0"/>
    </xf>
    <xf numFmtId="0" fontId="41" fillId="0" borderId="0" xfId="0" applyFont="1" applyBorder="1" applyAlignment="1" applyProtection="1">
      <alignment vertical="center"/>
    </xf>
    <xf numFmtId="185" fontId="4" fillId="0" borderId="0" xfId="0" applyNumberFormat="1" applyFont="1" applyFill="1" applyBorder="1" applyAlignment="1" applyProtection="1">
      <alignment horizontal="right" vertical="center" shrinkToFit="1"/>
      <protection locked="0"/>
    </xf>
    <xf numFmtId="180" fontId="62" fillId="11" borderId="0" xfId="0" applyNumberFormat="1" applyFont="1" applyFill="1" applyAlignment="1" applyProtection="1">
      <alignment horizontal="left" vertical="center"/>
    </xf>
    <xf numFmtId="177" fontId="62" fillId="2" borderId="0" xfId="0" applyNumberFormat="1" applyFont="1" applyFill="1" applyBorder="1" applyAlignment="1" applyProtection="1">
      <alignment horizontal="left" vertical="center"/>
    </xf>
    <xf numFmtId="0" fontId="41" fillId="0" borderId="0" xfId="0" applyFont="1" applyAlignment="1" applyProtection="1">
      <alignment horizontal="left" vertical="center" shrinkToFit="1"/>
    </xf>
    <xf numFmtId="38" fontId="14" fillId="0" borderId="34" xfId="1" applyNumberFormat="1" applyFont="1" applyFill="1" applyBorder="1" applyAlignment="1" applyProtection="1">
      <alignment horizontal="center" vertical="center"/>
    </xf>
    <xf numFmtId="0" fontId="13" fillId="0" borderId="0" xfId="0" applyFont="1" applyFill="1" applyBorder="1" applyAlignment="1" applyProtection="1">
      <alignment horizontal="center"/>
    </xf>
    <xf numFmtId="0" fontId="4" fillId="0" borderId="0" xfId="0" applyFont="1" applyBorder="1" applyAlignment="1" applyProtection="1">
      <alignment vertical="center"/>
    </xf>
    <xf numFmtId="0" fontId="4" fillId="0" borderId="0" xfId="0" applyFont="1" applyBorder="1" applyAlignment="1" applyProtection="1">
      <alignment horizontal="center" shrinkToFit="1"/>
    </xf>
    <xf numFmtId="0" fontId="14" fillId="0" borderId="34" xfId="1" applyNumberFormat="1" applyFont="1" applyFill="1" applyBorder="1" applyAlignment="1" applyProtection="1">
      <alignment horizontal="right" vertical="center"/>
    </xf>
    <xf numFmtId="0" fontId="4" fillId="0" borderId="33" xfId="0" applyFont="1" applyBorder="1" applyAlignment="1" applyProtection="1">
      <alignment vertical="center"/>
    </xf>
    <xf numFmtId="185" fontId="14" fillId="0" borderId="34" xfId="0" applyNumberFormat="1" applyFont="1" applyBorder="1" applyAlignment="1" applyProtection="1">
      <alignment horizontal="right" vertical="center" shrinkToFit="1"/>
    </xf>
    <xf numFmtId="187" fontId="14" fillId="0" borderId="34" xfId="0" applyNumberFormat="1" applyFont="1" applyBorder="1" applyAlignment="1" applyProtection="1">
      <alignment vertical="center" shrinkToFit="1"/>
    </xf>
    <xf numFmtId="0" fontId="4" fillId="0" borderId="35" xfId="0" applyFont="1" applyBorder="1" applyAlignment="1" applyProtection="1">
      <alignment vertical="center"/>
    </xf>
    <xf numFmtId="185" fontId="4" fillId="0" borderId="0" xfId="0" applyNumberFormat="1" applyFont="1" applyFill="1" applyBorder="1" applyAlignment="1" applyProtection="1">
      <alignment horizontal="right" vertical="center" shrinkToFit="1"/>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183" fontId="11" fillId="0" borderId="0" xfId="0" applyNumberFormat="1"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xf>
    <xf numFmtId="0" fontId="11" fillId="0" borderId="0" xfId="0" applyFont="1" applyBorder="1" applyAlignment="1" applyProtection="1">
      <alignment horizontal="center" vertical="center"/>
    </xf>
    <xf numFmtId="0" fontId="11" fillId="7" borderId="1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wrapText="1" shrinkToFit="1"/>
    </xf>
    <xf numFmtId="0" fontId="4" fillId="0" borderId="0" xfId="0" applyFont="1" applyAlignment="1" applyProtection="1">
      <alignment vertical="center"/>
    </xf>
    <xf numFmtId="0" fontId="4" fillId="0" borderId="0" xfId="0" applyFont="1" applyAlignment="1" applyProtection="1">
      <alignment horizontal="left" vertical="center"/>
    </xf>
    <xf numFmtId="0" fontId="11" fillId="4" borderId="4" xfId="0" applyFont="1" applyFill="1" applyBorder="1" applyAlignment="1" applyProtection="1">
      <alignment horizontal="center" vertical="center"/>
    </xf>
    <xf numFmtId="38" fontId="11" fillId="0" borderId="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0" xfId="0" applyFont="1" applyAlignment="1">
      <alignment vertical="center"/>
    </xf>
    <xf numFmtId="0" fontId="11" fillId="0" borderId="0" xfId="0" applyFont="1" applyAlignment="1" applyProtection="1">
      <alignment horizontal="left" vertical="center"/>
    </xf>
    <xf numFmtId="0" fontId="11" fillId="0" borderId="0" xfId="0" applyFont="1" applyAlignment="1" applyProtection="1">
      <alignment horizontal="right" vertical="center"/>
    </xf>
    <xf numFmtId="0" fontId="11" fillId="0" borderId="0" xfId="0" applyFont="1" applyBorder="1" applyAlignment="1">
      <alignment horizontal="center" vertical="center" wrapText="1"/>
    </xf>
    <xf numFmtId="0" fontId="51" fillId="0" borderId="0" xfId="0" applyFont="1"/>
    <xf numFmtId="0" fontId="11" fillId="0" borderId="0" xfId="0" applyFont="1" applyBorder="1" applyAlignment="1">
      <alignment horizontal="left" vertical="center" wrapText="1"/>
    </xf>
    <xf numFmtId="0" fontId="11" fillId="0" borderId="0" xfId="0" applyFont="1"/>
    <xf numFmtId="0" fontId="11" fillId="0" borderId="0" xfId="0" applyFont="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51" fillId="0" borderId="0" xfId="0" applyFont="1" applyFill="1"/>
    <xf numFmtId="0" fontId="0" fillId="0" borderId="0" xfId="0" applyFill="1"/>
    <xf numFmtId="0" fontId="58" fillId="0" borderId="0" xfId="0" applyFont="1" applyFill="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pplyProtection="1">
      <alignment horizontal="left" vertical="center"/>
    </xf>
    <xf numFmtId="0" fontId="11" fillId="0" borderId="0" xfId="0" applyFont="1" applyBorder="1" applyAlignment="1">
      <alignment horizontal="left" vertical="center" shrinkToFit="1"/>
    </xf>
    <xf numFmtId="0" fontId="11" fillId="0" borderId="0" xfId="0" applyNumberFormat="1" applyFont="1" applyAlignment="1" applyProtection="1">
      <alignment vertical="center" wrapText="1"/>
    </xf>
    <xf numFmtId="0" fontId="11" fillId="4" borderId="6" xfId="0" applyFont="1" applyFill="1" applyBorder="1" applyAlignment="1" applyProtection="1">
      <alignment vertical="center"/>
    </xf>
    <xf numFmtId="0" fontId="11" fillId="8" borderId="0" xfId="0" applyFont="1" applyFill="1" applyAlignment="1" applyProtection="1">
      <alignment horizontal="center" vertical="center"/>
      <protection locked="0"/>
    </xf>
    <xf numFmtId="0" fontId="4"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lignment horizontal="left" vertical="center" wrapText="1"/>
    </xf>
    <xf numFmtId="0" fontId="11" fillId="0" borderId="0" xfId="0" applyFont="1" applyBorder="1" applyAlignment="1" applyProtection="1">
      <alignment horizontal="left" vertical="center"/>
    </xf>
    <xf numFmtId="189" fontId="11" fillId="0" borderId="0" xfId="0" applyNumberFormat="1" applyFont="1" applyFill="1" applyBorder="1" applyAlignment="1">
      <alignment vertical="center" wrapText="1"/>
    </xf>
    <xf numFmtId="0" fontId="11" fillId="0" borderId="0" xfId="0" applyFont="1" applyFill="1" applyBorder="1" applyAlignment="1" applyProtection="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vertical="center" shrinkToFit="1"/>
    </xf>
    <xf numFmtId="0" fontId="11" fillId="0" borderId="0" xfId="0" applyFont="1" applyFill="1" applyBorder="1" applyAlignment="1" applyProtection="1">
      <alignment vertical="center" wrapText="1"/>
    </xf>
    <xf numFmtId="0" fontId="11" fillId="0" borderId="0" xfId="0" applyFont="1" applyAlignment="1" applyProtection="1">
      <alignment vertical="center"/>
    </xf>
    <xf numFmtId="0" fontId="11" fillId="0" borderId="0" xfId="0" applyFont="1" applyAlignment="1">
      <alignment vertical="center" wrapText="1"/>
    </xf>
    <xf numFmtId="184" fontId="68" fillId="0" borderId="6" xfId="0" applyNumberFormat="1" applyFont="1" applyBorder="1" applyAlignment="1" applyProtection="1">
      <alignment horizontal="right" vertical="center"/>
    </xf>
    <xf numFmtId="0" fontId="4" fillId="12" borderId="2" xfId="0" applyFont="1" applyFill="1" applyBorder="1" applyAlignment="1" applyProtection="1">
      <alignment horizontal="center" vertical="center" shrinkToFit="1"/>
    </xf>
    <xf numFmtId="0" fontId="11" fillId="0" borderId="0" xfId="0" applyFont="1" applyBorder="1" applyAlignment="1" applyProtection="1">
      <alignment vertical="top" wrapText="1"/>
    </xf>
    <xf numFmtId="191" fontId="11" fillId="0" borderId="8" xfId="0" applyNumberFormat="1" applyFont="1" applyBorder="1" applyAlignment="1" applyProtection="1">
      <alignment vertical="center"/>
    </xf>
    <xf numFmtId="186" fontId="11" fillId="0" borderId="8" xfId="0" applyNumberFormat="1" applyFont="1" applyBorder="1" applyAlignment="1" applyProtection="1">
      <alignment vertical="center"/>
    </xf>
    <xf numFmtId="186" fontId="11" fillId="0" borderId="0" xfId="0" applyNumberFormat="1" applyFont="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left" vertical="center"/>
    </xf>
    <xf numFmtId="0" fontId="4" fillId="0" borderId="0" xfId="0" applyFont="1" applyAlignment="1" applyProtection="1">
      <alignment horizontal="left" vertical="center"/>
    </xf>
    <xf numFmtId="0" fontId="11" fillId="4" borderId="27" xfId="0" applyFont="1" applyFill="1" applyBorder="1" applyAlignment="1" applyProtection="1">
      <alignment horizontal="center" vertical="center"/>
    </xf>
    <xf numFmtId="0" fontId="70" fillId="0" borderId="0" xfId="2" applyFont="1" applyProtection="1">
      <alignment vertical="center"/>
    </xf>
    <xf numFmtId="0" fontId="70" fillId="0" borderId="0" xfId="2" applyFont="1">
      <alignment vertical="center"/>
    </xf>
    <xf numFmtId="0" fontId="70" fillId="0" borderId="0" xfId="2" applyFont="1" applyAlignment="1" applyProtection="1">
      <alignment horizontal="left" vertical="center"/>
    </xf>
    <xf numFmtId="0" fontId="59" fillId="0" borderId="0" xfId="2" applyFont="1" applyAlignment="1" applyProtection="1">
      <alignment horizontal="left" vertical="center"/>
    </xf>
    <xf numFmtId="0" fontId="59" fillId="0" borderId="0" xfId="2" applyFont="1" applyProtection="1">
      <alignment vertical="center"/>
    </xf>
    <xf numFmtId="49" fontId="59" fillId="0" borderId="0" xfId="2" applyNumberFormat="1" applyFont="1" applyAlignment="1" applyProtection="1">
      <alignment horizontal="right" vertical="center"/>
    </xf>
    <xf numFmtId="0" fontId="71" fillId="8" borderId="143" xfId="2" applyNumberFormat="1" applyFont="1" applyFill="1" applyBorder="1" applyAlignment="1" applyProtection="1">
      <alignment horizontal="center" vertical="center" shrinkToFit="1"/>
      <protection locked="0"/>
    </xf>
    <xf numFmtId="0" fontId="72" fillId="0" borderId="0" xfId="2" applyFont="1" applyProtection="1">
      <alignment vertical="center"/>
    </xf>
    <xf numFmtId="49" fontId="73" fillId="8" borderId="143" xfId="2" applyNumberFormat="1" applyFont="1" applyFill="1" applyBorder="1" applyAlignment="1" applyProtection="1">
      <alignment horizontal="center" vertical="center" shrinkToFit="1"/>
      <protection locked="0"/>
    </xf>
    <xf numFmtId="49" fontId="70" fillId="0" borderId="0" xfId="2" applyNumberFormat="1" applyFont="1" applyProtection="1">
      <alignment vertical="center"/>
    </xf>
    <xf numFmtId="0" fontId="59" fillId="0" borderId="0" xfId="2" applyFont="1" applyAlignment="1" applyProtection="1">
      <alignment vertical="center" wrapText="1"/>
    </xf>
    <xf numFmtId="49" fontId="59" fillId="0" borderId="0" xfId="2" applyNumberFormat="1" applyFont="1" applyAlignment="1" applyProtection="1">
      <alignment horizontal="right" vertical="top"/>
    </xf>
    <xf numFmtId="49" fontId="70" fillId="0" borderId="0" xfId="2" applyNumberFormat="1" applyFont="1" applyBorder="1" applyAlignment="1" applyProtection="1">
      <alignment horizontal="right" vertical="center"/>
    </xf>
    <xf numFmtId="0" fontId="70" fillId="0" borderId="0" xfId="2" applyFont="1" applyBorder="1" applyProtection="1">
      <alignment vertical="center"/>
    </xf>
    <xf numFmtId="0" fontId="70" fillId="0" borderId="0" xfId="3" applyFont="1" applyFill="1" applyBorder="1" applyAlignment="1">
      <alignment horizontal="left" vertical="center" shrinkToFit="1"/>
    </xf>
    <xf numFmtId="0" fontId="76" fillId="0" borderId="0" xfId="2" applyFont="1" applyFill="1" applyAlignment="1">
      <alignment vertical="center" shrinkToFit="1"/>
    </xf>
    <xf numFmtId="0" fontId="76" fillId="0" borderId="0" xfId="2" applyFont="1" applyFill="1" applyAlignment="1">
      <alignment vertical="center"/>
    </xf>
    <xf numFmtId="0" fontId="70" fillId="14" borderId="144" xfId="3" applyNumberFormat="1" applyFont="1" applyFill="1" applyBorder="1" applyAlignment="1" applyProtection="1">
      <alignment horizontal="center" vertical="center" shrinkToFit="1"/>
      <protection locked="0"/>
    </xf>
    <xf numFmtId="0" fontId="76" fillId="0" borderId="0" xfId="4" applyFont="1" applyFill="1" applyBorder="1" applyAlignment="1">
      <alignment horizontal="center" vertical="center" shrinkToFit="1"/>
    </xf>
    <xf numFmtId="49" fontId="70" fillId="0" borderId="0" xfId="3" applyNumberFormat="1" applyFont="1" applyFill="1" applyBorder="1" applyAlignment="1">
      <alignment horizontal="center" vertical="center" shrinkToFit="1"/>
    </xf>
    <xf numFmtId="0" fontId="70" fillId="0" borderId="0" xfId="3" applyFont="1" applyFill="1" applyBorder="1" applyAlignment="1">
      <alignment horizontal="center" vertical="center" shrinkToFit="1"/>
    </xf>
    <xf numFmtId="0" fontId="76" fillId="0" borderId="0" xfId="3" applyFont="1" applyAlignment="1" applyProtection="1">
      <alignment vertical="center" shrinkToFit="1"/>
    </xf>
    <xf numFmtId="0" fontId="76" fillId="0" borderId="0" xfId="3" applyFont="1" applyAlignment="1">
      <alignment vertical="center" shrinkToFit="1"/>
    </xf>
    <xf numFmtId="0" fontId="70" fillId="0" borderId="0" xfId="5" applyFont="1" applyAlignment="1" applyProtection="1">
      <alignment vertical="center"/>
    </xf>
    <xf numFmtId="0" fontId="76" fillId="0" borderId="0" xfId="3" applyFont="1" applyAlignment="1" applyProtection="1">
      <alignment vertical="center"/>
    </xf>
    <xf numFmtId="0" fontId="76" fillId="0" borderId="0" xfId="3" applyFont="1" applyAlignment="1">
      <alignment vertical="center"/>
    </xf>
    <xf numFmtId="0" fontId="69" fillId="0" borderId="0" xfId="2" applyFont="1" applyAlignment="1" applyProtection="1">
      <alignment vertical="center"/>
    </xf>
    <xf numFmtId="0" fontId="69" fillId="0" borderId="0" xfId="2" applyFont="1" applyAlignment="1" applyProtection="1">
      <alignment vertical="center" shrinkToFit="1"/>
    </xf>
    <xf numFmtId="0" fontId="79" fillId="0" borderId="0" xfId="2" applyFont="1" applyProtection="1">
      <alignment vertical="center"/>
    </xf>
    <xf numFmtId="0" fontId="79" fillId="0" borderId="0" xfId="6" applyFont="1" applyProtection="1"/>
    <xf numFmtId="0" fontId="79" fillId="0" borderId="0" xfId="6" applyFont="1" applyAlignment="1" applyProtection="1">
      <alignment horizontal="center"/>
    </xf>
    <xf numFmtId="0" fontId="80" fillId="0" borderId="0" xfId="6" applyFont="1" applyProtection="1"/>
    <xf numFmtId="0" fontId="79" fillId="0" borderId="0" xfId="6" applyFont="1" applyAlignment="1" applyProtection="1">
      <alignment vertical="center"/>
    </xf>
    <xf numFmtId="0" fontId="81" fillId="0" borderId="0" xfId="2" applyFont="1" applyProtection="1">
      <alignment vertical="center"/>
    </xf>
    <xf numFmtId="0" fontId="81" fillId="0" borderId="0" xfId="6" applyFont="1" applyProtection="1"/>
    <xf numFmtId="0" fontId="82" fillId="0" borderId="0" xfId="6" applyFont="1" applyProtection="1"/>
    <xf numFmtId="0" fontId="79" fillId="0" borderId="0" xfId="6" applyFont="1" applyAlignment="1" applyProtection="1">
      <alignment horizontal="right" vertical="center"/>
    </xf>
    <xf numFmtId="49" fontId="79" fillId="0" borderId="0" xfId="6" applyNumberFormat="1" applyFont="1" applyFill="1" applyAlignment="1" applyProtection="1">
      <alignment horizontal="left" vertical="center"/>
    </xf>
    <xf numFmtId="0" fontId="79" fillId="0" borderId="0" xfId="6" applyNumberFormat="1" applyFont="1" applyFill="1" applyAlignment="1" applyProtection="1">
      <alignment horizontal="center" vertical="center"/>
    </xf>
    <xf numFmtId="0" fontId="79" fillId="0" borderId="0" xfId="2" applyFont="1" applyFill="1" applyBorder="1" applyProtection="1">
      <alignment vertical="center"/>
    </xf>
    <xf numFmtId="0" fontId="79" fillId="0" borderId="0" xfId="6" applyFont="1" applyFill="1" applyBorder="1" applyProtection="1"/>
    <xf numFmtId="0" fontId="79" fillId="0" borderId="0" xfId="6" applyFont="1" applyFill="1" applyBorder="1" applyAlignment="1" applyProtection="1">
      <alignment vertical="center"/>
    </xf>
    <xf numFmtId="0" fontId="79" fillId="0" borderId="0" xfId="6" applyFont="1" applyFill="1" applyBorder="1" applyAlignment="1" applyProtection="1">
      <alignment vertical="center" shrinkToFit="1"/>
    </xf>
    <xf numFmtId="0" fontId="81" fillId="0" borderId="0" xfId="2" applyFont="1" applyFill="1" applyBorder="1" applyProtection="1">
      <alignment vertical="center"/>
    </xf>
    <xf numFmtId="0" fontId="81" fillId="0" borderId="0" xfId="6" applyFont="1" applyFill="1" applyBorder="1" applyProtection="1"/>
    <xf numFmtId="0" fontId="79" fillId="0" borderId="0" xfId="2" applyFont="1" applyFill="1" applyBorder="1" applyAlignment="1" applyProtection="1">
      <alignment horizontal="left" vertical="center"/>
    </xf>
    <xf numFmtId="0" fontId="83" fillId="0" borderId="0" xfId="2" applyFont="1" applyFill="1" applyBorder="1" applyAlignment="1" applyProtection="1">
      <alignment vertical="top" shrinkToFit="1"/>
    </xf>
    <xf numFmtId="0" fontId="84" fillId="0" borderId="0" xfId="2" applyFont="1" applyProtection="1">
      <alignment vertical="center"/>
    </xf>
    <xf numFmtId="0" fontId="85" fillId="0" borderId="0" xfId="2" applyFont="1" applyProtection="1">
      <alignment vertical="center"/>
    </xf>
    <xf numFmtId="0" fontId="85" fillId="0" borderId="0" xfId="2" applyFont="1" applyAlignment="1" applyProtection="1">
      <alignment horizontal="right" vertical="center"/>
    </xf>
    <xf numFmtId="0" fontId="85" fillId="0" borderId="0" xfId="2" applyNumberFormat="1" applyFont="1" applyAlignment="1" applyProtection="1">
      <alignment horizontal="center" vertical="center"/>
    </xf>
    <xf numFmtId="0" fontId="85" fillId="0" borderId="0" xfId="2" applyFont="1" applyAlignment="1" applyProtection="1">
      <alignment vertical="center"/>
    </xf>
    <xf numFmtId="0" fontId="84" fillId="0" borderId="0" xfId="6" applyFont="1" applyProtection="1"/>
    <xf numFmtId="0" fontId="84" fillId="0" borderId="0" xfId="2" applyFont="1" applyAlignment="1" applyProtection="1">
      <alignment vertical="center"/>
    </xf>
    <xf numFmtId="0" fontId="79" fillId="0" borderId="0" xfId="7" applyFont="1" applyProtection="1">
      <alignment vertical="center"/>
    </xf>
    <xf numFmtId="0" fontId="79" fillId="0" borderId="0" xfId="6" applyFont="1" applyFill="1" applyAlignment="1" applyProtection="1">
      <alignment vertical="center"/>
    </xf>
    <xf numFmtId="0" fontId="86" fillId="0" borderId="0" xfId="6" applyFont="1" applyProtection="1"/>
    <xf numFmtId="0" fontId="79" fillId="0" borderId="0" xfId="2" applyFont="1" applyFill="1" applyAlignment="1" applyProtection="1">
      <alignment horizontal="left" vertical="center"/>
    </xf>
    <xf numFmtId="0" fontId="79" fillId="0" borderId="0" xfId="2" applyFont="1" applyFill="1" applyAlignment="1" applyProtection="1">
      <alignment vertical="center" shrinkToFit="1"/>
    </xf>
    <xf numFmtId="0" fontId="79" fillId="0" borderId="0" xfId="2" applyFont="1" applyAlignment="1" applyProtection="1">
      <alignment horizontal="left" vertical="center"/>
    </xf>
    <xf numFmtId="0" fontId="79" fillId="0" borderId="0" xfId="2" applyFont="1" applyFill="1" applyAlignment="1" applyProtection="1">
      <alignment horizontal="center" vertical="center"/>
    </xf>
    <xf numFmtId="0" fontId="87" fillId="0" borderId="0" xfId="7" applyFont="1" applyProtection="1">
      <alignment vertical="center"/>
    </xf>
    <xf numFmtId="0" fontId="83" fillId="0" borderId="0" xfId="2" applyFont="1" applyAlignment="1" applyProtection="1">
      <alignment horizontal="left" vertical="top" shrinkToFit="1"/>
    </xf>
    <xf numFmtId="0" fontId="88" fillId="0" borderId="0" xfId="6" applyFont="1" applyProtection="1"/>
    <xf numFmtId="0" fontId="88" fillId="0" borderId="0" xfId="6" applyFont="1" applyAlignment="1" applyProtection="1">
      <alignment horizontal="left" vertical="center" wrapText="1"/>
    </xf>
    <xf numFmtId="0" fontId="88" fillId="0" borderId="0" xfId="6" applyFont="1" applyAlignment="1" applyProtection="1">
      <alignment horizontal="center" vertical="center"/>
    </xf>
    <xf numFmtId="0" fontId="88" fillId="0" borderId="0" xfId="6" applyFont="1" applyBorder="1" applyAlignment="1" applyProtection="1">
      <alignment horizontal="center" vertical="center"/>
    </xf>
    <xf numFmtId="0" fontId="88" fillId="0" borderId="0" xfId="6" applyFont="1" applyAlignment="1" applyProtection="1">
      <alignment vertical="center"/>
    </xf>
    <xf numFmtId="0" fontId="88" fillId="0" borderId="0" xfId="6" applyFont="1" applyBorder="1" applyAlignment="1" applyProtection="1">
      <alignment horizontal="right" vertical="center"/>
    </xf>
    <xf numFmtId="0" fontId="79" fillId="0" borderId="0" xfId="6" applyFont="1" applyAlignment="1" applyProtection="1">
      <alignment horizontal="center" vertical="center"/>
    </xf>
    <xf numFmtId="0" fontId="79" fillId="0" borderId="0" xfId="6" applyFont="1" applyAlignment="1" applyProtection="1">
      <alignment horizontal="left" vertical="center"/>
    </xf>
    <xf numFmtId="0" fontId="82" fillId="0" borderId="0" xfId="2" applyFont="1" applyProtection="1">
      <alignment vertical="center"/>
    </xf>
    <xf numFmtId="0" fontId="80" fillId="0" borderId="0" xfId="6" applyFont="1" applyAlignment="1" applyProtection="1">
      <alignment horizontal="left" vertical="center"/>
    </xf>
    <xf numFmtId="0" fontId="80" fillId="0" borderId="0" xfId="0" applyFont="1" applyAlignment="1">
      <alignment horizontal="justify" vertical="center"/>
    </xf>
    <xf numFmtId="49" fontId="79" fillId="0" borderId="0" xfId="6" applyNumberFormat="1" applyFont="1" applyFill="1" applyAlignment="1" applyProtection="1">
      <alignment horizontal="center" vertical="center"/>
    </xf>
    <xf numFmtId="49" fontId="90" fillId="16" borderId="6" xfId="3" applyNumberFormat="1" applyFont="1" applyFill="1" applyBorder="1" applyAlignment="1">
      <alignment horizontal="left" vertical="center" shrinkToFit="1"/>
    </xf>
    <xf numFmtId="0" fontId="90" fillId="16" borderId="15" xfId="3" applyFont="1" applyFill="1" applyBorder="1" applyAlignment="1">
      <alignment vertical="center" shrinkToFit="1"/>
    </xf>
    <xf numFmtId="0" fontId="90" fillId="16" borderId="6" xfId="3" applyFont="1" applyFill="1" applyBorder="1" applyAlignment="1">
      <alignment vertical="center" shrinkToFit="1"/>
    </xf>
    <xf numFmtId="0" fontId="90" fillId="16" borderId="27" xfId="3" applyFont="1" applyFill="1" applyBorder="1" applyAlignment="1">
      <alignment vertical="center" shrinkToFit="1"/>
    </xf>
    <xf numFmtId="0" fontId="2" fillId="0" borderId="0" xfId="9"/>
    <xf numFmtId="0" fontId="91" fillId="0" borderId="148" xfId="3" applyNumberFormat="1" applyFont="1" applyFill="1" applyBorder="1" applyAlignment="1">
      <alignment horizontal="center" vertical="center" shrinkToFit="1"/>
    </xf>
    <xf numFmtId="49" fontId="91" fillId="0" borderId="148" xfId="3" applyNumberFormat="1" applyFont="1" applyFill="1" applyBorder="1" applyAlignment="1">
      <alignment vertical="center" shrinkToFit="1"/>
    </xf>
    <xf numFmtId="0" fontId="91" fillId="0" borderId="149" xfId="3" applyFont="1" applyFill="1" applyBorder="1" applyAlignment="1">
      <alignment vertical="center" shrinkToFit="1"/>
    </xf>
    <xf numFmtId="0" fontId="91" fillId="0" borderId="148" xfId="3" applyFont="1" applyFill="1" applyBorder="1" applyAlignment="1">
      <alignment vertical="center" shrinkToFit="1"/>
    </xf>
    <xf numFmtId="0" fontId="91" fillId="0" borderId="150" xfId="3" applyFont="1" applyFill="1" applyBorder="1" applyAlignment="1">
      <alignment vertical="center" shrinkToFit="1"/>
    </xf>
    <xf numFmtId="0" fontId="91" fillId="0" borderId="151" xfId="3" applyNumberFormat="1" applyFont="1" applyFill="1" applyBorder="1" applyAlignment="1">
      <alignment horizontal="center" vertical="center" shrinkToFit="1"/>
    </xf>
    <xf numFmtId="49" fontId="91" fillId="0" borderId="151" xfId="3" applyNumberFormat="1" applyFont="1" applyFill="1" applyBorder="1" applyAlignment="1">
      <alignment vertical="center" shrinkToFit="1"/>
    </xf>
    <xf numFmtId="0" fontId="91" fillId="0" borderId="146" xfId="3" applyFont="1" applyFill="1" applyBorder="1" applyAlignment="1">
      <alignment vertical="center" shrinkToFit="1"/>
    </xf>
    <xf numFmtId="0" fontId="91" fillId="0" borderId="151" xfId="3" applyFont="1" applyFill="1" applyBorder="1" applyAlignment="1">
      <alignment vertical="center" shrinkToFit="1"/>
    </xf>
    <xf numFmtId="0" fontId="91" fillId="0" borderId="152" xfId="3" applyFont="1" applyFill="1" applyBorder="1" applyAlignment="1">
      <alignment vertical="center" shrinkToFit="1"/>
    </xf>
    <xf numFmtId="0" fontId="40" fillId="0" borderId="0" xfId="0" applyFont="1" applyBorder="1" applyAlignment="1" applyProtection="1">
      <alignment vertical="center"/>
    </xf>
    <xf numFmtId="0" fontId="92" fillId="0" borderId="0" xfId="0" applyFont="1" applyAlignment="1" applyProtection="1">
      <alignment horizontal="right" vertical="center"/>
    </xf>
    <xf numFmtId="38" fontId="93" fillId="0" borderId="0" xfId="7" applyNumberFormat="1" applyFont="1" applyAlignment="1" applyProtection="1">
      <alignment horizontal="left" vertical="center"/>
    </xf>
    <xf numFmtId="0" fontId="93" fillId="0" borderId="0" xfId="7" applyFont="1" applyProtection="1">
      <alignment vertical="center"/>
    </xf>
    <xf numFmtId="0" fontId="93" fillId="0" borderId="0" xfId="7" applyFont="1">
      <alignment vertical="center"/>
    </xf>
    <xf numFmtId="0" fontId="93" fillId="0" borderId="0" xfId="7" applyFont="1" applyAlignment="1" applyProtection="1">
      <alignment vertical="center"/>
    </xf>
    <xf numFmtId="0" fontId="93" fillId="0" borderId="0" xfId="7" applyFont="1" applyBorder="1" applyProtection="1">
      <alignment vertical="center"/>
    </xf>
    <xf numFmtId="0" fontId="93" fillId="0" borderId="82" xfId="7" applyFont="1" applyBorder="1" applyProtection="1">
      <alignment vertical="center"/>
    </xf>
    <xf numFmtId="0" fontId="93" fillId="0" borderId="85" xfId="7" applyFont="1" applyBorder="1" applyProtection="1">
      <alignment vertical="center"/>
    </xf>
    <xf numFmtId="0" fontId="93" fillId="0" borderId="0" xfId="7" applyFont="1" applyFill="1" applyBorder="1" applyProtection="1">
      <alignment vertical="center"/>
    </xf>
    <xf numFmtId="0" fontId="93" fillId="0" borderId="85" xfId="7" applyFont="1" applyFill="1" applyBorder="1" applyProtection="1">
      <alignment vertical="center"/>
    </xf>
    <xf numFmtId="0" fontId="93" fillId="0" borderId="82" xfId="7" applyFont="1" applyFill="1" applyBorder="1" applyProtection="1">
      <alignment vertical="center"/>
    </xf>
    <xf numFmtId="0" fontId="93" fillId="0" borderId="74" xfId="7" applyFont="1" applyBorder="1" applyProtection="1">
      <alignment vertical="center"/>
    </xf>
    <xf numFmtId="0" fontId="93" fillId="0" borderId="67" xfId="7" applyFont="1" applyBorder="1" applyProtection="1">
      <alignment vertical="center"/>
    </xf>
    <xf numFmtId="0" fontId="97" fillId="0" borderId="67" xfId="7" applyFont="1" applyBorder="1" applyAlignment="1" applyProtection="1">
      <alignment vertical="center" wrapText="1"/>
    </xf>
    <xf numFmtId="0" fontId="98" fillId="0" borderId="0" xfId="7" applyFont="1" applyBorder="1" applyAlignment="1" applyProtection="1">
      <alignment vertical="center"/>
    </xf>
    <xf numFmtId="0" fontId="93" fillId="0" borderId="0" xfId="7" applyFont="1" applyBorder="1" applyAlignment="1" applyProtection="1">
      <alignment vertical="center"/>
      <protection locked="0"/>
    </xf>
    <xf numFmtId="0" fontId="93" fillId="0" borderId="26" xfId="7" applyFont="1" applyBorder="1" applyAlignment="1" applyProtection="1">
      <alignment vertical="center"/>
      <protection locked="0"/>
    </xf>
    <xf numFmtId="0" fontId="1" fillId="0" borderId="0" xfId="7">
      <alignment vertical="center"/>
    </xf>
    <xf numFmtId="38" fontId="93" fillId="0" borderId="0" xfId="7" applyNumberFormat="1" applyFont="1" applyProtection="1">
      <alignment vertical="center"/>
    </xf>
    <xf numFmtId="0" fontId="59" fillId="0" borderId="0" xfId="2" applyFont="1" applyAlignment="1" applyProtection="1">
      <alignment horizontal="left" vertical="top" wrapText="1"/>
    </xf>
    <xf numFmtId="183" fontId="11" fillId="0" borderId="164" xfId="0" applyNumberFormat="1" applyFont="1" applyBorder="1" applyAlignment="1" applyProtection="1">
      <alignment vertical="center"/>
    </xf>
    <xf numFmtId="0" fontId="70" fillId="0" borderId="0" xfId="3" applyNumberFormat="1" applyFont="1" applyFill="1" applyBorder="1" applyAlignment="1" applyProtection="1">
      <alignment horizontal="center" vertical="center" shrinkToFit="1"/>
      <protection locked="0"/>
    </xf>
    <xf numFmtId="0" fontId="70" fillId="0" borderId="0" xfId="3" applyFont="1" applyFill="1" applyBorder="1" applyAlignment="1" applyProtection="1">
      <alignment vertical="center" shrinkToFit="1"/>
      <protection locked="0"/>
    </xf>
    <xf numFmtId="0" fontId="70" fillId="14" borderId="144" xfId="3" applyNumberFormat="1" applyFont="1" applyFill="1" applyBorder="1" applyAlignment="1">
      <alignment horizontal="center" vertical="center" shrinkToFit="1"/>
    </xf>
    <xf numFmtId="49" fontId="91" fillId="0" borderId="148" xfId="3" applyNumberFormat="1" applyFont="1" applyFill="1" applyBorder="1" applyAlignment="1">
      <alignment horizontal="left" vertical="center" shrinkToFit="1"/>
    </xf>
    <xf numFmtId="49" fontId="91" fillId="0" borderId="151" xfId="3" applyNumberFormat="1" applyFont="1" applyFill="1" applyBorder="1" applyAlignment="1">
      <alignment horizontal="left" vertical="center" shrinkToFit="1"/>
    </xf>
    <xf numFmtId="0" fontId="91" fillId="0" borderId="173" xfId="3" applyFont="1" applyFill="1" applyBorder="1" applyAlignment="1">
      <alignment vertical="center" shrinkToFit="1"/>
    </xf>
    <xf numFmtId="0" fontId="59" fillId="0" borderId="0" xfId="2" applyFont="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xf>
    <xf numFmtId="0" fontId="13" fillId="7" borderId="10" xfId="0" applyFont="1" applyFill="1" applyBorder="1" applyAlignment="1" applyProtection="1">
      <alignment horizontal="center"/>
      <protection locked="0"/>
    </xf>
    <xf numFmtId="0" fontId="4" fillId="7" borderId="10" xfId="0" applyFont="1" applyFill="1" applyBorder="1" applyAlignment="1" applyProtection="1">
      <alignment horizontal="center"/>
      <protection locked="0"/>
    </xf>
    <xf numFmtId="0" fontId="4" fillId="0" borderId="0" xfId="0" applyFont="1" applyBorder="1" applyAlignment="1" applyProtection="1">
      <alignment horizontal="center"/>
    </xf>
    <xf numFmtId="0" fontId="13" fillId="0" borderId="0" xfId="0" applyFont="1" applyBorder="1" applyAlignment="1" applyProtection="1">
      <alignment horizontal="center"/>
    </xf>
    <xf numFmtId="0" fontId="4" fillId="0" borderId="0" xfId="0" applyFont="1" applyBorder="1" applyAlignment="1" applyProtection="1">
      <alignment horizontal="center" vertical="center"/>
    </xf>
    <xf numFmtId="0" fontId="4" fillId="4" borderId="71" xfId="0" applyFont="1" applyFill="1" applyBorder="1" applyAlignment="1" applyProtection="1">
      <alignment horizontal="center" vertical="center"/>
    </xf>
    <xf numFmtId="0" fontId="4" fillId="4" borderId="73" xfId="0" applyFont="1" applyFill="1" applyBorder="1" applyAlignment="1" applyProtection="1">
      <alignment horizontal="center" vertical="center"/>
    </xf>
    <xf numFmtId="0" fontId="4" fillId="0" borderId="86" xfId="0" applyFont="1" applyBorder="1" applyAlignment="1" applyProtection="1">
      <alignment horizontal="center" vertical="center"/>
    </xf>
    <xf numFmtId="0" fontId="4" fillId="4" borderId="37" xfId="0" applyFont="1" applyFill="1" applyBorder="1" applyAlignment="1" applyProtection="1">
      <alignment horizontal="center" vertical="center"/>
    </xf>
    <xf numFmtId="0" fontId="4"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0" xfId="0" applyFont="1" applyFill="1" applyAlignment="1" applyProtection="1">
      <alignment horizontal="center" vertical="center"/>
    </xf>
    <xf numFmtId="0" fontId="4"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38" fontId="14" fillId="0" borderId="0" xfId="1" applyFont="1" applyFill="1" applyBorder="1" applyAlignment="1" applyProtection="1">
      <alignment vertical="center"/>
    </xf>
    <xf numFmtId="38" fontId="14" fillId="0" borderId="0" xfId="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8" fillId="0" borderId="0" xfId="0" applyFont="1" applyAlignment="1" applyProtection="1">
      <alignment horizontal="left" vertical="center"/>
    </xf>
    <xf numFmtId="0" fontId="13" fillId="0" borderId="0" xfId="0" applyNumberFormat="1" applyFont="1" applyAlignment="1" applyProtection="1">
      <alignment horizontal="center" vertical="center"/>
    </xf>
    <xf numFmtId="0" fontId="4" fillId="0" borderId="5" xfId="0" applyFont="1" applyBorder="1" applyAlignment="1" applyProtection="1">
      <alignment horizontal="center" vertical="center" shrinkToFit="1"/>
    </xf>
    <xf numFmtId="38" fontId="13" fillId="7" borderId="46" xfId="1" applyFont="1" applyFill="1" applyBorder="1" applyAlignment="1" applyProtection="1">
      <alignment horizontal="right" vertical="center" shrinkToFit="1"/>
      <protection locked="0"/>
    </xf>
    <xf numFmtId="0" fontId="4" fillId="0" borderId="38" xfId="0" applyFont="1" applyBorder="1" applyAlignment="1" applyProtection="1">
      <alignment horizontal="left" vertical="center" shrinkToFit="1"/>
    </xf>
    <xf numFmtId="38" fontId="13" fillId="0" borderId="46" xfId="1" applyFont="1" applyFill="1" applyBorder="1" applyAlignment="1" applyProtection="1">
      <alignment horizontal="right" vertical="center" shrinkToFit="1"/>
    </xf>
    <xf numFmtId="38" fontId="13" fillId="6" borderId="43" xfId="1" applyFont="1" applyFill="1" applyBorder="1" applyAlignment="1" applyProtection="1">
      <alignment horizontal="right" vertical="center" shrinkToFit="1"/>
    </xf>
    <xf numFmtId="181" fontId="13" fillId="7" borderId="47" xfId="1" applyNumberFormat="1" applyFont="1" applyFill="1" applyBorder="1" applyAlignment="1" applyProtection="1">
      <alignment horizontal="right" vertical="center" shrinkToFit="1"/>
      <protection locked="0"/>
    </xf>
    <xf numFmtId="0" fontId="23" fillId="7" borderId="5" xfId="0" applyFont="1" applyFill="1" applyBorder="1" applyAlignment="1" applyProtection="1">
      <alignment horizontal="left" vertical="center" shrinkToFit="1"/>
      <protection locked="0"/>
    </xf>
    <xf numFmtId="0" fontId="23" fillId="7" borderId="49" xfId="0" applyFont="1" applyFill="1" applyBorder="1" applyAlignment="1" applyProtection="1">
      <alignment horizontal="left" vertical="center" shrinkToFit="1"/>
      <protection locked="0"/>
    </xf>
    <xf numFmtId="38" fontId="13" fillId="7" borderId="48" xfId="1" applyFont="1" applyFill="1" applyBorder="1" applyAlignment="1" applyProtection="1">
      <alignment horizontal="right" vertical="center" shrinkToFit="1"/>
      <protection locked="0"/>
    </xf>
    <xf numFmtId="0" fontId="4" fillId="0" borderId="21" xfId="0" applyFont="1" applyBorder="1" applyAlignment="1" applyProtection="1">
      <alignment horizontal="left" vertical="center" shrinkToFit="1"/>
    </xf>
    <xf numFmtId="38" fontId="13" fillId="0" borderId="48" xfId="1" applyFont="1" applyFill="1" applyBorder="1" applyAlignment="1" applyProtection="1">
      <alignment horizontal="right" vertical="center" shrinkToFit="1"/>
    </xf>
    <xf numFmtId="0" fontId="4" fillId="0" borderId="39" xfId="0" applyFont="1" applyBorder="1" applyAlignment="1" applyProtection="1">
      <alignment horizontal="left" vertical="center" shrinkToFit="1"/>
    </xf>
    <xf numFmtId="38" fontId="13" fillId="6" borderId="43" xfId="1" applyFont="1" applyFill="1" applyBorder="1" applyAlignment="1" applyProtection="1">
      <alignment vertical="center" shrinkToFit="1"/>
    </xf>
    <xf numFmtId="0" fontId="23" fillId="7" borderId="50" xfId="0" applyFont="1" applyFill="1" applyBorder="1" applyAlignment="1" applyProtection="1">
      <alignment horizontal="left" vertical="center" shrinkToFit="1"/>
      <protection locked="0"/>
    </xf>
    <xf numFmtId="181" fontId="13" fillId="7" borderId="51" xfId="1" applyNumberFormat="1" applyFont="1" applyFill="1" applyBorder="1" applyAlignment="1" applyProtection="1">
      <alignment vertical="center" shrinkToFit="1"/>
      <protection locked="0"/>
    </xf>
    <xf numFmtId="38" fontId="13" fillId="6" borderId="44" xfId="1" applyFont="1" applyFill="1" applyBorder="1" applyAlignment="1" applyProtection="1">
      <alignment vertical="center" shrinkToFit="1"/>
    </xf>
    <xf numFmtId="38" fontId="13" fillId="6" borderId="45" xfId="1" applyFont="1" applyFill="1" applyBorder="1" applyAlignment="1" applyProtection="1">
      <alignment vertical="center" shrinkToFit="1"/>
    </xf>
    <xf numFmtId="0" fontId="23" fillId="7" borderId="52" xfId="0" applyFont="1" applyFill="1" applyBorder="1" applyAlignment="1" applyProtection="1">
      <alignment horizontal="left" vertical="center" shrinkToFit="1"/>
      <protection locked="0"/>
    </xf>
    <xf numFmtId="0" fontId="4" fillId="0" borderId="40" xfId="0" applyFont="1" applyBorder="1" applyAlignment="1" applyProtection="1">
      <alignment horizontal="left" vertical="center" shrinkToFit="1"/>
    </xf>
    <xf numFmtId="0" fontId="23" fillId="7" borderId="40" xfId="0" applyFont="1" applyFill="1" applyBorder="1" applyAlignment="1" applyProtection="1">
      <alignment horizontal="left" vertical="center" shrinkToFit="1"/>
      <protection locked="0"/>
    </xf>
    <xf numFmtId="38" fontId="18" fillId="0" borderId="47" xfId="1" applyFont="1" applyBorder="1" applyAlignment="1" applyProtection="1">
      <alignment horizontal="right" vertical="center" shrinkToFit="1"/>
    </xf>
    <xf numFmtId="38" fontId="14" fillId="0" borderId="12" xfId="1" applyNumberFormat="1" applyFont="1" applyFill="1" applyBorder="1" applyAlignment="1" applyProtection="1">
      <alignment horizontal="center" vertical="center"/>
    </xf>
    <xf numFmtId="0" fontId="54" fillId="9" borderId="2" xfId="0" applyFont="1" applyFill="1" applyBorder="1" applyAlignment="1" applyProtection="1">
      <alignment horizontal="center" vertical="center"/>
    </xf>
    <xf numFmtId="0" fontId="93" fillId="0" borderId="169" xfId="7" applyFont="1" applyBorder="1" applyAlignment="1" applyProtection="1">
      <alignment vertical="center"/>
    </xf>
    <xf numFmtId="0" fontId="93" fillId="0" borderId="114" xfId="7" applyFont="1" applyBorder="1" applyAlignment="1" applyProtection="1">
      <alignment vertical="center"/>
    </xf>
    <xf numFmtId="0" fontId="93" fillId="0" borderId="170" xfId="7" applyFont="1" applyBorder="1" applyAlignment="1" applyProtection="1">
      <alignment vertical="center"/>
    </xf>
    <xf numFmtId="0" fontId="93" fillId="0" borderId="82" xfId="7" applyFont="1" applyBorder="1" applyAlignment="1" applyProtection="1">
      <alignment vertical="center"/>
    </xf>
    <xf numFmtId="0" fontId="93" fillId="0" borderId="0" xfId="7" applyFont="1" applyBorder="1" applyAlignment="1" applyProtection="1">
      <alignment vertical="center"/>
    </xf>
    <xf numFmtId="0" fontId="93" fillId="0" borderId="85" xfId="7" applyFont="1" applyBorder="1" applyAlignment="1" applyProtection="1">
      <alignment vertical="center"/>
    </xf>
    <xf numFmtId="0" fontId="93" fillId="0" borderId="124" xfId="7" applyFont="1" applyBorder="1" applyAlignment="1" applyProtection="1">
      <alignment vertical="center"/>
    </xf>
    <xf numFmtId="0" fontId="93" fillId="0" borderId="127" xfId="7" applyFont="1" applyBorder="1" applyAlignment="1" applyProtection="1">
      <alignment vertical="center"/>
    </xf>
    <xf numFmtId="0" fontId="93" fillId="0" borderId="125" xfId="7" applyFont="1" applyBorder="1" applyAlignment="1" applyProtection="1">
      <alignment vertical="center"/>
    </xf>
    <xf numFmtId="0" fontId="45" fillId="0" borderId="0" xfId="0" applyFont="1" applyAlignment="1" applyProtection="1">
      <alignment horizontal="right" vertical="center"/>
    </xf>
    <xf numFmtId="0" fontId="70" fillId="0" borderId="174" xfId="2" applyFont="1" applyBorder="1">
      <alignment vertical="center"/>
    </xf>
    <xf numFmtId="0" fontId="0" fillId="0" borderId="0" xfId="0" applyBorder="1"/>
    <xf numFmtId="0" fontId="70" fillId="0" borderId="145" xfId="2" applyFont="1" applyBorder="1" applyAlignment="1">
      <alignment horizontal="left" vertical="center" shrinkToFit="1"/>
    </xf>
    <xf numFmtId="0" fontId="70" fillId="0" borderId="147" xfId="2" applyFont="1" applyBorder="1" applyAlignment="1">
      <alignment horizontal="left" vertical="center" shrinkToFit="1"/>
    </xf>
    <xf numFmtId="0" fontId="70" fillId="0" borderId="146" xfId="3" applyFont="1" applyFill="1" applyBorder="1" applyAlignment="1">
      <alignment horizontal="left" vertical="center" shrinkToFit="1"/>
    </xf>
    <xf numFmtId="0" fontId="70" fillId="0" borderId="147" xfId="3" applyFont="1" applyFill="1" applyBorder="1" applyAlignment="1">
      <alignment horizontal="left" vertical="center" shrinkToFit="1"/>
    </xf>
    <xf numFmtId="49" fontId="91" fillId="0" borderId="146" xfId="3" applyNumberFormat="1" applyFont="1" applyFill="1" applyBorder="1" applyAlignment="1">
      <alignment horizontal="left" vertical="center" shrinkToFit="1"/>
    </xf>
    <xf numFmtId="49" fontId="91" fillId="0" borderId="147" xfId="3" applyNumberFormat="1" applyFont="1" applyFill="1" applyBorder="1" applyAlignment="1">
      <alignment horizontal="left" vertical="center" shrinkToFit="1"/>
    </xf>
    <xf numFmtId="49" fontId="91" fillId="0" borderId="145" xfId="3" applyNumberFormat="1" applyFont="1" applyFill="1" applyBorder="1" applyAlignment="1">
      <alignment horizontal="left" vertical="center" shrinkToFit="1"/>
    </xf>
    <xf numFmtId="0" fontId="70" fillId="0" borderId="144" xfId="3" applyFont="1" applyBorder="1" applyAlignment="1" applyProtection="1">
      <alignment horizontal="left" vertical="center" shrinkToFit="1"/>
      <protection locked="0"/>
    </xf>
    <xf numFmtId="0" fontId="59" fillId="0" borderId="0" xfId="2" applyFont="1" applyAlignment="1" applyProtection="1">
      <alignment horizontal="left" vertical="center" wrapText="1"/>
    </xf>
    <xf numFmtId="0" fontId="59" fillId="0" borderId="0" xfId="2" applyFont="1" applyAlignment="1" applyProtection="1">
      <alignment horizontal="left" vertical="top" wrapText="1"/>
    </xf>
    <xf numFmtId="0" fontId="72" fillId="0" borderId="0" xfId="2" applyFont="1" applyAlignment="1" applyProtection="1">
      <alignment horizontal="left" vertical="top" wrapText="1"/>
    </xf>
    <xf numFmtId="0" fontId="59" fillId="0" borderId="0" xfId="2" applyFont="1" applyAlignment="1" applyProtection="1">
      <alignment vertical="top" wrapText="1"/>
    </xf>
    <xf numFmtId="0" fontId="70" fillId="13" borderId="144" xfId="3" applyFont="1" applyFill="1" applyBorder="1" applyAlignment="1" applyProtection="1">
      <alignment horizontal="left" vertical="center" shrinkToFit="1"/>
      <protection locked="0"/>
    </xf>
    <xf numFmtId="0" fontId="70" fillId="15" borderId="145" xfId="2" applyFont="1" applyFill="1" applyBorder="1" applyAlignment="1">
      <alignment horizontal="left" vertical="center" shrinkToFit="1"/>
    </xf>
    <xf numFmtId="0" fontId="70" fillId="15" borderId="146" xfId="2" applyFont="1" applyFill="1" applyBorder="1" applyAlignment="1">
      <alignment horizontal="left" vertical="center" shrinkToFit="1"/>
    </xf>
    <xf numFmtId="0" fontId="70" fillId="15" borderId="147" xfId="2" applyFont="1" applyFill="1" applyBorder="1" applyAlignment="1">
      <alignment horizontal="left" vertical="center" shrinkToFit="1"/>
    </xf>
    <xf numFmtId="0" fontId="79" fillId="0" borderId="0" xfId="2" applyFont="1" applyFill="1" applyAlignment="1" applyProtection="1">
      <alignment horizontal="right" vertical="center" shrinkToFit="1"/>
    </xf>
    <xf numFmtId="0" fontId="79" fillId="0" borderId="0" xfId="2" applyNumberFormat="1" applyFont="1" applyFill="1" applyAlignment="1" applyProtection="1">
      <alignment horizontal="left" vertical="center" shrinkToFit="1"/>
      <protection locked="0"/>
    </xf>
    <xf numFmtId="0" fontId="79" fillId="0" borderId="0" xfId="6" applyNumberFormat="1" applyFont="1" applyAlignment="1" applyProtection="1">
      <alignment horizontal="right" vertical="top"/>
    </xf>
    <xf numFmtId="0" fontId="79" fillId="0" borderId="0" xfId="6" applyFont="1" applyFill="1" applyAlignment="1" applyProtection="1">
      <alignment horizontal="right" vertical="center" shrinkToFit="1"/>
    </xf>
    <xf numFmtId="0" fontId="79" fillId="0" borderId="0" xfId="6" applyNumberFormat="1" applyFont="1" applyFill="1" applyAlignment="1" applyProtection="1">
      <alignment horizontal="center" vertical="center" shrinkToFit="1"/>
    </xf>
    <xf numFmtId="0" fontId="79" fillId="0" borderId="0" xfId="6" applyFont="1" applyFill="1" applyAlignment="1" applyProtection="1">
      <alignment horizontal="right" vertical="center"/>
    </xf>
    <xf numFmtId="0" fontId="88" fillId="0" borderId="0" xfId="6" applyFont="1" applyAlignment="1" applyProtection="1">
      <alignment horizontal="left" vertical="center" wrapText="1"/>
    </xf>
    <xf numFmtId="38" fontId="88" fillId="0" borderId="0" xfId="8" applyFont="1" applyBorder="1" applyAlignment="1" applyProtection="1">
      <alignment horizontal="center" vertical="center"/>
    </xf>
    <xf numFmtId="0" fontId="89" fillId="0" borderId="10" xfId="6" applyFont="1" applyBorder="1" applyAlignment="1" applyProtection="1">
      <alignment horizontal="center" vertical="center"/>
    </xf>
    <xf numFmtId="0" fontId="79" fillId="0" borderId="0" xfId="2" applyNumberFormat="1" applyFont="1" applyFill="1" applyAlignment="1" applyProtection="1">
      <alignment horizontal="left" vertical="center" shrinkToFit="1"/>
    </xf>
    <xf numFmtId="0" fontId="79" fillId="0" borderId="0" xfId="2" applyFont="1" applyAlignment="1" applyProtection="1">
      <alignment horizontal="right" vertical="center" shrinkToFit="1"/>
    </xf>
    <xf numFmtId="0" fontId="79" fillId="8" borderId="0" xfId="2" applyNumberFormat="1" applyFont="1" applyFill="1" applyAlignment="1" applyProtection="1">
      <alignment horizontal="left" vertical="center" shrinkToFit="1"/>
      <protection locked="0"/>
    </xf>
    <xf numFmtId="0" fontId="83" fillId="0" borderId="0" xfId="2" applyFont="1" applyAlignment="1" applyProtection="1">
      <alignment horizontal="left" vertical="top" shrinkToFit="1"/>
    </xf>
    <xf numFmtId="188" fontId="88" fillId="8" borderId="0" xfId="6" applyNumberFormat="1" applyFont="1" applyFill="1" applyAlignment="1" applyProtection="1">
      <alignment horizontal="center" shrinkToFit="1"/>
      <protection locked="0"/>
    </xf>
    <xf numFmtId="0" fontId="55" fillId="0" borderId="0" xfId="7" applyFont="1" applyAlignment="1" applyProtection="1">
      <alignment horizontal="distributed" vertical="top" indent="18"/>
    </xf>
    <xf numFmtId="0" fontId="93" fillId="0" borderId="74" xfId="7" applyFont="1" applyBorder="1" applyAlignment="1" applyProtection="1">
      <alignment horizontal="center" vertical="center"/>
    </xf>
    <xf numFmtId="0" fontId="93" fillId="0" borderId="67" xfId="7" applyFont="1" applyBorder="1" applyAlignment="1" applyProtection="1">
      <alignment horizontal="center" vertical="center"/>
    </xf>
    <xf numFmtId="0" fontId="93" fillId="0" borderId="70" xfId="7" applyFont="1" applyBorder="1" applyAlignment="1" applyProtection="1">
      <alignment horizontal="center" vertical="center"/>
    </xf>
    <xf numFmtId="0" fontId="93" fillId="0" borderId="82" xfId="7" applyFont="1" applyBorder="1" applyAlignment="1" applyProtection="1">
      <alignment horizontal="center" vertical="center"/>
    </xf>
    <xf numFmtId="0" fontId="93" fillId="0" borderId="0" xfId="7" applyFont="1" applyBorder="1" applyAlignment="1" applyProtection="1">
      <alignment horizontal="center" vertical="center"/>
    </xf>
    <xf numFmtId="0" fontId="93" fillId="0" borderId="85" xfId="7" applyFont="1" applyBorder="1" applyAlignment="1" applyProtection="1">
      <alignment horizontal="center" vertical="center"/>
    </xf>
    <xf numFmtId="0" fontId="93" fillId="0" borderId="47" xfId="7" applyFont="1" applyBorder="1" applyAlignment="1" applyProtection="1">
      <alignment horizontal="center" vertical="center"/>
    </xf>
    <xf numFmtId="0" fontId="93" fillId="0" borderId="96" xfId="7" applyFont="1" applyBorder="1" applyAlignment="1" applyProtection="1">
      <alignment horizontal="center" vertical="center"/>
    </xf>
    <xf numFmtId="0" fontId="93" fillId="0" borderId="86" xfId="7" applyFont="1" applyBorder="1" applyAlignment="1" applyProtection="1">
      <alignment horizontal="center" vertical="center"/>
    </xf>
    <xf numFmtId="0" fontId="94" fillId="0" borderId="154" xfId="7" applyFont="1" applyBorder="1" applyAlignment="1" applyProtection="1">
      <alignment horizontal="right" vertical="center"/>
    </xf>
    <xf numFmtId="0" fontId="94" fillId="0" borderId="155" xfId="7" applyFont="1" applyBorder="1" applyAlignment="1" applyProtection="1">
      <alignment horizontal="right" vertical="center"/>
    </xf>
    <xf numFmtId="0" fontId="94" fillId="0" borderId="156" xfId="7" applyFont="1" applyBorder="1" applyAlignment="1" applyProtection="1">
      <alignment horizontal="right" vertical="center"/>
    </xf>
    <xf numFmtId="0" fontId="95" fillId="0" borderId="157" xfId="7" applyFont="1" applyBorder="1" applyAlignment="1" applyProtection="1">
      <alignment horizontal="center" vertical="center"/>
    </xf>
    <xf numFmtId="0" fontId="95" fillId="0" borderId="158" xfId="7" applyFont="1" applyBorder="1" applyAlignment="1" applyProtection="1">
      <alignment horizontal="center" vertical="center"/>
    </xf>
    <xf numFmtId="0" fontId="95" fillId="0" borderId="160" xfId="7" applyFont="1" applyBorder="1" applyAlignment="1" applyProtection="1">
      <alignment horizontal="center" vertical="center"/>
    </xf>
    <xf numFmtId="0" fontId="95" fillId="0" borderId="161" xfId="7" applyFont="1" applyBorder="1" applyAlignment="1" applyProtection="1">
      <alignment horizontal="center" vertical="center"/>
    </xf>
    <xf numFmtId="0" fontId="95" fillId="0" borderId="159" xfId="7" applyFont="1" applyBorder="1" applyAlignment="1" applyProtection="1">
      <alignment horizontal="center" vertical="center"/>
    </xf>
    <xf numFmtId="0" fontId="95" fillId="0" borderId="162" xfId="7" applyFont="1" applyBorder="1" applyAlignment="1" applyProtection="1">
      <alignment horizontal="center" vertical="center"/>
    </xf>
    <xf numFmtId="0" fontId="93" fillId="0" borderId="19" xfId="7" applyFont="1" applyBorder="1" applyAlignment="1" applyProtection="1">
      <alignment horizontal="distributed" vertical="center" indent="15"/>
    </xf>
    <xf numFmtId="0" fontId="93" fillId="0" borderId="20" xfId="7" applyFont="1" applyBorder="1" applyAlignment="1" applyProtection="1">
      <alignment horizontal="distributed" vertical="center" indent="15"/>
    </xf>
    <xf numFmtId="0" fontId="93" fillId="0" borderId="65" xfId="7" applyFont="1" applyBorder="1" applyAlignment="1" applyProtection="1">
      <alignment horizontal="distributed" vertical="center" indent="15"/>
    </xf>
    <xf numFmtId="0" fontId="93" fillId="0" borderId="54" xfId="7" applyFont="1" applyBorder="1" applyAlignment="1" applyProtection="1">
      <alignment horizontal="distributed" vertical="center" indent="15"/>
    </xf>
    <xf numFmtId="0" fontId="93" fillId="0" borderId="6" xfId="7" applyFont="1" applyBorder="1" applyAlignment="1" applyProtection="1">
      <alignment horizontal="distributed" vertical="center" indent="15"/>
    </xf>
    <xf numFmtId="0" fontId="93" fillId="0" borderId="64" xfId="7" applyFont="1" applyBorder="1" applyAlignment="1" applyProtection="1">
      <alignment horizontal="distributed" vertical="center" indent="15"/>
    </xf>
    <xf numFmtId="0" fontId="93" fillId="0" borderId="49" xfId="7" applyFont="1" applyBorder="1" applyAlignment="1" applyProtection="1">
      <alignment horizontal="distributed" vertical="center" indent="1"/>
    </xf>
    <xf numFmtId="0" fontId="93" fillId="0" borderId="39" xfId="7" applyFont="1" applyBorder="1" applyAlignment="1" applyProtection="1">
      <alignment horizontal="distributed" vertical="center" indent="1"/>
    </xf>
    <xf numFmtId="38" fontId="93" fillId="0" borderId="0" xfId="7" applyNumberFormat="1" applyFont="1" applyAlignment="1">
      <alignment horizontal="center" vertical="center"/>
    </xf>
    <xf numFmtId="0" fontId="93" fillId="0" borderId="0" xfId="7" applyFont="1" applyAlignment="1">
      <alignment horizontal="center" vertical="center"/>
    </xf>
    <xf numFmtId="0" fontId="93" fillId="0" borderId="0" xfId="7" applyFont="1" applyAlignment="1" applyProtection="1">
      <alignment horizontal="right" vertical="center"/>
    </xf>
    <xf numFmtId="0" fontId="93" fillId="0" borderId="153" xfId="7" applyFont="1" applyBorder="1" applyAlignment="1" applyProtection="1">
      <alignment horizontal="right" vertical="center"/>
    </xf>
    <xf numFmtId="0" fontId="93" fillId="0" borderId="0" xfId="7" applyNumberFormat="1" applyFont="1" applyBorder="1" applyAlignment="1" applyProtection="1">
      <alignment horizontal="center" vertical="center"/>
    </xf>
    <xf numFmtId="0" fontId="93" fillId="0" borderId="153" xfId="7" applyNumberFormat="1" applyFont="1" applyBorder="1" applyAlignment="1" applyProtection="1">
      <alignment horizontal="center" vertical="center"/>
    </xf>
    <xf numFmtId="0" fontId="93" fillId="0" borderId="0" xfId="7" applyFont="1" applyBorder="1" applyAlignment="1" applyProtection="1">
      <alignment horizontal="left" vertical="center"/>
    </xf>
    <xf numFmtId="0" fontId="93" fillId="0" borderId="153" xfId="7" applyFont="1" applyBorder="1" applyAlignment="1" applyProtection="1">
      <alignment horizontal="left" vertical="center"/>
    </xf>
    <xf numFmtId="0" fontId="93" fillId="0" borderId="0" xfId="7" applyFont="1" applyAlignment="1" applyProtection="1">
      <alignment horizontal="left" vertical="center"/>
    </xf>
    <xf numFmtId="0" fontId="93" fillId="0" borderId="54" xfId="7" applyFont="1" applyBorder="1" applyAlignment="1" applyProtection="1">
      <alignment horizontal="right" vertical="center"/>
    </xf>
    <xf numFmtId="0" fontId="93" fillId="0" borderId="6" xfId="7" applyFont="1" applyBorder="1" applyAlignment="1" applyProtection="1">
      <alignment horizontal="right" vertical="center"/>
    </xf>
    <xf numFmtId="0" fontId="93" fillId="0" borderId="12" xfId="7" applyFont="1" applyBorder="1" applyAlignment="1" applyProtection="1">
      <alignment horizontal="right" vertical="center"/>
    </xf>
    <xf numFmtId="0" fontId="93" fillId="0" borderId="163" xfId="7" applyFont="1" applyBorder="1" applyAlignment="1" applyProtection="1">
      <alignment horizontal="center" vertical="center"/>
    </xf>
    <xf numFmtId="0" fontId="93" fillId="0" borderId="49" xfId="7" applyFont="1" applyBorder="1" applyAlignment="1" applyProtection="1">
      <alignment horizontal="center" vertical="center"/>
    </xf>
    <xf numFmtId="0" fontId="93" fillId="0" borderId="164" xfId="7" applyFont="1" applyBorder="1" applyAlignment="1" applyProtection="1">
      <alignment horizontal="center" vertical="center"/>
    </xf>
    <xf numFmtId="0" fontId="93" fillId="0" borderId="2" xfId="7" applyFont="1" applyBorder="1" applyAlignment="1" applyProtection="1">
      <alignment horizontal="center" vertical="center"/>
    </xf>
    <xf numFmtId="0" fontId="93" fillId="0" borderId="17" xfId="7" applyFont="1" applyBorder="1" applyAlignment="1" applyProtection="1">
      <alignment horizontal="center" vertical="center"/>
    </xf>
    <xf numFmtId="0" fontId="93" fillId="0" borderId="54" xfId="7" applyFont="1" applyBorder="1" applyAlignment="1" applyProtection="1">
      <alignment horizontal="center" vertical="center"/>
    </xf>
    <xf numFmtId="0" fontId="93" fillId="0" borderId="6" xfId="7" applyFont="1" applyBorder="1" applyAlignment="1" applyProtection="1">
      <alignment horizontal="center" vertical="center"/>
    </xf>
    <xf numFmtId="0" fontId="93" fillId="0" borderId="12" xfId="7" applyFont="1" applyBorder="1" applyAlignment="1" applyProtection="1">
      <alignment horizontal="center" vertical="center"/>
    </xf>
    <xf numFmtId="0" fontId="93" fillId="0" borderId="165" xfId="7" applyFont="1" applyBorder="1" applyAlignment="1" applyProtection="1">
      <alignment horizontal="center" vertical="center"/>
    </xf>
    <xf numFmtId="0" fontId="93" fillId="0" borderId="1" xfId="7" applyFont="1" applyBorder="1" applyAlignment="1" applyProtection="1">
      <alignment horizontal="center" vertical="center"/>
    </xf>
    <xf numFmtId="0" fontId="93" fillId="0" borderId="27" xfId="7" applyFont="1" applyBorder="1" applyAlignment="1" applyProtection="1">
      <alignment horizontal="center" vertical="center"/>
    </xf>
    <xf numFmtId="0" fontId="93" fillId="0" borderId="59" xfId="7" applyFont="1" applyBorder="1" applyAlignment="1" applyProtection="1">
      <alignment horizontal="left" vertical="center"/>
    </xf>
    <xf numFmtId="0" fontId="93" fillId="0" borderId="8" xfId="7" applyFont="1" applyBorder="1" applyAlignment="1" applyProtection="1">
      <alignment horizontal="left" vertical="center"/>
    </xf>
    <xf numFmtId="0" fontId="93" fillId="0" borderId="82" xfId="7" applyFont="1" applyBorder="1" applyAlignment="1" applyProtection="1">
      <alignment horizontal="left" vertical="center"/>
    </xf>
    <xf numFmtId="0" fontId="93" fillId="0" borderId="8" xfId="7" applyFont="1" applyBorder="1" applyAlignment="1" applyProtection="1">
      <alignment horizontal="center" vertical="center"/>
    </xf>
    <xf numFmtId="0" fontId="93" fillId="0" borderId="48" xfId="7" applyFont="1" applyBorder="1" applyAlignment="1" applyProtection="1">
      <alignment horizontal="center" vertical="center"/>
    </xf>
    <xf numFmtId="0" fontId="93" fillId="0" borderId="15" xfId="7" applyFont="1" applyBorder="1" applyAlignment="1" applyProtection="1">
      <alignment horizontal="center" vertical="center"/>
    </xf>
    <xf numFmtId="0" fontId="93" fillId="0" borderId="21" xfId="7" applyFont="1" applyBorder="1" applyAlignment="1" applyProtection="1">
      <alignment horizontal="center" vertical="center"/>
    </xf>
    <xf numFmtId="0" fontId="93" fillId="0" borderId="83" xfId="7" applyFont="1" applyBorder="1" applyAlignment="1" applyProtection="1">
      <alignment horizontal="center" vertical="center"/>
    </xf>
    <xf numFmtId="0" fontId="93" fillId="0" borderId="41" xfId="7" applyFont="1" applyBorder="1" applyAlignment="1" applyProtection="1">
      <alignment horizontal="center" vertical="center"/>
    </xf>
    <xf numFmtId="0" fontId="93" fillId="0" borderId="29" xfId="7" applyFont="1" applyBorder="1" applyAlignment="1" applyProtection="1">
      <alignment horizontal="center" vertical="center"/>
    </xf>
    <xf numFmtId="0" fontId="93" fillId="0" borderId="169" xfId="7" applyFont="1" applyBorder="1" applyAlignment="1" applyProtection="1">
      <alignment horizontal="left" vertical="center"/>
    </xf>
    <xf numFmtId="0" fontId="93" fillId="0" borderId="114" xfId="7" applyFont="1" applyBorder="1" applyAlignment="1" applyProtection="1">
      <alignment horizontal="left" vertical="center"/>
    </xf>
    <xf numFmtId="0" fontId="93" fillId="0" borderId="114" xfId="7" applyFont="1" applyBorder="1" applyAlignment="1" applyProtection="1">
      <alignment horizontal="right" vertical="center"/>
    </xf>
    <xf numFmtId="0" fontId="93" fillId="0" borderId="170" xfId="7" applyFont="1" applyBorder="1" applyAlignment="1" applyProtection="1">
      <alignment horizontal="right" vertical="center"/>
    </xf>
    <xf numFmtId="0" fontId="93" fillId="0" borderId="0" xfId="7" applyFont="1" applyBorder="1" applyAlignment="1" applyProtection="1">
      <alignment horizontal="right" vertical="center"/>
    </xf>
    <xf numFmtId="0" fontId="93" fillId="0" borderId="85" xfId="7" applyFont="1" applyBorder="1" applyAlignment="1" applyProtection="1">
      <alignment horizontal="right" vertical="center"/>
    </xf>
    <xf numFmtId="0" fontId="93" fillId="0" borderId="9" xfId="7" applyFont="1" applyBorder="1" applyAlignment="1" applyProtection="1">
      <alignment horizontal="center" vertical="center"/>
    </xf>
    <xf numFmtId="0" fontId="93" fillId="0" borderId="13" xfId="7" applyFont="1" applyBorder="1" applyAlignment="1" applyProtection="1">
      <alignment horizontal="center" vertical="center"/>
    </xf>
    <xf numFmtId="0" fontId="93" fillId="0" borderId="7" xfId="7" applyFont="1" applyBorder="1" applyAlignment="1" applyProtection="1">
      <alignment horizontal="center" vertical="center"/>
    </xf>
    <xf numFmtId="0" fontId="93" fillId="0" borderId="168" xfId="7" applyFont="1" applyBorder="1" applyAlignment="1" applyProtection="1">
      <alignment horizontal="center" vertical="center"/>
    </xf>
    <xf numFmtId="0" fontId="93" fillId="0" borderId="51" xfId="7" applyFont="1" applyBorder="1" applyAlignment="1" applyProtection="1">
      <alignment horizontal="left" vertical="center"/>
    </xf>
    <xf numFmtId="0" fontId="93" fillId="0" borderId="10" xfId="7" applyFont="1" applyBorder="1" applyAlignment="1" applyProtection="1">
      <alignment horizontal="left" vertical="center"/>
    </xf>
    <xf numFmtId="0" fontId="93" fillId="0" borderId="114" xfId="7" applyFont="1" applyBorder="1" applyAlignment="1" applyProtection="1">
      <alignment horizontal="center" vertical="center"/>
    </xf>
    <xf numFmtId="0" fontId="93" fillId="0" borderId="170" xfId="7" applyFont="1" applyBorder="1" applyAlignment="1" applyProtection="1">
      <alignment horizontal="center" vertical="center"/>
    </xf>
    <xf numFmtId="0" fontId="93" fillId="0" borderId="10" xfId="7" applyFont="1" applyBorder="1" applyAlignment="1" applyProtection="1">
      <alignment horizontal="center" vertical="center"/>
    </xf>
    <xf numFmtId="0" fontId="93" fillId="0" borderId="61" xfId="7" applyFont="1" applyBorder="1" applyAlignment="1" applyProtection="1">
      <alignment horizontal="center" vertical="center"/>
    </xf>
    <xf numFmtId="0" fontId="93" fillId="0" borderId="171" xfId="7" applyFont="1" applyBorder="1" applyAlignment="1" applyProtection="1">
      <alignment horizontal="center" vertical="center"/>
    </xf>
    <xf numFmtId="0" fontId="93" fillId="0" borderId="79" xfId="7" applyFont="1" applyBorder="1" applyAlignment="1" applyProtection="1">
      <alignment horizontal="center" vertical="center"/>
    </xf>
    <xf numFmtId="0" fontId="93" fillId="0" borderId="172" xfId="7" applyFont="1" applyBorder="1" applyAlignment="1" applyProtection="1">
      <alignment horizontal="center" vertical="center"/>
    </xf>
    <xf numFmtId="0" fontId="93" fillId="0" borderId="166" xfId="7" applyFont="1" applyBorder="1" applyAlignment="1" applyProtection="1">
      <alignment horizontal="center" vertical="center"/>
    </xf>
    <xf numFmtId="0" fontId="93" fillId="0" borderId="167" xfId="7" applyFont="1" applyBorder="1" applyAlignment="1" applyProtection="1">
      <alignment horizontal="center" vertical="center"/>
    </xf>
    <xf numFmtId="0" fontId="93" fillId="0" borderId="14" xfId="7" applyFont="1" applyBorder="1" applyAlignment="1" applyProtection="1">
      <alignment horizontal="center" vertical="center"/>
    </xf>
    <xf numFmtId="0" fontId="93" fillId="0" borderId="24" xfId="7" applyFont="1" applyBorder="1" applyAlignment="1" applyProtection="1">
      <alignment horizontal="center" vertical="center"/>
    </xf>
    <xf numFmtId="0" fontId="93" fillId="0" borderId="127" xfId="7" applyFont="1" applyBorder="1" applyAlignment="1" applyProtection="1">
      <alignment horizontal="right" vertical="center"/>
    </xf>
    <xf numFmtId="0" fontId="93" fillId="0" borderId="114" xfId="7" applyNumberFormat="1" applyFont="1" applyBorder="1" applyAlignment="1" applyProtection="1">
      <alignment horizontal="center" vertical="center"/>
    </xf>
    <xf numFmtId="0" fontId="93" fillId="0" borderId="127" xfId="7" applyNumberFormat="1" applyFont="1" applyBorder="1" applyAlignment="1" applyProtection="1">
      <alignment horizontal="center" vertical="center"/>
    </xf>
    <xf numFmtId="0" fontId="93" fillId="0" borderId="114" xfId="7" applyFont="1" applyBorder="1" applyAlignment="1" applyProtection="1">
      <alignment vertical="center"/>
    </xf>
    <xf numFmtId="0" fontId="93" fillId="0" borderId="0" xfId="7" applyFont="1" applyBorder="1" applyAlignment="1" applyProtection="1">
      <alignment vertical="center"/>
    </xf>
    <xf numFmtId="0" fontId="93" fillId="0" borderId="127" xfId="7" applyFont="1" applyBorder="1" applyAlignment="1" applyProtection="1">
      <alignment vertical="center"/>
    </xf>
    <xf numFmtId="0" fontId="93" fillId="0" borderId="127" xfId="7" applyFont="1" applyBorder="1" applyAlignment="1" applyProtection="1">
      <alignment horizontal="left" vertical="center"/>
    </xf>
    <xf numFmtId="0" fontId="93" fillId="0" borderId="0" xfId="7" applyFont="1" applyBorder="1" applyAlignment="1" applyProtection="1">
      <alignment horizontal="distributed" vertical="center" indent="1"/>
    </xf>
    <xf numFmtId="0" fontId="93" fillId="0" borderId="0" xfId="7" applyFont="1" applyFill="1" applyBorder="1" applyAlignment="1" applyProtection="1">
      <alignment horizontal="left" vertical="center" shrinkToFit="1"/>
    </xf>
    <xf numFmtId="0" fontId="93" fillId="0" borderId="85" xfId="7" applyFont="1" applyFill="1" applyBorder="1" applyAlignment="1" applyProtection="1">
      <alignment horizontal="left" vertical="center" shrinkToFit="1"/>
    </xf>
    <xf numFmtId="0" fontId="93" fillId="0" borderId="10" xfId="7" applyFont="1" applyFill="1" applyBorder="1" applyAlignment="1" applyProtection="1">
      <alignment horizontal="left" vertical="center" shrinkToFit="1"/>
    </xf>
    <xf numFmtId="0" fontId="93" fillId="0" borderId="61" xfId="7" applyFont="1" applyFill="1" applyBorder="1" applyAlignment="1" applyProtection="1">
      <alignment horizontal="left" vertical="center" shrinkToFit="1"/>
    </xf>
    <xf numFmtId="0" fontId="93" fillId="8" borderId="74" xfId="7" applyFont="1" applyFill="1" applyBorder="1" applyAlignment="1" applyProtection="1">
      <alignment horizontal="center" vertical="center"/>
      <protection locked="0"/>
    </xf>
    <xf numFmtId="0" fontId="93" fillId="8" borderId="67" xfId="7" applyFont="1" applyFill="1" applyBorder="1" applyAlignment="1" applyProtection="1">
      <alignment horizontal="center" vertical="center"/>
      <protection locked="0"/>
    </xf>
    <xf numFmtId="0" fontId="93" fillId="8" borderId="82" xfId="7" applyFont="1" applyFill="1" applyBorder="1" applyAlignment="1" applyProtection="1">
      <alignment horizontal="center" vertical="center"/>
      <protection locked="0"/>
    </xf>
    <xf numFmtId="0" fontId="93" fillId="8" borderId="0" xfId="7" applyFont="1" applyFill="1" applyBorder="1" applyAlignment="1" applyProtection="1">
      <alignment horizontal="center" vertical="center"/>
      <protection locked="0"/>
    </xf>
    <xf numFmtId="0" fontId="94" fillId="0" borderId="67" xfId="7" applyFont="1" applyFill="1" applyBorder="1" applyAlignment="1" applyProtection="1">
      <alignment horizontal="left" vertical="center"/>
    </xf>
    <xf numFmtId="0" fontId="94" fillId="0" borderId="70" xfId="7" applyFont="1" applyFill="1" applyBorder="1" applyAlignment="1" applyProtection="1">
      <alignment horizontal="left" vertical="center"/>
    </xf>
    <xf numFmtId="0" fontId="94" fillId="0" borderId="0" xfId="7" applyFont="1" applyFill="1" applyBorder="1" applyAlignment="1" applyProtection="1">
      <alignment horizontal="left" vertical="center"/>
    </xf>
    <xf numFmtId="0" fontId="94" fillId="0" borderId="85" xfId="7" applyFont="1" applyFill="1" applyBorder="1" applyAlignment="1" applyProtection="1">
      <alignment horizontal="left" vertical="center"/>
    </xf>
    <xf numFmtId="0" fontId="96" fillId="0" borderId="74" xfId="7" applyFont="1" applyFill="1" applyBorder="1" applyAlignment="1" applyProtection="1">
      <alignment horizontal="center" vertical="center"/>
    </xf>
    <xf numFmtId="0" fontId="96" fillId="0" borderId="67" xfId="7" applyFont="1" applyFill="1" applyBorder="1" applyAlignment="1" applyProtection="1">
      <alignment horizontal="center" vertical="center"/>
    </xf>
    <xf numFmtId="0" fontId="96" fillId="0" borderId="82" xfId="7" applyFont="1" applyFill="1" applyBorder="1" applyAlignment="1" applyProtection="1">
      <alignment horizontal="center" vertical="center"/>
    </xf>
    <xf numFmtId="0" fontId="96" fillId="0" borderId="0" xfId="7" applyFont="1" applyFill="1" applyBorder="1" applyAlignment="1" applyProtection="1">
      <alignment horizontal="center" vertical="center"/>
    </xf>
    <xf numFmtId="0" fontId="96" fillId="0" borderId="47" xfId="7" applyFont="1" applyFill="1" applyBorder="1" applyAlignment="1" applyProtection="1">
      <alignment horizontal="center" vertical="center"/>
    </xf>
    <xf numFmtId="0" fontId="96" fillId="0" borderId="96" xfId="7" applyFont="1" applyFill="1" applyBorder="1" applyAlignment="1" applyProtection="1">
      <alignment horizontal="center" vertical="center"/>
    </xf>
    <xf numFmtId="0" fontId="93" fillId="8" borderId="20" xfId="7" applyFont="1" applyFill="1" applyBorder="1" applyAlignment="1" applyProtection="1">
      <alignment horizontal="center" vertical="center"/>
      <protection locked="0"/>
    </xf>
    <xf numFmtId="0" fontId="93" fillId="8" borderId="6" xfId="7" applyFont="1" applyFill="1" applyBorder="1" applyAlignment="1" applyProtection="1">
      <alignment horizontal="center" vertical="center"/>
      <protection locked="0"/>
    </xf>
    <xf numFmtId="0" fontId="93" fillId="8" borderId="94" xfId="7" applyFont="1" applyFill="1" applyBorder="1" applyAlignment="1" applyProtection="1">
      <alignment horizontal="center" vertical="center"/>
      <protection locked="0"/>
    </xf>
    <xf numFmtId="0" fontId="93" fillId="8" borderId="65" xfId="7" applyFont="1" applyFill="1" applyBorder="1" applyAlignment="1" applyProtection="1">
      <alignment horizontal="center" vertical="center"/>
      <protection locked="0"/>
    </xf>
    <xf numFmtId="0" fontId="93" fillId="8" borderId="64" xfId="7" applyFont="1" applyFill="1" applyBorder="1" applyAlignment="1" applyProtection="1">
      <alignment horizontal="center" vertical="center"/>
      <protection locked="0"/>
    </xf>
    <xf numFmtId="0" fontId="93" fillId="8" borderId="95" xfId="7" applyFont="1" applyFill="1" applyBorder="1" applyAlignment="1" applyProtection="1">
      <alignment horizontal="center" vertical="center"/>
      <protection locked="0"/>
    </xf>
    <xf numFmtId="0" fontId="93" fillId="0" borderId="96" xfId="7" applyFont="1" applyBorder="1" applyAlignment="1" applyProtection="1">
      <alignment horizontal="distributed" vertical="center" indent="1"/>
    </xf>
    <xf numFmtId="49" fontId="93" fillId="8" borderId="0" xfId="7" applyNumberFormat="1" applyFont="1" applyFill="1" applyBorder="1" applyAlignment="1" applyProtection="1">
      <alignment horizontal="center" vertical="center"/>
      <protection locked="0"/>
    </xf>
    <xf numFmtId="49" fontId="93" fillId="8" borderId="96" xfId="7" applyNumberFormat="1" applyFont="1" applyFill="1" applyBorder="1" applyAlignment="1" applyProtection="1">
      <alignment horizontal="center" vertical="center"/>
      <protection locked="0"/>
    </xf>
    <xf numFmtId="0" fontId="93" fillId="0" borderId="0" xfId="7" applyFont="1" applyFill="1" applyBorder="1" applyAlignment="1" applyProtection="1">
      <alignment horizontal="center" vertical="center"/>
    </xf>
    <xf numFmtId="0" fontId="93" fillId="0" borderId="96" xfId="7" applyFont="1" applyFill="1" applyBorder="1" applyAlignment="1" applyProtection="1">
      <alignment horizontal="center" vertical="center"/>
    </xf>
    <xf numFmtId="49" fontId="93" fillId="8" borderId="85" xfId="7" applyNumberFormat="1" applyFont="1" applyFill="1" applyBorder="1" applyAlignment="1" applyProtection="1">
      <alignment horizontal="center" vertical="center"/>
      <protection locked="0"/>
    </xf>
    <xf numFmtId="49" fontId="93" fillId="8" borderId="86" xfId="7" applyNumberFormat="1" applyFont="1" applyFill="1" applyBorder="1" applyAlignment="1" applyProtection="1">
      <alignment horizontal="center" vertical="center"/>
      <protection locked="0"/>
    </xf>
    <xf numFmtId="0" fontId="99" fillId="8" borderId="6" xfId="7" applyFont="1" applyFill="1" applyBorder="1" applyAlignment="1" applyProtection="1">
      <alignment horizontal="center" vertical="center"/>
      <protection locked="0"/>
    </xf>
    <xf numFmtId="0" fontId="99" fillId="8" borderId="64" xfId="7" applyFont="1" applyFill="1" applyBorder="1" applyAlignment="1" applyProtection="1">
      <alignment horizontal="center" vertical="center"/>
      <protection locked="0"/>
    </xf>
    <xf numFmtId="0" fontId="94" fillId="0" borderId="0" xfId="7" applyFont="1" applyBorder="1" applyAlignment="1" applyProtection="1">
      <alignment horizontal="left" vertical="center"/>
    </xf>
    <xf numFmtId="0" fontId="96" fillId="8" borderId="18" xfId="7" applyFont="1" applyFill="1" applyBorder="1" applyAlignment="1" applyProtection="1">
      <alignment horizontal="center" vertical="center"/>
      <protection locked="0"/>
    </xf>
    <xf numFmtId="0" fontId="96" fillId="8" borderId="0" xfId="7" applyFont="1" applyFill="1" applyBorder="1" applyAlignment="1" applyProtection="1">
      <alignment horizontal="center" vertical="center"/>
      <protection locked="0"/>
    </xf>
    <xf numFmtId="0" fontId="96" fillId="8" borderId="17" xfId="7" applyFont="1" applyFill="1" applyBorder="1" applyAlignment="1" applyProtection="1">
      <alignment horizontal="center" vertical="center"/>
      <protection locked="0"/>
    </xf>
    <xf numFmtId="0" fontId="96" fillId="8" borderId="10" xfId="7" applyFont="1" applyFill="1" applyBorder="1" applyAlignment="1" applyProtection="1">
      <alignment horizontal="center" vertical="center"/>
      <protection locked="0"/>
    </xf>
    <xf numFmtId="0" fontId="96" fillId="0" borderId="0" xfId="7" applyFont="1" applyBorder="1" applyAlignment="1" applyProtection="1">
      <alignment horizontal="center" vertical="center"/>
      <protection locked="0"/>
    </xf>
    <xf numFmtId="0" fontId="96" fillId="0" borderId="26" xfId="7" applyFont="1" applyBorder="1" applyAlignment="1" applyProtection="1">
      <alignment horizontal="center" vertical="center"/>
      <protection locked="0"/>
    </xf>
    <xf numFmtId="0" fontId="96" fillId="0" borderId="10" xfId="7" applyFont="1" applyBorder="1" applyAlignment="1" applyProtection="1">
      <alignment horizontal="center" vertical="center"/>
      <protection locked="0"/>
    </xf>
    <xf numFmtId="0" fontId="96" fillId="0" borderId="1" xfId="7" applyFont="1" applyBorder="1" applyAlignment="1" applyProtection="1">
      <alignment horizontal="center" vertical="center"/>
      <protection locked="0"/>
    </xf>
    <xf numFmtId="0" fontId="96" fillId="0" borderId="82" xfId="7" applyFont="1" applyBorder="1" applyAlignment="1" applyProtection="1">
      <alignment horizontal="left" vertical="center"/>
    </xf>
    <xf numFmtId="0" fontId="96" fillId="0" borderId="0" xfId="7" applyFont="1" applyBorder="1" applyAlignment="1" applyProtection="1">
      <alignment horizontal="left" vertical="center"/>
    </xf>
    <xf numFmtId="0" fontId="96" fillId="0" borderId="47" xfId="7" applyFont="1" applyBorder="1" applyAlignment="1" applyProtection="1">
      <alignment horizontal="left" vertical="center"/>
    </xf>
    <xf numFmtId="0" fontId="96" fillId="0" borderId="96" xfId="7" applyFont="1" applyBorder="1" applyAlignment="1" applyProtection="1">
      <alignment horizontal="left" vertical="center"/>
    </xf>
    <xf numFmtId="0" fontId="93" fillId="0" borderId="19" xfId="7" applyFont="1" applyBorder="1" applyAlignment="1" applyProtection="1">
      <alignment horizontal="center" vertical="center" textRotation="255"/>
    </xf>
    <xf numFmtId="0" fontId="93" fillId="0" borderId="20" xfId="7" applyFont="1" applyBorder="1" applyAlignment="1" applyProtection="1">
      <alignment horizontal="center" vertical="center" textRotation="255"/>
    </xf>
    <xf numFmtId="0" fontId="93" fillId="0" borderId="54" xfId="7" applyFont="1" applyBorder="1" applyAlignment="1" applyProtection="1">
      <alignment horizontal="center" vertical="center" textRotation="255"/>
    </xf>
    <xf numFmtId="0" fontId="93" fillId="0" borderId="6" xfId="7" applyFont="1" applyBorder="1" applyAlignment="1" applyProtection="1">
      <alignment horizontal="center" vertical="center" textRotation="255"/>
    </xf>
    <xf numFmtId="0" fontId="93" fillId="8" borderId="63" xfId="7" applyFont="1" applyFill="1" applyBorder="1" applyAlignment="1" applyProtection="1">
      <alignment horizontal="center" vertical="center"/>
      <protection locked="0"/>
    </xf>
    <xf numFmtId="0" fontId="93" fillId="8" borderId="27" xfId="7" applyFont="1" applyFill="1" applyBorder="1" applyAlignment="1" applyProtection="1">
      <alignment horizontal="center" vertical="center"/>
      <protection locked="0"/>
    </xf>
    <xf numFmtId="0" fontId="94" fillId="0" borderId="0" xfId="7" applyFont="1" applyBorder="1" applyAlignment="1" applyProtection="1">
      <alignment horizontal="center" vertical="center" wrapText="1"/>
    </xf>
    <xf numFmtId="0" fontId="96" fillId="8" borderId="7" xfId="7" applyFont="1" applyFill="1" applyBorder="1" applyAlignment="1" applyProtection="1">
      <alignment horizontal="center" vertical="center"/>
      <protection locked="0"/>
    </xf>
    <xf numFmtId="0" fontId="96" fillId="8" borderId="8" xfId="7" applyFont="1" applyFill="1" applyBorder="1" applyAlignment="1" applyProtection="1">
      <alignment horizontal="center" vertical="center"/>
      <protection locked="0"/>
    </xf>
    <xf numFmtId="0" fontId="96" fillId="0" borderId="8" xfId="7" applyFont="1" applyBorder="1" applyAlignment="1" applyProtection="1">
      <alignment horizontal="center" vertical="center"/>
      <protection locked="0"/>
    </xf>
    <xf numFmtId="0" fontId="96" fillId="0" borderId="9" xfId="7" applyFont="1" applyBorder="1" applyAlignment="1" applyProtection="1">
      <alignment horizontal="center" vertical="center"/>
      <protection locked="0"/>
    </xf>
    <xf numFmtId="0" fontId="93" fillId="0" borderId="7" xfId="7" applyFont="1" applyBorder="1" applyAlignment="1" applyProtection="1">
      <alignment horizontal="left" vertical="center" wrapText="1"/>
    </xf>
    <xf numFmtId="0" fontId="93" fillId="0" borderId="9" xfId="7" applyFont="1" applyBorder="1" applyAlignment="1" applyProtection="1">
      <alignment horizontal="left" vertical="center"/>
    </xf>
    <xf numFmtId="0" fontId="93" fillId="0" borderId="18" xfId="7" applyFont="1" applyBorder="1" applyAlignment="1" applyProtection="1">
      <alignment horizontal="left" vertical="center"/>
    </xf>
    <xf numFmtId="0" fontId="93" fillId="0" borderId="26" xfId="7" applyFont="1" applyBorder="1" applyAlignment="1" applyProtection="1">
      <alignment horizontal="left" vertical="center"/>
    </xf>
    <xf numFmtId="0" fontId="93" fillId="0" borderId="17" xfId="7" applyFont="1" applyBorder="1" applyAlignment="1" applyProtection="1">
      <alignment horizontal="left" vertical="center"/>
    </xf>
    <xf numFmtId="0" fontId="93" fillId="0" borderId="1" xfId="7" applyFont="1" applyBorder="1" applyAlignment="1" applyProtection="1">
      <alignment horizontal="left" vertical="center"/>
    </xf>
    <xf numFmtId="0" fontId="100" fillId="8" borderId="129" xfId="7" applyFont="1" applyFill="1" applyBorder="1" applyAlignment="1" applyProtection="1">
      <alignment horizontal="center" vertical="center" shrinkToFit="1"/>
      <protection locked="0"/>
    </xf>
    <xf numFmtId="0" fontId="93" fillId="0" borderId="126" xfId="7" applyFont="1" applyBorder="1" applyAlignment="1" applyProtection="1">
      <alignment horizontal="center" vertical="center" textRotation="255"/>
    </xf>
    <xf numFmtId="0" fontId="93" fillId="0" borderId="94" xfId="7" applyFont="1" applyBorder="1" applyAlignment="1" applyProtection="1">
      <alignment horizontal="center" vertical="center" textRotation="255"/>
    </xf>
    <xf numFmtId="0" fontId="100" fillId="8" borderId="128" xfId="7" applyFont="1" applyFill="1" applyBorder="1" applyAlignment="1" applyProtection="1">
      <alignment horizontal="center" vertical="center" shrinkToFit="1"/>
      <protection locked="0"/>
    </xf>
    <xf numFmtId="0" fontId="100" fillId="8" borderId="163" xfId="7" applyFont="1" applyFill="1" applyBorder="1" applyAlignment="1" applyProtection="1">
      <alignment horizontal="center" vertical="center" shrinkToFit="1"/>
      <protection locked="0"/>
    </xf>
    <xf numFmtId="0" fontId="101" fillId="0" borderId="0" xfId="7" applyFont="1" applyBorder="1" applyAlignment="1" applyProtection="1">
      <alignment horizontal="center" vertical="center"/>
    </xf>
    <xf numFmtId="0" fontId="101" fillId="0" borderId="0" xfId="7" applyFont="1" applyBorder="1" applyAlignment="1" applyProtection="1">
      <alignment horizontal="left" vertical="center"/>
    </xf>
    <xf numFmtId="0" fontId="93" fillId="8" borderId="27" xfId="7" applyFont="1" applyFill="1" applyBorder="1" applyAlignment="1" applyProtection="1">
      <alignment horizontal="left" vertical="center"/>
      <protection locked="0"/>
    </xf>
    <xf numFmtId="0" fontId="93" fillId="8" borderId="6" xfId="7" applyFont="1" applyFill="1" applyBorder="1" applyAlignment="1" applyProtection="1">
      <alignment horizontal="left" vertical="center"/>
      <protection locked="0"/>
    </xf>
    <xf numFmtId="0" fontId="93" fillId="8" borderId="64" xfId="7" applyFont="1" applyFill="1" applyBorder="1" applyAlignment="1" applyProtection="1">
      <alignment horizontal="left" vertical="center"/>
      <protection locked="0"/>
    </xf>
    <xf numFmtId="0" fontId="93" fillId="8" borderId="33" xfId="7" applyFont="1" applyFill="1" applyBorder="1" applyAlignment="1" applyProtection="1">
      <alignment horizontal="left" vertical="center"/>
      <protection locked="0"/>
    </xf>
    <xf numFmtId="0" fontId="93" fillId="8" borderId="94" xfId="7" applyFont="1" applyFill="1" applyBorder="1" applyAlignment="1" applyProtection="1">
      <alignment horizontal="left" vertical="center"/>
      <protection locked="0"/>
    </xf>
    <xf numFmtId="0" fontId="93" fillId="8" borderId="95" xfId="7" applyFont="1" applyFill="1" applyBorder="1" applyAlignment="1" applyProtection="1">
      <alignment horizontal="left" vertical="center"/>
      <protection locked="0"/>
    </xf>
    <xf numFmtId="0" fontId="43" fillId="7" borderId="15" xfId="0" applyFont="1" applyFill="1" applyBorder="1" applyAlignment="1" applyProtection="1">
      <alignment horizontal="center" vertical="center" shrinkToFit="1"/>
      <protection locked="0"/>
    </xf>
    <xf numFmtId="185" fontId="4" fillId="0" borderId="0" xfId="0" applyNumberFormat="1" applyFont="1" applyBorder="1" applyAlignment="1" applyProtection="1">
      <alignment horizontal="right" vertical="center" shrinkToFit="1"/>
    </xf>
    <xf numFmtId="0" fontId="4" fillId="7" borderId="10" xfId="0" applyFont="1" applyFill="1" applyBorder="1" applyAlignment="1" applyProtection="1">
      <alignment horizontal="center"/>
      <protection locked="0"/>
    </xf>
    <xf numFmtId="0" fontId="4" fillId="0" borderId="0" xfId="0" applyFont="1" applyBorder="1" applyAlignment="1" applyProtection="1">
      <alignment horizontal="center"/>
    </xf>
    <xf numFmtId="0" fontId="13" fillId="0" borderId="0" xfId="0" applyFont="1" applyBorder="1" applyAlignment="1" applyProtection="1">
      <alignment horizontal="center"/>
    </xf>
    <xf numFmtId="0" fontId="4" fillId="8" borderId="10"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12"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27" xfId="0" applyFont="1" applyBorder="1" applyAlignment="1" applyProtection="1">
      <alignment horizontal="center" vertical="center"/>
    </xf>
    <xf numFmtId="0" fontId="43" fillId="0" borderId="12" xfId="0" applyFont="1" applyFill="1" applyBorder="1" applyAlignment="1" applyProtection="1">
      <alignment horizontal="center" vertical="center" shrinkToFit="1"/>
    </xf>
    <xf numFmtId="0" fontId="43" fillId="0" borderId="15" xfId="0" applyFont="1" applyFill="1" applyBorder="1" applyAlignment="1" applyProtection="1">
      <alignment horizontal="center" vertical="center" shrinkToFit="1"/>
    </xf>
    <xf numFmtId="0" fontId="43" fillId="0" borderId="27" xfId="0" applyFont="1" applyFill="1" applyBorder="1" applyAlignment="1" applyProtection="1">
      <alignment horizontal="center" vertical="center" shrinkToFit="1"/>
    </xf>
    <xf numFmtId="0" fontId="13" fillId="7" borderId="15"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4" fillId="7" borderId="0" xfId="0" applyFont="1" applyFill="1" applyBorder="1" applyAlignment="1" applyProtection="1">
      <alignment horizontal="center"/>
      <protection locked="0"/>
    </xf>
    <xf numFmtId="0" fontId="4" fillId="0" borderId="6" xfId="0" applyFont="1" applyBorder="1" applyAlignment="1" applyProtection="1">
      <alignment horizontal="center" vertical="center"/>
    </xf>
    <xf numFmtId="0" fontId="13" fillId="0" borderId="6" xfId="0" applyFont="1" applyBorder="1" applyAlignment="1" applyProtection="1">
      <alignment horizontal="center" vertical="center"/>
    </xf>
    <xf numFmtId="0" fontId="43" fillId="0" borderId="6" xfId="0" applyFont="1" applyFill="1" applyBorder="1" applyAlignment="1" applyProtection="1">
      <alignment horizontal="center" vertical="center" shrinkToFit="1"/>
    </xf>
    <xf numFmtId="0" fontId="13" fillId="7" borderId="10" xfId="0" applyFont="1" applyFill="1" applyBorder="1" applyAlignment="1" applyProtection="1">
      <alignment horizontal="center"/>
      <protection locked="0"/>
    </xf>
    <xf numFmtId="0" fontId="4" fillId="0" borderId="15"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12"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protection locked="0"/>
    </xf>
    <xf numFmtId="0" fontId="4" fillId="4" borderId="47" xfId="0" applyFont="1" applyFill="1" applyBorder="1" applyAlignment="1" applyProtection="1">
      <alignment horizontal="left" vertical="center" wrapText="1"/>
    </xf>
    <xf numFmtId="0" fontId="4" fillId="4" borderId="96" xfId="0" applyFont="1" applyFill="1" applyBorder="1" applyAlignment="1" applyProtection="1">
      <alignment horizontal="left" vertical="center" wrapText="1"/>
    </xf>
    <xf numFmtId="0" fontId="4" fillId="4" borderId="86" xfId="0" applyFont="1" applyFill="1" applyBorder="1" applyAlignment="1" applyProtection="1">
      <alignment horizontal="left" vertical="center" wrapText="1"/>
    </xf>
    <xf numFmtId="0" fontId="4" fillId="4" borderId="62" xfId="0" applyFont="1" applyFill="1" applyBorder="1" applyAlignment="1" applyProtection="1">
      <alignment horizontal="center" vertical="center" wrapText="1" shrinkToFit="1"/>
    </xf>
    <xf numFmtId="0" fontId="4" fillId="4" borderId="63" xfId="0" applyFont="1" applyFill="1" applyBorder="1" applyAlignment="1" applyProtection="1">
      <alignment horizontal="center" vertical="center" shrinkToFit="1"/>
    </xf>
    <xf numFmtId="0" fontId="4" fillId="7" borderId="12" xfId="0" applyFont="1" applyFill="1" applyBorder="1" applyAlignment="1" applyProtection="1">
      <alignment horizontal="center" vertical="center"/>
      <protection locked="0"/>
    </xf>
    <xf numFmtId="0" fontId="4" fillId="7" borderId="27"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shrinkToFit="1"/>
    </xf>
    <xf numFmtId="0" fontId="4" fillId="4" borderId="65" xfId="0" applyFont="1" applyFill="1" applyBorder="1" applyAlignment="1" applyProtection="1">
      <alignment horizontal="center" vertical="center" shrinkToFit="1"/>
    </xf>
    <xf numFmtId="0" fontId="4" fillId="0" borderId="66"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7" borderId="67"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shrinkToFit="1"/>
    </xf>
    <xf numFmtId="0" fontId="4" fillId="4" borderId="69" xfId="0" applyFont="1" applyFill="1" applyBorder="1" applyAlignment="1" applyProtection="1">
      <alignment horizontal="center" vertical="center" shrinkToFit="1"/>
    </xf>
    <xf numFmtId="0" fontId="4" fillId="4" borderId="93" xfId="0" applyFont="1" applyFill="1" applyBorder="1" applyAlignment="1" applyProtection="1">
      <alignment horizontal="center" vertical="center" shrinkToFit="1"/>
    </xf>
    <xf numFmtId="0" fontId="4" fillId="7" borderId="6" xfId="0" applyFont="1" applyFill="1" applyBorder="1" applyAlignment="1" applyProtection="1">
      <alignment horizontal="center" vertical="center"/>
      <protection locked="0"/>
    </xf>
    <xf numFmtId="0" fontId="4" fillId="7" borderId="64" xfId="0"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7" borderId="94" xfId="0" applyFont="1" applyFill="1" applyBorder="1" applyAlignment="1" applyProtection="1">
      <alignment horizontal="center" vertical="center"/>
      <protection locked="0"/>
    </xf>
    <xf numFmtId="0" fontId="4" fillId="7" borderId="95"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4" borderId="74" xfId="0" applyFont="1" applyFill="1" applyBorder="1" applyAlignment="1" applyProtection="1">
      <alignment horizontal="left" vertical="center" wrapText="1"/>
    </xf>
    <xf numFmtId="0" fontId="4" fillId="4" borderId="67" xfId="0" applyFont="1" applyFill="1" applyBorder="1" applyAlignment="1" applyProtection="1">
      <alignment horizontal="left" vertical="center" wrapText="1"/>
    </xf>
    <xf numFmtId="0" fontId="4" fillId="4" borderId="70" xfId="0" applyFont="1" applyFill="1" applyBorder="1" applyAlignment="1" applyProtection="1">
      <alignment horizontal="left" vertical="center" wrapText="1"/>
    </xf>
    <xf numFmtId="0" fontId="4" fillId="4" borderId="51"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61" xfId="0" applyFont="1" applyFill="1" applyBorder="1" applyAlignment="1" applyProtection="1">
      <alignment horizontal="left" vertical="center" wrapText="1"/>
    </xf>
    <xf numFmtId="178" fontId="0" fillId="8" borderId="51" xfId="1" applyNumberFormat="1" applyFont="1" applyFill="1" applyBorder="1" applyAlignment="1" applyProtection="1">
      <alignment horizontal="right" vertical="center"/>
      <protection locked="0"/>
    </xf>
    <xf numFmtId="178" fontId="11" fillId="8" borderId="10" xfId="1" applyNumberFormat="1" applyFont="1" applyFill="1" applyBorder="1" applyAlignment="1" applyProtection="1">
      <alignment horizontal="right" vertical="center"/>
      <protection locked="0"/>
    </xf>
    <xf numFmtId="178" fontId="11" fillId="8" borderId="61" xfId="1" applyNumberFormat="1" applyFont="1" applyFill="1" applyBorder="1" applyAlignment="1" applyProtection="1">
      <alignment horizontal="right" vertical="center"/>
      <protection locked="0"/>
    </xf>
    <xf numFmtId="0" fontId="47" fillId="0" borderId="96" xfId="0" applyFont="1" applyBorder="1" applyAlignment="1" applyProtection="1">
      <alignment horizontal="left" vertical="center" wrapText="1"/>
    </xf>
    <xf numFmtId="0" fontId="4" fillId="4" borderId="71" xfId="0" applyFont="1" applyFill="1" applyBorder="1" applyAlignment="1" applyProtection="1">
      <alignment horizontal="center" vertical="center"/>
    </xf>
    <xf numFmtId="0" fontId="4" fillId="4" borderId="72" xfId="0" applyFont="1" applyFill="1" applyBorder="1" applyAlignment="1" applyProtection="1">
      <alignment horizontal="center" vertical="center"/>
    </xf>
    <xf numFmtId="0" fontId="4" fillId="4" borderId="73" xfId="0" applyFont="1" applyFill="1" applyBorder="1" applyAlignment="1" applyProtection="1">
      <alignment horizontal="center" vertical="center"/>
    </xf>
    <xf numFmtId="0" fontId="4" fillId="0" borderId="67" xfId="0" applyFont="1" applyBorder="1" applyAlignment="1" applyProtection="1">
      <alignment horizontal="left" vertical="center" wrapText="1"/>
    </xf>
    <xf numFmtId="0" fontId="4" fillId="0" borderId="134"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35" xfId="0" applyFont="1" applyBorder="1" applyAlignment="1" applyProtection="1">
      <alignment vertical="center" wrapText="1"/>
    </xf>
    <xf numFmtId="0" fontId="4" fillId="0" borderId="136" xfId="0" applyFont="1" applyBorder="1" applyAlignment="1" applyProtection="1">
      <alignment vertical="center" wrapText="1"/>
    </xf>
    <xf numFmtId="0" fontId="4" fillId="0" borderId="137" xfId="0" applyFont="1" applyBorder="1" applyAlignment="1" applyProtection="1">
      <alignment vertical="center" wrapText="1"/>
    </xf>
    <xf numFmtId="0" fontId="4" fillId="0" borderId="138" xfId="0" applyFont="1" applyBorder="1" applyAlignment="1" applyProtection="1">
      <alignment vertical="center" wrapText="1"/>
    </xf>
    <xf numFmtId="0" fontId="4" fillId="0" borderId="132" xfId="0" applyFont="1" applyBorder="1" applyAlignment="1" applyProtection="1">
      <alignment vertical="center" wrapText="1"/>
    </xf>
    <xf numFmtId="0" fontId="4" fillId="0" borderId="55" xfId="0" applyFont="1" applyBorder="1" applyAlignment="1" applyProtection="1">
      <alignment vertical="center" wrapText="1"/>
    </xf>
    <xf numFmtId="0" fontId="4" fillId="0" borderId="133" xfId="0" applyFont="1" applyBorder="1" applyAlignment="1" applyProtection="1">
      <alignment vertical="center" wrapText="1"/>
    </xf>
    <xf numFmtId="0" fontId="13" fillId="4" borderId="63" xfId="0" applyFont="1" applyFill="1" applyBorder="1" applyAlignment="1" applyProtection="1">
      <alignment horizontal="center" vertical="center" shrinkToFit="1"/>
    </xf>
    <xf numFmtId="0" fontId="13" fillId="4" borderId="65" xfId="0" applyFont="1" applyFill="1" applyBorder="1" applyAlignment="1" applyProtection="1">
      <alignment horizontal="center" vertical="center" shrinkToFit="1"/>
    </xf>
    <xf numFmtId="0" fontId="66" fillId="0" borderId="12" xfId="0" applyFont="1" applyBorder="1" applyAlignment="1" applyProtection="1">
      <alignment horizontal="center" vertical="center" shrinkToFit="1"/>
    </xf>
    <xf numFmtId="0" fontId="66" fillId="0" borderId="27" xfId="0" applyFont="1" applyBorder="1" applyAlignment="1" applyProtection="1">
      <alignment horizontal="center" vertical="center" shrinkToFit="1"/>
    </xf>
    <xf numFmtId="180" fontId="14" fillId="0" borderId="7" xfId="0" applyNumberFormat="1" applyFont="1" applyBorder="1" applyAlignment="1" applyProtection="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11" fillId="0" borderId="8" xfId="0" applyFont="1" applyBorder="1" applyAlignment="1" applyProtection="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11" fillId="0" borderId="10" xfId="0" applyFont="1" applyBorder="1" applyAlignment="1" applyProtection="1">
      <alignment horizontal="center" vertical="center"/>
    </xf>
    <xf numFmtId="0" fontId="0" fillId="0" borderId="10" xfId="0" applyBorder="1" applyAlignment="1">
      <alignment horizontal="center" vertical="center"/>
    </xf>
    <xf numFmtId="0" fontId="11" fillId="4" borderId="6" xfId="0" applyFont="1" applyFill="1" applyBorder="1" applyAlignment="1" applyProtection="1">
      <alignment horizontal="center" vertical="center"/>
    </xf>
    <xf numFmtId="0" fontId="0" fillId="0" borderId="6" xfId="0" applyBorder="1" applyAlignment="1">
      <alignment vertical="center"/>
    </xf>
    <xf numFmtId="0" fontId="11" fillId="4" borderId="6" xfId="0" applyFont="1" applyFill="1" applyBorder="1" applyAlignment="1" applyProtection="1">
      <alignment vertical="center" wrapText="1"/>
    </xf>
    <xf numFmtId="0" fontId="0" fillId="0" borderId="6" xfId="0" applyBorder="1" applyAlignment="1">
      <alignment vertical="center" wrapText="1"/>
    </xf>
    <xf numFmtId="0" fontId="18" fillId="4" borderId="6" xfId="0" applyFont="1" applyFill="1" applyBorder="1" applyAlignment="1" applyProtection="1">
      <alignment vertical="center" wrapText="1"/>
    </xf>
    <xf numFmtId="0" fontId="13" fillId="4" borderId="6" xfId="0" applyFont="1" applyFill="1" applyBorder="1" applyAlignment="1" applyProtection="1">
      <alignment horizontal="center" vertical="center"/>
    </xf>
    <xf numFmtId="38" fontId="14" fillId="0" borderId="102" xfId="1" applyFont="1" applyFill="1" applyBorder="1" applyAlignment="1" applyProtection="1">
      <alignment horizontal="center" vertical="center"/>
    </xf>
    <xf numFmtId="38" fontId="14" fillId="0" borderId="100" xfId="1" applyFont="1" applyFill="1" applyBorder="1" applyAlignment="1" applyProtection="1">
      <alignment horizontal="center" vertical="center"/>
    </xf>
    <xf numFmtId="0" fontId="4" fillId="4" borderId="6" xfId="0" applyFont="1" applyFill="1" applyBorder="1" applyAlignment="1" applyProtection="1">
      <alignment vertical="center" wrapText="1"/>
    </xf>
    <xf numFmtId="0" fontId="13" fillId="4" borderId="6" xfId="0" applyFont="1" applyFill="1" applyBorder="1" applyAlignment="1" applyProtection="1">
      <alignment vertical="center" wrapText="1"/>
    </xf>
    <xf numFmtId="38" fontId="14" fillId="7" borderId="7" xfId="1" applyFont="1" applyFill="1" applyBorder="1" applyAlignment="1" applyProtection="1">
      <alignment horizontal="center" vertical="center"/>
      <protection locked="0"/>
    </xf>
    <xf numFmtId="38" fontId="14" fillId="7" borderId="9" xfId="1" applyFont="1" applyFill="1" applyBorder="1" applyAlignment="1" applyProtection="1">
      <alignment horizontal="center" vertical="center"/>
      <protection locked="0"/>
    </xf>
    <xf numFmtId="38" fontId="14" fillId="7" borderId="98" xfId="1" applyFont="1" applyFill="1" applyBorder="1" applyAlignment="1" applyProtection="1">
      <alignment horizontal="center" vertical="center"/>
      <protection locked="0"/>
    </xf>
    <xf numFmtId="38" fontId="14" fillId="7" borderId="100" xfId="1"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textRotation="255"/>
    </xf>
    <xf numFmtId="38" fontId="14" fillId="0" borderId="8" xfId="0" applyNumberFormat="1" applyFont="1" applyBorder="1" applyAlignment="1" applyProtection="1">
      <alignment horizontal="center" vertical="center"/>
    </xf>
    <xf numFmtId="0" fontId="7" fillId="0" borderId="26" xfId="0" applyFont="1" applyBorder="1" applyAlignment="1" applyProtection="1">
      <alignment horizontal="center" vertical="center"/>
    </xf>
    <xf numFmtId="38" fontId="14" fillId="7" borderId="18" xfId="1" applyFont="1" applyFill="1" applyBorder="1" applyAlignment="1" applyProtection="1">
      <alignment horizontal="center" vertical="center"/>
      <protection locked="0"/>
    </xf>
    <xf numFmtId="38" fontId="14" fillId="7" borderId="26" xfId="1" applyFont="1" applyFill="1" applyBorder="1" applyAlignment="1" applyProtection="1">
      <alignment horizontal="center" vertical="center"/>
      <protection locked="0"/>
    </xf>
    <xf numFmtId="0" fontId="32" fillId="0" borderId="0" xfId="0" applyFont="1" applyBorder="1" applyAlignment="1" applyProtection="1">
      <alignment horizontal="left" vertical="center"/>
    </xf>
    <xf numFmtId="0" fontId="0" fillId="0" borderId="0" xfId="0" applyFont="1" applyAlignment="1">
      <alignment vertical="center"/>
    </xf>
    <xf numFmtId="0" fontId="11" fillId="0" borderId="0" xfId="0" applyFont="1" applyBorder="1" applyAlignment="1" applyProtection="1">
      <alignment horizontal="center" vertical="center"/>
    </xf>
    <xf numFmtId="0" fontId="0" fillId="0" borderId="0" xfId="0" applyAlignment="1">
      <alignment vertical="center"/>
    </xf>
    <xf numFmtId="0" fontId="52" fillId="0" borderId="0" xfId="0" applyFont="1" applyAlignment="1">
      <alignment horizontal="center" vertical="center"/>
    </xf>
    <xf numFmtId="0" fontId="7" fillId="0" borderId="0" xfId="0" applyFont="1" applyBorder="1" applyAlignment="1" applyProtection="1">
      <alignment horizontal="center" vertical="center"/>
    </xf>
    <xf numFmtId="38" fontId="14" fillId="7" borderId="13" xfId="1" applyFont="1" applyFill="1" applyBorder="1" applyAlignment="1" applyProtection="1">
      <alignment horizontal="center" vertical="center"/>
      <protection locked="0"/>
    </xf>
    <xf numFmtId="38" fontId="14" fillId="7" borderId="4" xfId="1" applyFont="1" applyFill="1" applyBorder="1" applyAlignment="1" applyProtection="1">
      <alignment horizontal="center" vertical="center"/>
      <protection locked="0"/>
    </xf>
    <xf numFmtId="38" fontId="14" fillId="0" borderId="75" xfId="1" applyFont="1" applyFill="1" applyBorder="1" applyAlignment="1" applyProtection="1">
      <alignment horizontal="center" vertical="center"/>
    </xf>
    <xf numFmtId="38" fontId="14" fillId="0" borderId="76" xfId="1" applyFont="1" applyFill="1" applyBorder="1" applyAlignment="1" applyProtection="1">
      <alignment horizontal="center" vertical="center"/>
    </xf>
    <xf numFmtId="38" fontId="14" fillId="0" borderId="18" xfId="1" applyFont="1" applyFill="1" applyBorder="1" applyAlignment="1" applyProtection="1">
      <alignment horizontal="center" vertical="center"/>
    </xf>
    <xf numFmtId="38" fontId="14" fillId="0" borderId="26" xfId="1" applyFont="1" applyFill="1" applyBorder="1" applyAlignment="1" applyProtection="1">
      <alignment horizontal="center" vertical="center"/>
    </xf>
    <xf numFmtId="0" fontId="4" fillId="0" borderId="18" xfId="0" applyFont="1" applyFill="1" applyBorder="1" applyAlignment="1" applyProtection="1">
      <alignment horizontal="right" vertical="center"/>
    </xf>
    <xf numFmtId="0" fontId="13" fillId="0" borderId="26" xfId="0"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13" fillId="0" borderId="77" xfId="0" applyFont="1" applyFill="1" applyBorder="1" applyAlignment="1" applyProtection="1">
      <alignment horizontal="right" vertical="center"/>
    </xf>
    <xf numFmtId="0" fontId="4" fillId="0" borderId="17" xfId="0" applyFont="1" applyFill="1" applyBorder="1" applyAlignment="1" applyProtection="1">
      <alignment horizontal="right" vertical="center"/>
    </xf>
    <xf numFmtId="0" fontId="13" fillId="0" borderId="1" xfId="0" applyFont="1" applyFill="1" applyBorder="1" applyAlignment="1" applyProtection="1">
      <alignment horizontal="right" vertical="center"/>
    </xf>
    <xf numFmtId="38" fontId="14" fillId="0" borderId="25" xfId="1" applyFont="1" applyFill="1" applyBorder="1" applyAlignment="1" applyProtection="1">
      <alignment horizontal="center" vertical="center"/>
    </xf>
    <xf numFmtId="38" fontId="14" fillId="0" borderId="4" xfId="1"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4" fillId="4" borderId="75" xfId="0" applyFont="1" applyFill="1" applyBorder="1" applyAlignment="1" applyProtection="1">
      <alignment horizontal="center" vertical="center" wrapText="1"/>
    </xf>
    <xf numFmtId="0" fontId="4" fillId="4" borderId="114" xfId="0" applyFont="1" applyFill="1" applyBorder="1" applyAlignment="1" applyProtection="1">
      <alignment horizontal="center" vertical="center" wrapText="1"/>
    </xf>
    <xf numFmtId="0" fontId="13" fillId="4" borderId="114" xfId="0" applyFont="1" applyFill="1" applyBorder="1" applyAlignment="1" applyProtection="1">
      <alignment horizontal="center" vertical="center" wrapText="1"/>
    </xf>
    <xf numFmtId="0" fontId="0" fillId="0" borderId="76" xfId="0" applyBorder="1" applyAlignment="1">
      <alignment horizontal="center" vertical="center" wrapText="1"/>
    </xf>
    <xf numFmtId="0" fontId="13" fillId="4" borderId="17"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0" fillId="0" borderId="1" xfId="0" applyBorder="1" applyAlignment="1">
      <alignment horizontal="center" vertical="center" wrapText="1"/>
    </xf>
    <xf numFmtId="0" fontId="11" fillId="4" borderId="13" xfId="0" applyFont="1" applyFill="1" applyBorder="1" applyAlignment="1" applyProtection="1">
      <alignment horizontal="center" vertical="center" wrapText="1"/>
    </xf>
    <xf numFmtId="0" fontId="0" fillId="0" borderId="2" xfId="0" applyBorder="1" applyAlignment="1">
      <alignment horizontal="center" vertical="center" wrapText="1"/>
    </xf>
    <xf numFmtId="38" fontId="14" fillId="7" borderId="75" xfId="1" applyFont="1" applyFill="1" applyBorder="1" applyAlignment="1" applyProtection="1">
      <alignment horizontal="center" vertical="center"/>
      <protection locked="0"/>
    </xf>
    <xf numFmtId="38" fontId="14" fillId="7" borderId="76" xfId="1" applyFont="1" applyFill="1" applyBorder="1" applyAlignment="1" applyProtection="1">
      <alignment horizontal="center" vertical="center"/>
      <protection locked="0"/>
    </xf>
    <xf numFmtId="0" fontId="8" fillId="0" borderId="105" xfId="0" applyFont="1" applyFill="1" applyBorder="1" applyAlignment="1" applyProtection="1">
      <alignment horizontal="center" vertical="center" wrapText="1"/>
    </xf>
    <xf numFmtId="0" fontId="19" fillId="0" borderId="106"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7" xfId="0"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4" borderId="17" xfId="0" applyFont="1" applyFill="1" applyBorder="1" applyAlignment="1" applyProtection="1">
      <alignment horizontal="center" vertical="center" wrapText="1"/>
    </xf>
    <xf numFmtId="0" fontId="0" fillId="0" borderId="10" xfId="0" applyBorder="1" applyAlignment="1">
      <alignment horizontal="center" vertical="center" wrapText="1"/>
    </xf>
    <xf numFmtId="0" fontId="18" fillId="4" borderId="13" xfId="0" applyFont="1" applyFill="1" applyBorder="1" applyAlignment="1" applyProtection="1">
      <alignment horizontal="center" vertical="center"/>
    </xf>
    <xf numFmtId="0" fontId="8" fillId="0" borderId="107" xfId="0" applyFont="1" applyFill="1" applyBorder="1" applyAlignment="1" applyProtection="1">
      <alignment horizontal="center" vertical="center" wrapText="1"/>
    </xf>
    <xf numFmtId="0" fontId="19" fillId="0" borderId="108" xfId="0" applyFont="1" applyFill="1" applyBorder="1" applyAlignment="1" applyProtection="1">
      <alignment horizontal="center" vertical="center" wrapText="1"/>
    </xf>
    <xf numFmtId="0" fontId="19" fillId="0" borderId="109" xfId="0" applyFont="1" applyFill="1" applyBorder="1" applyAlignment="1" applyProtection="1">
      <alignment horizontal="center" vertical="center" wrapText="1"/>
    </xf>
    <xf numFmtId="38" fontId="14" fillId="8" borderId="7" xfId="1" applyFont="1" applyFill="1" applyBorder="1" applyAlignment="1" applyProtection="1">
      <alignment horizontal="center" vertical="center"/>
      <protection locked="0"/>
    </xf>
    <xf numFmtId="38" fontId="14" fillId="8" borderId="9" xfId="1" applyFont="1" applyFill="1" applyBorder="1" applyAlignment="1" applyProtection="1">
      <alignment horizontal="center" vertical="center"/>
      <protection locked="0"/>
    </xf>
    <xf numFmtId="38" fontId="14" fillId="7" borderId="78" xfId="1" applyFont="1" applyFill="1" applyBorder="1" applyAlignment="1" applyProtection="1">
      <alignment horizontal="center" vertical="center"/>
      <protection locked="0"/>
    </xf>
    <xf numFmtId="38" fontId="14" fillId="7" borderId="22" xfId="1" applyFont="1" applyFill="1" applyBorder="1" applyAlignment="1" applyProtection="1">
      <alignment horizontal="center" vertical="center"/>
      <protection locked="0"/>
    </xf>
    <xf numFmtId="38" fontId="14" fillId="7" borderId="102" xfId="1"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0" fontId="11" fillId="4" borderId="7" xfId="0" applyFont="1" applyFill="1" applyBorder="1" applyAlignment="1" applyProtection="1">
      <alignment horizontal="center" vertical="center" textRotation="255"/>
    </xf>
    <xf numFmtId="0" fontId="11" fillId="4" borderId="18" xfId="0" applyFont="1" applyFill="1" applyBorder="1" applyAlignment="1" applyProtection="1">
      <alignment horizontal="center" vertical="center" textRotation="255"/>
    </xf>
    <xf numFmtId="0" fontId="11" fillId="4" borderId="17" xfId="0" applyFont="1" applyFill="1" applyBorder="1" applyAlignment="1" applyProtection="1">
      <alignment horizontal="center" vertical="center" textRotation="255"/>
    </xf>
    <xf numFmtId="0" fontId="4" fillId="0" borderId="17" xfId="0" applyFont="1" applyBorder="1" applyAlignment="1" applyProtection="1">
      <alignment horizontal="right" vertical="center"/>
    </xf>
    <xf numFmtId="0" fontId="13" fillId="0" borderId="1" xfId="0" applyFont="1" applyBorder="1" applyAlignment="1" applyProtection="1">
      <alignment horizontal="right" vertical="center"/>
    </xf>
    <xf numFmtId="0" fontId="11" fillId="0" borderId="6" xfId="0" applyFont="1" applyFill="1" applyBorder="1" applyAlignment="1" applyProtection="1">
      <alignment horizontal="left" vertical="center" shrinkToFit="1"/>
    </xf>
    <xf numFmtId="0" fontId="11" fillId="0" borderId="6" xfId="0" applyFont="1" applyFill="1" applyBorder="1" applyAlignment="1" applyProtection="1">
      <alignment horizontal="left" vertical="center" wrapText="1"/>
    </xf>
    <xf numFmtId="0" fontId="11" fillId="0" borderId="0" xfId="0" applyFont="1" applyAlignment="1">
      <alignment horizontal="left" vertical="center" wrapText="1"/>
    </xf>
    <xf numFmtId="0" fontId="11" fillId="0" borderId="0" xfId="0" applyFont="1" applyAlignment="1" applyProtection="1">
      <alignment horizontal="left" vertical="center" wrapText="1"/>
    </xf>
    <xf numFmtId="0" fontId="11" fillId="9" borderId="6" xfId="0" applyFont="1" applyFill="1" applyBorder="1" applyAlignment="1" applyProtection="1">
      <alignment horizontal="center" vertical="center"/>
    </xf>
    <xf numFmtId="0" fontId="4" fillId="9" borderId="6" xfId="0" applyFont="1" applyFill="1" applyBorder="1" applyAlignment="1">
      <alignment horizontal="center" vertical="center" wrapText="1"/>
    </xf>
    <xf numFmtId="0" fontId="11" fillId="8" borderId="6" xfId="0" applyFont="1" applyFill="1" applyBorder="1" applyAlignment="1" applyProtection="1">
      <alignment vertical="center"/>
      <protection locked="0"/>
    </xf>
    <xf numFmtId="57" fontId="11" fillId="8" borderId="6" xfId="0" applyNumberFormat="1" applyFont="1" applyFill="1" applyBorder="1" applyAlignment="1" applyProtection="1">
      <alignment vertical="center"/>
      <protection locked="0"/>
    </xf>
    <xf numFmtId="190" fontId="11" fillId="8" borderId="6" xfId="0" applyNumberFormat="1" applyFont="1" applyFill="1" applyBorder="1" applyAlignment="1" applyProtection="1">
      <alignment vertical="center" wrapText="1"/>
      <protection locked="0"/>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7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70" xfId="0" applyFont="1" applyFill="1" applyBorder="1" applyAlignment="1">
      <alignment horizontal="center" vertical="center" wrapText="1"/>
    </xf>
    <xf numFmtId="190" fontId="11" fillId="0" borderId="139" xfId="0" applyNumberFormat="1" applyFont="1" applyFill="1" applyBorder="1" applyAlignment="1">
      <alignment vertical="center" wrapText="1"/>
    </xf>
    <xf numFmtId="190" fontId="11" fillId="0" borderId="140" xfId="0" applyNumberFormat="1" applyFont="1" applyFill="1" applyBorder="1" applyAlignment="1">
      <alignment vertical="center" wrapText="1"/>
    </xf>
    <xf numFmtId="190" fontId="11" fillId="0" borderId="141" xfId="0" applyNumberFormat="1" applyFont="1" applyFill="1" applyBorder="1" applyAlignment="1">
      <alignment vertical="center" wrapText="1"/>
    </xf>
    <xf numFmtId="0" fontId="55" fillId="0" borderId="0" xfId="0" applyFont="1" applyBorder="1" applyAlignment="1">
      <alignment horizontal="left" vertical="center"/>
    </xf>
    <xf numFmtId="0" fontId="11" fillId="9" borderId="17" xfId="0" applyFont="1" applyFill="1" applyBorder="1" applyAlignment="1">
      <alignment horizontal="center" vertical="center" wrapText="1"/>
    </xf>
    <xf numFmtId="0" fontId="51" fillId="0" borderId="1" xfId="0" applyFont="1" applyBorder="1" applyAlignment="1">
      <alignment horizontal="center" vertical="center" wrapText="1"/>
    </xf>
    <xf numFmtId="0" fontId="11" fillId="9" borderId="1"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54" fillId="9" borderId="7" xfId="0" applyFont="1" applyFill="1" applyBorder="1" applyAlignment="1">
      <alignment horizontal="center" vertical="center" wrapText="1"/>
    </xf>
    <xf numFmtId="0" fontId="11" fillId="9" borderId="9" xfId="0" applyFont="1" applyFill="1" applyBorder="1" applyAlignment="1">
      <alignment vertical="center" wrapText="1"/>
    </xf>
    <xf numFmtId="0" fontId="11" fillId="9" borderId="18" xfId="0" applyFont="1" applyFill="1" applyBorder="1" applyAlignment="1">
      <alignment vertical="center" wrapText="1"/>
    </xf>
    <xf numFmtId="0" fontId="11" fillId="9" borderId="26" xfId="0" applyFont="1" applyFill="1" applyBorder="1" applyAlignment="1">
      <alignment vertical="center" wrapText="1"/>
    </xf>
    <xf numFmtId="0" fontId="8" fillId="9" borderId="17" xfId="0" applyFont="1" applyFill="1" applyBorder="1" applyAlignment="1">
      <alignment vertical="center" wrapText="1"/>
    </xf>
    <xf numFmtId="0" fontId="8" fillId="9" borderId="1" xfId="0" applyFont="1" applyFill="1" applyBorder="1" applyAlignment="1">
      <alignment vertical="center" wrapText="1"/>
    </xf>
    <xf numFmtId="0" fontId="54" fillId="9" borderId="8" xfId="0" applyFont="1" applyFill="1" applyBorder="1" applyAlignment="1">
      <alignment horizontal="left" vertical="center" wrapText="1"/>
    </xf>
    <xf numFmtId="0" fontId="8" fillId="9" borderId="9" xfId="0" applyFont="1" applyFill="1" applyBorder="1" applyAlignment="1">
      <alignment vertical="center" wrapText="1"/>
    </xf>
    <xf numFmtId="0" fontId="8" fillId="9" borderId="0" xfId="0" applyFont="1" applyFill="1" applyBorder="1" applyAlignment="1">
      <alignment vertical="center" wrapText="1"/>
    </xf>
    <xf numFmtId="0" fontId="8" fillId="9" borderId="26" xfId="0" applyFont="1" applyFill="1" applyBorder="1" applyAlignment="1">
      <alignment vertical="center" wrapText="1"/>
    </xf>
    <xf numFmtId="0" fontId="54" fillId="9" borderId="7" xfId="0" applyFont="1" applyFill="1" applyBorder="1" applyAlignment="1">
      <alignment horizontal="left" vertical="center" wrapText="1"/>
    </xf>
    <xf numFmtId="0" fontId="8" fillId="9" borderId="18" xfId="0" applyFont="1" applyFill="1" applyBorder="1" applyAlignment="1">
      <alignment vertical="center" wrapText="1"/>
    </xf>
    <xf numFmtId="0" fontId="8" fillId="9" borderId="8" xfId="0" applyFont="1" applyFill="1" applyBorder="1" applyAlignment="1">
      <alignment wrapText="1"/>
    </xf>
    <xf numFmtId="0" fontId="8" fillId="9" borderId="9" xfId="0" applyFont="1" applyFill="1" applyBorder="1" applyAlignment="1">
      <alignment wrapText="1"/>
    </xf>
    <xf numFmtId="0" fontId="8" fillId="9" borderId="18" xfId="0" applyFont="1" applyFill="1" applyBorder="1" applyAlignment="1">
      <alignment wrapText="1"/>
    </xf>
    <xf numFmtId="0" fontId="8" fillId="9" borderId="0" xfId="0" applyFont="1" applyFill="1" applyBorder="1" applyAlignment="1">
      <alignment wrapText="1"/>
    </xf>
    <xf numFmtId="0" fontId="8" fillId="9" borderId="26" xfId="0" applyFont="1" applyFill="1" applyBorder="1" applyAlignment="1">
      <alignment wrapText="1"/>
    </xf>
    <xf numFmtId="0" fontId="8" fillId="9" borderId="8" xfId="0" applyFont="1" applyFill="1" applyBorder="1" applyAlignment="1">
      <alignment vertical="center" wrapText="1"/>
    </xf>
    <xf numFmtId="0" fontId="67" fillId="0" borderId="0" xfId="0" applyFont="1" applyBorder="1" applyAlignment="1">
      <alignment horizontal="left" vertical="top" shrinkToFit="1"/>
    </xf>
    <xf numFmtId="0" fontId="11" fillId="12" borderId="6" xfId="0" applyFont="1" applyFill="1" applyBorder="1" applyAlignment="1" applyProtection="1">
      <alignment horizontal="center" vertical="center" shrinkToFit="1"/>
    </xf>
    <xf numFmtId="0" fontId="11" fillId="12" borderId="13" xfId="0" applyFont="1" applyFill="1" applyBorder="1" applyAlignment="1" applyProtection="1">
      <alignment horizontal="center" vertical="center" shrinkToFit="1"/>
    </xf>
    <xf numFmtId="0" fontId="54" fillId="9" borderId="12" xfId="0" applyFont="1" applyFill="1" applyBorder="1" applyAlignment="1">
      <alignment horizontal="center" vertical="center" wrapText="1"/>
    </xf>
    <xf numFmtId="0" fontId="11" fillId="9" borderId="27" xfId="0" applyFont="1" applyFill="1" applyBorder="1" applyAlignment="1">
      <alignment vertical="center" wrapText="1"/>
    </xf>
    <xf numFmtId="184" fontId="15" fillId="8" borderId="15" xfId="0" applyNumberFormat="1" applyFont="1" applyFill="1" applyBorder="1" applyAlignment="1" applyProtection="1">
      <alignment horizontal="right" vertical="center"/>
      <protection locked="0"/>
    </xf>
    <xf numFmtId="184" fontId="15" fillId="8" borderId="27" xfId="0" applyNumberFormat="1" applyFont="1" applyFill="1" applyBorder="1" applyAlignment="1" applyProtection="1">
      <alignment horizontal="right" vertical="center"/>
      <protection locked="0"/>
    </xf>
    <xf numFmtId="184" fontId="57" fillId="8" borderId="12" xfId="0" applyNumberFormat="1" applyFont="1" applyFill="1" applyBorder="1" applyAlignment="1" applyProtection="1">
      <alignment horizontal="right" vertical="center"/>
      <protection locked="0"/>
    </xf>
    <xf numFmtId="184" fontId="57" fillId="8" borderId="15" xfId="0" applyNumberFormat="1" applyFont="1" applyFill="1" applyBorder="1" applyAlignment="1" applyProtection="1">
      <alignment horizontal="right" vertical="center"/>
      <protection locked="0"/>
    </xf>
    <xf numFmtId="184" fontId="57" fillId="8" borderId="27" xfId="0" applyNumberFormat="1" applyFont="1" applyFill="1" applyBorder="1" applyAlignment="1" applyProtection="1">
      <alignment horizontal="right" vertical="center"/>
      <protection locked="0"/>
    </xf>
    <xf numFmtId="184" fontId="15" fillId="8" borderId="12" xfId="0" applyNumberFormat="1" applyFont="1" applyFill="1" applyBorder="1" applyAlignment="1" applyProtection="1">
      <alignment horizontal="right" vertical="center"/>
      <protection locked="0"/>
    </xf>
    <xf numFmtId="0" fontId="54" fillId="9" borderId="17" xfId="0" applyFont="1" applyFill="1" applyBorder="1" applyAlignment="1" applyProtection="1">
      <alignment horizontal="center" vertical="center"/>
    </xf>
    <xf numFmtId="0" fontId="0" fillId="0" borderId="1" xfId="0" applyBorder="1" applyAlignment="1" applyProtection="1">
      <alignment horizontal="center" vertical="center"/>
    </xf>
    <xf numFmtId="0" fontId="54" fillId="9" borderId="1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55" fillId="0" borderId="0" xfId="0" applyFont="1" applyBorder="1" applyAlignment="1">
      <alignment horizontal="justify" vertical="center"/>
    </xf>
    <xf numFmtId="0" fontId="55" fillId="0" borderId="0" xfId="0" applyFont="1" applyBorder="1" applyAlignment="1"/>
    <xf numFmtId="0" fontId="11" fillId="9" borderId="8" xfId="0" applyFont="1" applyFill="1" applyBorder="1" applyAlignment="1">
      <alignment vertical="center" wrapText="1"/>
    </xf>
    <xf numFmtId="0" fontId="11" fillId="9" borderId="0" xfId="0" applyFont="1" applyFill="1" applyBorder="1" applyAlignment="1">
      <alignment vertical="center" wrapText="1"/>
    </xf>
    <xf numFmtId="0" fontId="8" fillId="9" borderId="10" xfId="0" applyFont="1" applyFill="1" applyBorder="1" applyAlignment="1">
      <alignment vertical="center" wrapText="1"/>
    </xf>
    <xf numFmtId="0" fontId="11" fillId="9" borderId="4" xfId="0" applyFont="1" applyFill="1" applyBorder="1" applyAlignment="1">
      <alignment vertical="center"/>
    </xf>
    <xf numFmtId="0" fontId="11" fillId="9" borderId="9" xfId="0" applyFont="1" applyFill="1" applyBorder="1" applyAlignment="1">
      <alignment vertical="center"/>
    </xf>
    <xf numFmtId="0" fontId="11" fillId="9" borderId="18" xfId="0" applyFont="1" applyFill="1" applyBorder="1" applyAlignment="1">
      <alignment vertical="center"/>
    </xf>
    <xf numFmtId="0" fontId="11" fillId="9" borderId="26" xfId="0" applyFont="1" applyFill="1" applyBorder="1" applyAlignment="1">
      <alignment vertical="center"/>
    </xf>
    <xf numFmtId="0" fontId="11" fillId="9" borderId="7"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11" fillId="9" borderId="18" xfId="0" applyFont="1" applyFill="1" applyBorder="1" applyAlignment="1" applyProtection="1">
      <alignment horizontal="center" vertical="center" wrapText="1"/>
    </xf>
    <xf numFmtId="0" fontId="11" fillId="9" borderId="26" xfId="0" applyFont="1" applyFill="1" applyBorder="1" applyAlignment="1" applyProtection="1">
      <alignment horizontal="center" vertical="center" wrapText="1"/>
    </xf>
    <xf numFmtId="0" fontId="11" fillId="9" borderId="17" xfId="0" applyFont="1" applyFill="1" applyBorder="1" applyAlignment="1" applyProtection="1">
      <alignment horizontal="center" vertical="center"/>
    </xf>
    <xf numFmtId="0" fontId="11" fillId="9" borderId="1" xfId="0" applyFont="1" applyFill="1" applyBorder="1" applyAlignment="1" applyProtection="1">
      <alignment horizontal="center" vertical="center"/>
    </xf>
    <xf numFmtId="184" fontId="56" fillId="8" borderId="12" xfId="0" applyNumberFormat="1" applyFont="1" applyFill="1" applyBorder="1" applyAlignment="1" applyProtection="1">
      <alignment horizontal="right" vertical="center"/>
      <protection locked="0"/>
    </xf>
    <xf numFmtId="184" fontId="14" fillId="8" borderId="27" xfId="0" applyNumberFormat="1" applyFont="1" applyFill="1" applyBorder="1" applyAlignment="1" applyProtection="1">
      <alignment horizontal="right" vertical="center"/>
      <protection locked="0"/>
    </xf>
    <xf numFmtId="184" fontId="14" fillId="8" borderId="27" xfId="0" applyNumberFormat="1" applyFont="1" applyFill="1" applyBorder="1" applyAlignment="1" applyProtection="1">
      <alignment vertical="center"/>
      <protection locked="0"/>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11" fillId="9" borderId="12" xfId="0" applyFont="1" applyFill="1" applyBorder="1" applyAlignment="1" applyProtection="1">
      <alignment horizontal="center" vertical="center"/>
    </xf>
    <xf numFmtId="0" fontId="11" fillId="9" borderId="15" xfId="0" applyFont="1" applyFill="1" applyBorder="1" applyAlignment="1" applyProtection="1">
      <alignment horizontal="center" vertical="center"/>
    </xf>
    <xf numFmtId="0" fontId="11" fillId="9" borderId="27" xfId="0" applyFont="1" applyFill="1" applyBorder="1" applyAlignment="1" applyProtection="1">
      <alignment horizontal="center" vertical="center"/>
    </xf>
    <xf numFmtId="0" fontId="11" fillId="9" borderId="7" xfId="0" applyFont="1" applyFill="1" applyBorder="1" applyAlignment="1" applyProtection="1">
      <alignment horizontal="center" vertical="center"/>
    </xf>
    <xf numFmtId="0" fontId="11" fillId="9" borderId="8" xfId="0" applyFont="1" applyFill="1" applyBorder="1" applyAlignment="1" applyProtection="1">
      <alignment horizontal="center" vertical="center"/>
    </xf>
    <xf numFmtId="0" fontId="11" fillId="9" borderId="9" xfId="0" applyFont="1" applyFill="1" applyBorder="1" applyAlignment="1" applyProtection="1">
      <alignment horizontal="center" vertical="center"/>
    </xf>
    <xf numFmtId="184" fontId="14" fillId="8" borderId="12" xfId="0" applyNumberFormat="1" applyFont="1" applyFill="1" applyBorder="1" applyAlignment="1" applyProtection="1">
      <alignment horizontal="right" vertical="center"/>
      <protection locked="0"/>
    </xf>
    <xf numFmtId="184" fontId="14" fillId="8" borderId="15" xfId="0" applyNumberFormat="1" applyFont="1" applyFill="1" applyBorder="1" applyAlignment="1" applyProtection="1">
      <alignment horizontal="right" vertical="center"/>
      <protection locked="0"/>
    </xf>
    <xf numFmtId="0" fontId="11" fillId="9" borderId="10" xfId="0" applyFont="1" applyFill="1" applyBorder="1" applyAlignment="1" applyProtection="1">
      <alignment horizontal="center" vertical="center"/>
    </xf>
    <xf numFmtId="184" fontId="11" fillId="0" borderId="0" xfId="0" applyNumberFormat="1" applyFont="1" applyBorder="1" applyAlignment="1" applyProtection="1">
      <alignment horizontal="left" vertical="top" wrapText="1"/>
    </xf>
    <xf numFmtId="0" fontId="7" fillId="0" borderId="0" xfId="0" applyFont="1" applyAlignment="1" applyProtection="1">
      <alignment horizontal="center" vertical="center" shrinkToFit="1"/>
    </xf>
    <xf numFmtId="184" fontId="15" fillId="0" borderId="74" xfId="0" applyNumberFormat="1" applyFont="1" applyBorder="1" applyAlignment="1" applyProtection="1">
      <alignment horizontal="right" vertical="center"/>
    </xf>
    <xf numFmtId="184" fontId="52" fillId="0" borderId="70" xfId="0" applyNumberFormat="1" applyFont="1" applyBorder="1" applyAlignment="1">
      <alignment horizontal="right" vertical="center"/>
    </xf>
    <xf numFmtId="184" fontId="52" fillId="0" borderId="47" xfId="0" applyNumberFormat="1" applyFont="1" applyBorder="1" applyAlignment="1">
      <alignment horizontal="right" vertical="center"/>
    </xf>
    <xf numFmtId="184" fontId="52" fillId="0" borderId="86" xfId="0" applyNumberFormat="1" applyFont="1" applyBorder="1" applyAlignment="1">
      <alignment horizontal="right" vertical="center"/>
    </xf>
    <xf numFmtId="0" fontId="54" fillId="9" borderId="9" xfId="0"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9" borderId="26" xfId="0"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9" borderId="1" xfId="0" applyFont="1" applyFill="1" applyBorder="1" applyAlignment="1">
      <alignment horizontal="center" vertical="center" wrapText="1"/>
    </xf>
    <xf numFmtId="0" fontId="54" fillId="9" borderId="8" xfId="0" applyFont="1" applyFill="1" applyBorder="1" applyAlignment="1">
      <alignment horizontal="center" vertical="center" wrapText="1"/>
    </xf>
    <xf numFmtId="0" fontId="54" fillId="9" borderId="0" xfId="0" applyFont="1" applyFill="1" applyBorder="1" applyAlignment="1">
      <alignment horizontal="center" vertical="center" wrapText="1"/>
    </xf>
    <xf numFmtId="0" fontId="11" fillId="9" borderId="18" xfId="0" applyFont="1" applyFill="1" applyBorder="1" applyAlignment="1" applyProtection="1">
      <alignment horizontal="center" vertical="center"/>
    </xf>
    <xf numFmtId="0" fontId="11" fillId="9" borderId="26" xfId="0" applyFont="1" applyFill="1" applyBorder="1" applyAlignment="1" applyProtection="1">
      <alignment horizontal="center" vertical="center"/>
    </xf>
    <xf numFmtId="0" fontId="11" fillId="9" borderId="12" xfId="0" applyFont="1" applyFill="1" applyBorder="1" applyAlignment="1" applyProtection="1">
      <alignment horizontal="center" vertical="center" wrapText="1"/>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183" fontId="32" fillId="0" borderId="12" xfId="0" applyNumberFormat="1" applyFont="1" applyBorder="1" applyAlignment="1" applyProtection="1">
      <alignment horizontal="right" vertical="center"/>
    </xf>
    <xf numFmtId="183" fontId="32" fillId="0" borderId="15" xfId="0" applyNumberFormat="1" applyFont="1" applyBorder="1" applyAlignment="1" applyProtection="1">
      <alignment horizontal="right" vertical="center"/>
    </xf>
    <xf numFmtId="183" fontId="32" fillId="0" borderId="27" xfId="0" applyNumberFormat="1" applyFont="1" applyBorder="1" applyAlignment="1" applyProtection="1">
      <alignment horizontal="right" vertical="center"/>
    </xf>
    <xf numFmtId="0" fontId="11" fillId="0" borderId="130" xfId="0" applyFont="1" applyBorder="1" applyAlignment="1" applyProtection="1">
      <alignment horizontal="center" vertical="center"/>
    </xf>
    <xf numFmtId="0" fontId="11" fillId="0" borderId="131" xfId="0" applyFont="1" applyBorder="1" applyAlignment="1" applyProtection="1">
      <alignment horizontal="center" vertical="center"/>
    </xf>
    <xf numFmtId="0" fontId="0" fillId="0" borderId="112" xfId="0" applyBorder="1" applyAlignment="1">
      <alignment vertical="center"/>
    </xf>
    <xf numFmtId="0" fontId="0" fillId="0" borderId="113" xfId="0" applyBorder="1" applyAlignment="1">
      <alignment vertical="center"/>
    </xf>
    <xf numFmtId="38" fontId="11" fillId="0" borderId="111" xfId="1" applyFont="1" applyBorder="1" applyAlignment="1" applyProtection="1">
      <alignment horizontal="right" vertical="center"/>
    </xf>
    <xf numFmtId="0" fontId="11" fillId="4" borderId="57" xfId="0" applyFont="1" applyFill="1" applyBorder="1" applyAlignment="1" applyProtection="1">
      <alignment horizontal="center" vertical="center"/>
    </xf>
    <xf numFmtId="0" fontId="11" fillId="4" borderId="79" xfId="0" applyFont="1" applyFill="1" applyBorder="1" applyAlignment="1" applyProtection="1">
      <alignment horizontal="center" vertical="center"/>
    </xf>
    <xf numFmtId="0" fontId="11" fillId="4" borderId="142" xfId="0" applyFont="1" applyFill="1" applyBorder="1" applyAlignment="1" applyProtection="1">
      <alignment horizontal="center" vertical="center"/>
    </xf>
    <xf numFmtId="0" fontId="11" fillId="0" borderId="7"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9" borderId="13" xfId="0" applyFont="1" applyFill="1" applyBorder="1" applyAlignment="1" applyProtection="1">
      <alignment horizontal="center" vertical="center" textRotation="255"/>
    </xf>
    <xf numFmtId="0" fontId="11" fillId="9" borderId="4" xfId="0" applyFont="1" applyFill="1" applyBorder="1" applyAlignment="1" applyProtection="1">
      <alignment horizontal="center" vertical="center" textRotation="255"/>
    </xf>
    <xf numFmtId="0" fontId="11" fillId="4" borderId="4"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1" fillId="0" borderId="7" xfId="0" applyFont="1" applyBorder="1" applyAlignment="1" applyProtection="1">
      <alignment horizontal="center" vertical="center"/>
    </xf>
    <xf numFmtId="0" fontId="11" fillId="0" borderId="111" xfId="0" applyFont="1" applyBorder="1" applyAlignment="1" applyProtection="1">
      <alignment horizontal="center" vertical="center"/>
    </xf>
    <xf numFmtId="0" fontId="11" fillId="0" borderId="112" xfId="0" applyFont="1" applyBorder="1" applyAlignment="1" applyProtection="1">
      <alignment horizontal="center" vertical="center"/>
    </xf>
    <xf numFmtId="183" fontId="11" fillId="0" borderId="12" xfId="0" applyNumberFormat="1" applyFont="1" applyBorder="1" applyAlignment="1" applyProtection="1">
      <alignment horizontal="right" vertical="center"/>
    </xf>
    <xf numFmtId="183" fontId="11" fillId="0" borderId="27" xfId="0" applyNumberFormat="1" applyFont="1" applyBorder="1" applyAlignment="1" applyProtection="1">
      <alignment horizontal="right" vertical="center"/>
    </xf>
    <xf numFmtId="0" fontId="11" fillId="4" borderId="74" xfId="0" applyFont="1" applyFill="1" applyBorder="1" applyAlignment="1" applyProtection="1">
      <alignment horizontal="center" vertical="center"/>
    </xf>
    <xf numFmtId="0" fontId="11" fillId="4" borderId="67" xfId="0" applyFont="1" applyFill="1" applyBorder="1" applyAlignment="1" applyProtection="1">
      <alignment horizontal="center" vertical="center"/>
    </xf>
    <xf numFmtId="0" fontId="11" fillId="4" borderId="70" xfId="0" applyFont="1" applyFill="1" applyBorder="1" applyAlignment="1" applyProtection="1">
      <alignment horizontal="center" vertical="center"/>
    </xf>
    <xf numFmtId="0" fontId="11" fillId="4" borderId="51" xfId="0" applyFont="1" applyFill="1" applyBorder="1" applyAlignment="1" applyProtection="1">
      <alignment horizontal="center" vertical="center"/>
    </xf>
    <xf numFmtId="0" fontId="11" fillId="4" borderId="61" xfId="0" applyFont="1" applyFill="1" applyBorder="1" applyAlignment="1" applyProtection="1">
      <alignment horizontal="center" vertical="center"/>
    </xf>
    <xf numFmtId="183" fontId="11" fillId="0" borderId="32" xfId="0" applyNumberFormat="1" applyFont="1" applyFill="1" applyBorder="1" applyAlignment="1" applyProtection="1">
      <alignment horizontal="right" vertical="center" shrinkToFit="1"/>
    </xf>
    <xf numFmtId="183" fontId="11" fillId="0" borderId="36" xfId="0" applyNumberFormat="1" applyFont="1" applyFill="1" applyBorder="1" applyAlignment="1" applyProtection="1">
      <alignment horizontal="right" vertical="center" shrinkToFit="1"/>
    </xf>
    <xf numFmtId="183" fontId="11" fillId="0" borderId="35" xfId="0" applyNumberFormat="1" applyFont="1" applyFill="1" applyBorder="1" applyAlignment="1" applyProtection="1">
      <alignment horizontal="right" vertical="center" shrinkToFit="1"/>
    </xf>
    <xf numFmtId="38" fontId="11" fillId="0" borderId="7" xfId="1" applyFont="1" applyBorder="1" applyAlignment="1" applyProtection="1">
      <alignment horizontal="right" vertical="center"/>
    </xf>
    <xf numFmtId="38" fontId="11" fillId="0" borderId="18" xfId="1" applyFont="1" applyBorder="1" applyAlignment="1" applyProtection="1">
      <alignment horizontal="right" vertical="center"/>
    </xf>
    <xf numFmtId="38" fontId="11" fillId="0" borderId="1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26" xfId="0" applyFont="1" applyBorder="1" applyAlignment="1" applyProtection="1">
      <alignment horizontal="left" vertical="center"/>
    </xf>
    <xf numFmtId="0" fontId="11" fillId="0" borderId="1" xfId="0" applyFont="1" applyBorder="1" applyAlignment="1" applyProtection="1">
      <alignment horizontal="left" vertical="center"/>
    </xf>
    <xf numFmtId="186" fontId="11" fillId="0" borderId="15" xfId="0" applyNumberFormat="1" applyFont="1" applyBorder="1" applyAlignment="1" applyProtection="1">
      <alignment horizontal="center" vertical="center"/>
    </xf>
    <xf numFmtId="186" fontId="0" fillId="0" borderId="27" xfId="0" applyNumberFormat="1" applyBorder="1" applyAlignment="1">
      <alignment horizontal="center" vertical="center"/>
    </xf>
    <xf numFmtId="0" fontId="5" fillId="4" borderId="1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0" xfId="0" applyFont="1" applyBorder="1" applyAlignment="1" applyProtection="1">
      <alignment horizontal="right" vertical="center"/>
    </xf>
    <xf numFmtId="0" fontId="11" fillId="0" borderId="10" xfId="0" applyFont="1" applyBorder="1" applyAlignment="1" applyProtection="1">
      <alignment horizontal="right" vertical="center"/>
    </xf>
    <xf numFmtId="186" fontId="11" fillId="0" borderId="0" xfId="0" applyNumberFormat="1" applyFont="1" applyBorder="1" applyAlignment="1" applyProtection="1">
      <alignment horizontal="right" vertical="center"/>
    </xf>
    <xf numFmtId="186" fontId="11" fillId="0" borderId="10" xfId="0" applyNumberFormat="1"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10" xfId="0" applyFont="1" applyBorder="1" applyAlignment="1" applyProtection="1">
      <alignment horizontal="left" vertical="center"/>
    </xf>
    <xf numFmtId="0" fontId="0" fillId="0" borderId="15" xfId="0" applyBorder="1" applyAlignment="1">
      <alignment horizontal="center" vertical="center" shrinkToFit="1"/>
    </xf>
    <xf numFmtId="0" fontId="11" fillId="4" borderId="9"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7" xfId="0" applyFont="1" applyFill="1" applyBorder="1" applyAlignment="1" applyProtection="1">
      <alignment horizontal="center" vertical="center" shrinkToFit="1"/>
    </xf>
    <xf numFmtId="0" fontId="11" fillId="4" borderId="9" xfId="0" applyFont="1" applyFill="1" applyBorder="1" applyAlignment="1" applyProtection="1">
      <alignment horizontal="center" vertical="center" shrinkToFit="1"/>
    </xf>
    <xf numFmtId="0" fontId="11" fillId="4" borderId="2" xfId="0" applyFont="1" applyFill="1" applyBorder="1" applyAlignment="1" applyProtection="1">
      <alignment horizontal="center" vertical="center"/>
    </xf>
    <xf numFmtId="0" fontId="11" fillId="10" borderId="0"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13" fillId="4" borderId="37" xfId="0" applyFont="1" applyFill="1" applyBorder="1" applyAlignment="1" applyProtection="1">
      <alignment horizontal="center" vertical="center"/>
    </xf>
    <xf numFmtId="0" fontId="4" fillId="4" borderId="81" xfId="0" applyFont="1" applyFill="1" applyBorder="1" applyAlignment="1" applyProtection="1">
      <alignment horizontal="center" vertical="center"/>
    </xf>
    <xf numFmtId="0" fontId="13" fillId="4" borderId="81" xfId="0" applyFont="1" applyFill="1" applyBorder="1" applyAlignment="1" applyProtection="1">
      <alignment horizontal="center" vertical="center"/>
    </xf>
    <xf numFmtId="0" fontId="13" fillId="4" borderId="40" xfId="0" applyFont="1" applyFill="1" applyBorder="1" applyAlignment="1" applyProtection="1">
      <alignment horizontal="center" vertical="center"/>
    </xf>
    <xf numFmtId="0" fontId="13" fillId="4" borderId="50" xfId="0" applyFont="1" applyFill="1" applyBorder="1" applyAlignment="1" applyProtection="1">
      <alignment horizontal="center" vertical="center"/>
    </xf>
    <xf numFmtId="0" fontId="4" fillId="4" borderId="81" xfId="0" applyFont="1" applyFill="1" applyBorder="1" applyAlignment="1" applyProtection="1">
      <alignment horizontal="center" vertical="center" textRotation="255"/>
    </xf>
    <xf numFmtId="0" fontId="13" fillId="4" borderId="40" xfId="0" applyFont="1" applyFill="1" applyBorder="1" applyAlignment="1" applyProtection="1">
      <alignment horizontal="center" vertical="center" textRotation="255"/>
    </xf>
    <xf numFmtId="0" fontId="13" fillId="4" borderId="82" xfId="0" applyFont="1" applyFill="1" applyBorder="1" applyAlignment="1" applyProtection="1">
      <alignment horizontal="center" vertical="center" textRotation="255"/>
    </xf>
    <xf numFmtId="0" fontId="4" fillId="4" borderId="37" xfId="0" applyFont="1" applyFill="1" applyBorder="1" applyAlignment="1" applyProtection="1">
      <alignment horizontal="center" vertical="center" wrapText="1"/>
    </xf>
    <xf numFmtId="0" fontId="4" fillId="0" borderId="60" xfId="0" applyFont="1" applyBorder="1" applyAlignment="1" applyProtection="1">
      <alignment horizontal="left" vertical="center" shrinkToFit="1"/>
    </xf>
    <xf numFmtId="0" fontId="13" fillId="0" borderId="61" xfId="0" applyFont="1" applyBorder="1" applyAlignment="1" applyProtection="1">
      <alignment horizontal="left" vertical="center" shrinkToFit="1"/>
    </xf>
    <xf numFmtId="0" fontId="13" fillId="0" borderId="86" xfId="0" applyFont="1" applyBorder="1" applyAlignment="1" applyProtection="1">
      <alignment horizontal="left" vertical="center" shrinkToFit="1"/>
    </xf>
    <xf numFmtId="0" fontId="4" fillId="0" borderId="70" xfId="0" applyFont="1" applyBorder="1" applyAlignment="1" applyProtection="1">
      <alignment horizontal="left" vertical="center" shrinkToFit="1"/>
    </xf>
    <xf numFmtId="0" fontId="4" fillId="4" borderId="81"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wrapText="1"/>
    </xf>
    <xf numFmtId="0" fontId="13" fillId="4" borderId="50" xfId="0" applyFont="1" applyFill="1" applyBorder="1" applyAlignment="1" applyProtection="1">
      <alignment horizontal="center" vertical="center" wrapText="1"/>
    </xf>
    <xf numFmtId="0" fontId="4" fillId="0" borderId="39" xfId="0" applyFont="1" applyBorder="1" applyAlignment="1" applyProtection="1">
      <alignment horizontal="center" vertical="center" shrinkToFit="1"/>
    </xf>
    <xf numFmtId="0" fontId="13" fillId="0" borderId="50" xfId="0" applyFont="1" applyBorder="1" applyAlignment="1" applyProtection="1">
      <alignment horizontal="center" vertical="center" shrinkToFit="1"/>
    </xf>
    <xf numFmtId="0" fontId="4" fillId="4" borderId="40" xfId="0" applyFont="1" applyFill="1" applyBorder="1" applyAlignment="1" applyProtection="1">
      <alignment horizontal="center" vertical="center" wrapText="1"/>
    </xf>
    <xf numFmtId="0" fontId="4" fillId="4" borderId="50" xfId="0" applyFont="1" applyFill="1" applyBorder="1" applyAlignment="1" applyProtection="1">
      <alignment horizontal="center" vertical="center" wrapText="1"/>
    </xf>
    <xf numFmtId="0" fontId="23" fillId="7" borderId="49" xfId="0" applyFont="1" applyFill="1" applyBorder="1" applyAlignment="1" applyProtection="1">
      <alignment horizontal="left" vertical="center" shrinkToFit="1"/>
      <protection locked="0"/>
    </xf>
    <xf numFmtId="0" fontId="13" fillId="7" borderId="49" xfId="0" applyFont="1" applyFill="1" applyBorder="1" applyAlignment="1" applyProtection="1">
      <alignment horizontal="left" vertical="center" shrinkToFit="1"/>
      <protection locked="0"/>
    </xf>
    <xf numFmtId="0" fontId="23" fillId="7" borderId="5" xfId="0" applyFont="1" applyFill="1" applyBorder="1" applyAlignment="1" applyProtection="1">
      <alignment horizontal="left" vertical="center" shrinkToFit="1"/>
      <protection locked="0"/>
    </xf>
    <xf numFmtId="38" fontId="13" fillId="7" borderId="59" xfId="1" applyFont="1" applyFill="1" applyBorder="1" applyAlignment="1" applyProtection="1">
      <alignment horizontal="right" vertical="center" shrinkToFit="1"/>
      <protection locked="0"/>
    </xf>
    <xf numFmtId="38" fontId="13" fillId="7" borderId="47" xfId="1" applyFont="1" applyFill="1" applyBorder="1" applyAlignment="1" applyProtection="1">
      <alignment horizontal="right" vertical="center" shrinkToFit="1"/>
      <protection locked="0"/>
    </xf>
    <xf numFmtId="0" fontId="23" fillId="7" borderId="52" xfId="0" applyFont="1" applyFill="1" applyBorder="1" applyAlignment="1" applyProtection="1">
      <alignment horizontal="left" vertical="center" shrinkToFit="1"/>
      <protection locked="0"/>
    </xf>
    <xf numFmtId="0" fontId="4" fillId="0" borderId="85" xfId="0" applyFont="1" applyBorder="1" applyAlignment="1" applyProtection="1">
      <alignment horizontal="left" vertical="center" shrinkToFit="1"/>
    </xf>
    <xf numFmtId="38" fontId="13" fillId="7" borderId="82" xfId="1" applyFont="1" applyFill="1" applyBorder="1" applyAlignment="1" applyProtection="1">
      <alignment horizontal="right" vertical="center" shrinkToFit="1"/>
      <protection locked="0"/>
    </xf>
    <xf numFmtId="0" fontId="13" fillId="0" borderId="85" xfId="0" applyFont="1" applyBorder="1" applyAlignment="1" applyProtection="1">
      <alignment horizontal="left" vertical="center" shrinkToFit="1"/>
    </xf>
    <xf numFmtId="38" fontId="13" fillId="7" borderId="51" xfId="1" applyFont="1" applyFill="1" applyBorder="1" applyAlignment="1" applyProtection="1">
      <alignment horizontal="right" vertical="center" shrinkToFit="1"/>
      <protection locked="0"/>
    </xf>
    <xf numFmtId="38" fontId="18" fillId="0" borderId="46" xfId="1" applyFont="1" applyBorder="1" applyAlignment="1" applyProtection="1">
      <alignment horizontal="right" vertical="center" shrinkToFit="1"/>
    </xf>
    <xf numFmtId="38" fontId="18" fillId="0" borderId="82" xfId="1" applyFont="1" applyBorder="1" applyAlignment="1" applyProtection="1">
      <alignment horizontal="right" vertical="center" shrinkToFit="1"/>
    </xf>
    <xf numFmtId="38" fontId="18" fillId="0" borderId="32" xfId="1" applyFont="1" applyBorder="1" applyAlignment="1" applyProtection="1">
      <alignment horizontal="right" vertical="center" shrinkToFit="1"/>
    </xf>
    <xf numFmtId="0" fontId="4" fillId="0" borderId="38" xfId="0" applyFont="1" applyBorder="1" applyAlignment="1" applyProtection="1">
      <alignment horizontal="center" vertical="center"/>
    </xf>
    <xf numFmtId="0" fontId="13" fillId="0" borderId="85" xfId="0" applyFont="1" applyBorder="1" applyAlignment="1" applyProtection="1">
      <alignment horizontal="center" vertical="center"/>
    </xf>
    <xf numFmtId="0" fontId="13" fillId="0" borderId="35" xfId="0" applyFont="1" applyBorder="1" applyAlignment="1" applyProtection="1">
      <alignment horizontal="center" vertical="center"/>
    </xf>
    <xf numFmtId="38" fontId="13" fillId="0" borderId="82" xfId="1" applyFont="1" applyFill="1" applyBorder="1" applyAlignment="1" applyProtection="1">
      <alignment horizontal="right" vertical="center" shrinkToFit="1"/>
    </xf>
    <xf numFmtId="38" fontId="13" fillId="0" borderId="47" xfId="1" applyFont="1" applyFill="1" applyBorder="1" applyAlignment="1" applyProtection="1">
      <alignment horizontal="right" vertical="center" shrinkToFit="1"/>
    </xf>
    <xf numFmtId="38" fontId="18" fillId="0" borderId="74" xfId="1" applyFont="1" applyBorder="1" applyAlignment="1" applyProtection="1">
      <alignment horizontal="right" vertical="center" shrinkToFit="1"/>
    </xf>
    <xf numFmtId="38" fontId="18" fillId="0" borderId="47" xfId="1" applyFont="1" applyBorder="1" applyAlignment="1" applyProtection="1">
      <alignment horizontal="right" vertical="center" shrinkToFit="1"/>
    </xf>
    <xf numFmtId="0" fontId="4" fillId="0" borderId="70"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86" xfId="0" applyFont="1" applyBorder="1" applyAlignment="1" applyProtection="1">
      <alignment horizontal="center" vertical="center"/>
    </xf>
    <xf numFmtId="38" fontId="13" fillId="0" borderId="59" xfId="1" applyFont="1" applyFill="1" applyBorder="1" applyAlignment="1" applyProtection="1">
      <alignment horizontal="right" vertical="center" shrinkToFit="1"/>
    </xf>
    <xf numFmtId="38" fontId="13" fillId="0" borderId="74" xfId="1" applyFont="1" applyFill="1" applyBorder="1" applyAlignment="1" applyProtection="1">
      <alignment horizontal="right" vertical="center" shrinkToFit="1"/>
    </xf>
    <xf numFmtId="38" fontId="13" fillId="0" borderId="51" xfId="1" applyFont="1" applyFill="1" applyBorder="1" applyAlignment="1" applyProtection="1">
      <alignment horizontal="right" vertical="center" shrinkToFit="1"/>
    </xf>
    <xf numFmtId="38" fontId="18" fillId="0" borderId="51" xfId="1" applyFont="1" applyBorder="1" applyAlignment="1" applyProtection="1">
      <alignment horizontal="right" vertical="center" shrinkToFit="1"/>
    </xf>
    <xf numFmtId="0" fontId="13" fillId="0" borderId="61" xfId="0" applyFont="1" applyBorder="1" applyAlignment="1" applyProtection="1">
      <alignment horizontal="center" vertical="center"/>
    </xf>
    <xf numFmtId="38" fontId="18" fillId="0" borderId="124" xfId="1" applyFont="1" applyBorder="1" applyAlignment="1" applyProtection="1">
      <alignment horizontal="right" vertical="center" shrinkToFit="1"/>
    </xf>
    <xf numFmtId="38" fontId="18" fillId="0" borderId="84" xfId="1" applyFont="1" applyBorder="1" applyAlignment="1" applyProtection="1">
      <alignment horizontal="right" vertical="center" shrinkToFit="1"/>
    </xf>
    <xf numFmtId="38" fontId="18" fillId="0" borderId="28" xfId="1" applyFont="1" applyBorder="1" applyAlignment="1" applyProtection="1">
      <alignment horizontal="right" vertical="center" shrinkToFit="1"/>
    </xf>
    <xf numFmtId="0" fontId="4" fillId="0" borderId="125"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31" xfId="0" applyFont="1" applyBorder="1" applyAlignment="1" applyProtection="1">
      <alignment horizontal="center" vertical="center"/>
    </xf>
    <xf numFmtId="0" fontId="13" fillId="5" borderId="89" xfId="0" applyFont="1" applyFill="1" applyBorder="1" applyAlignment="1" applyProtection="1">
      <alignment horizontal="center" vertical="center"/>
    </xf>
    <xf numFmtId="0" fontId="13" fillId="5" borderId="90" xfId="0" applyFont="1" applyFill="1" applyBorder="1" applyAlignment="1" applyProtection="1">
      <alignment horizontal="center" vertical="center"/>
    </xf>
    <xf numFmtId="0" fontId="13" fillId="4" borderId="17"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13" fillId="4" borderId="18" xfId="0" applyFont="1" applyFill="1" applyBorder="1" applyAlignment="1" applyProtection="1">
      <alignment horizontal="center" vertical="center"/>
    </xf>
    <xf numFmtId="0" fontId="13" fillId="4" borderId="26" xfId="0" applyFont="1" applyFill="1" applyBorder="1" applyAlignment="1" applyProtection="1">
      <alignment horizontal="center" vertical="center"/>
    </xf>
    <xf numFmtId="0" fontId="13" fillId="4" borderId="61" xfId="0" applyFont="1" applyFill="1" applyBorder="1" applyAlignment="1" applyProtection="1">
      <alignment horizontal="center" vertical="center"/>
    </xf>
    <xf numFmtId="0" fontId="4" fillId="4" borderId="54" xfId="0" applyFont="1" applyFill="1" applyBorder="1" applyAlignment="1" applyProtection="1">
      <alignment horizontal="center" vertical="center"/>
    </xf>
    <xf numFmtId="0" fontId="4" fillId="4" borderId="83"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4" fillId="4" borderId="91" xfId="0" applyFont="1" applyFill="1" applyBorder="1" applyAlignment="1" applyProtection="1">
      <alignment horizontal="center" vertical="center"/>
    </xf>
    <xf numFmtId="0" fontId="13" fillId="4" borderId="92" xfId="0" applyFont="1" applyFill="1" applyBorder="1" applyAlignment="1" applyProtection="1">
      <alignment horizontal="center" vertical="center"/>
    </xf>
    <xf numFmtId="0" fontId="13" fillId="4" borderId="51" xfId="0" applyFont="1" applyFill="1" applyBorder="1" applyAlignment="1" applyProtection="1">
      <alignment horizontal="center" vertical="center"/>
    </xf>
    <xf numFmtId="0" fontId="13" fillId="4" borderId="74" xfId="0" applyFont="1" applyFill="1" applyBorder="1" applyAlignment="1" applyProtection="1">
      <alignment horizontal="center" vertical="center"/>
    </xf>
    <xf numFmtId="0" fontId="13" fillId="4" borderId="88" xfId="0" applyFont="1" applyFill="1" applyBorder="1" applyAlignment="1" applyProtection="1">
      <alignment horizontal="center" vertical="center"/>
    </xf>
    <xf numFmtId="0" fontId="4" fillId="4" borderId="87" xfId="0" applyFont="1" applyFill="1" applyBorder="1" applyAlignment="1" applyProtection="1">
      <alignment horizontal="center" vertical="center"/>
    </xf>
    <xf numFmtId="0" fontId="13" fillId="4" borderId="70" xfId="0" applyFont="1" applyFill="1" applyBorder="1" applyAlignment="1" applyProtection="1">
      <alignment horizontal="center" vertical="center"/>
    </xf>
    <xf numFmtId="0" fontId="4" fillId="0" borderId="8"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74"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shrinkToFit="1"/>
    </xf>
    <xf numFmtId="0" fontId="22" fillId="0" borderId="47" xfId="0" applyFont="1" applyBorder="1" applyAlignment="1" applyProtection="1">
      <alignment horizontal="center" vertical="center" shrinkToFit="1"/>
    </xf>
    <xf numFmtId="0" fontId="22" fillId="0" borderId="86" xfId="0" applyFont="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4" fillId="4" borderId="74" xfId="0" applyFont="1" applyFill="1" applyBorder="1" applyAlignment="1" applyProtection="1">
      <alignment horizontal="center" vertical="center"/>
    </xf>
    <xf numFmtId="0" fontId="13" fillId="4" borderId="67" xfId="0" applyFont="1" applyFill="1" applyBorder="1" applyAlignment="1" applyProtection="1">
      <alignment horizontal="center" vertical="center"/>
    </xf>
    <xf numFmtId="0" fontId="13" fillId="4" borderId="10" xfId="0" applyFont="1" applyFill="1" applyBorder="1" applyAlignment="1" applyProtection="1">
      <alignment horizontal="center" vertical="center"/>
    </xf>
    <xf numFmtId="0" fontId="4" fillId="4" borderId="32"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wrapText="1"/>
    </xf>
    <xf numFmtId="0" fontId="13" fillId="9" borderId="51" xfId="0" applyFont="1" applyFill="1" applyBorder="1" applyAlignment="1" applyProtection="1">
      <alignment horizontal="center" vertical="center"/>
    </xf>
    <xf numFmtId="0" fontId="13" fillId="9" borderId="1" xfId="0" applyFont="1" applyFill="1" applyBorder="1" applyAlignment="1" applyProtection="1">
      <alignment horizontal="center" vertical="center"/>
    </xf>
    <xf numFmtId="0" fontId="19" fillId="4" borderId="67" xfId="0" applyFont="1" applyFill="1" applyBorder="1" applyProtection="1"/>
    <xf numFmtId="0" fontId="19" fillId="4" borderId="70" xfId="0" applyFont="1" applyFill="1" applyBorder="1" applyProtection="1"/>
    <xf numFmtId="0" fontId="4" fillId="4" borderId="17" xfId="0" applyFont="1" applyFill="1" applyBorder="1" applyAlignment="1" applyProtection="1">
      <alignment horizontal="center" vertical="center"/>
    </xf>
    <xf numFmtId="0" fontId="19" fillId="4" borderId="10" xfId="0" applyFont="1" applyFill="1" applyBorder="1" applyProtection="1"/>
    <xf numFmtId="0" fontId="19" fillId="4" borderId="61" xfId="0" applyFont="1" applyFill="1" applyBorder="1" applyProtection="1"/>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shrinkToFit="1"/>
    </xf>
    <xf numFmtId="0" fontId="4" fillId="4" borderId="74" xfId="0" applyFont="1" applyFill="1" applyBorder="1" applyAlignment="1" applyProtection="1">
      <alignment horizontal="center" vertical="center" shrinkToFit="1"/>
    </xf>
    <xf numFmtId="0" fontId="13" fillId="4" borderId="88" xfId="0" applyFont="1" applyFill="1" applyBorder="1" applyAlignment="1" applyProtection="1">
      <alignment horizontal="center" vertical="center" shrinkToFit="1"/>
    </xf>
    <xf numFmtId="0" fontId="4" fillId="4" borderId="87" xfId="0" applyFont="1" applyFill="1" applyBorder="1" applyAlignment="1" applyProtection="1">
      <alignment horizontal="center" vertical="center" shrinkToFit="1"/>
    </xf>
    <xf numFmtId="0" fontId="4" fillId="4" borderId="67"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61" xfId="0" applyFont="1" applyFill="1" applyBorder="1" applyAlignment="1" applyProtection="1">
      <alignment horizontal="center" vertical="center"/>
    </xf>
    <xf numFmtId="38" fontId="14" fillId="0" borderId="32" xfId="1" applyFont="1" applyFill="1" applyBorder="1" applyAlignment="1" applyProtection="1">
      <alignment horizontal="right" vertical="center"/>
    </xf>
    <xf numFmtId="38" fontId="14" fillId="0" borderId="36" xfId="1" applyFont="1" applyFill="1" applyBorder="1" applyAlignment="1" applyProtection="1">
      <alignment horizontal="right" vertical="center"/>
    </xf>
    <xf numFmtId="0" fontId="4"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wrapText="1"/>
    </xf>
    <xf numFmtId="0" fontId="59" fillId="0" borderId="0" xfId="0" applyFont="1" applyBorder="1" applyAlignment="1" applyProtection="1">
      <alignment horizontal="center" vertical="center"/>
    </xf>
    <xf numFmtId="0" fontId="14" fillId="0" borderId="74" xfId="0" applyFont="1" applyFill="1" applyBorder="1" applyAlignment="1" applyProtection="1">
      <alignment horizontal="center" vertical="center"/>
    </xf>
    <xf numFmtId="0" fontId="14" fillId="0" borderId="70" xfId="0" applyFont="1" applyFill="1" applyBorder="1" applyAlignment="1" applyProtection="1">
      <alignment horizontal="center" vertical="center"/>
    </xf>
    <xf numFmtId="0" fontId="14" fillId="0" borderId="82" xfId="0" applyFont="1" applyFill="1" applyBorder="1" applyAlignment="1" applyProtection="1">
      <alignment horizontal="center" vertical="center"/>
    </xf>
    <xf numFmtId="0" fontId="14" fillId="0" borderId="85" xfId="0" applyFont="1" applyFill="1" applyBorder="1" applyAlignment="1" applyProtection="1">
      <alignment horizontal="center" vertical="center"/>
    </xf>
    <xf numFmtId="0" fontId="4" fillId="0" borderId="0" xfId="0" applyFont="1" applyFill="1" applyAlignment="1" applyProtection="1">
      <alignment horizontal="center" vertical="center" shrinkToFit="1"/>
    </xf>
    <xf numFmtId="0" fontId="8" fillId="0" borderId="0" xfId="0" applyFont="1" applyAlignment="1" applyProtection="1">
      <alignment horizontal="center" vertical="center" shrinkToFit="1"/>
    </xf>
    <xf numFmtId="0" fontId="19" fillId="0" borderId="0" xfId="0" applyFont="1" applyAlignment="1" applyProtection="1">
      <alignment horizontal="center" vertical="center" shrinkToFit="1"/>
    </xf>
    <xf numFmtId="0" fontId="4" fillId="0" borderId="0" xfId="0" applyFont="1" applyAlignment="1" applyProtection="1">
      <alignment horizontal="center" vertical="center"/>
    </xf>
    <xf numFmtId="0" fontId="13" fillId="0" borderId="0" xfId="0" applyFont="1" applyAlignment="1" applyProtection="1">
      <alignment horizontal="center" vertical="center"/>
    </xf>
    <xf numFmtId="0" fontId="4"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4" fillId="0" borderId="1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81" xfId="0" applyFont="1" applyFill="1" applyBorder="1" applyAlignment="1" applyProtection="1">
      <alignment horizontal="center" vertical="center"/>
    </xf>
    <xf numFmtId="0" fontId="14" fillId="0" borderId="40" xfId="0" applyFont="1" applyFill="1" applyBorder="1" applyAlignment="1" applyProtection="1">
      <alignment horizontal="center" vertical="center"/>
    </xf>
    <xf numFmtId="0" fontId="14" fillId="0" borderId="50" xfId="0" applyFont="1" applyFill="1" applyBorder="1" applyAlignment="1" applyProtection="1">
      <alignment horizontal="center" vertical="center"/>
    </xf>
    <xf numFmtId="0" fontId="8" fillId="0" borderId="0" xfId="0" applyFont="1" applyAlignment="1" applyProtection="1">
      <alignment horizontal="left" vertical="center"/>
    </xf>
    <xf numFmtId="0" fontId="4" fillId="0" borderId="81"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50" xfId="0" applyFont="1" applyBorder="1" applyAlignment="1" applyProtection="1">
      <alignment horizontal="center" vertical="center"/>
    </xf>
  </cellXfs>
  <cellStyles count="10">
    <cellStyle name="桁区切り" xfId="1" builtinId="6"/>
    <cellStyle name="桁区切り 2" xfId="8"/>
    <cellStyle name="標準" xfId="0" builtinId="0"/>
    <cellStyle name="標準 2" xfId="2"/>
    <cellStyle name="標準 2 2 3" xfId="3"/>
    <cellStyle name="標準 3" xfId="7"/>
    <cellStyle name="標準 3 2" xfId="5"/>
    <cellStyle name="標準 5" xfId="9"/>
    <cellStyle name="標準 6" xfId="4"/>
    <cellStyle name="標準_休日保育  様式2・4（予算決算報告）" xfId="6"/>
  </cellStyles>
  <dxfs count="2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5"/>
        </patternFill>
      </fill>
    </dxf>
    <dxf>
      <fill>
        <patternFill>
          <bgColor indexed="52"/>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FFF66"/>
      <rgbColor rgb="003366FF"/>
      <rgbColor rgb="0033CCCC"/>
      <rgbColor rgb="00339933"/>
      <rgbColor rgb="00FFCC00"/>
      <rgbColor rgb="00FF9900"/>
      <rgbColor rgb="00FF6600"/>
      <rgbColor rgb="00666699"/>
      <rgbColor rgb="00969696"/>
      <rgbColor rgb="003333CC"/>
      <rgbColor rgb="0000CC00"/>
      <rgbColor rgb="00003300"/>
      <rgbColor rgb="00333300"/>
      <rgbColor rgb="00663300"/>
      <rgbColor rgb="00993366"/>
      <rgbColor rgb="00333399"/>
      <rgbColor rgb="00424242"/>
    </indexed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765175</xdr:colOff>
      <xdr:row>19</xdr:row>
      <xdr:rowOff>19051</xdr:rowOff>
    </xdr:from>
    <xdr:to>
      <xdr:col>2</xdr:col>
      <xdr:colOff>1127125</xdr:colOff>
      <xdr:row>19</xdr:row>
      <xdr:rowOff>19051</xdr:rowOff>
    </xdr:to>
    <xdr:sp macro="" textlink="">
      <xdr:nvSpPr>
        <xdr:cNvPr id="4" name="Line 4"/>
        <xdr:cNvSpPr>
          <a:spLocks noChangeShapeType="1"/>
        </xdr:cNvSpPr>
      </xdr:nvSpPr>
      <xdr:spPr bwMode="auto">
        <a:xfrm>
          <a:off x="2162175" y="4993218"/>
          <a:ext cx="3619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lg"/>
        </a:ln>
        <a:extLst>
          <a:ext uri="{909E8E84-426E-40DD-AFC4-6F175D3DCCD1}">
            <a14:hiddenFill xmlns:a14="http://schemas.microsoft.com/office/drawing/2010/main">
              <a:noFill/>
            </a14:hiddenFill>
          </a:ext>
        </a:extLst>
      </xdr:spPr>
    </xdr:sp>
    <xdr:clientData/>
  </xdr:twoCellAnchor>
  <xdr:twoCellAnchor editAs="oneCell">
    <xdr:from>
      <xdr:col>1</xdr:col>
      <xdr:colOff>52917</xdr:colOff>
      <xdr:row>17</xdr:row>
      <xdr:rowOff>84668</xdr:rowOff>
    </xdr:from>
    <xdr:to>
      <xdr:col>2</xdr:col>
      <xdr:colOff>498475</xdr:colOff>
      <xdr:row>20</xdr:row>
      <xdr:rowOff>151343</xdr:rowOff>
    </xdr:to>
    <xdr:pic>
      <xdr:nvPicPr>
        <xdr:cNvPr id="5"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50835"/>
          <a:ext cx="1133475" cy="828675"/>
        </a:xfrm>
        <a:prstGeom prst="rect">
          <a:avLst/>
        </a:prstGeom>
        <a:noFill/>
        <a:ln w="44450" algn="ctr">
          <a:solidFill>
            <a:srgbClr xmlns:mc="http://schemas.openxmlformats.org/markup-compatibility/2006" xmlns:a14="http://schemas.microsoft.com/office/drawing/2010/main" val="008080" mc:Ignorable="a14" a14:legacySpreadsheetColorIndex="38"/>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21167</xdr:colOff>
      <xdr:row>17</xdr:row>
      <xdr:rowOff>127000</xdr:rowOff>
    </xdr:from>
    <xdr:to>
      <xdr:col>4</xdr:col>
      <xdr:colOff>431800</xdr:colOff>
      <xdr:row>20</xdr:row>
      <xdr:rowOff>107950</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1667" y="4593167"/>
          <a:ext cx="1066800" cy="742950"/>
        </a:xfrm>
        <a:prstGeom prst="rect">
          <a:avLst/>
        </a:prstGeom>
        <a:noFill/>
        <a:ln w="44450">
          <a:solidFill>
            <a:srgbClr xmlns:mc="http://schemas.openxmlformats.org/markup-compatibility/2006" xmlns:a14="http://schemas.microsoft.com/office/drawing/2010/main" val="008080" mc:Ignorable="a14" a14:legacySpreadsheetColorIndex="3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xdr:colOff>
      <xdr:row>71</xdr:row>
      <xdr:rowOff>95249</xdr:rowOff>
    </xdr:from>
    <xdr:to>
      <xdr:col>12</xdr:col>
      <xdr:colOff>9525</xdr:colOff>
      <xdr:row>79</xdr:row>
      <xdr:rowOff>28574</xdr:rowOff>
    </xdr:to>
    <xdr:sp macro="" textlink="">
      <xdr:nvSpPr>
        <xdr:cNvPr id="3" name="右中かっこ 2"/>
        <xdr:cNvSpPr/>
      </xdr:nvSpPr>
      <xdr:spPr>
        <a:xfrm>
          <a:off x="1428750" y="6848474"/>
          <a:ext cx="180975" cy="695325"/>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19050</xdr:colOff>
      <xdr:row>82</xdr:row>
      <xdr:rowOff>9525</xdr:rowOff>
    </xdr:from>
    <xdr:to>
      <xdr:col>49</xdr:col>
      <xdr:colOff>114300</xdr:colOff>
      <xdr:row>84</xdr:row>
      <xdr:rowOff>47625</xdr:rowOff>
    </xdr:to>
    <xdr:sp macro="" textlink="">
      <xdr:nvSpPr>
        <xdr:cNvPr id="6" name="楕円 5"/>
        <xdr:cNvSpPr/>
      </xdr:nvSpPr>
      <xdr:spPr>
        <a:xfrm>
          <a:off x="6419850" y="7810500"/>
          <a:ext cx="22860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19049</xdr:colOff>
      <xdr:row>80</xdr:row>
      <xdr:rowOff>66675</xdr:rowOff>
    </xdr:from>
    <xdr:to>
      <xdr:col>58</xdr:col>
      <xdr:colOff>447675</xdr:colOff>
      <xdr:row>85</xdr:row>
      <xdr:rowOff>47625</xdr:rowOff>
    </xdr:to>
    <xdr:sp macro="" textlink="">
      <xdr:nvSpPr>
        <xdr:cNvPr id="7" name="テキスト ボックス 6"/>
        <xdr:cNvSpPr txBox="1"/>
      </xdr:nvSpPr>
      <xdr:spPr>
        <a:xfrm>
          <a:off x="6686549" y="7677150"/>
          <a:ext cx="3705226"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ｺﾞｼｯｸM" panose="020B0600000000000000" pitchFamily="50" charset="-128"/>
              <a:ea typeface="HGPｺﾞｼｯｸM" panose="020B0600000000000000" pitchFamily="50" charset="-128"/>
            </a:rPr>
            <a:t>⇐口座種別（</a:t>
          </a:r>
          <a:r>
            <a:rPr kumimoji="1" lang="en-US" altLang="ja-JP" sz="1200" b="0">
              <a:latin typeface="HGPｺﾞｼｯｸM" panose="020B0600000000000000" pitchFamily="50" charset="-128"/>
              <a:ea typeface="HGPｺﾞｼｯｸM" panose="020B0600000000000000" pitchFamily="50" charset="-128"/>
            </a:rPr>
            <a:t>1 </a:t>
          </a:r>
          <a:r>
            <a:rPr kumimoji="1" lang="ja-JP" altLang="en-US" sz="1200" b="0">
              <a:latin typeface="HGPｺﾞｼｯｸM" panose="020B0600000000000000" pitchFamily="50" charset="-128"/>
              <a:ea typeface="HGPｺﾞｼｯｸM" panose="020B0600000000000000" pitchFamily="50" charset="-128"/>
            </a:rPr>
            <a:t>普通 または </a:t>
          </a:r>
          <a:r>
            <a:rPr kumimoji="1" lang="en-US" altLang="ja-JP" sz="1200" b="0">
              <a:latin typeface="HGPｺﾞｼｯｸM" panose="020B0600000000000000" pitchFamily="50" charset="-128"/>
              <a:ea typeface="HGPｺﾞｼｯｸM" panose="020B0600000000000000" pitchFamily="50" charset="-128"/>
            </a:rPr>
            <a:t>2 </a:t>
          </a:r>
          <a:r>
            <a:rPr kumimoji="1" lang="ja-JP" altLang="en-US" sz="1200" b="0">
              <a:latin typeface="HGPｺﾞｼｯｸM" panose="020B0600000000000000" pitchFamily="50" charset="-128"/>
              <a:ea typeface="HGPｺﾞｼｯｸM" panose="020B0600000000000000" pitchFamily="50" charset="-128"/>
            </a:rPr>
            <a:t>当座）を囲んでください。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257735</xdr:colOff>
      <xdr:row>2</xdr:row>
      <xdr:rowOff>11205</xdr:rowOff>
    </xdr:from>
    <xdr:to>
      <xdr:col>16</xdr:col>
      <xdr:colOff>145676</xdr:colOff>
      <xdr:row>5</xdr:row>
      <xdr:rowOff>302559</xdr:rowOff>
    </xdr:to>
    <xdr:sp macro="" textlink="">
      <xdr:nvSpPr>
        <xdr:cNvPr id="2" name="テキスト ボックス 1"/>
        <xdr:cNvSpPr txBox="1"/>
      </xdr:nvSpPr>
      <xdr:spPr>
        <a:xfrm>
          <a:off x="8998323" y="403411"/>
          <a:ext cx="2622177" cy="177053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このページは，「３預かり保育担当者」の欄について，２ページだけでは不足する場合に使用して下さい（２ページの欄で間に合う場合は，入力する必要も印刷･添付する必要もありません）。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86592</xdr:colOff>
      <xdr:row>30</xdr:row>
      <xdr:rowOff>191369</xdr:rowOff>
    </xdr:from>
    <xdr:to>
      <xdr:col>23</xdr:col>
      <xdr:colOff>952501</xdr:colOff>
      <xdr:row>33</xdr:row>
      <xdr:rowOff>0</xdr:rowOff>
    </xdr:to>
    <xdr:sp macro="" textlink="">
      <xdr:nvSpPr>
        <xdr:cNvPr id="1036" name="Text Box 12"/>
        <xdr:cNvSpPr txBox="1">
          <a:spLocks noChangeArrowheads="1"/>
        </xdr:cNvSpPr>
      </xdr:nvSpPr>
      <xdr:spPr bwMode="auto">
        <a:xfrm>
          <a:off x="16556183" y="6287369"/>
          <a:ext cx="2874818" cy="1228722"/>
        </a:xfrm>
        <a:prstGeom prst="rect">
          <a:avLst/>
        </a:prstGeom>
        <a:solidFill>
          <a:srgbClr xmlns:mc="http://schemas.openxmlformats.org/markup-compatibility/2006" xmlns:a14="http://schemas.microsoft.com/office/drawing/2010/main" val="FFFF66" mc:Ignorable="a14" a14:legacySpreadsheetColorIndex="47"/>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Ｐゴシック"/>
              <a:ea typeface="ＭＳ Ｐゴシック"/>
            </a:rPr>
            <a:t>実施しなかった場合などは「０」を入力し，空欄がないようにしてください。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152400</xdr:colOff>
      <xdr:row>0</xdr:row>
      <xdr:rowOff>127000</xdr:rowOff>
    </xdr:from>
    <xdr:to>
      <xdr:col>23</xdr:col>
      <xdr:colOff>254000</xdr:colOff>
      <xdr:row>5</xdr:row>
      <xdr:rowOff>419100</xdr:rowOff>
    </xdr:to>
    <xdr:sp macro="" textlink="">
      <xdr:nvSpPr>
        <xdr:cNvPr id="4" name="テキスト ボックス 3"/>
        <xdr:cNvSpPr txBox="1"/>
      </xdr:nvSpPr>
      <xdr:spPr>
        <a:xfrm>
          <a:off x="11925300" y="127000"/>
          <a:ext cx="4902200" cy="193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baseline="0">
              <a:latin typeface="游ゴシック" panose="020B0400000000000000" pitchFamily="50" charset="-128"/>
              <a:ea typeface="游ゴシック" panose="020B0400000000000000" pitchFamily="50" charset="-128"/>
            </a:rPr>
            <a:t>【</a:t>
          </a:r>
          <a:r>
            <a:rPr kumimoji="1" lang="ja-JP" altLang="en-US" sz="1600" b="1" baseline="0">
              <a:latin typeface="游ゴシック" panose="020B0400000000000000" pitchFamily="50" charset="-128"/>
              <a:ea typeface="游ゴシック" panose="020B0400000000000000" pitchFamily="50" charset="-128"/>
            </a:rPr>
            <a:t>延べ利用児童数の数え方</a:t>
          </a:r>
          <a:r>
            <a:rPr kumimoji="1" lang="en-US" altLang="ja-JP" sz="1600" b="1" baseline="0">
              <a:latin typeface="游ゴシック" panose="020B0400000000000000" pitchFamily="50" charset="-128"/>
              <a:ea typeface="游ゴシック" panose="020B0400000000000000" pitchFamily="50" charset="-128"/>
            </a:rPr>
            <a:t>】</a:t>
          </a:r>
        </a:p>
        <a:p>
          <a:r>
            <a:rPr kumimoji="1" lang="ja-JP" altLang="en-US" sz="1400" b="0" baseline="0">
              <a:latin typeface="游ゴシック" panose="020B0400000000000000" pitchFamily="50" charset="-128"/>
              <a:ea typeface="游ゴシック" panose="020B0400000000000000" pitchFamily="50" charset="-128"/>
            </a:rPr>
            <a:t>１人の児童が１日利用するごとに「１人」とカウントしてください。</a:t>
          </a:r>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例）同じ児童が１か月に</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日預かりを利用した場合は，「</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人」と数えます。</a:t>
          </a:r>
        </a:p>
      </xdr:txBody>
    </xdr:sp>
    <xdr:clientData/>
  </xdr:twoCellAnchor>
  <xdr:twoCellAnchor>
    <xdr:from>
      <xdr:col>16</xdr:col>
      <xdr:colOff>165100</xdr:colOff>
      <xdr:row>6</xdr:row>
      <xdr:rowOff>190500</xdr:rowOff>
    </xdr:from>
    <xdr:to>
      <xdr:col>23</xdr:col>
      <xdr:colOff>330200</xdr:colOff>
      <xdr:row>25</xdr:row>
      <xdr:rowOff>495300</xdr:rowOff>
    </xdr:to>
    <xdr:sp macro="" textlink="">
      <xdr:nvSpPr>
        <xdr:cNvPr id="5" name="テキスト ボックス 4"/>
        <xdr:cNvSpPr txBox="1"/>
      </xdr:nvSpPr>
      <xdr:spPr>
        <a:xfrm>
          <a:off x="11938000" y="2273300"/>
          <a:ext cx="4965700" cy="814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①～④の入力について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仙台市の１号認定児のみ計上してください。</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特別な支援を要する児童について障害児単価の適用を受ける場合は，当該障害児の人数は除いてください</a:t>
          </a:r>
          <a:r>
            <a:rPr kumimoji="1" lang="ja-JP" altLang="en-US" sz="1400" b="1">
              <a:latin typeface="游ゴシック" panose="020B0400000000000000" pitchFamily="50" charset="-128"/>
              <a:ea typeface="游ゴシック" panose="020B0400000000000000" pitchFamily="50" charset="-128"/>
            </a:rPr>
            <a:t>。</a:t>
          </a:r>
        </a:p>
        <a:p>
          <a:endParaRPr kumimoji="1" lang="en-US" altLang="ja-JP" sz="1200" b="1">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①教育時間前後の平日に預かり保育を利用した年間の延べ利用児童数を，利用時間数の区分ごとに入力してください（預かり保育を利用した時間が２時間以内の児童も含みます）。</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②長期休業日の平日（月曜～金曜）に預かり保育を利用した年間の延べ利用児童数を，利用時間数の区分ごとに入力してください。</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③土日祝日，その他各園が定める休日（行事の振替休日等）に預かり保育を利用した年間の</a:t>
          </a:r>
          <a:r>
            <a:rPr kumimoji="1" lang="ja-JP" altLang="ja-JP" sz="1400" b="0" baseline="0">
              <a:solidFill>
                <a:schemeClr val="dk1"/>
              </a:solidFill>
              <a:effectLst/>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④幼稚園在園児以外の児童が預かり保育を利用した場合，</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年間の</a:t>
          </a:r>
          <a:r>
            <a:rPr kumimoji="1" lang="ja-JP"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補助金の対象となるのは，幼稚園在園児以外の児童数が少数である場合に限ります。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満１歳以上満３歳未満６：１，３歳児（満３歳児を含む）</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20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　４歳以上児</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：１の職員配置基準を満たす必要があります。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16</xdr:col>
      <xdr:colOff>190500</xdr:colOff>
      <xdr:row>27</xdr:row>
      <xdr:rowOff>190500</xdr:rowOff>
    </xdr:from>
    <xdr:to>
      <xdr:col>23</xdr:col>
      <xdr:colOff>355600</xdr:colOff>
      <xdr:row>30</xdr:row>
      <xdr:rowOff>241300</xdr:rowOff>
    </xdr:to>
    <xdr:sp macro="" textlink="">
      <xdr:nvSpPr>
        <xdr:cNvPr id="6" name="テキスト ボックス 5"/>
        <xdr:cNvSpPr txBox="1"/>
      </xdr:nvSpPr>
      <xdr:spPr>
        <a:xfrm>
          <a:off x="11963400" y="11315700"/>
          <a:ext cx="496570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⑤の入力について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仙台市以外の１号認定児も含む全体の利用延べ人数を計上してください。</a:t>
          </a:r>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217714</xdr:colOff>
      <xdr:row>11</xdr:row>
      <xdr:rowOff>190500</xdr:rowOff>
    </xdr:from>
    <xdr:to>
      <xdr:col>15</xdr:col>
      <xdr:colOff>347435</xdr:colOff>
      <xdr:row>16</xdr:row>
      <xdr:rowOff>132443</xdr:rowOff>
    </xdr:to>
    <xdr:sp macro="" textlink="">
      <xdr:nvSpPr>
        <xdr:cNvPr id="4" name="テキスト ボックス 3"/>
        <xdr:cNvSpPr txBox="1"/>
      </xdr:nvSpPr>
      <xdr:spPr>
        <a:xfrm>
          <a:off x="10028464" y="4095750"/>
          <a:ext cx="3531507" cy="16700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游ゴシック" panose="020B0400000000000000" pitchFamily="50" charset="-128"/>
              <a:ea typeface="游ゴシック" panose="020B0400000000000000" pitchFamily="50" charset="-128"/>
            </a:rPr>
            <a:t>「その他の経費」の欄が不足する場合は，適宜，関連する支出をまとめるなどして，収まるように入力してください。</a:t>
          </a:r>
          <a:endParaRPr kumimoji="1" lang="en-US" altLang="ja-JP" sz="1400" b="1">
            <a:latin typeface="游ゴシック" panose="020B0400000000000000" pitchFamily="50" charset="-128"/>
            <a:ea typeface="游ゴシック" panose="020B0400000000000000" pitchFamily="50" charset="-128"/>
          </a:endParaRPr>
        </a:p>
        <a:p>
          <a:r>
            <a:rPr kumimoji="1" lang="ja-JP" altLang="en-US" sz="1400" b="1">
              <a:latin typeface="游ゴシック" panose="020B0400000000000000" pitchFamily="50" charset="-128"/>
              <a:ea typeface="游ゴシック" panose="020B0400000000000000" pitchFamily="50" charset="-128"/>
            </a:rPr>
            <a:t>（「光熱水費（ガス　･電気･水道･灯油）」と一括りにする等）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200025</xdr:colOff>
      <xdr:row>2</xdr:row>
      <xdr:rowOff>127000</xdr:rowOff>
    </xdr:from>
    <xdr:to>
      <xdr:col>17</xdr:col>
      <xdr:colOff>257175</xdr:colOff>
      <xdr:row>4</xdr:row>
      <xdr:rowOff>98425</xdr:rowOff>
    </xdr:to>
    <xdr:sp macro="" textlink="">
      <xdr:nvSpPr>
        <xdr:cNvPr id="16" name="Text Box 13"/>
        <xdr:cNvSpPr txBox="1">
          <a:spLocks noChangeArrowheads="1"/>
        </xdr:cNvSpPr>
      </xdr:nvSpPr>
      <xdr:spPr bwMode="auto">
        <a:xfrm>
          <a:off x="9305925" y="381000"/>
          <a:ext cx="3486150" cy="4159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FF0000"/>
              </a:solidFill>
              <a:latin typeface="ＭＳ Ｐゴシック"/>
              <a:ea typeface="ＭＳ Ｐゴシック"/>
            </a:rPr>
            <a:t>全て自動入力されます。</a:t>
          </a:r>
        </a:p>
      </xdr:txBody>
    </xdr:sp>
    <xdr:clientData/>
  </xdr:twoCellAnchor>
  <xdr:twoCellAnchor>
    <xdr:from>
      <xdr:col>4</xdr:col>
      <xdr:colOff>581026</xdr:colOff>
      <xdr:row>38</xdr:row>
      <xdr:rowOff>76199</xdr:rowOff>
    </xdr:from>
    <xdr:to>
      <xdr:col>10</xdr:col>
      <xdr:colOff>114301</xdr:colOff>
      <xdr:row>38</xdr:row>
      <xdr:rowOff>104774</xdr:rowOff>
    </xdr:to>
    <xdr:sp macro="" textlink="">
      <xdr:nvSpPr>
        <xdr:cNvPr id="31" name="Line 8"/>
        <xdr:cNvSpPr>
          <a:spLocks noChangeShapeType="1"/>
        </xdr:cNvSpPr>
      </xdr:nvSpPr>
      <xdr:spPr bwMode="auto">
        <a:xfrm>
          <a:off x="3667126" y="10868024"/>
          <a:ext cx="417195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51</xdr:row>
      <xdr:rowOff>85725</xdr:rowOff>
    </xdr:from>
    <xdr:to>
      <xdr:col>6</xdr:col>
      <xdr:colOff>0</xdr:colOff>
      <xdr:row>51</xdr:row>
      <xdr:rowOff>85725</xdr:rowOff>
    </xdr:to>
    <xdr:sp macro="" textlink="">
      <xdr:nvSpPr>
        <xdr:cNvPr id="32" name="Line 1"/>
        <xdr:cNvSpPr>
          <a:spLocks noChangeShapeType="1"/>
        </xdr:cNvSpPr>
      </xdr:nvSpPr>
      <xdr:spPr bwMode="auto">
        <a:xfrm>
          <a:off x="3705225" y="13801725"/>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43</xdr:row>
      <xdr:rowOff>209550</xdr:rowOff>
    </xdr:from>
    <xdr:to>
      <xdr:col>10</xdr:col>
      <xdr:colOff>0</xdr:colOff>
      <xdr:row>49</xdr:row>
      <xdr:rowOff>171450</xdr:rowOff>
    </xdr:to>
    <xdr:sp macro="" textlink="">
      <xdr:nvSpPr>
        <xdr:cNvPr id="33" name="Freeform 4"/>
        <xdr:cNvSpPr>
          <a:spLocks/>
        </xdr:cNvSpPr>
      </xdr:nvSpPr>
      <xdr:spPr bwMode="auto">
        <a:xfrm>
          <a:off x="2533650" y="12077700"/>
          <a:ext cx="5191125" cy="1400175"/>
        </a:xfrm>
        <a:custGeom>
          <a:avLst/>
          <a:gdLst>
            <a:gd name="T0" fmla="*/ 2147483647 w 5696"/>
            <a:gd name="T1" fmla="*/ 0 h 1672"/>
            <a:gd name="T2" fmla="*/ 2147483647 w 5696"/>
            <a:gd name="T3" fmla="*/ 1040720550 h 1672"/>
            <a:gd name="T4" fmla="*/ 0 w 5696"/>
            <a:gd name="T5" fmla="*/ 1040720550 h 1672"/>
            <a:gd name="T6" fmla="*/ 0 w 5696"/>
            <a:gd name="T7" fmla="*/ 1253663182 h 167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96" h="1672">
              <a:moveTo>
                <a:pt x="5696" y="0"/>
              </a:moveTo>
              <a:lnTo>
                <a:pt x="5696" y="1388"/>
              </a:lnTo>
              <a:lnTo>
                <a:pt x="0" y="1388"/>
              </a:lnTo>
              <a:lnTo>
                <a:pt x="0" y="1672"/>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314325</xdr:colOff>
      <xdr:row>42</xdr:row>
      <xdr:rowOff>47624</xdr:rowOff>
    </xdr:from>
    <xdr:to>
      <xdr:col>7</xdr:col>
      <xdr:colOff>1057275</xdr:colOff>
      <xdr:row>42</xdr:row>
      <xdr:rowOff>66674</xdr:rowOff>
    </xdr:to>
    <xdr:sp macro="" textlink="">
      <xdr:nvSpPr>
        <xdr:cNvPr id="34" name="Line 9"/>
        <xdr:cNvSpPr>
          <a:spLocks noChangeShapeType="1"/>
        </xdr:cNvSpPr>
      </xdr:nvSpPr>
      <xdr:spPr bwMode="auto">
        <a:xfrm flipV="1">
          <a:off x="3400425" y="11763374"/>
          <a:ext cx="300990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47</xdr:row>
      <xdr:rowOff>76200</xdr:rowOff>
    </xdr:from>
    <xdr:to>
      <xdr:col>7</xdr:col>
      <xdr:colOff>990600</xdr:colOff>
      <xdr:row>47</xdr:row>
      <xdr:rowOff>76200</xdr:rowOff>
    </xdr:to>
    <xdr:sp macro="" textlink="">
      <xdr:nvSpPr>
        <xdr:cNvPr id="35" name="Line 12"/>
        <xdr:cNvSpPr>
          <a:spLocks noChangeShapeType="1"/>
        </xdr:cNvSpPr>
      </xdr:nvSpPr>
      <xdr:spPr bwMode="auto">
        <a:xfrm flipV="1">
          <a:off x="3705225" y="1297305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542926</xdr:colOff>
      <xdr:row>12</xdr:row>
      <xdr:rowOff>38100</xdr:rowOff>
    </xdr:from>
    <xdr:to>
      <xdr:col>10</xdr:col>
      <xdr:colOff>57151</xdr:colOff>
      <xdr:row>37</xdr:row>
      <xdr:rowOff>19050</xdr:rowOff>
    </xdr:to>
    <xdr:cxnSp macro="">
      <xdr:nvCxnSpPr>
        <xdr:cNvPr id="36" name="カギ線コネクタ 35"/>
        <xdr:cNvCxnSpPr/>
      </xdr:nvCxnSpPr>
      <xdr:spPr>
        <a:xfrm rot="5400000">
          <a:off x="1228726" y="4000500"/>
          <a:ext cx="7858125" cy="5248275"/>
        </a:xfrm>
        <a:prstGeom prst="bentConnector3">
          <a:avLst>
            <a:gd name="adj1" fmla="val 9668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57</xdr:row>
      <xdr:rowOff>108858</xdr:rowOff>
    </xdr:from>
    <xdr:to>
      <xdr:col>7</xdr:col>
      <xdr:colOff>962025</xdr:colOff>
      <xdr:row>57</xdr:row>
      <xdr:rowOff>108858</xdr:rowOff>
    </xdr:to>
    <xdr:sp macro="" textlink="">
      <xdr:nvSpPr>
        <xdr:cNvPr id="37" name="Line 12"/>
        <xdr:cNvSpPr>
          <a:spLocks noChangeShapeType="1"/>
        </xdr:cNvSpPr>
      </xdr:nvSpPr>
      <xdr:spPr bwMode="auto">
        <a:xfrm flipV="1">
          <a:off x="3676650" y="15253608"/>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40821</xdr:colOff>
      <xdr:row>61</xdr:row>
      <xdr:rowOff>136072</xdr:rowOff>
    </xdr:from>
    <xdr:to>
      <xdr:col>6</xdr:col>
      <xdr:colOff>12246</xdr:colOff>
      <xdr:row>61</xdr:row>
      <xdr:rowOff>136072</xdr:rowOff>
    </xdr:to>
    <xdr:sp macro="" textlink="">
      <xdr:nvSpPr>
        <xdr:cNvPr id="38" name="Line 1"/>
        <xdr:cNvSpPr>
          <a:spLocks noChangeShapeType="1"/>
        </xdr:cNvSpPr>
      </xdr:nvSpPr>
      <xdr:spPr bwMode="auto">
        <a:xfrm>
          <a:off x="3717471" y="16233322"/>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3"/>
  <sheetViews>
    <sheetView tabSelected="1" view="pageBreakPreview" zoomScale="90" zoomScaleNormal="98" zoomScaleSheetLayoutView="90" workbookViewId="0">
      <selection activeCell="C7" sqref="C7"/>
    </sheetView>
  </sheetViews>
  <sheetFormatPr defaultRowHeight="13.5"/>
  <cols>
    <col min="1" max="1" width="9.25" style="292" customWidth="1"/>
    <col min="2" max="2" width="9" style="292" customWidth="1"/>
    <col min="3" max="3" width="17.5" style="292" customWidth="1"/>
    <col min="4" max="4" width="8.625" style="292" customWidth="1"/>
    <col min="5" max="5" width="9" style="292" customWidth="1"/>
    <col min="6" max="6" width="26.75" style="292" customWidth="1"/>
    <col min="7" max="7" width="3" style="292" customWidth="1"/>
    <col min="8" max="8" width="3.25" style="292" customWidth="1"/>
    <col min="9" max="9" width="9.5" style="292" customWidth="1"/>
    <col min="10" max="10" width="26" style="292" customWidth="1"/>
    <col min="11" max="11" width="2.125" style="292" customWidth="1"/>
    <col min="12" max="12" width="3.25" style="292" customWidth="1"/>
    <col min="13" max="13" width="18.75" style="292" customWidth="1"/>
    <col min="14" max="14" width="14.375" style="292" customWidth="1"/>
    <col min="15" max="16384" width="9" style="292"/>
  </cols>
  <sheetData>
    <row r="1" spans="1:16" ht="33.75" customHeight="1">
      <c r="A1" s="317" t="s">
        <v>491</v>
      </c>
      <c r="B1" s="317"/>
      <c r="C1" s="317"/>
      <c r="D1" s="317"/>
      <c r="E1" s="317"/>
      <c r="F1" s="318"/>
      <c r="G1" s="317"/>
      <c r="H1" s="317"/>
      <c r="I1" s="317"/>
      <c r="J1" s="317"/>
      <c r="K1" s="291"/>
      <c r="L1" s="291"/>
      <c r="M1" s="291"/>
      <c r="N1" s="291"/>
      <c r="O1" s="291"/>
      <c r="P1" s="291"/>
    </row>
    <row r="2" spans="1:16">
      <c r="A2" s="293"/>
      <c r="B2" s="291"/>
      <c r="C2" s="291"/>
      <c r="D2" s="291"/>
      <c r="E2" s="291"/>
      <c r="F2" s="291"/>
      <c r="G2" s="291"/>
      <c r="H2" s="291"/>
      <c r="I2" s="291"/>
      <c r="J2" s="291"/>
      <c r="K2" s="291"/>
      <c r="L2" s="291"/>
      <c r="M2" s="291"/>
      <c r="N2" s="291"/>
      <c r="O2" s="291"/>
      <c r="P2" s="291"/>
    </row>
    <row r="3" spans="1:16" ht="14.25">
      <c r="A3" s="294" t="s">
        <v>388</v>
      </c>
      <c r="B3" s="295"/>
      <c r="C3" s="295"/>
      <c r="D3" s="295"/>
      <c r="E3" s="295"/>
      <c r="F3" s="295"/>
      <c r="G3" s="295"/>
      <c r="H3" s="295"/>
      <c r="I3" s="295"/>
      <c r="J3" s="295"/>
      <c r="K3" s="295"/>
      <c r="L3" s="291"/>
      <c r="M3" s="291"/>
      <c r="N3" s="291"/>
      <c r="O3" s="291"/>
      <c r="P3" s="291"/>
    </row>
    <row r="4" spans="1:16" ht="14.25">
      <c r="A4" s="295"/>
      <c r="B4" s="295"/>
      <c r="C4" s="295"/>
      <c r="D4" s="295"/>
      <c r="E4" s="295"/>
      <c r="F4" s="295"/>
      <c r="G4" s="295"/>
      <c r="H4" s="295"/>
      <c r="I4" s="295"/>
      <c r="J4" s="295"/>
      <c r="K4" s="295"/>
      <c r="L4" s="291"/>
      <c r="M4" s="291"/>
      <c r="N4" s="291"/>
      <c r="O4" s="291"/>
      <c r="P4" s="291"/>
    </row>
    <row r="5" spans="1:16" ht="14.25">
      <c r="A5" s="296" t="s">
        <v>389</v>
      </c>
      <c r="B5" s="295" t="s">
        <v>390</v>
      </c>
      <c r="C5" s="295"/>
      <c r="D5" s="295"/>
      <c r="E5" s="295"/>
      <c r="F5" s="295"/>
      <c r="G5" s="295"/>
      <c r="H5" s="295"/>
      <c r="I5" s="295"/>
      <c r="J5" s="295"/>
      <c r="K5" s="295"/>
      <c r="L5" s="291"/>
      <c r="M5" s="291"/>
      <c r="N5" s="291"/>
      <c r="O5" s="291"/>
      <c r="P5" s="291"/>
    </row>
    <row r="6" spans="1:16" ht="15" thickBot="1">
      <c r="A6" s="296"/>
      <c r="B6" s="295"/>
      <c r="C6" s="295"/>
      <c r="D6" s="295"/>
      <c r="E6" s="295"/>
      <c r="F6" s="295"/>
      <c r="G6" s="295"/>
      <c r="H6" s="295"/>
      <c r="I6" s="295"/>
      <c r="J6" s="295"/>
      <c r="K6" s="295"/>
      <c r="L6" s="291"/>
      <c r="M6" s="291"/>
      <c r="N6" s="291"/>
      <c r="O6" s="291"/>
      <c r="P6" s="291"/>
    </row>
    <row r="7" spans="1:16" ht="30" customHeight="1" thickTop="1" thickBot="1">
      <c r="A7" s="296"/>
      <c r="B7" s="295"/>
      <c r="C7" s="297"/>
      <c r="D7" s="295"/>
      <c r="E7" s="295"/>
      <c r="F7" s="295"/>
      <c r="G7" s="295"/>
      <c r="H7" s="295"/>
      <c r="I7" s="295"/>
      <c r="J7" s="295"/>
      <c r="K7" s="295"/>
      <c r="L7" s="291"/>
      <c r="M7" s="291"/>
      <c r="N7" s="291"/>
      <c r="O7" s="291"/>
      <c r="P7" s="291"/>
    </row>
    <row r="8" spans="1:16" ht="15" thickTop="1">
      <c r="A8" s="296"/>
      <c r="B8" s="295"/>
      <c r="C8" s="295"/>
      <c r="D8" s="295"/>
      <c r="E8" s="295"/>
      <c r="F8" s="295"/>
      <c r="G8" s="295"/>
      <c r="H8" s="295"/>
      <c r="I8" s="295"/>
      <c r="J8" s="295"/>
      <c r="K8" s="295"/>
      <c r="L8" s="291"/>
      <c r="M8" s="291"/>
      <c r="N8" s="291"/>
      <c r="O8" s="291"/>
      <c r="P8" s="291"/>
    </row>
    <row r="9" spans="1:16" ht="14.25" customHeight="1">
      <c r="A9" s="296" t="s">
        <v>391</v>
      </c>
      <c r="B9" s="298" t="s">
        <v>392</v>
      </c>
      <c r="C9" s="295"/>
      <c r="D9" s="295"/>
      <c r="E9" s="295"/>
      <c r="F9" s="295"/>
      <c r="G9" s="295"/>
      <c r="H9" s="295"/>
      <c r="I9" s="295"/>
      <c r="J9" s="295"/>
      <c r="K9" s="295"/>
      <c r="L9" s="291"/>
      <c r="M9" s="291"/>
      <c r="N9" s="291"/>
      <c r="O9" s="291"/>
      <c r="P9" s="291"/>
    </row>
    <row r="10" spans="1:16" ht="15" thickBot="1">
      <c r="A10" s="296"/>
      <c r="B10" s="295"/>
      <c r="C10" s="295"/>
      <c r="D10" s="295"/>
      <c r="E10" s="295"/>
      <c r="F10" s="295"/>
      <c r="G10" s="295"/>
      <c r="H10" s="295"/>
      <c r="I10" s="295"/>
      <c r="J10" s="295"/>
      <c r="K10" s="295"/>
      <c r="L10" s="291"/>
      <c r="M10" s="291"/>
      <c r="N10" s="291"/>
      <c r="O10" s="291"/>
      <c r="P10" s="291"/>
    </row>
    <row r="11" spans="1:16" ht="30" customHeight="1" thickTop="1" thickBot="1">
      <c r="A11" s="296"/>
      <c r="B11" s="295"/>
      <c r="C11" s="299" t="s">
        <v>542</v>
      </c>
      <c r="D11" s="295"/>
      <c r="E11" s="295"/>
      <c r="F11" s="295"/>
      <c r="G11" s="295"/>
      <c r="H11" s="295"/>
      <c r="I11" s="295"/>
      <c r="J11" s="295"/>
      <c r="K11" s="295"/>
      <c r="L11" s="300"/>
      <c r="M11" s="291"/>
      <c r="N11" s="291"/>
      <c r="O11" s="291"/>
      <c r="P11" s="291"/>
    </row>
    <row r="12" spans="1:16" ht="15" thickTop="1">
      <c r="A12" s="296"/>
      <c r="B12" s="295"/>
      <c r="C12" s="295"/>
      <c r="D12" s="295"/>
      <c r="E12" s="295"/>
      <c r="F12" s="295"/>
      <c r="G12" s="295"/>
      <c r="H12" s="295"/>
      <c r="I12" s="295"/>
      <c r="J12" s="295"/>
      <c r="K12" s="295"/>
      <c r="L12" s="300"/>
      <c r="M12" s="291"/>
      <c r="N12" s="291"/>
      <c r="O12" s="291"/>
      <c r="P12" s="291"/>
    </row>
    <row r="13" spans="1:16" ht="36.75" customHeight="1">
      <c r="A13" s="296"/>
      <c r="B13" s="478" t="s">
        <v>465</v>
      </c>
      <c r="C13" s="478"/>
      <c r="D13" s="478"/>
      <c r="E13" s="478"/>
      <c r="F13" s="478"/>
      <c r="G13" s="478"/>
      <c r="H13" s="478"/>
      <c r="I13" s="478"/>
      <c r="J13" s="478"/>
      <c r="K13" s="478"/>
      <c r="L13" s="478"/>
      <c r="M13" s="478"/>
      <c r="N13" s="301"/>
      <c r="O13" s="301"/>
      <c r="P13" s="301"/>
    </row>
    <row r="14" spans="1:16" ht="36.75" customHeight="1">
      <c r="A14" s="296"/>
      <c r="B14" s="478"/>
      <c r="C14" s="478"/>
      <c r="D14" s="478"/>
      <c r="E14" s="478"/>
      <c r="F14" s="478"/>
      <c r="G14" s="478"/>
      <c r="H14" s="478"/>
      <c r="I14" s="478"/>
      <c r="J14" s="478"/>
      <c r="K14" s="478"/>
      <c r="L14" s="478"/>
      <c r="M14" s="478"/>
      <c r="N14" s="301"/>
      <c r="O14" s="301"/>
      <c r="P14" s="301"/>
    </row>
    <row r="15" spans="1:16" ht="14.25">
      <c r="A15" s="296"/>
      <c r="B15" s="295"/>
      <c r="C15" s="295"/>
      <c r="D15" s="295"/>
      <c r="E15" s="295"/>
      <c r="F15" s="295"/>
      <c r="G15" s="295"/>
      <c r="H15" s="295"/>
      <c r="I15" s="295"/>
      <c r="J15" s="295"/>
      <c r="K15" s="295"/>
      <c r="L15" s="300"/>
      <c r="M15" s="291"/>
      <c r="N15" s="291"/>
      <c r="O15" s="291"/>
      <c r="P15" s="291"/>
    </row>
    <row r="16" spans="1:16" ht="20.25" customHeight="1">
      <c r="A16" s="302" t="s">
        <v>393</v>
      </c>
      <c r="B16" s="479" t="s">
        <v>493</v>
      </c>
      <c r="C16" s="479"/>
      <c r="D16" s="479"/>
      <c r="E16" s="479"/>
      <c r="F16" s="479"/>
      <c r="G16" s="479"/>
      <c r="H16" s="479"/>
      <c r="I16" s="479"/>
      <c r="J16" s="479"/>
      <c r="K16" s="479"/>
      <c r="L16" s="479"/>
      <c r="M16" s="479"/>
      <c r="N16" s="301"/>
      <c r="O16" s="301"/>
      <c r="P16" s="291"/>
    </row>
    <row r="17" spans="1:17" ht="20.25" customHeight="1">
      <c r="A17" s="302"/>
      <c r="B17" s="409" t="s">
        <v>492</v>
      </c>
      <c r="C17" s="401"/>
      <c r="D17" s="401"/>
      <c r="E17" s="401"/>
      <c r="F17" s="401"/>
      <c r="G17" s="401"/>
      <c r="H17" s="401"/>
      <c r="I17" s="401"/>
      <c r="J17" s="401"/>
      <c r="K17" s="401"/>
      <c r="L17" s="401"/>
      <c r="M17" s="401"/>
      <c r="N17" s="301"/>
      <c r="O17" s="301"/>
      <c r="P17" s="291"/>
    </row>
    <row r="18" spans="1:17" ht="20.25" customHeight="1">
      <c r="A18" s="302"/>
      <c r="B18" s="409"/>
      <c r="C18" s="401"/>
      <c r="D18" s="401"/>
      <c r="E18" s="401"/>
      <c r="F18" s="401"/>
      <c r="G18" s="401"/>
      <c r="H18" s="401"/>
      <c r="I18" s="401"/>
      <c r="J18" s="401"/>
      <c r="K18" s="401"/>
      <c r="L18" s="401"/>
      <c r="M18" s="401"/>
      <c r="N18" s="301"/>
      <c r="O18" s="301"/>
      <c r="P18" s="291"/>
    </row>
    <row r="19" spans="1:17" ht="20.25" customHeight="1">
      <c r="A19" s="302"/>
      <c r="B19" s="401"/>
      <c r="C19" s="401"/>
      <c r="D19" s="401"/>
      <c r="E19" s="401"/>
      <c r="F19" s="401"/>
      <c r="G19" s="401"/>
      <c r="H19" s="401"/>
      <c r="I19" s="401"/>
      <c r="J19" s="401"/>
      <c r="K19" s="401"/>
      <c r="L19" s="401"/>
      <c r="M19" s="401"/>
      <c r="N19" s="301"/>
      <c r="O19" s="301"/>
      <c r="P19" s="291"/>
    </row>
    <row r="20" spans="1:17" ht="20.25" customHeight="1">
      <c r="A20" s="302"/>
      <c r="B20" s="401"/>
      <c r="C20" s="401"/>
      <c r="D20" s="401"/>
      <c r="E20" s="401"/>
      <c r="F20" s="401"/>
      <c r="G20" s="401"/>
      <c r="H20" s="401"/>
      <c r="I20" s="401"/>
      <c r="J20" s="401"/>
      <c r="K20" s="401"/>
      <c r="L20" s="401"/>
      <c r="M20" s="401"/>
      <c r="N20" s="301"/>
      <c r="O20" s="301"/>
      <c r="P20" s="291"/>
    </row>
    <row r="21" spans="1:17" ht="20.25" customHeight="1">
      <c r="A21" s="296"/>
      <c r="B21" s="295"/>
      <c r="C21" s="295"/>
      <c r="D21" s="295"/>
      <c r="E21" s="295"/>
      <c r="F21" s="295"/>
      <c r="G21" s="295"/>
      <c r="H21" s="295"/>
      <c r="I21" s="295"/>
      <c r="J21" s="295"/>
      <c r="K21" s="295"/>
      <c r="L21" s="300"/>
      <c r="M21" s="291"/>
      <c r="N21" s="291"/>
      <c r="O21" s="291"/>
      <c r="P21" s="291"/>
    </row>
    <row r="22" spans="1:17" ht="10.5" customHeight="1">
      <c r="A22" s="296"/>
      <c r="B22" s="295"/>
      <c r="C22" s="295"/>
      <c r="D22" s="295"/>
      <c r="E22" s="295"/>
      <c r="F22" s="295"/>
      <c r="G22" s="295"/>
      <c r="H22" s="295"/>
      <c r="I22" s="295"/>
      <c r="J22" s="295"/>
      <c r="K22" s="295"/>
      <c r="L22" s="300"/>
      <c r="M22" s="291"/>
      <c r="N22" s="291"/>
      <c r="O22" s="291"/>
      <c r="P22" s="291"/>
    </row>
    <row r="23" spans="1:17" ht="20.25" customHeight="1">
      <c r="A23" s="296"/>
      <c r="B23" s="479" t="s">
        <v>520</v>
      </c>
      <c r="C23" s="479"/>
      <c r="D23" s="479"/>
      <c r="E23" s="479"/>
      <c r="F23" s="479"/>
      <c r="G23" s="479"/>
      <c r="H23" s="479"/>
      <c r="I23" s="479"/>
      <c r="J23" s="479"/>
      <c r="K23" s="479"/>
      <c r="L23" s="479"/>
      <c r="M23" s="479"/>
      <c r="N23" s="291"/>
      <c r="O23" s="291"/>
      <c r="P23" s="291"/>
    </row>
    <row r="24" spans="1:17" ht="20.25" customHeight="1">
      <c r="A24" s="296"/>
      <c r="B24" s="479"/>
      <c r="C24" s="479"/>
      <c r="D24" s="479"/>
      <c r="E24" s="479"/>
      <c r="F24" s="479"/>
      <c r="G24" s="479"/>
      <c r="H24" s="479"/>
      <c r="I24" s="479"/>
      <c r="J24" s="479"/>
      <c r="K24" s="479"/>
      <c r="L24" s="479"/>
      <c r="M24" s="479"/>
      <c r="N24" s="291"/>
      <c r="O24" s="291"/>
      <c r="P24" s="291"/>
    </row>
    <row r="25" spans="1:17" ht="33" customHeight="1">
      <c r="A25" s="302" t="s">
        <v>394</v>
      </c>
      <c r="B25" s="480" t="s">
        <v>490</v>
      </c>
      <c r="C25" s="480"/>
      <c r="D25" s="480"/>
      <c r="E25" s="480"/>
      <c r="F25" s="480"/>
      <c r="G25" s="480"/>
      <c r="H25" s="480"/>
      <c r="I25" s="480"/>
      <c r="J25" s="480"/>
      <c r="K25" s="480"/>
      <c r="L25" s="480"/>
      <c r="M25" s="480"/>
      <c r="N25" s="291"/>
      <c r="O25" s="291"/>
      <c r="P25" s="291"/>
    </row>
    <row r="26" spans="1:17" ht="54" customHeight="1">
      <c r="A26" s="296"/>
      <c r="B26" s="481" t="s">
        <v>497</v>
      </c>
      <c r="C26" s="481"/>
      <c r="D26" s="481"/>
      <c r="E26" s="481"/>
      <c r="F26" s="481"/>
      <c r="G26" s="481"/>
      <c r="H26" s="481"/>
      <c r="I26" s="481"/>
      <c r="J26" s="481"/>
      <c r="K26" s="481"/>
      <c r="L26" s="481"/>
      <c r="M26" s="481"/>
      <c r="N26" s="291"/>
      <c r="O26" s="291"/>
      <c r="P26" s="291"/>
    </row>
    <row r="27" spans="1:17">
      <c r="A27" s="303"/>
      <c r="B27" s="304"/>
      <c r="C27" s="304"/>
      <c r="D27" s="304"/>
      <c r="E27" s="304"/>
      <c r="F27" s="304"/>
      <c r="G27" s="304"/>
      <c r="H27" s="304"/>
      <c r="I27" s="304"/>
      <c r="J27" s="304"/>
      <c r="K27" s="291"/>
      <c r="L27" s="291"/>
      <c r="M27" s="291"/>
      <c r="N27" s="291"/>
      <c r="O27" s="291"/>
      <c r="P27" s="291"/>
    </row>
    <row r="28" spans="1:17" s="307" customFormat="1">
      <c r="A28" s="482" t="s">
        <v>395</v>
      </c>
      <c r="B28" s="482"/>
      <c r="C28" s="482"/>
      <c r="D28" s="482"/>
      <c r="E28" s="482"/>
      <c r="F28" s="305"/>
      <c r="G28" s="305"/>
      <c r="H28" s="305"/>
      <c r="I28" s="404"/>
      <c r="J28" s="404"/>
      <c r="K28" s="404"/>
      <c r="L28" s="404"/>
      <c r="M28" s="404"/>
      <c r="N28" s="305"/>
      <c r="O28" s="305"/>
      <c r="P28" s="305"/>
      <c r="Q28" s="306"/>
    </row>
    <row r="29" spans="1:17" s="307" customFormat="1">
      <c r="A29" s="308">
        <v>11807</v>
      </c>
      <c r="B29" s="477" t="s">
        <v>473</v>
      </c>
      <c r="C29" s="477"/>
      <c r="D29" s="477"/>
      <c r="E29" s="477"/>
      <c r="F29" s="305"/>
      <c r="G29" s="305"/>
      <c r="H29" s="305"/>
      <c r="I29" s="403"/>
      <c r="J29" s="404"/>
      <c r="K29" s="404"/>
      <c r="L29" s="404"/>
      <c r="M29" s="404"/>
      <c r="N29" s="305"/>
      <c r="O29" s="305"/>
      <c r="P29" s="305"/>
      <c r="Q29" s="306"/>
    </row>
    <row r="30" spans="1:17" s="307" customFormat="1">
      <c r="A30" s="308">
        <v>11829</v>
      </c>
      <c r="B30" s="477" t="s">
        <v>474</v>
      </c>
      <c r="C30" s="477"/>
      <c r="D30" s="477"/>
      <c r="E30" s="477"/>
      <c r="F30" s="305"/>
      <c r="G30" s="305"/>
      <c r="H30" s="305"/>
      <c r="I30" s="403"/>
      <c r="J30" s="404"/>
      <c r="K30" s="404"/>
      <c r="L30" s="404"/>
      <c r="M30" s="404"/>
      <c r="N30" s="305"/>
      <c r="O30" s="305"/>
      <c r="P30" s="305"/>
      <c r="Q30" s="306"/>
    </row>
    <row r="31" spans="1:17" s="307" customFormat="1">
      <c r="A31" s="308">
        <v>11851</v>
      </c>
      <c r="B31" s="477" t="s">
        <v>543</v>
      </c>
      <c r="C31" s="477"/>
      <c r="D31" s="477"/>
      <c r="E31" s="477"/>
      <c r="F31" s="305"/>
      <c r="G31" s="305"/>
      <c r="H31" s="305"/>
      <c r="I31" s="403"/>
      <c r="J31" s="404"/>
      <c r="K31" s="404"/>
      <c r="L31" s="404"/>
      <c r="M31" s="404"/>
      <c r="N31" s="305"/>
      <c r="O31" s="305"/>
      <c r="P31" s="305"/>
      <c r="Q31" s="306"/>
    </row>
    <row r="32" spans="1:17" s="307" customFormat="1">
      <c r="A32" s="310"/>
      <c r="B32" s="305"/>
      <c r="C32" s="305"/>
      <c r="D32" s="305"/>
      <c r="E32" s="311"/>
      <c r="F32" s="305"/>
      <c r="G32" s="305"/>
      <c r="H32" s="305"/>
      <c r="I32" s="309"/>
      <c r="J32" s="305"/>
      <c r="K32" s="305"/>
      <c r="L32" s="305"/>
      <c r="M32" s="309"/>
      <c r="N32" s="305"/>
      <c r="O32" s="305"/>
      <c r="P32" s="305"/>
      <c r="Q32" s="306"/>
    </row>
    <row r="33" spans="1:17" s="314" customFormat="1">
      <c r="A33" s="483" t="s">
        <v>396</v>
      </c>
      <c r="B33" s="484"/>
      <c r="C33" s="484"/>
      <c r="D33" s="484"/>
      <c r="E33" s="484"/>
      <c r="F33" s="485"/>
      <c r="G33"/>
      <c r="H33"/>
      <c r="I33"/>
      <c r="J33"/>
      <c r="K33" s="312"/>
      <c r="L33" s="312"/>
      <c r="M33" s="312"/>
      <c r="N33" s="312"/>
      <c r="O33" s="312"/>
      <c r="P33" s="312"/>
      <c r="Q33" s="313"/>
    </row>
    <row r="34" spans="1:17" s="314" customFormat="1">
      <c r="A34" s="405">
        <v>71809</v>
      </c>
      <c r="B34" s="470" t="s">
        <v>477</v>
      </c>
      <c r="C34" s="471"/>
      <c r="D34" s="472" t="s">
        <v>521</v>
      </c>
      <c r="E34" s="472"/>
      <c r="F34" s="473"/>
      <c r="G34"/>
      <c r="H34"/>
      <c r="I34"/>
      <c r="J34"/>
      <c r="K34" s="312"/>
      <c r="L34" s="312"/>
      <c r="M34" s="312"/>
      <c r="N34" s="312"/>
      <c r="O34" s="315"/>
      <c r="P34" s="315"/>
      <c r="Q34" s="316"/>
    </row>
    <row r="35" spans="1:17" s="314" customFormat="1" ht="18.75" customHeight="1">
      <c r="A35" s="405">
        <v>71810</v>
      </c>
      <c r="B35" s="470" t="s">
        <v>477</v>
      </c>
      <c r="C35" s="471"/>
      <c r="D35" s="474" t="s">
        <v>485</v>
      </c>
      <c r="E35" s="474"/>
      <c r="F35" s="475"/>
      <c r="G35"/>
      <c r="H35"/>
      <c r="I35" s="469"/>
      <c r="J35"/>
      <c r="K35" s="312"/>
      <c r="L35" s="312"/>
      <c r="M35" s="312"/>
      <c r="N35" s="312"/>
      <c r="O35" s="315"/>
      <c r="P35" s="315"/>
      <c r="Q35" s="316"/>
    </row>
    <row r="36" spans="1:17" s="314" customFormat="1" ht="13.5" customHeight="1">
      <c r="A36" s="405">
        <v>71828</v>
      </c>
      <c r="B36" s="470" t="s">
        <v>477</v>
      </c>
      <c r="C36" s="471"/>
      <c r="D36" s="474" t="s">
        <v>549</v>
      </c>
      <c r="E36" s="474"/>
      <c r="F36" s="475"/>
      <c r="G36"/>
      <c r="H36"/>
      <c r="I36"/>
      <c r="J36"/>
      <c r="K36" s="312"/>
      <c r="L36" s="312"/>
      <c r="M36" s="312"/>
      <c r="N36" s="312"/>
      <c r="O36" s="315"/>
      <c r="P36" s="315"/>
      <c r="Q36" s="316"/>
    </row>
    <row r="37" spans="1:17" s="314" customFormat="1" ht="13.5" customHeight="1">
      <c r="A37" s="405">
        <v>71841</v>
      </c>
      <c r="B37" s="470" t="s">
        <v>477</v>
      </c>
      <c r="C37" s="471"/>
      <c r="D37" s="474" t="s">
        <v>550</v>
      </c>
      <c r="E37" s="474"/>
      <c r="F37" s="475"/>
      <c r="G37"/>
      <c r="H37"/>
      <c r="I37"/>
      <c r="J37"/>
      <c r="K37" s="312"/>
      <c r="L37" s="312"/>
      <c r="M37" s="312"/>
      <c r="N37" s="312"/>
      <c r="O37" s="315"/>
      <c r="P37" s="315"/>
      <c r="Q37" s="316"/>
    </row>
    <row r="38" spans="1:17" s="314" customFormat="1" ht="13.5" customHeight="1">
      <c r="A38" s="405">
        <v>71842</v>
      </c>
      <c r="B38" s="470" t="s">
        <v>477</v>
      </c>
      <c r="C38" s="471"/>
      <c r="D38" s="474" t="s">
        <v>487</v>
      </c>
      <c r="E38" s="474"/>
      <c r="F38" s="475"/>
      <c r="G38"/>
      <c r="H38"/>
      <c r="I38"/>
      <c r="J38"/>
      <c r="K38" s="312"/>
      <c r="L38" s="312"/>
      <c r="M38" s="312"/>
      <c r="N38" s="312"/>
      <c r="O38" s="315"/>
      <c r="P38" s="315"/>
      <c r="Q38" s="316"/>
    </row>
    <row r="39" spans="1:17" s="314" customFormat="1" ht="13.5" customHeight="1">
      <c r="A39" s="405">
        <v>71849</v>
      </c>
      <c r="B39" s="470" t="s">
        <v>477</v>
      </c>
      <c r="C39" s="471"/>
      <c r="D39" s="474" t="s">
        <v>551</v>
      </c>
      <c r="E39" s="474"/>
      <c r="F39" s="475"/>
      <c r="G39"/>
      <c r="H39"/>
      <c r="I39"/>
      <c r="J39"/>
      <c r="K39" s="312"/>
      <c r="L39" s="312"/>
      <c r="M39" s="312"/>
      <c r="N39" s="312"/>
      <c r="O39" s="315"/>
      <c r="P39" s="315"/>
      <c r="Q39" s="316"/>
    </row>
    <row r="40" spans="1:17" s="314" customFormat="1" ht="13.5" customHeight="1">
      <c r="A40" s="405">
        <v>71853</v>
      </c>
      <c r="B40" s="470" t="s">
        <v>477</v>
      </c>
      <c r="C40" s="471"/>
      <c r="D40" s="474" t="s">
        <v>552</v>
      </c>
      <c r="E40" s="474"/>
      <c r="F40" s="475"/>
      <c r="G40"/>
      <c r="H40"/>
      <c r="I40"/>
      <c r="J40"/>
      <c r="K40" s="312"/>
      <c r="L40" s="312"/>
      <c r="M40" s="312"/>
      <c r="N40" s="312"/>
      <c r="O40" s="315"/>
      <c r="P40" s="315"/>
      <c r="Q40" s="316"/>
    </row>
    <row r="41" spans="1:17" s="314" customFormat="1" ht="13.5" customHeight="1">
      <c r="A41" s="405">
        <v>71855</v>
      </c>
      <c r="B41" s="470" t="s">
        <v>477</v>
      </c>
      <c r="C41" s="471"/>
      <c r="D41" s="476" t="s">
        <v>553</v>
      </c>
      <c r="E41" s="474"/>
      <c r="F41" s="475"/>
      <c r="G41"/>
      <c r="H41"/>
      <c r="I41"/>
      <c r="J41"/>
      <c r="K41" s="312"/>
      <c r="L41" s="312"/>
      <c r="M41" s="312"/>
      <c r="N41" s="312"/>
      <c r="O41" s="315"/>
      <c r="P41" s="315"/>
      <c r="Q41" s="316"/>
    </row>
    <row r="42" spans="1:17">
      <c r="C42" s="468"/>
      <c r="D42" s="468"/>
      <c r="E42" s="291"/>
      <c r="F42" s="291"/>
      <c r="G42" s="291"/>
      <c r="H42" s="291"/>
      <c r="I42" s="291"/>
      <c r="J42" s="291"/>
      <c r="K42" s="291"/>
      <c r="L42" s="291"/>
    </row>
    <row r="43" spans="1:17">
      <c r="I43" s="291"/>
      <c r="J43" s="291"/>
      <c r="K43" s="291"/>
      <c r="L43" s="291"/>
    </row>
  </sheetData>
  <sheetProtection algorithmName="SHA-512" hashValue="jhBhjYyNcd66sUHYfZLQ37D+6DM9tglN0x+y/2e5SYAxIiGput2NL/+8UMz8ovxek+BjrP0GrGRZAJXiRsS71A==" saltValue="rZ7SuX6A1BPwP/5hQADqRw==" spinCount="100000" sheet="1" objects="1" scenarios="1"/>
  <mergeCells count="26">
    <mergeCell ref="A33:F33"/>
    <mergeCell ref="B29:E29"/>
    <mergeCell ref="B30:E30"/>
    <mergeCell ref="B31:E31"/>
    <mergeCell ref="B13:M14"/>
    <mergeCell ref="B16:M16"/>
    <mergeCell ref="B25:M25"/>
    <mergeCell ref="B26:M26"/>
    <mergeCell ref="A28:E28"/>
    <mergeCell ref="B23:M24"/>
    <mergeCell ref="B40:C40"/>
    <mergeCell ref="B41:C41"/>
    <mergeCell ref="D34:F34"/>
    <mergeCell ref="D35:F35"/>
    <mergeCell ref="D36:F36"/>
    <mergeCell ref="D37:F37"/>
    <mergeCell ref="D38:F38"/>
    <mergeCell ref="D39:F39"/>
    <mergeCell ref="D40:F40"/>
    <mergeCell ref="D41:F41"/>
    <mergeCell ref="B34:C34"/>
    <mergeCell ref="B35:C35"/>
    <mergeCell ref="B36:C36"/>
    <mergeCell ref="B37:C37"/>
    <mergeCell ref="B38:C38"/>
    <mergeCell ref="B39:C39"/>
  </mergeCells>
  <phoneticPr fontId="3"/>
  <pageMargins left="0.7" right="0.7" top="0.75" bottom="0.75" header="0.3" footer="0.3"/>
  <pageSetup paperSize="9" scale="61"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showGridLines="0" view="pageBreakPreview" zoomScale="70" zoomScaleNormal="70" zoomScaleSheetLayoutView="70" workbookViewId="0">
      <selection activeCell="G7" sqref="G7"/>
    </sheetView>
  </sheetViews>
  <sheetFormatPr defaultRowHeight="14.25"/>
  <cols>
    <col min="1" max="1" width="1.875" style="1" customWidth="1"/>
    <col min="2" max="2" width="6.625" style="247" customWidth="1"/>
    <col min="3" max="3" width="24.625" style="1" customWidth="1"/>
    <col min="4" max="4" width="27.25" style="1" bestFit="1" customWidth="1"/>
    <col min="5" max="5" width="19.25" style="1" customWidth="1"/>
    <col min="6" max="6" width="12.625" style="1" customWidth="1"/>
    <col min="7" max="7" width="5.375" style="1" customWidth="1"/>
    <col min="8" max="8" width="12.625" style="1" customWidth="1"/>
    <col min="9" max="9" width="5.375" style="1" customWidth="1"/>
    <col min="10" max="10" width="6.75" style="1" customWidth="1"/>
    <col min="11" max="11" width="15.5" style="1" customWidth="1"/>
    <col min="12" max="12" width="4.375" style="1" customWidth="1"/>
    <col min="13" max="13" width="6.75" style="1" bestFit="1" customWidth="1"/>
    <col min="14" max="14" width="7.625" style="1" hidden="1" customWidth="1"/>
    <col min="15" max="19" width="9" style="1" hidden="1" customWidth="1"/>
    <col min="20" max="20" width="3.875" style="1" hidden="1" customWidth="1"/>
    <col min="21" max="21" width="0" style="1" hidden="1" customWidth="1"/>
    <col min="22" max="16384" width="9" style="1"/>
  </cols>
  <sheetData>
    <row r="1" spans="1:13" ht="20.25" customHeight="1">
      <c r="M1" s="163"/>
    </row>
    <row r="2" spans="1:13" s="130" customFormat="1" ht="30" customHeight="1">
      <c r="A2" s="111" t="s">
        <v>469</v>
      </c>
      <c r="B2" s="111"/>
      <c r="M2" s="131" t="str">
        <f>IF('実績報告書１ページ '!V2="","",'実績報告書１ページ '!V2&amp;"_"&amp;'実績報告書１ページ '!O2)</f>
        <v/>
      </c>
    </row>
    <row r="3" spans="1:13" s="134" customFormat="1" ht="13.5"/>
    <row r="4" spans="1:13" ht="24.75" customHeight="1">
      <c r="B4" s="755" t="s">
        <v>175</v>
      </c>
      <c r="C4" s="755"/>
      <c r="D4" s="191" t="s">
        <v>18</v>
      </c>
      <c r="E4" s="794" t="s">
        <v>176</v>
      </c>
      <c r="F4" s="795"/>
      <c r="G4" s="795"/>
      <c r="H4" s="795"/>
      <c r="I4" s="795"/>
      <c r="J4" s="998"/>
      <c r="K4" s="1000" t="s">
        <v>177</v>
      </c>
      <c r="L4" s="1001"/>
      <c r="M4" s="811" t="s">
        <v>21</v>
      </c>
    </row>
    <row r="5" spans="1:13" ht="24" customHeight="1">
      <c r="B5" s="755"/>
      <c r="C5" s="755"/>
      <c r="D5" s="192" t="s">
        <v>19</v>
      </c>
      <c r="E5" s="796"/>
      <c r="F5" s="797"/>
      <c r="G5" s="797"/>
      <c r="H5" s="797"/>
      <c r="I5" s="797"/>
      <c r="J5" s="999"/>
      <c r="K5" s="796" t="s">
        <v>20</v>
      </c>
      <c r="L5" s="999"/>
      <c r="M5" s="1002"/>
    </row>
    <row r="6" spans="1:13" s="247" customFormat="1" ht="30" customHeight="1">
      <c r="B6" s="268" t="s">
        <v>349</v>
      </c>
      <c r="C6" s="268"/>
      <c r="D6" s="116">
        <v>4000</v>
      </c>
      <c r="E6" s="946" t="s">
        <v>350</v>
      </c>
      <c r="F6" s="947"/>
      <c r="G6" s="132" t="s">
        <v>172</v>
      </c>
      <c r="H6" s="284" t="str">
        <f>IF('4ページ'!K32=0,"",'4ページ'!K32)</f>
        <v/>
      </c>
      <c r="I6" s="121" t="s">
        <v>167</v>
      </c>
      <c r="J6" s="250" t="s">
        <v>173</v>
      </c>
      <c r="K6" s="249" t="str">
        <f>IF(H6="","",D6*H6)</f>
        <v/>
      </c>
      <c r="L6" s="250" t="s">
        <v>54</v>
      </c>
      <c r="M6" s="248"/>
    </row>
    <row r="7" spans="1:13" ht="37.5" customHeight="1">
      <c r="B7" s="961" t="s">
        <v>351</v>
      </c>
      <c r="C7" s="963" t="s">
        <v>226</v>
      </c>
      <c r="D7" s="116">
        <v>400</v>
      </c>
      <c r="E7" s="965" t="s">
        <v>343</v>
      </c>
      <c r="F7" s="750"/>
      <c r="G7" s="132" t="s">
        <v>172</v>
      </c>
      <c r="H7" s="285">
        <f>IF('5ページ'!I34&gt;2000,'5ページ'!O8,0)</f>
        <v>0</v>
      </c>
      <c r="I7" s="121" t="s">
        <v>167</v>
      </c>
      <c r="J7" s="198" t="s">
        <v>173</v>
      </c>
      <c r="K7" s="978" t="str">
        <f>IF(H7+H8=0,"",IF(H7=0,D8*H8,D7*H7))</f>
        <v/>
      </c>
      <c r="L7" s="981" t="s">
        <v>54</v>
      </c>
      <c r="M7" s="986" t="s">
        <v>225</v>
      </c>
    </row>
    <row r="8" spans="1:13" ht="37.5" customHeight="1">
      <c r="B8" s="962"/>
      <c r="C8" s="963"/>
      <c r="D8" s="117" t="str">
        <f>IF(AND('5ページ'!I34="",'5ページ'!I34&gt;2000),"又は　    　円",ROUNDDOWN(1600000/('5ページ'!G32)-400,-1))</f>
        <v>又は　    　円</v>
      </c>
      <c r="E8" s="989" t="s">
        <v>343</v>
      </c>
      <c r="F8" s="776"/>
      <c r="G8" s="991" t="s">
        <v>172</v>
      </c>
      <c r="H8" s="993">
        <f>IF('5ページ'!I34&gt;2000,0,'5ページ'!O8)</f>
        <v>0</v>
      </c>
      <c r="I8" s="995" t="s">
        <v>167</v>
      </c>
      <c r="J8" s="982" t="s">
        <v>173</v>
      </c>
      <c r="K8" s="979"/>
      <c r="L8" s="982"/>
      <c r="M8" s="987"/>
    </row>
    <row r="9" spans="1:13" ht="59.25" customHeight="1">
      <c r="B9" s="962"/>
      <c r="C9" s="964"/>
      <c r="D9" s="188" t="s">
        <v>230</v>
      </c>
      <c r="E9" s="990"/>
      <c r="F9" s="753"/>
      <c r="G9" s="992"/>
      <c r="H9" s="994"/>
      <c r="I9" s="996"/>
      <c r="J9" s="983"/>
      <c r="K9" s="980"/>
      <c r="L9" s="983"/>
      <c r="M9" s="988"/>
    </row>
    <row r="10" spans="1:13" ht="45.75" customHeight="1">
      <c r="B10" s="962"/>
      <c r="C10" s="202" t="s">
        <v>227</v>
      </c>
      <c r="D10" s="117" t="s">
        <v>228</v>
      </c>
      <c r="E10" s="189" t="s">
        <v>344</v>
      </c>
      <c r="F10" s="286">
        <f>SUM('5ページ'!E14:H14)</f>
        <v>0</v>
      </c>
      <c r="G10" s="947" t="s">
        <v>345</v>
      </c>
      <c r="H10" s="997"/>
      <c r="I10" s="984">
        <f>SUM('5ページ'!I14:N14)</f>
        <v>0</v>
      </c>
      <c r="J10" s="985"/>
      <c r="K10" s="194">
        <f>F10*400+I10*800</f>
        <v>0</v>
      </c>
      <c r="L10" s="199" t="s">
        <v>54</v>
      </c>
      <c r="M10" s="196"/>
    </row>
    <row r="11" spans="1:13" ht="30" customHeight="1">
      <c r="B11" s="962"/>
      <c r="C11" s="145" t="s">
        <v>229</v>
      </c>
      <c r="D11" s="116">
        <v>800</v>
      </c>
      <c r="E11" s="965" t="s">
        <v>346</v>
      </c>
      <c r="F11" s="750"/>
      <c r="G11" s="132" t="s">
        <v>172</v>
      </c>
      <c r="H11" s="285">
        <f>SUM('5ページ'!E20:N20,'5ページ'!E26:N26)</f>
        <v>0</v>
      </c>
      <c r="I11" s="121" t="s">
        <v>167</v>
      </c>
      <c r="J11" s="198" t="s">
        <v>173</v>
      </c>
      <c r="K11" s="197">
        <f>IF(H11="","",D11*H11)</f>
        <v>0</v>
      </c>
      <c r="L11" s="198" t="s">
        <v>54</v>
      </c>
      <c r="M11" s="200"/>
    </row>
    <row r="12" spans="1:13" ht="50.1" customHeight="1">
      <c r="B12" s="962"/>
      <c r="C12" s="207" t="s">
        <v>244</v>
      </c>
      <c r="D12" s="144"/>
      <c r="E12" s="966"/>
      <c r="F12" s="967"/>
      <c r="G12" s="953"/>
      <c r="H12" s="953"/>
      <c r="I12" s="953"/>
      <c r="J12" s="954"/>
      <c r="K12" s="955"/>
      <c r="L12" s="954"/>
      <c r="M12" s="72"/>
    </row>
    <row r="13" spans="1:13" ht="30" customHeight="1">
      <c r="B13" s="962"/>
      <c r="C13" s="145" t="s">
        <v>245</v>
      </c>
      <c r="D13" s="118">
        <v>150</v>
      </c>
      <c r="E13" s="946" t="s">
        <v>239</v>
      </c>
      <c r="F13" s="947"/>
      <c r="G13" s="132" t="s">
        <v>172</v>
      </c>
      <c r="H13" s="285" t="str">
        <f>IF(SUM('5ページ'!G8,'5ページ'!J14,'5ページ'!G20,'5ページ'!G26)=0,"",SUM('5ページ'!G8,'5ページ'!J14,'5ページ'!G20,'5ページ'!G26))</f>
        <v/>
      </c>
      <c r="I13" s="121" t="s">
        <v>167</v>
      </c>
      <c r="J13" s="198" t="s">
        <v>173</v>
      </c>
      <c r="K13" s="193" t="str">
        <f>IF(H13="","",D13*H13)</f>
        <v/>
      </c>
      <c r="L13" s="198" t="s">
        <v>54</v>
      </c>
      <c r="M13" s="201"/>
    </row>
    <row r="14" spans="1:13" ht="30" customHeight="1">
      <c r="B14" s="962"/>
      <c r="C14" s="145" t="s">
        <v>246</v>
      </c>
      <c r="D14" s="116">
        <v>300</v>
      </c>
      <c r="E14" s="946" t="s">
        <v>240</v>
      </c>
      <c r="F14" s="947"/>
      <c r="G14" s="132" t="s">
        <v>172</v>
      </c>
      <c r="H14" s="285" t="str">
        <f>IF(SUM('5ページ'!I8,'5ページ'!L14,'5ページ'!I20,'5ページ'!I26)=0,"",SUM('5ページ'!I8,'5ページ'!L14,'5ページ'!I20,'5ページ'!I26))</f>
        <v/>
      </c>
      <c r="I14" s="121" t="s">
        <v>167</v>
      </c>
      <c r="J14" s="198" t="s">
        <v>173</v>
      </c>
      <c r="K14" s="193" t="str">
        <f>IF(H14="","",D14*H14)</f>
        <v/>
      </c>
      <c r="L14" s="198" t="s">
        <v>54</v>
      </c>
      <c r="M14" s="201"/>
    </row>
    <row r="15" spans="1:13" ht="30" customHeight="1">
      <c r="B15" s="962"/>
      <c r="C15" s="145" t="s">
        <v>247</v>
      </c>
      <c r="D15" s="118">
        <v>450</v>
      </c>
      <c r="E15" s="946" t="s">
        <v>347</v>
      </c>
      <c r="F15" s="947"/>
      <c r="G15" s="132" t="s">
        <v>172</v>
      </c>
      <c r="H15" s="285" t="str">
        <f>IF(SUM('5ページ'!L8,'5ページ'!N14,'5ページ'!L20,'5ページ'!L26)=0,"",SUM('5ページ'!L8,'5ページ'!N14,'5ページ'!L20,'5ページ'!L26))</f>
        <v/>
      </c>
      <c r="I15" s="121" t="s">
        <v>167</v>
      </c>
      <c r="J15" s="198" t="s">
        <v>173</v>
      </c>
      <c r="K15" s="193" t="str">
        <f>IF(H15="","",D15*H15)</f>
        <v/>
      </c>
      <c r="L15" s="198" t="s">
        <v>54</v>
      </c>
      <c r="M15" s="72"/>
    </row>
    <row r="16" spans="1:13" ht="50.1" customHeight="1">
      <c r="B16" s="962"/>
      <c r="C16" s="207" t="s">
        <v>243</v>
      </c>
      <c r="D16" s="144"/>
      <c r="E16" s="951"/>
      <c r="F16" s="952"/>
      <c r="G16" s="953"/>
      <c r="H16" s="953"/>
      <c r="I16" s="953"/>
      <c r="J16" s="954"/>
      <c r="K16" s="955"/>
      <c r="L16" s="954"/>
      <c r="M16" s="72"/>
    </row>
    <row r="17" spans="1:26" ht="30" customHeight="1">
      <c r="B17" s="962"/>
      <c r="C17" s="145" t="s">
        <v>248</v>
      </c>
      <c r="D17" s="118">
        <v>100</v>
      </c>
      <c r="E17" s="946" t="s">
        <v>241</v>
      </c>
      <c r="F17" s="947"/>
      <c r="G17" s="132" t="s">
        <v>172</v>
      </c>
      <c r="H17" s="285" t="str">
        <f>IF('5ページ'!F14=0,"",'5ページ'!F14)</f>
        <v/>
      </c>
      <c r="I17" s="121" t="s">
        <v>167</v>
      </c>
      <c r="J17" s="204" t="s">
        <v>173</v>
      </c>
      <c r="K17" s="203" t="str">
        <f>IF(H17="","",D17*H17)</f>
        <v/>
      </c>
      <c r="L17" s="204" t="s">
        <v>54</v>
      </c>
      <c r="M17" s="206"/>
    </row>
    <row r="18" spans="1:26" ht="30" customHeight="1">
      <c r="B18" s="962"/>
      <c r="C18" s="145" t="s">
        <v>249</v>
      </c>
      <c r="D18" s="116">
        <v>200</v>
      </c>
      <c r="E18" s="946" t="s">
        <v>242</v>
      </c>
      <c r="F18" s="947"/>
      <c r="G18" s="132" t="s">
        <v>172</v>
      </c>
      <c r="H18" s="285" t="str">
        <f>IF('5ページ'!G14=0,"",'5ページ'!G14)</f>
        <v/>
      </c>
      <c r="I18" s="121" t="s">
        <v>167</v>
      </c>
      <c r="J18" s="204" t="s">
        <v>173</v>
      </c>
      <c r="K18" s="203" t="str">
        <f>IF(H18="","",D18*H18)</f>
        <v/>
      </c>
      <c r="L18" s="204" t="s">
        <v>54</v>
      </c>
      <c r="M18" s="206"/>
    </row>
    <row r="19" spans="1:26" ht="30" customHeight="1" thickBot="1">
      <c r="B19" s="962"/>
      <c r="C19" s="145" t="s">
        <v>250</v>
      </c>
      <c r="D19" s="116">
        <v>300</v>
      </c>
      <c r="E19" s="959" t="s">
        <v>348</v>
      </c>
      <c r="F19" s="960"/>
      <c r="G19" s="132" t="s">
        <v>172</v>
      </c>
      <c r="H19" s="285" t="str">
        <f>IF('5ページ'!H14=0,"",'5ページ'!H14)</f>
        <v/>
      </c>
      <c r="I19" s="121" t="s">
        <v>167</v>
      </c>
      <c r="J19" s="204" t="s">
        <v>173</v>
      </c>
      <c r="K19" s="203" t="str">
        <f>IF(H19="","",D19*H19)</f>
        <v/>
      </c>
      <c r="L19" s="204" t="s">
        <v>54</v>
      </c>
      <c r="M19" s="72"/>
    </row>
    <row r="20" spans="1:26" ht="29.25" customHeight="1" thickTop="1" thickBot="1">
      <c r="B20" s="956" t="s">
        <v>171</v>
      </c>
      <c r="C20" s="957"/>
      <c r="D20" s="957"/>
      <c r="E20" s="957"/>
      <c r="F20" s="957"/>
      <c r="G20" s="957"/>
      <c r="H20" s="957"/>
      <c r="I20" s="957"/>
      <c r="J20" s="958"/>
      <c r="K20" s="125">
        <f>SUM(K6:K19)</f>
        <v>0</v>
      </c>
      <c r="L20" s="124" t="s">
        <v>54</v>
      </c>
      <c r="M20" s="123"/>
    </row>
    <row r="21" spans="1:26" ht="21.75" customHeight="1" thickTop="1">
      <c r="B21" s="252" t="s">
        <v>352</v>
      </c>
      <c r="C21" s="267"/>
      <c r="D21" s="267"/>
      <c r="E21" s="267"/>
      <c r="F21" s="267"/>
      <c r="G21" s="267"/>
      <c r="H21" s="267"/>
      <c r="I21" s="267"/>
      <c r="J21" s="267"/>
      <c r="K21" s="267"/>
      <c r="L21" s="267"/>
      <c r="M21" s="267"/>
    </row>
    <row r="22" spans="1:26" ht="18" customHeight="1">
      <c r="C22" s="195"/>
      <c r="D22" s="195"/>
      <c r="E22" s="195"/>
      <c r="F22" s="195"/>
      <c r="G22" s="195"/>
      <c r="H22" s="195"/>
      <c r="I22" s="195"/>
      <c r="J22" s="195"/>
      <c r="K22" s="195"/>
      <c r="L22" s="195"/>
      <c r="M22" s="195"/>
    </row>
    <row r="23" spans="1:26" ht="21" customHeight="1" thickBot="1">
      <c r="A23" s="122" t="s">
        <v>470</v>
      </c>
      <c r="B23" s="122"/>
      <c r="C23" s="237"/>
      <c r="D23" s="237"/>
      <c r="E23" s="237"/>
      <c r="F23" s="237"/>
      <c r="G23" s="237"/>
      <c r="H23" s="237"/>
      <c r="I23" s="237"/>
      <c r="J23" s="237"/>
      <c r="K23" s="237"/>
      <c r="L23" s="237"/>
      <c r="M23" s="158"/>
      <c r="N23" s="158"/>
      <c r="O23" s="158"/>
      <c r="P23" s="158"/>
      <c r="Q23" s="158"/>
      <c r="R23" s="158"/>
      <c r="S23" s="158"/>
      <c r="T23" s="158"/>
      <c r="U23" s="158"/>
      <c r="V23" s="158"/>
      <c r="W23" s="158"/>
      <c r="X23" s="158"/>
      <c r="Y23" s="158"/>
      <c r="Z23" s="158"/>
    </row>
    <row r="24" spans="1:26" ht="26.25" customHeight="1">
      <c r="A24" s="237"/>
      <c r="B24" s="970" t="s">
        <v>472</v>
      </c>
      <c r="C24" s="971"/>
      <c r="D24" s="972"/>
      <c r="E24" s="1004" t="s">
        <v>23</v>
      </c>
      <c r="F24" s="1004"/>
      <c r="G24" s="1004"/>
      <c r="H24" s="1004"/>
      <c r="I24" s="1005"/>
      <c r="J24" s="755" t="s">
        <v>301</v>
      </c>
      <c r="K24" s="755"/>
      <c r="L24" s="755"/>
      <c r="M24" s="211"/>
      <c r="N24" s="208"/>
      <c r="O24" s="208"/>
      <c r="P24" s="208"/>
      <c r="Q24" s="208"/>
      <c r="R24" s="208"/>
      <c r="S24" s="208"/>
      <c r="T24" s="208"/>
      <c r="U24" s="213"/>
      <c r="V24" s="213"/>
      <c r="W24" s="213"/>
      <c r="X24" s="213"/>
      <c r="Y24" s="213"/>
      <c r="Z24" s="158"/>
    </row>
    <row r="25" spans="1:26" ht="26.25" customHeight="1">
      <c r="A25" s="237"/>
      <c r="B25" s="973"/>
      <c r="C25" s="797"/>
      <c r="D25" s="974"/>
      <c r="E25" s="290" t="s">
        <v>237</v>
      </c>
      <c r="F25" s="1006" t="s">
        <v>238</v>
      </c>
      <c r="G25" s="1005"/>
      <c r="H25" s="1006" t="s">
        <v>76</v>
      </c>
      <c r="I25" s="1005"/>
      <c r="J25" s="755"/>
      <c r="K25" s="755"/>
      <c r="L25" s="755"/>
      <c r="M25" s="211"/>
      <c r="N25" s="818"/>
      <c r="O25" s="818"/>
      <c r="P25" s="818"/>
      <c r="Q25" s="818"/>
      <c r="R25" s="818"/>
      <c r="S25" s="818"/>
      <c r="T25" s="818"/>
      <c r="U25" s="1003"/>
      <c r="V25" s="1003"/>
      <c r="W25" s="213"/>
      <c r="X25" s="213"/>
      <c r="Y25" s="213"/>
      <c r="Z25" s="158"/>
    </row>
    <row r="26" spans="1:26" s="238" customFormat="1" ht="60" customHeight="1" thickBot="1">
      <c r="A26" s="237"/>
      <c r="B26" s="975">
        <f>K20</f>
        <v>0</v>
      </c>
      <c r="C26" s="976"/>
      <c r="D26" s="977"/>
      <c r="E26" s="402">
        <f>IF('２ページ'!I27="☑",'7ページ'!I6,"　　　　　円")</f>
        <v>0</v>
      </c>
      <c r="F26" s="968">
        <f>IF('２ページ'!I27="☑",SUM('7ページ'!I9:I31),"　　　　　円")</f>
        <v>0</v>
      </c>
      <c r="G26" s="969"/>
      <c r="H26" s="968">
        <f>IFERROR(IF('２ページ'!I27="☑",E26+F26,"　　　　　円"),"")</f>
        <v>0</v>
      </c>
      <c r="I26" s="969"/>
      <c r="J26" s="948">
        <f>IF('２ページ'!I27="☑",IF(B26&lt;H26,B26,H26),"　　　　　　円")</f>
        <v>0</v>
      </c>
      <c r="K26" s="949"/>
      <c r="L26" s="950"/>
      <c r="M26" s="209"/>
      <c r="N26" s="239"/>
      <c r="O26" s="239"/>
      <c r="P26" s="239"/>
      <c r="Q26" s="239"/>
      <c r="R26" s="239"/>
      <c r="S26" s="239"/>
      <c r="T26" s="239"/>
      <c r="U26" s="239"/>
      <c r="V26" s="239"/>
      <c r="W26" s="210"/>
      <c r="X26" s="210"/>
      <c r="Y26" s="210"/>
      <c r="Z26" s="237"/>
    </row>
    <row r="27" spans="1:26" s="238" customFormat="1" ht="18" customHeight="1">
      <c r="A27" s="212"/>
      <c r="B27" s="82" t="s">
        <v>353</v>
      </c>
      <c r="C27" s="212"/>
      <c r="D27" s="212"/>
      <c r="E27" s="212"/>
      <c r="F27" s="212"/>
      <c r="G27" s="212"/>
      <c r="H27" s="212"/>
      <c r="I27" s="212"/>
      <c r="J27" s="212"/>
      <c r="K27" s="212"/>
      <c r="L27" s="212"/>
      <c r="M27" s="212"/>
      <c r="N27" s="212"/>
      <c r="O27" s="212"/>
      <c r="P27" s="212"/>
      <c r="Q27" s="212"/>
      <c r="R27" s="212"/>
      <c r="S27" s="212"/>
      <c r="T27" s="212"/>
      <c r="U27" s="212"/>
      <c r="V27" s="212"/>
      <c r="W27" s="212"/>
      <c r="X27" s="212"/>
    </row>
    <row r="28" spans="1:26" ht="25.5" customHeight="1">
      <c r="A28" s="212"/>
      <c r="B28" s="212"/>
      <c r="C28" s="212"/>
      <c r="D28" s="212"/>
      <c r="E28" s="212"/>
      <c r="F28" s="212"/>
      <c r="G28" s="212"/>
      <c r="H28" s="212"/>
      <c r="I28" s="212"/>
      <c r="J28" s="212"/>
      <c r="K28" s="212"/>
      <c r="L28" s="212"/>
      <c r="M28" s="212"/>
      <c r="N28" s="212"/>
      <c r="O28" s="212"/>
      <c r="P28" s="212"/>
      <c r="Q28" s="212"/>
      <c r="R28" s="212"/>
      <c r="S28" s="212"/>
      <c r="T28" s="212"/>
      <c r="U28" s="212"/>
      <c r="V28" s="212"/>
      <c r="W28" s="212"/>
      <c r="X28" s="212"/>
    </row>
    <row r="29" spans="1:26" s="15" customFormat="1" ht="24.95" customHeight="1">
      <c r="A29" s="1"/>
      <c r="B29" s="247"/>
      <c r="C29" s="205"/>
      <c r="D29" s="205"/>
      <c r="E29" s="205"/>
      <c r="F29" s="205"/>
      <c r="G29" s="205"/>
      <c r="H29" s="205"/>
      <c r="I29" s="205"/>
      <c r="J29" s="205"/>
      <c r="K29" s="205"/>
      <c r="L29" s="205"/>
      <c r="M29" s="205"/>
      <c r="N29" s="1"/>
      <c r="O29" s="1"/>
      <c r="P29" s="1"/>
      <c r="Q29" s="1"/>
      <c r="R29" s="1"/>
      <c r="S29" s="1"/>
      <c r="T29" s="1"/>
      <c r="U29" s="1"/>
      <c r="V29" s="1"/>
      <c r="W29" s="1"/>
      <c r="X29" s="1"/>
    </row>
    <row r="30" spans="1:26" ht="24.75" customHeight="1">
      <c r="C30" s="205"/>
      <c r="D30" s="205"/>
      <c r="E30" s="205"/>
      <c r="F30" s="205"/>
      <c r="G30" s="205"/>
      <c r="H30" s="205"/>
      <c r="I30" s="205"/>
      <c r="J30" s="205"/>
      <c r="K30" s="205"/>
      <c r="L30" s="205"/>
      <c r="M30" s="205"/>
    </row>
    <row r="31" spans="1:26" ht="35.25" customHeight="1">
      <c r="C31" s="205"/>
      <c r="D31" s="205"/>
      <c r="E31" s="205"/>
      <c r="F31" s="205"/>
      <c r="G31" s="205"/>
      <c r="H31" s="205"/>
      <c r="I31" s="205"/>
      <c r="J31" s="205"/>
      <c r="K31" s="205"/>
      <c r="L31" s="205"/>
      <c r="M31" s="205"/>
    </row>
    <row r="41" spans="3:13" ht="17.25">
      <c r="C41" s="195"/>
      <c r="D41" s="195"/>
      <c r="E41" s="195"/>
      <c r="F41" s="195"/>
      <c r="G41" s="195"/>
      <c r="H41" s="195"/>
      <c r="I41" s="195"/>
      <c r="J41" s="195"/>
      <c r="K41" s="195"/>
      <c r="L41" s="195"/>
      <c r="M41" s="195"/>
    </row>
    <row r="42" spans="3:13" ht="17.25">
      <c r="C42" s="945"/>
      <c r="D42" s="945"/>
      <c r="E42" s="945"/>
      <c r="F42" s="945"/>
      <c r="G42" s="945"/>
      <c r="H42" s="945"/>
      <c r="I42" s="945"/>
      <c r="J42" s="945"/>
      <c r="K42" s="945"/>
      <c r="L42" s="945"/>
    </row>
  </sheetData>
  <sheetProtection algorithmName="SHA-512" hashValue="oSnWqNAx7a3KggirD4m3wjuf+w54r8Fm7MRJPIaC3zZOESeJQ+JOL3z/GtwyOjNy+AfI408/xFbkgcKm0ANf6A==" saltValue="JlnJtSfkGSE5CkkD1MwYVw==" spinCount="100000" sheet="1" selectLockedCells="1"/>
  <mergeCells count="43">
    <mergeCell ref="N25:T25"/>
    <mergeCell ref="U25:V25"/>
    <mergeCell ref="E24:I24"/>
    <mergeCell ref="J24:L25"/>
    <mergeCell ref="F25:G25"/>
    <mergeCell ref="H25:I25"/>
    <mergeCell ref="E6:F6"/>
    <mergeCell ref="B4:C5"/>
    <mergeCell ref="E4:J5"/>
    <mergeCell ref="K4:L4"/>
    <mergeCell ref="M4:M5"/>
    <mergeCell ref="K5:L5"/>
    <mergeCell ref="K7:K9"/>
    <mergeCell ref="L7:L9"/>
    <mergeCell ref="I10:J10"/>
    <mergeCell ref="M7:M9"/>
    <mergeCell ref="E8:F9"/>
    <mergeCell ref="G8:G9"/>
    <mergeCell ref="H8:H9"/>
    <mergeCell ref="I8:I9"/>
    <mergeCell ref="J8:J9"/>
    <mergeCell ref="G10:H10"/>
    <mergeCell ref="K12:L12"/>
    <mergeCell ref="F26:G26"/>
    <mergeCell ref="H26:I26"/>
    <mergeCell ref="B24:D25"/>
    <mergeCell ref="B26:D26"/>
    <mergeCell ref="C42:L42"/>
    <mergeCell ref="E14:F14"/>
    <mergeCell ref="E15:F15"/>
    <mergeCell ref="J26:L26"/>
    <mergeCell ref="E16:J16"/>
    <mergeCell ref="K16:L16"/>
    <mergeCell ref="E17:F17"/>
    <mergeCell ref="E18:F18"/>
    <mergeCell ref="B20:J20"/>
    <mergeCell ref="E19:F19"/>
    <mergeCell ref="B7:B19"/>
    <mergeCell ref="C7:C9"/>
    <mergeCell ref="E7:F7"/>
    <mergeCell ref="E13:F13"/>
    <mergeCell ref="E11:F11"/>
    <mergeCell ref="E12:J12"/>
  </mergeCells>
  <phoneticPr fontId="3"/>
  <pageMargins left="0.59055118110236227" right="0.51181102362204722" top="0.59055118110236227" bottom="0.51181102362204722" header="0.43307086614173229" footer="0.31496062992125984"/>
  <pageSetup paperSize="9" scale="62" orientation="portrait" r:id="rId1"/>
  <headerFooter alignWithMargins="0">
    <oddFooter>&amp;C&amp;14 6</oddFooter>
  </headerFooter>
  <colBreaks count="1" manualBreakCount="1">
    <brk id="14"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election activeCell="E8" sqref="E8"/>
    </sheetView>
  </sheetViews>
  <sheetFormatPr defaultRowHeight="15.75"/>
  <cols>
    <col min="1" max="1" width="3.375" style="15" customWidth="1"/>
    <col min="2" max="2" width="6.375" style="15" customWidth="1"/>
    <col min="3" max="3" width="18.25" style="15" customWidth="1"/>
    <col min="4" max="4" width="31.125" style="15" customWidth="1"/>
    <col min="5" max="5" width="18.125" style="15" customWidth="1"/>
    <col min="6" max="6" width="4.625" style="15" customWidth="1"/>
    <col min="7" max="7" width="18.125" style="15" customWidth="1"/>
    <col min="8" max="8" width="5.25" style="15" customWidth="1"/>
    <col min="9" max="9" width="18.125" style="15" customWidth="1"/>
    <col min="10" max="10" width="5.25" style="15" customWidth="1"/>
    <col min="11" max="16384" width="9" style="15"/>
  </cols>
  <sheetData>
    <row r="1" spans="1:10">
      <c r="J1" s="382" t="str">
        <f>IF('実績報告書１ページ '!V2="","",'実績報告書１ページ '!V2&amp;"_"&amp;'実績報告書１ページ '!O2)</f>
        <v/>
      </c>
    </row>
    <row r="2" spans="1:10" ht="19.5" customHeight="1">
      <c r="A2" s="34" t="s">
        <v>471</v>
      </c>
      <c r="J2" s="23"/>
    </row>
    <row r="3" spans="1:10" ht="6.75" customHeight="1"/>
    <row r="4" spans="1:10" ht="16.5" thickBot="1">
      <c r="B4" s="289" t="s">
        <v>140</v>
      </c>
    </row>
    <row r="5" spans="1:10" ht="40.5" customHeight="1" thickBot="1">
      <c r="B5" s="1007" t="s">
        <v>25</v>
      </c>
      <c r="C5" s="1008"/>
      <c r="D5" s="420" t="s">
        <v>26</v>
      </c>
      <c r="E5" s="1016" t="s">
        <v>498</v>
      </c>
      <c r="F5" s="1008"/>
      <c r="G5" s="1016" t="s">
        <v>499</v>
      </c>
      <c r="H5" s="1008"/>
      <c r="I5" s="1007" t="s">
        <v>27</v>
      </c>
      <c r="J5" s="1008"/>
    </row>
    <row r="6" spans="1:10" ht="38.1" customHeight="1">
      <c r="B6" s="1009" t="s">
        <v>28</v>
      </c>
      <c r="C6" s="1010"/>
      <c r="D6" s="435" t="s">
        <v>29</v>
      </c>
      <c r="E6" s="436"/>
      <c r="F6" s="437" t="s">
        <v>22</v>
      </c>
      <c r="G6" s="438" t="str">
        <f>IF(E6="","",ROUNDDOWN(E6*'8ページ'!H61,0))</f>
        <v/>
      </c>
      <c r="H6" s="437" t="s">
        <v>22</v>
      </c>
      <c r="I6" s="1038">
        <f>IF(AND(G6="",G7=""),0,SUM(G6,G7))</f>
        <v>0</v>
      </c>
      <c r="J6" s="1041" t="s">
        <v>22</v>
      </c>
    </row>
    <row r="7" spans="1:10" ht="21" customHeight="1">
      <c r="B7" s="1011"/>
      <c r="C7" s="1011"/>
      <c r="D7" s="1024" t="s">
        <v>150</v>
      </c>
      <c r="E7" s="439" t="str">
        <f>IF(E8="","",ROUNDDOWN('8ページ'!H51*E8,0))</f>
        <v/>
      </c>
      <c r="F7" s="1017" t="s">
        <v>54</v>
      </c>
      <c r="G7" s="1044" t="str">
        <f>IF(E7="","",ROUNDDOWN(E7*'8ページ'!H61,0))</f>
        <v/>
      </c>
      <c r="H7" s="1017" t="s">
        <v>54</v>
      </c>
      <c r="I7" s="1039"/>
      <c r="J7" s="1042"/>
    </row>
    <row r="8" spans="1:10" ht="38.1" customHeight="1" thickBot="1">
      <c r="B8" s="1012"/>
      <c r="C8" s="1012"/>
      <c r="D8" s="1025"/>
      <c r="E8" s="440"/>
      <c r="F8" s="1019"/>
      <c r="G8" s="1045"/>
      <c r="H8" s="1019"/>
      <c r="I8" s="1040"/>
      <c r="J8" s="1043"/>
    </row>
    <row r="9" spans="1:10" ht="38.1" customHeight="1">
      <c r="B9" s="1013" t="s">
        <v>30</v>
      </c>
      <c r="C9" s="1021" t="s">
        <v>117</v>
      </c>
      <c r="D9" s="441"/>
      <c r="E9" s="436"/>
      <c r="F9" s="437" t="s">
        <v>22</v>
      </c>
      <c r="G9" s="438" t="str">
        <f>IF(E9="","",ROUNDDOWN(E9*'8ページ'!H61,0))</f>
        <v/>
      </c>
      <c r="H9" s="437" t="s">
        <v>22</v>
      </c>
      <c r="I9" s="1046">
        <f>IF(AND(G9="",G12=""),0,SUM(G9:G13))</f>
        <v>0</v>
      </c>
      <c r="J9" s="1048" t="s">
        <v>22</v>
      </c>
    </row>
    <row r="10" spans="1:10" ht="38.1" customHeight="1">
      <c r="B10" s="1014"/>
      <c r="C10" s="1026"/>
      <c r="D10" s="442"/>
      <c r="E10" s="443"/>
      <c r="F10" s="444" t="s">
        <v>22</v>
      </c>
      <c r="G10" s="445" t="str">
        <f>IF(E10="","",ROUNDDOWN(E10*'8ページ'!H61,0))</f>
        <v/>
      </c>
      <c r="H10" s="444" t="s">
        <v>22</v>
      </c>
      <c r="I10" s="1039"/>
      <c r="J10" s="1049"/>
    </row>
    <row r="11" spans="1:10" ht="38.1" customHeight="1">
      <c r="B11" s="1014"/>
      <c r="C11" s="1026"/>
      <c r="D11" s="442"/>
      <c r="E11" s="443"/>
      <c r="F11" s="444" t="s">
        <v>22</v>
      </c>
      <c r="G11" s="445" t="str">
        <f>IF(E11="","",ROUNDDOWN(E11*'8ページ'!H61,0))</f>
        <v/>
      </c>
      <c r="H11" s="444" t="s">
        <v>22</v>
      </c>
      <c r="I11" s="1039"/>
      <c r="J11" s="1049"/>
    </row>
    <row r="12" spans="1:10" ht="20.25" customHeight="1">
      <c r="B12" s="1014"/>
      <c r="C12" s="1026"/>
      <c r="D12" s="446" t="s">
        <v>133</v>
      </c>
      <c r="E12" s="447" t="str">
        <f>IF(E13="","",ROUNDDOWN('8ページ'!J42*E13,0))</f>
        <v/>
      </c>
      <c r="F12" s="1017" t="s">
        <v>54</v>
      </c>
      <c r="G12" s="1051" t="str">
        <f>IF(E12="","",ROUNDDOWN(E12*'8ページ'!H61,0))</f>
        <v/>
      </c>
      <c r="H12" s="1017" t="s">
        <v>54</v>
      </c>
      <c r="I12" s="1039"/>
      <c r="J12" s="1049"/>
    </row>
    <row r="13" spans="1:10" ht="38.1" customHeight="1" thickBot="1">
      <c r="B13" s="1014"/>
      <c r="C13" s="1027"/>
      <c r="D13" s="448"/>
      <c r="E13" s="449"/>
      <c r="F13" s="1018"/>
      <c r="G13" s="1045"/>
      <c r="H13" s="1018"/>
      <c r="I13" s="1047"/>
      <c r="J13" s="1050"/>
    </row>
    <row r="14" spans="1:10" ht="20.25" customHeight="1">
      <c r="B14" s="1014"/>
      <c r="C14" s="1021" t="s">
        <v>118</v>
      </c>
      <c r="D14" s="1030"/>
      <c r="E14" s="450" t="str">
        <f>IF(E15="","",ROUNDDOWN('8ページ'!J42*E15,0))</f>
        <v/>
      </c>
      <c r="F14" s="1020" t="s">
        <v>22</v>
      </c>
      <c r="G14" s="1052" t="str">
        <f>IF(E14="","",ROUNDDOWN(E14*'8ページ'!H61,0))</f>
        <v/>
      </c>
      <c r="H14" s="1020" t="s">
        <v>22</v>
      </c>
      <c r="I14" s="1038">
        <f>IF(AND(G14="",G18=""),0,SUM(G14:G19))</f>
        <v>0</v>
      </c>
      <c r="J14" s="1041" t="s">
        <v>22</v>
      </c>
    </row>
    <row r="15" spans="1:10" ht="38.1" customHeight="1">
      <c r="B15" s="1014"/>
      <c r="C15" s="1022"/>
      <c r="D15" s="1029"/>
      <c r="E15" s="449"/>
      <c r="F15" s="1018"/>
      <c r="G15" s="1053"/>
      <c r="H15" s="1018"/>
      <c r="I15" s="1054"/>
      <c r="J15" s="1055"/>
    </row>
    <row r="16" spans="1:10" ht="20.25" customHeight="1">
      <c r="B16" s="1014"/>
      <c r="C16" s="1022"/>
      <c r="D16" s="1028"/>
      <c r="E16" s="447" t="str">
        <f>IF(E17="","",ROUNDDOWN('8ページ'!J42*E17,0))</f>
        <v/>
      </c>
      <c r="F16" s="1017" t="s">
        <v>54</v>
      </c>
      <c r="G16" s="1051" t="str">
        <f>IF(E16="","",ROUNDDOWN(E16*'8ページ'!H61,0))</f>
        <v/>
      </c>
      <c r="H16" s="1017" t="s">
        <v>54</v>
      </c>
      <c r="I16" s="1054"/>
      <c r="J16" s="1055"/>
    </row>
    <row r="17" spans="2:10" ht="38.1" customHeight="1">
      <c r="B17" s="1014"/>
      <c r="C17" s="1022"/>
      <c r="D17" s="1029"/>
      <c r="E17" s="449"/>
      <c r="F17" s="1018"/>
      <c r="G17" s="1053"/>
      <c r="H17" s="1018"/>
      <c r="I17" s="1054"/>
      <c r="J17" s="1055"/>
    </row>
    <row r="18" spans="2:10" ht="15" customHeight="1">
      <c r="B18" s="1014"/>
      <c r="C18" s="1022"/>
      <c r="D18" s="446" t="s">
        <v>74</v>
      </c>
      <c r="E18" s="1031"/>
      <c r="F18" s="1017" t="s">
        <v>22</v>
      </c>
      <c r="G18" s="1051" t="str">
        <f>IF(E18="","",ROUNDDOWN(E18*'8ページ'!H61,0))</f>
        <v/>
      </c>
      <c r="H18" s="1017" t="s">
        <v>22</v>
      </c>
      <c r="I18" s="1054"/>
      <c r="J18" s="1055"/>
    </row>
    <row r="19" spans="2:10" ht="38.1" customHeight="1" thickBot="1">
      <c r="B19" s="1014"/>
      <c r="C19" s="1023"/>
      <c r="D19" s="448"/>
      <c r="E19" s="1032"/>
      <c r="F19" s="1019"/>
      <c r="G19" s="1045"/>
      <c r="H19" s="1019"/>
      <c r="I19" s="1040"/>
      <c r="J19" s="1043"/>
    </row>
    <row r="20" spans="2:10" ht="20.25" customHeight="1" thickBot="1">
      <c r="B20" s="1015"/>
      <c r="C20" s="1026" t="s">
        <v>134</v>
      </c>
      <c r="D20" s="1030"/>
      <c r="E20" s="451" t="str">
        <f>IF(E21="","",ROUNDDOWN('8ページ'!J42*E21,0))</f>
        <v/>
      </c>
      <c r="F20" s="1034" t="s">
        <v>22</v>
      </c>
      <c r="G20" s="1052" t="str">
        <f>IF(E20="","",ROUNDDOWN(E20*'8ページ'!H61,0))</f>
        <v/>
      </c>
      <c r="H20" s="1034" t="s">
        <v>22</v>
      </c>
      <c r="I20" s="1056">
        <f>IF(AND(G20="",G28=""),0,SUM(G20:G31))</f>
        <v>0</v>
      </c>
      <c r="J20" s="1059" t="s">
        <v>135</v>
      </c>
    </row>
    <row r="21" spans="2:10" ht="38.1" customHeight="1" thickTop="1" thickBot="1">
      <c r="B21" s="1015"/>
      <c r="C21" s="1026"/>
      <c r="D21" s="1029"/>
      <c r="E21" s="449"/>
      <c r="F21" s="1018"/>
      <c r="G21" s="1053"/>
      <c r="H21" s="1018"/>
      <c r="I21" s="1057"/>
      <c r="J21" s="1060"/>
    </row>
    <row r="22" spans="2:10" ht="20.25" customHeight="1" thickTop="1" thickBot="1">
      <c r="B22" s="1015"/>
      <c r="C22" s="1026"/>
      <c r="D22" s="1033"/>
      <c r="E22" s="451" t="str">
        <f>IF(E23="","",ROUNDDOWN('8ページ'!J42*E23,0))</f>
        <v/>
      </c>
      <c r="F22" s="1034" t="s">
        <v>22</v>
      </c>
      <c r="G22" s="1051" t="str">
        <f>IF(E22="","",ROUNDDOWN(E22*'8ページ'!H61,0))</f>
        <v/>
      </c>
      <c r="H22" s="1034" t="s">
        <v>22</v>
      </c>
      <c r="I22" s="1057"/>
      <c r="J22" s="1060"/>
    </row>
    <row r="23" spans="2:10" ht="38.1" customHeight="1" thickTop="1" thickBot="1">
      <c r="B23" s="1015"/>
      <c r="C23" s="1026"/>
      <c r="D23" s="1029"/>
      <c r="E23" s="449"/>
      <c r="F23" s="1018"/>
      <c r="G23" s="1053"/>
      <c r="H23" s="1018"/>
      <c r="I23" s="1057"/>
      <c r="J23" s="1060"/>
    </row>
    <row r="24" spans="2:10" ht="20.25" customHeight="1" thickTop="1" thickBot="1">
      <c r="B24" s="1015"/>
      <c r="C24" s="1026"/>
      <c r="D24" s="1033"/>
      <c r="E24" s="451" t="str">
        <f>IF(E25="","",ROUNDDOWN('8ページ'!J42*E25,0))</f>
        <v/>
      </c>
      <c r="F24" s="1034" t="s">
        <v>22</v>
      </c>
      <c r="G24" s="1051" t="str">
        <f>IF(E24="","",ROUNDDOWN(E24*'8ページ'!H61,0))</f>
        <v/>
      </c>
      <c r="H24" s="1034" t="s">
        <v>22</v>
      </c>
      <c r="I24" s="1057"/>
      <c r="J24" s="1060"/>
    </row>
    <row r="25" spans="2:10" ht="38.1" customHeight="1" thickTop="1" thickBot="1">
      <c r="B25" s="1015"/>
      <c r="C25" s="1026"/>
      <c r="D25" s="1029"/>
      <c r="E25" s="449"/>
      <c r="F25" s="1018"/>
      <c r="G25" s="1053"/>
      <c r="H25" s="1018"/>
      <c r="I25" s="1057"/>
      <c r="J25" s="1060"/>
    </row>
    <row r="26" spans="2:10" ht="20.25" customHeight="1" thickTop="1" thickBot="1">
      <c r="B26" s="1015"/>
      <c r="C26" s="1026"/>
      <c r="D26" s="1033"/>
      <c r="E26" s="451" t="str">
        <f>IF(E27="","",ROUNDDOWN('8ページ'!J42*E27,0))</f>
        <v/>
      </c>
      <c r="F26" s="1034" t="s">
        <v>22</v>
      </c>
      <c r="G26" s="1051" t="str">
        <f>IF(E26="","",ROUNDDOWN(E26*'8ページ'!H61,0))</f>
        <v/>
      </c>
      <c r="H26" s="1034" t="s">
        <v>22</v>
      </c>
      <c r="I26" s="1057"/>
      <c r="J26" s="1060"/>
    </row>
    <row r="27" spans="2:10" ht="38.1" customHeight="1" thickTop="1" thickBot="1">
      <c r="B27" s="1015"/>
      <c r="C27" s="1026"/>
      <c r="D27" s="1029"/>
      <c r="E27" s="449"/>
      <c r="F27" s="1018"/>
      <c r="G27" s="1053"/>
      <c r="H27" s="1018"/>
      <c r="I27" s="1057"/>
      <c r="J27" s="1060"/>
    </row>
    <row r="28" spans="2:10" ht="15" customHeight="1" thickTop="1" thickBot="1">
      <c r="B28" s="1015"/>
      <c r="C28" s="1026"/>
      <c r="D28" s="446" t="s">
        <v>74</v>
      </c>
      <c r="E28" s="1031"/>
      <c r="F28" s="1017" t="s">
        <v>22</v>
      </c>
      <c r="G28" s="1051" t="str">
        <f>IF(E28="","",ROUNDDOWN(E28*'8ページ'!H61,0))</f>
        <v/>
      </c>
      <c r="H28" s="1017" t="s">
        <v>22</v>
      </c>
      <c r="I28" s="1057"/>
      <c r="J28" s="1060"/>
    </row>
    <row r="29" spans="2:10" ht="38.1" customHeight="1" thickTop="1" thickBot="1">
      <c r="B29" s="1015"/>
      <c r="C29" s="1026"/>
      <c r="D29" s="452"/>
      <c r="E29" s="1037"/>
      <c r="F29" s="1018"/>
      <c r="G29" s="1053"/>
      <c r="H29" s="1018"/>
      <c r="I29" s="1057"/>
      <c r="J29" s="1060"/>
    </row>
    <row r="30" spans="2:10" ht="15" customHeight="1" thickTop="1" thickBot="1">
      <c r="B30" s="1015"/>
      <c r="C30" s="1026"/>
      <c r="D30" s="453" t="s">
        <v>74</v>
      </c>
      <c r="E30" s="1035"/>
      <c r="F30" s="1034" t="s">
        <v>135</v>
      </c>
      <c r="G30" s="1044" t="str">
        <f>IF(E30="","",ROUNDDOWN(E30*'8ページ'!H61,0))</f>
        <v/>
      </c>
      <c r="H30" s="1034" t="s">
        <v>135</v>
      </c>
      <c r="I30" s="1057"/>
      <c r="J30" s="1060"/>
    </row>
    <row r="31" spans="2:10" ht="38.1" customHeight="1" thickTop="1" thickBot="1">
      <c r="B31" s="1015"/>
      <c r="C31" s="1026"/>
      <c r="D31" s="454"/>
      <c r="E31" s="1035"/>
      <c r="F31" s="1036"/>
      <c r="G31" s="1044"/>
      <c r="H31" s="1036"/>
      <c r="I31" s="1058"/>
      <c r="J31" s="1061"/>
    </row>
    <row r="32" spans="2:10" ht="38.1" customHeight="1" thickBot="1">
      <c r="B32" s="727" t="s">
        <v>24</v>
      </c>
      <c r="C32" s="728"/>
      <c r="D32" s="728"/>
      <c r="E32" s="728"/>
      <c r="F32" s="729"/>
      <c r="G32" s="417"/>
      <c r="H32" s="418"/>
      <c r="I32" s="455">
        <f>IF(AND(I6="",I9="",I14="",I20=""),"",SUM(I6:I31))</f>
        <v>0</v>
      </c>
      <c r="J32" s="419" t="s">
        <v>22</v>
      </c>
    </row>
    <row r="33" spans="1:10" s="21" customFormat="1" ht="44.25" customHeight="1">
      <c r="A33" s="159"/>
      <c r="B33" s="730" t="s">
        <v>235</v>
      </c>
      <c r="C33" s="730"/>
      <c r="D33" s="730"/>
      <c r="E33" s="730"/>
      <c r="F33" s="730"/>
      <c r="G33" s="730"/>
      <c r="H33" s="730"/>
      <c r="I33" s="730"/>
      <c r="J33" s="730"/>
    </row>
  </sheetData>
  <sheetProtection algorithmName="SHA-512" hashValue="sLMNMUjTJcWhwNw82TOeckYMfoK/13EQ0Rq0rfx/Tw0N1/h6x/w4rIlPQ6l+HczaMrpS0GAlluWeks3PRLdZ4w==" saltValue="idxKKtumJZgig9SfLBFF+A==" spinCount="100000" sheet="1" selectLockedCells="1"/>
  <mergeCells count="62">
    <mergeCell ref="B33:J33"/>
    <mergeCell ref="G20:G21"/>
    <mergeCell ref="H20:H21"/>
    <mergeCell ref="I20:I31"/>
    <mergeCell ref="J20:J31"/>
    <mergeCell ref="G22:G23"/>
    <mergeCell ref="H22:H23"/>
    <mergeCell ref="G24:G25"/>
    <mergeCell ref="H24:H25"/>
    <mergeCell ref="G26:G27"/>
    <mergeCell ref="H26:H27"/>
    <mergeCell ref="G28:G29"/>
    <mergeCell ref="H28:H29"/>
    <mergeCell ref="G30:G31"/>
    <mergeCell ref="H30:H31"/>
    <mergeCell ref="C20:C31"/>
    <mergeCell ref="I9:I13"/>
    <mergeCell ref="J9:J13"/>
    <mergeCell ref="G12:G13"/>
    <mergeCell ref="H12:H13"/>
    <mergeCell ref="G14:G15"/>
    <mergeCell ref="H14:H15"/>
    <mergeCell ref="I14:I19"/>
    <mergeCell ref="J14:J19"/>
    <mergeCell ref="G16:G17"/>
    <mergeCell ref="H16:H17"/>
    <mergeCell ref="G18:G19"/>
    <mergeCell ref="H18:H19"/>
    <mergeCell ref="I5:J5"/>
    <mergeCell ref="I6:I8"/>
    <mergeCell ref="J6:J8"/>
    <mergeCell ref="G7:G8"/>
    <mergeCell ref="H7:H8"/>
    <mergeCell ref="G5:H5"/>
    <mergeCell ref="D20:D21"/>
    <mergeCell ref="F20:F21"/>
    <mergeCell ref="D22:D23"/>
    <mergeCell ref="F22:F23"/>
    <mergeCell ref="D24:D25"/>
    <mergeCell ref="F24:F25"/>
    <mergeCell ref="D26:D27"/>
    <mergeCell ref="F26:F27"/>
    <mergeCell ref="E30:E31"/>
    <mergeCell ref="F30:F31"/>
    <mergeCell ref="E28:E29"/>
    <mergeCell ref="F28:F29"/>
    <mergeCell ref="B32:F32"/>
    <mergeCell ref="B5:C5"/>
    <mergeCell ref="B6:C8"/>
    <mergeCell ref="B9:B31"/>
    <mergeCell ref="E5:F5"/>
    <mergeCell ref="F12:F13"/>
    <mergeCell ref="F7:F8"/>
    <mergeCell ref="F16:F17"/>
    <mergeCell ref="F14:F15"/>
    <mergeCell ref="C14:C19"/>
    <mergeCell ref="D7:D8"/>
    <mergeCell ref="C9:C13"/>
    <mergeCell ref="D16:D17"/>
    <mergeCell ref="D14:D15"/>
    <mergeCell ref="E18:E19"/>
    <mergeCell ref="F18:F19"/>
  </mergeCells>
  <phoneticPr fontId="3"/>
  <conditionalFormatting sqref="D9:D11 D13">
    <cfRule type="expression" dxfId="6" priority="1" stopIfTrue="1">
      <formula>AND(E9&lt;&gt;"",D9="")</formula>
    </cfRule>
  </conditionalFormatting>
  <conditionalFormatting sqref="D14:D17 D20 D22 D24 D26">
    <cfRule type="expression" dxfId="5" priority="2" stopIfTrue="1">
      <formula>AND(E15&lt;&gt;"",D14="")</formula>
    </cfRule>
  </conditionalFormatting>
  <conditionalFormatting sqref="D25">
    <cfRule type="expression" dxfId="4" priority="3" stopIfTrue="1">
      <formula>AND(#REF!&lt;&gt;"",D25="")</formula>
    </cfRule>
  </conditionalFormatting>
  <conditionalFormatting sqref="D19 D29 D31">
    <cfRule type="expression" dxfId="3" priority="4" stopIfTrue="1">
      <formula>AND(E18&lt;&gt;"",D19="")</formula>
    </cfRule>
  </conditionalFormatting>
  <conditionalFormatting sqref="D23">
    <cfRule type="expression" dxfId="2" priority="5" stopIfTrue="1">
      <formula>AND(#REF!&lt;&gt;"",D23="")</formula>
    </cfRule>
  </conditionalFormatting>
  <conditionalFormatting sqref="D21">
    <cfRule type="expression" dxfId="1" priority="6" stopIfTrue="1">
      <formula>AND(#REF!&lt;&gt;"",D21="")</formula>
    </cfRule>
  </conditionalFormatting>
  <conditionalFormatting sqref="D27">
    <cfRule type="expression" dxfId="0" priority="7" stopIfTrue="1">
      <formula>AND(E32&lt;&gt;"",D27="")</formula>
    </cfRule>
  </conditionalFormatting>
  <dataValidations count="1">
    <dataValidation imeMode="disabled" allowBlank="1" showInputMessage="1" showErrorMessage="1" error="数値のみ入力可能です。" sqref="E6 E25 E23 E17:E19 E8:E11 E15 E13 E21 E27:E31 G28:G31 G18:G19 G6:G7 G9:G11"/>
  </dataValidations>
  <pageMargins left="0.74803149606299213" right="0.27559055118110237" top="0.74803149606299213" bottom="0.55118110236220474" header="0.47244094488188981" footer="0.31496062992125984"/>
  <pageSetup paperSize="9" scale="73" orientation="portrait" r:id="rId1"/>
  <headerFooter alignWithMargins="0">
    <oddFooter>&amp;C&amp;14 7</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showGridLines="0" view="pageBreakPreview" topLeftCell="A16" zoomScale="75" zoomScaleNormal="70" zoomScaleSheetLayoutView="75" workbookViewId="0">
      <selection activeCell="G7" sqref="G7"/>
    </sheetView>
  </sheetViews>
  <sheetFormatPr defaultRowHeight="20.25" customHeight="1"/>
  <cols>
    <col min="1" max="1" width="3.875" style="15" customWidth="1"/>
    <col min="2" max="2" width="14.375" style="15" customWidth="1"/>
    <col min="3" max="3" width="7.875" style="15" customWidth="1"/>
    <col min="4" max="4" width="14.375" style="15" customWidth="1"/>
    <col min="5" max="5" width="7.75" style="15" customWidth="1"/>
    <col min="6" max="6" width="14.25" style="15" customWidth="1"/>
    <col min="7" max="7" width="7.75" style="15" customWidth="1"/>
    <col min="8" max="8" width="14.25" style="15" customWidth="1"/>
    <col min="9" max="9" width="7.875" style="15" customWidth="1"/>
    <col min="10" max="16384" width="9" style="15"/>
  </cols>
  <sheetData>
    <row r="1" spans="1:12" ht="20.25" customHeight="1">
      <c r="L1" s="382" t="str">
        <f>IF('実績報告書１ページ '!V2="","",'実績報告書１ページ '!V2&amp;"_"&amp;'実績報告書１ページ '!O2)</f>
        <v/>
      </c>
    </row>
    <row r="2" spans="1:12" ht="19.5" customHeight="1">
      <c r="A2" s="34" t="s">
        <v>500</v>
      </c>
      <c r="B2" s="36"/>
      <c r="K2" s="23"/>
    </row>
    <row r="3" spans="1:12" ht="20.25" customHeight="1" thickBot="1">
      <c r="A3" s="159"/>
      <c r="B3" s="15" t="s">
        <v>282</v>
      </c>
      <c r="C3" s="217"/>
      <c r="D3" s="217"/>
      <c r="E3" s="217"/>
      <c r="F3" s="217"/>
      <c r="G3" s="217"/>
      <c r="H3" s="217"/>
      <c r="I3" s="217"/>
      <c r="J3" s="217"/>
      <c r="K3" s="217"/>
    </row>
    <row r="4" spans="1:12" ht="15" customHeight="1">
      <c r="A4" s="159"/>
      <c r="B4" s="1075"/>
      <c r="C4" s="1076"/>
      <c r="D4" s="1077" t="s">
        <v>262</v>
      </c>
      <c r="E4" s="1076"/>
      <c r="F4" s="1077" t="s">
        <v>263</v>
      </c>
      <c r="G4" s="1076"/>
      <c r="H4" s="1077" t="s">
        <v>264</v>
      </c>
      <c r="I4" s="1078"/>
      <c r="J4" s="217"/>
      <c r="K4" s="217"/>
    </row>
    <row r="5" spans="1:12" ht="15" customHeight="1">
      <c r="A5" s="159"/>
      <c r="B5" s="1094"/>
      <c r="C5" s="1095"/>
      <c r="D5" s="1064" t="s">
        <v>283</v>
      </c>
      <c r="E5" s="1065"/>
      <c r="F5" s="1064" t="s">
        <v>284</v>
      </c>
      <c r="G5" s="1065"/>
      <c r="H5" s="1064" t="s">
        <v>285</v>
      </c>
      <c r="I5" s="1068"/>
      <c r="J5" s="217"/>
      <c r="K5" s="217"/>
    </row>
    <row r="6" spans="1:12" ht="36" customHeight="1" thickBot="1">
      <c r="B6" s="1092" t="s">
        <v>265</v>
      </c>
      <c r="C6" s="1093"/>
      <c r="D6" s="231" t="str">
        <f>IF('実績報告書１ページ '!AE60=0,"",ROUND('実績報告書１ページ '!AE60,2))</f>
        <v/>
      </c>
      <c r="E6" s="232" t="s">
        <v>261</v>
      </c>
      <c r="F6" s="233">
        <f>'実績報告書１ページ '!I59</f>
        <v>0</v>
      </c>
      <c r="G6" s="232" t="s">
        <v>45</v>
      </c>
      <c r="H6" s="234" t="str">
        <f>IF(D6="","",ROUND(D6*F6,2))</f>
        <v/>
      </c>
      <c r="I6" s="235" t="s">
        <v>272</v>
      </c>
      <c r="J6" s="217"/>
      <c r="K6" s="217"/>
    </row>
    <row r="7" spans="1:12" s="25" customFormat="1" ht="11.25" customHeight="1">
      <c r="B7" s="218"/>
      <c r="C7" s="218"/>
      <c r="D7" s="219"/>
      <c r="E7" s="219"/>
      <c r="F7" s="219"/>
      <c r="G7" s="219"/>
      <c r="H7" s="219"/>
      <c r="I7" s="219"/>
      <c r="J7" s="220"/>
      <c r="K7" s="220"/>
    </row>
    <row r="8" spans="1:12" s="25" customFormat="1" ht="20.25" customHeight="1">
      <c r="B8" s="1101" t="s">
        <v>254</v>
      </c>
      <c r="C8" s="1101" t="s">
        <v>116</v>
      </c>
      <c r="D8" s="1081" t="s">
        <v>274</v>
      </c>
      <c r="E8" s="1081"/>
      <c r="F8" s="1081"/>
      <c r="G8" s="1081"/>
      <c r="H8" s="1081"/>
      <c r="I8" s="1081"/>
      <c r="J8" s="1081"/>
    </row>
    <row r="9" spans="1:12" s="25" customFormat="1" ht="20.25" customHeight="1">
      <c r="B9" s="1101"/>
      <c r="C9" s="1101"/>
      <c r="D9" s="1080" t="s">
        <v>273</v>
      </c>
      <c r="E9" s="1080"/>
      <c r="F9" s="1080"/>
      <c r="G9" s="1080"/>
      <c r="H9" s="1080"/>
      <c r="I9" s="1080"/>
      <c r="J9" s="1080"/>
    </row>
    <row r="10" spans="1:12" s="25" customFormat="1" ht="11.25" customHeight="1" thickBot="1">
      <c r="B10" s="426"/>
      <c r="C10" s="426"/>
      <c r="D10" s="426"/>
      <c r="E10" s="426"/>
      <c r="F10" s="426"/>
      <c r="G10" s="426"/>
      <c r="H10" s="426"/>
      <c r="I10" s="26"/>
    </row>
    <row r="11" spans="1:12" s="25" customFormat="1" ht="20.25" customHeight="1">
      <c r="B11" s="426"/>
      <c r="C11" s="1101" t="s">
        <v>255</v>
      </c>
      <c r="D11" s="1102" t="str">
        <f>F25&amp;"時間（ｉ）＋"&amp;H20&amp;"時間（ｆ）"</f>
        <v>時間（ｉ）＋時間（ｆ）</v>
      </c>
      <c r="E11" s="1102"/>
      <c r="F11" s="1102"/>
      <c r="G11" s="1087" t="s">
        <v>116</v>
      </c>
      <c r="H11" s="427" t="str">
        <f>SUM(F25,H20)&amp;"時間"</f>
        <v>0時間</v>
      </c>
      <c r="I11" s="1082" t="s">
        <v>256</v>
      </c>
      <c r="J11" s="1083" t="str">
        <f>IF(D6="","",ROUNDUP(SUM(F25,H20)/SUM(H6,F25,H20),3))</f>
        <v/>
      </c>
      <c r="K11" s="1084"/>
    </row>
    <row r="12" spans="1:12" s="25" customFormat="1" ht="20.25" customHeight="1" thickBot="1">
      <c r="B12" s="426"/>
      <c r="C12" s="1101"/>
      <c r="D12" s="1079" t="str">
        <f>H6&amp;"時間（c）+ "&amp;F25&amp;"時間（i）+ "&amp;H20&amp;"時間（f)"</f>
        <v>時間（c）+ 時間（i）+ 時間（f)</v>
      </c>
      <c r="E12" s="1079"/>
      <c r="F12" s="1079"/>
      <c r="G12" s="1088"/>
      <c r="H12" s="428" t="str">
        <f>SUM(H6,F25,H20)&amp;"時間"</f>
        <v>0時間</v>
      </c>
      <c r="I12" s="1082"/>
      <c r="J12" s="1085" t="s">
        <v>119</v>
      </c>
      <c r="K12" s="1086"/>
    </row>
    <row r="13" spans="1:12" s="25" customFormat="1" ht="20.25" customHeight="1">
      <c r="B13" s="426"/>
      <c r="C13" s="426"/>
      <c r="D13" s="26"/>
      <c r="E13" s="26"/>
      <c r="F13" s="26"/>
      <c r="G13" s="26"/>
      <c r="H13" s="26"/>
      <c r="I13" s="26"/>
    </row>
    <row r="14" spans="1:12" ht="20.25" customHeight="1" thickBot="1">
      <c r="A14" s="159"/>
      <c r="B14" s="15" t="s">
        <v>286</v>
      </c>
    </row>
    <row r="15" spans="1:12" ht="21" customHeight="1">
      <c r="A15" s="159"/>
      <c r="B15" s="1075"/>
      <c r="C15" s="1076"/>
      <c r="D15" s="1077" t="s">
        <v>31</v>
      </c>
      <c r="E15" s="1076"/>
      <c r="F15" s="1077" t="s">
        <v>32</v>
      </c>
      <c r="G15" s="1076"/>
      <c r="H15" s="1077" t="s">
        <v>33</v>
      </c>
      <c r="I15" s="1078"/>
    </row>
    <row r="16" spans="1:12" ht="20.25" customHeight="1">
      <c r="A16" s="159"/>
      <c r="B16" s="1074"/>
      <c r="C16" s="1065"/>
      <c r="D16" s="1064" t="s">
        <v>287</v>
      </c>
      <c r="E16" s="1065"/>
      <c r="F16" s="1066" t="s">
        <v>270</v>
      </c>
      <c r="G16" s="1067"/>
      <c r="H16" s="1064" t="s">
        <v>271</v>
      </c>
      <c r="I16" s="1068"/>
    </row>
    <row r="17" spans="1:9" ht="41.25" customHeight="1">
      <c r="A17" s="159"/>
      <c r="B17" s="1069" t="s">
        <v>34</v>
      </c>
      <c r="C17" s="760"/>
      <c r="D17" s="43" t="str">
        <f>IF('実績報告書１ページ '!AE24=0,"",ROUND('実績報告書１ページ '!AE24,2))</f>
        <v/>
      </c>
      <c r="E17" s="44" t="s">
        <v>157</v>
      </c>
      <c r="F17" s="456" t="str">
        <f>'3ページ'!U8</f>
        <v/>
      </c>
      <c r="G17" s="44" t="s">
        <v>14</v>
      </c>
      <c r="H17" s="43" t="str">
        <f>IF(D17="","",ROUND(D17*F17,2))</f>
        <v/>
      </c>
      <c r="I17" s="45" t="s">
        <v>35</v>
      </c>
    </row>
    <row r="18" spans="1:9" ht="41.25" customHeight="1">
      <c r="B18" s="1069" t="s">
        <v>36</v>
      </c>
      <c r="C18" s="760"/>
      <c r="D18" s="43" t="str">
        <f>IF(D17="","",ROUND('実績報告書１ページ '!AE29,2))</f>
        <v/>
      </c>
      <c r="E18" s="44" t="s">
        <v>35</v>
      </c>
      <c r="F18" s="456" t="str">
        <f>'3ページ'!U11</f>
        <v/>
      </c>
      <c r="G18" s="44" t="s">
        <v>14</v>
      </c>
      <c r="H18" s="43" t="str">
        <f>IF(D18="","",ROUND(D18*F18,2))</f>
        <v/>
      </c>
      <c r="I18" s="45" t="s">
        <v>35</v>
      </c>
    </row>
    <row r="19" spans="1:9" ht="41.25" customHeight="1" thickBot="1">
      <c r="B19" s="1070" t="s">
        <v>232</v>
      </c>
      <c r="C19" s="1071"/>
      <c r="D19" s="63" t="str">
        <f>IF(D17="","",ROUND('実績報告書１ページ '!AG34,2))</f>
        <v/>
      </c>
      <c r="E19" s="47" t="s">
        <v>35</v>
      </c>
      <c r="F19" s="135" t="str">
        <f>IF('3ページ'!U13="","",'3ページ'!U13+'3ページ'!U15)</f>
        <v/>
      </c>
      <c r="G19" s="47" t="s">
        <v>14</v>
      </c>
      <c r="H19" s="46" t="str">
        <f>IF(D19="","",ROUND(D19*F19,2))</f>
        <v/>
      </c>
      <c r="I19" s="48" t="s">
        <v>35</v>
      </c>
    </row>
    <row r="20" spans="1:9" ht="41.25" customHeight="1" thickTop="1" thickBot="1">
      <c r="B20" s="1072" t="s">
        <v>10</v>
      </c>
      <c r="C20" s="1073"/>
      <c r="D20" s="1062"/>
      <c r="E20" s="1063"/>
      <c r="F20" s="1062"/>
      <c r="G20" s="1063"/>
      <c r="H20" s="49" t="str">
        <f>IF(H17="","",ROUND(SUM(H17:H19),2))</f>
        <v/>
      </c>
      <c r="I20" s="50" t="s">
        <v>288</v>
      </c>
    </row>
    <row r="21" spans="1:9" ht="20.25" customHeight="1">
      <c r="C21" s="159"/>
      <c r="D21" s="159"/>
      <c r="E21" s="159"/>
      <c r="F21" s="159"/>
      <c r="G21" s="159"/>
      <c r="H21" s="159"/>
      <c r="I21" s="159"/>
    </row>
    <row r="22" spans="1:9" ht="20.25" customHeight="1" thickBot="1">
      <c r="B22" s="159" t="s">
        <v>289</v>
      </c>
      <c r="D22" s="159"/>
      <c r="E22" s="159"/>
      <c r="F22" s="159"/>
      <c r="G22" s="159"/>
      <c r="H22" s="159"/>
      <c r="I22" s="159"/>
    </row>
    <row r="23" spans="1:9" ht="21" customHeight="1">
      <c r="B23" s="1103" t="s">
        <v>158</v>
      </c>
      <c r="C23" s="1104"/>
      <c r="D23" s="1105" t="s">
        <v>148</v>
      </c>
      <c r="E23" s="1104"/>
      <c r="F23" s="1077" t="s">
        <v>149</v>
      </c>
      <c r="G23" s="1078"/>
      <c r="H23" s="159"/>
      <c r="I23" s="159"/>
    </row>
    <row r="24" spans="1:9" ht="20.25" customHeight="1">
      <c r="B24" s="1074" t="s">
        <v>290</v>
      </c>
      <c r="C24" s="1065"/>
      <c r="D24" s="1064" t="s">
        <v>291</v>
      </c>
      <c r="E24" s="1065"/>
      <c r="F24" s="1064" t="s">
        <v>292</v>
      </c>
      <c r="G24" s="1068"/>
      <c r="H24" s="159"/>
      <c r="I24" s="159"/>
    </row>
    <row r="25" spans="1:9" ht="41.25" customHeight="1" thickBot="1">
      <c r="B25" s="51" t="str">
        <f>IF('実績報告書１ページ '!AE19=0,"",ROUND('実績報告書１ページ '!AE19,2))</f>
        <v/>
      </c>
      <c r="C25" s="52" t="s">
        <v>35</v>
      </c>
      <c r="D25" s="227" t="str">
        <f>'3ページ'!U31</f>
        <v/>
      </c>
      <c r="E25" s="52" t="s">
        <v>14</v>
      </c>
      <c r="F25" s="53" t="str">
        <f>IF(B25="","",ROUND(B25*D25,2))</f>
        <v/>
      </c>
      <c r="G25" s="54" t="s">
        <v>293</v>
      </c>
      <c r="H25" s="159"/>
      <c r="I25" s="159"/>
    </row>
    <row r="26" spans="1:9" ht="20.25" customHeight="1">
      <c r="C26" s="159"/>
      <c r="D26" s="159"/>
      <c r="E26" s="159"/>
      <c r="F26" s="159"/>
      <c r="G26" s="159"/>
      <c r="H26" s="159"/>
      <c r="I26" s="159"/>
    </row>
    <row r="27" spans="1:9" ht="20.25" customHeight="1" thickBot="1">
      <c r="B27" s="159" t="s">
        <v>294</v>
      </c>
      <c r="D27" s="159"/>
      <c r="E27" s="159"/>
      <c r="F27" s="159"/>
      <c r="G27" s="159"/>
      <c r="H27" s="159"/>
      <c r="I27" s="159"/>
    </row>
    <row r="28" spans="1:9" ht="21" customHeight="1">
      <c r="B28" s="1089" t="s">
        <v>37</v>
      </c>
      <c r="C28" s="1090"/>
      <c r="D28" s="1076"/>
      <c r="E28" s="1077" t="s">
        <v>153</v>
      </c>
      <c r="F28" s="1096"/>
      <c r="G28" s="1097"/>
    </row>
    <row r="29" spans="1:9" ht="20.25" customHeight="1">
      <c r="B29" s="1074"/>
      <c r="C29" s="1091"/>
      <c r="D29" s="1065"/>
      <c r="E29" s="1098" t="s">
        <v>159</v>
      </c>
      <c r="F29" s="1099"/>
      <c r="G29" s="1100"/>
    </row>
    <row r="30" spans="1:9" ht="41.25" customHeight="1" thickBot="1">
      <c r="B30" s="55" t="s">
        <v>160</v>
      </c>
      <c r="C30" s="56" t="str">
        <f>IF('２ページ'!G2="","",'２ページ'!G2)</f>
        <v/>
      </c>
      <c r="D30" s="57" t="s">
        <v>295</v>
      </c>
      <c r="E30" s="58" t="s">
        <v>161</v>
      </c>
      <c r="F30" s="56" t="str">
        <f>IF(C30="","",COUNTIF('２ページ'!E7:F14,"兼任")+COUNTIF('２-２ページ'!E4:F23,"兼任"))</f>
        <v/>
      </c>
      <c r="G30" s="59" t="s">
        <v>296</v>
      </c>
    </row>
    <row r="31" spans="1:9" ht="20.25" customHeight="1">
      <c r="B31" s="159"/>
      <c r="C31" s="159"/>
      <c r="E31" s="159"/>
    </row>
    <row r="32" spans="1:9" ht="20.25" customHeight="1" thickBot="1">
      <c r="B32" s="159" t="s">
        <v>501</v>
      </c>
      <c r="D32" s="159"/>
      <c r="E32" s="159"/>
      <c r="F32" s="159"/>
      <c r="G32" s="159"/>
      <c r="H32" s="159"/>
      <c r="I32" s="159"/>
    </row>
    <row r="33" spans="2:12" ht="20.25" customHeight="1">
      <c r="B33" s="1089" t="s">
        <v>502</v>
      </c>
      <c r="C33" s="1090"/>
      <c r="D33" s="1076"/>
      <c r="E33" s="1077" t="s">
        <v>503</v>
      </c>
      <c r="F33" s="1106"/>
      <c r="G33" s="1107"/>
    </row>
    <row r="34" spans="2:12" ht="12" customHeight="1">
      <c r="B34" s="1074"/>
      <c r="C34" s="1091"/>
      <c r="D34" s="1065"/>
      <c r="E34" s="1098"/>
      <c r="F34" s="1108"/>
      <c r="G34" s="1109"/>
    </row>
    <row r="35" spans="2:12" ht="20.25" customHeight="1" thickBot="1">
      <c r="B35" s="1110" t="str">
        <f>IF(SUM('5ページ'!E32:N32)=0,"",SUM('5ページ'!E32:N32))</f>
        <v/>
      </c>
      <c r="C35" s="1111"/>
      <c r="D35" s="57" t="s">
        <v>504</v>
      </c>
      <c r="E35" s="58"/>
      <c r="F35" s="56" t="str">
        <f>IF(SUM('4ページ'!K32,'5ページ'!O8,'5ページ'!O14,'5ページ'!O20,'5ページ'!O26)=0,"",SUM('4ページ'!K32,'5ページ'!O8,'5ページ'!O14,'5ページ'!O20,'5ページ'!O26))</f>
        <v/>
      </c>
      <c r="G35" s="59" t="s">
        <v>505</v>
      </c>
    </row>
    <row r="36" spans="2:12" ht="20.25" customHeight="1">
      <c r="B36" s="430"/>
      <c r="C36" s="430"/>
      <c r="D36" s="416"/>
      <c r="E36" s="4"/>
      <c r="F36" s="431"/>
      <c r="G36" s="410"/>
    </row>
    <row r="37" spans="2:12" ht="20.25" customHeight="1">
      <c r="B37" s="159" t="s">
        <v>506</v>
      </c>
      <c r="C37" s="159"/>
      <c r="D37" s="159"/>
      <c r="E37" s="159"/>
    </row>
    <row r="38" spans="2:12" ht="12" customHeight="1">
      <c r="B38" s="1112" t="s">
        <v>162</v>
      </c>
      <c r="C38" s="159"/>
      <c r="D38" s="1114" t="s">
        <v>257</v>
      </c>
      <c r="E38" s="35"/>
      <c r="F38" s="1115" t="s">
        <v>297</v>
      </c>
      <c r="G38" s="1115"/>
      <c r="H38" s="1115"/>
      <c r="I38" s="1115"/>
      <c r="J38" s="1115"/>
      <c r="L38" s="33"/>
    </row>
    <row r="39" spans="2:12" ht="20.25" customHeight="1">
      <c r="B39" s="1113"/>
      <c r="C39" s="416" t="s">
        <v>116</v>
      </c>
      <c r="D39" s="1114"/>
      <c r="E39" s="141" t="s">
        <v>120</v>
      </c>
      <c r="L39" s="33"/>
    </row>
    <row r="40" spans="2:12" ht="20.25" customHeight="1">
      <c r="B40" s="1113"/>
      <c r="C40" s="159"/>
      <c r="D40" s="1114"/>
      <c r="E40" s="35"/>
      <c r="F40" s="673" t="s">
        <v>298</v>
      </c>
      <c r="G40" s="673"/>
      <c r="H40" s="673"/>
      <c r="I40" s="673"/>
      <c r="J40" s="673"/>
    </row>
    <row r="41" spans="2:12" ht="20.25" customHeight="1" thickBot="1">
      <c r="B41" s="159"/>
      <c r="C41" s="159"/>
      <c r="D41" s="159"/>
      <c r="E41" s="159"/>
    </row>
    <row r="42" spans="2:12" ht="20.25" customHeight="1">
      <c r="C42" s="60"/>
      <c r="D42" s="1126">
        <f>IF(一番最初に入力!C7&gt;=71000,'8ページ'!J11,1)</f>
        <v>1</v>
      </c>
      <c r="E42" s="1125" t="str">
        <f>IF(H20="","　　　 時間(f)",H20&amp;"時間(f)")</f>
        <v>　　　 時間(f)</v>
      </c>
      <c r="F42" s="1125"/>
      <c r="G42" s="1125"/>
      <c r="H42" s="1125"/>
      <c r="J42" s="1116" t="str">
        <f>IF(H20="","",IF(H20+F25=0,0,ROUNDUP(D42*H20/(H20+F25),3)))</f>
        <v/>
      </c>
      <c r="K42" s="1117"/>
    </row>
    <row r="43" spans="2:12" ht="12" customHeight="1">
      <c r="C43" s="421" t="s">
        <v>116</v>
      </c>
      <c r="D43" s="1126"/>
      <c r="E43" s="289" t="s">
        <v>120</v>
      </c>
      <c r="F43" s="289"/>
      <c r="G43" s="421"/>
      <c r="I43" s="421" t="s">
        <v>116</v>
      </c>
      <c r="J43" s="1118"/>
      <c r="K43" s="1119"/>
    </row>
    <row r="44" spans="2:12" ht="20.25" customHeight="1" thickBot="1">
      <c r="C44" s="60"/>
      <c r="D44" s="1126"/>
      <c r="E44" s="1120" t="str">
        <f>IF(H20="","　　　 時間(f)＋　　　 時間(i)",H20&amp;"時間(f)＋"&amp;F25&amp;"時間(i)")</f>
        <v>　　　 時間(f)＋　　　 時間(i)</v>
      </c>
      <c r="F44" s="1120"/>
      <c r="G44" s="1120"/>
      <c r="H44" s="1120"/>
      <c r="J44" s="1085" t="s">
        <v>119</v>
      </c>
      <c r="K44" s="1086"/>
    </row>
    <row r="45" spans="2:12" ht="15.75"/>
    <row r="46" spans="2:12" ht="15.75" customHeight="1">
      <c r="B46" s="15" t="s">
        <v>507</v>
      </c>
    </row>
    <row r="47" spans="2:12" ht="15.75" customHeight="1">
      <c r="B47" s="1121" t="s">
        <v>163</v>
      </c>
      <c r="D47" s="1112" t="s">
        <v>162</v>
      </c>
      <c r="F47" s="1123" t="s">
        <v>299</v>
      </c>
      <c r="G47" s="1124"/>
      <c r="H47" s="1124"/>
    </row>
    <row r="48" spans="2:12" ht="16.5" customHeight="1">
      <c r="B48" s="1122"/>
      <c r="C48" s="421" t="s">
        <v>116</v>
      </c>
      <c r="D48" s="1113"/>
      <c r="E48" s="422" t="s">
        <v>120</v>
      </c>
    </row>
    <row r="49" spans="1:13" ht="20.25" customHeight="1">
      <c r="B49" s="1122"/>
      <c r="D49" s="1113"/>
      <c r="F49" s="1123" t="s">
        <v>300</v>
      </c>
      <c r="G49" s="1124"/>
      <c r="H49" s="1124"/>
    </row>
    <row r="50" spans="1:13" ht="20.25" customHeight="1" thickBot="1"/>
    <row r="51" spans="1:13" ht="20.25" customHeight="1">
      <c r="D51" s="1127" t="str">
        <f>J42</f>
        <v/>
      </c>
      <c r="F51" s="423" t="str">
        <f>IF(C30="","　　　名",C30&amp;"名")</f>
        <v>　　　名</v>
      </c>
      <c r="H51" s="1130" t="str">
        <f>IF(C30="","",IF(F30=0,0,IF(C30&lt;=F30,ROUNDUP(J42*C30/F30,3),J42)))</f>
        <v/>
      </c>
    </row>
    <row r="52" spans="1:13" ht="20.25" customHeight="1">
      <c r="C52" s="421" t="s">
        <v>116</v>
      </c>
      <c r="D52" s="1128"/>
      <c r="E52" s="422" t="s">
        <v>120</v>
      </c>
      <c r="G52" s="421" t="s">
        <v>116</v>
      </c>
      <c r="H52" s="1131"/>
    </row>
    <row r="53" spans="1:13" ht="20.25" customHeight="1" thickBot="1">
      <c r="D53" s="1129"/>
      <c r="F53" s="423" t="str">
        <f>IF(F30="","　　　名",F30&amp;"名")</f>
        <v>　　　名</v>
      </c>
      <c r="H53" s="1132"/>
      <c r="I53" s="15" t="s">
        <v>121</v>
      </c>
    </row>
    <row r="54" spans="1:13" ht="20.25" customHeight="1">
      <c r="D54" s="432"/>
      <c r="F54" s="423"/>
      <c r="H54" s="432"/>
    </row>
    <row r="55" spans="1:13" ht="20.25" customHeight="1">
      <c r="A55" s="289"/>
      <c r="B55" s="289" t="s">
        <v>508</v>
      </c>
      <c r="C55" s="289"/>
      <c r="D55" s="289"/>
      <c r="E55" s="289"/>
      <c r="F55" s="289"/>
      <c r="G55" s="289"/>
      <c r="H55" s="289"/>
      <c r="I55" s="289"/>
      <c r="J55" s="289"/>
      <c r="K55" s="289"/>
      <c r="L55" s="289"/>
      <c r="M55" s="289"/>
    </row>
    <row r="56" spans="1:13" ht="20.25" customHeight="1">
      <c r="A56" s="289"/>
      <c r="B56" s="289"/>
      <c r="C56" s="289"/>
      <c r="D56" s="289"/>
      <c r="E56" s="289"/>
      <c r="F56" s="289"/>
      <c r="G56" s="289"/>
      <c r="H56" s="289"/>
      <c r="I56" s="289"/>
      <c r="J56" s="289"/>
      <c r="K56" s="289"/>
      <c r="L56" s="289"/>
      <c r="M56" s="289"/>
    </row>
    <row r="57" spans="1:13" ht="20.25" customHeight="1">
      <c r="A57" s="289"/>
      <c r="B57" s="1133" t="s">
        <v>509</v>
      </c>
      <c r="C57" s="1133"/>
      <c r="D57" s="1133"/>
      <c r="E57" s="1123" t="s">
        <v>116</v>
      </c>
      <c r="F57" s="1123" t="s">
        <v>510</v>
      </c>
      <c r="G57" s="1123"/>
      <c r="H57" s="1123"/>
      <c r="I57" s="1123"/>
      <c r="J57" s="289"/>
      <c r="K57" s="289"/>
      <c r="L57" s="289"/>
      <c r="M57" s="289"/>
    </row>
    <row r="58" spans="1:13" ht="20.25" customHeight="1">
      <c r="A58" s="289"/>
      <c r="B58" s="1133"/>
      <c r="C58" s="1133"/>
      <c r="D58" s="1133"/>
      <c r="E58" s="1123"/>
      <c r="F58" s="410"/>
      <c r="G58" s="410"/>
      <c r="H58" s="410"/>
      <c r="I58" s="1123"/>
      <c r="J58" s="289"/>
      <c r="K58" s="289"/>
      <c r="L58" s="289"/>
      <c r="M58" s="289"/>
    </row>
    <row r="59" spans="1:13" ht="20.25" customHeight="1">
      <c r="A59" s="289"/>
      <c r="B59" s="1133"/>
      <c r="C59" s="1133"/>
      <c r="D59" s="1133"/>
      <c r="E59" s="1123"/>
      <c r="F59" s="673" t="s">
        <v>511</v>
      </c>
      <c r="G59" s="673"/>
      <c r="H59" s="673"/>
      <c r="I59" s="1123"/>
      <c r="J59" s="289"/>
      <c r="K59" s="289"/>
      <c r="L59" s="289"/>
      <c r="M59" s="289"/>
    </row>
    <row r="60" spans="1:13" ht="20.25" customHeight="1" thickBot="1">
      <c r="A60" s="289"/>
      <c r="B60" s="433"/>
      <c r="C60" s="433"/>
      <c r="D60" s="433"/>
      <c r="E60" s="421"/>
      <c r="F60" s="416"/>
      <c r="G60" s="416"/>
      <c r="H60" s="416"/>
      <c r="I60" s="421"/>
      <c r="J60" s="289"/>
      <c r="K60" s="289"/>
      <c r="L60" s="289"/>
      <c r="M60" s="289"/>
    </row>
    <row r="61" spans="1:13" ht="20.25" customHeight="1">
      <c r="A61" s="289"/>
      <c r="B61" s="289"/>
      <c r="C61" s="289"/>
      <c r="D61" s="289"/>
      <c r="E61" s="1123" t="s">
        <v>116</v>
      </c>
      <c r="F61" s="146" t="str">
        <f>IF(F35="","　　　名",F35&amp;"人")</f>
        <v>　　　名</v>
      </c>
      <c r="G61" s="1123" t="s">
        <v>116</v>
      </c>
      <c r="H61" s="1134" t="str">
        <f>IF(B35="","",ROUNDUP(F35/B35,3))</f>
        <v/>
      </c>
      <c r="I61" s="289"/>
      <c r="J61" s="289"/>
      <c r="K61" s="289"/>
      <c r="L61" s="289"/>
      <c r="M61" s="289"/>
    </row>
    <row r="62" spans="1:13" ht="20.25" customHeight="1">
      <c r="A62" s="289"/>
      <c r="B62" s="289"/>
      <c r="C62" s="289"/>
      <c r="D62" s="289"/>
      <c r="E62" s="1123"/>
      <c r="F62" s="24"/>
      <c r="G62" s="1123"/>
      <c r="H62" s="1135"/>
      <c r="I62" s="289"/>
      <c r="J62" s="289"/>
      <c r="K62" s="289"/>
      <c r="L62" s="289"/>
      <c r="M62" s="289"/>
    </row>
    <row r="63" spans="1:13" ht="20.25" customHeight="1" thickBot="1">
      <c r="A63" s="289"/>
      <c r="B63" s="289"/>
      <c r="C63" s="289"/>
      <c r="D63" s="289"/>
      <c r="E63" s="1123"/>
      <c r="F63" s="434" t="str">
        <f>IF(B35="","　　　名",B35&amp;"人")</f>
        <v>　　　名</v>
      </c>
      <c r="G63" s="1123"/>
      <c r="H63" s="1136"/>
      <c r="I63" s="289" t="s">
        <v>512</v>
      </c>
      <c r="J63" s="289"/>
      <c r="K63" s="289"/>
      <c r="L63" s="289"/>
      <c r="M63" s="289"/>
    </row>
    <row r="64" spans="1:13" ht="20.25" customHeight="1">
      <c r="A64" s="289"/>
      <c r="B64" s="289"/>
      <c r="C64" s="289"/>
      <c r="D64" s="289"/>
      <c r="E64" s="289"/>
      <c r="F64" s="289"/>
      <c r="G64" s="289"/>
      <c r="H64" s="289"/>
      <c r="I64" s="289"/>
      <c r="J64" s="289"/>
      <c r="K64" s="289"/>
      <c r="L64" s="289"/>
      <c r="M64" s="289"/>
    </row>
  </sheetData>
  <sheetProtection algorithmName="SHA-512" hashValue="4wjCHAO6bkvBztjAq/Q1M0k/EWNIHxyJ6Hkmj4+V8SCJx4w3USXfIODcqUkjZolqrNWmHlgtT+9+sSWhBVX8hA==" saltValue="BH8BGWRbxB+aHQs0KkB+pg==" spinCount="100000" sheet="1" objects="1" scenarios="1"/>
  <mergeCells count="69">
    <mergeCell ref="I57:I59"/>
    <mergeCell ref="F59:H59"/>
    <mergeCell ref="E61:E63"/>
    <mergeCell ref="G61:G63"/>
    <mergeCell ref="H61:H63"/>
    <mergeCell ref="D51:D53"/>
    <mergeCell ref="H51:H53"/>
    <mergeCell ref="B57:D59"/>
    <mergeCell ref="E57:E59"/>
    <mergeCell ref="F57:H57"/>
    <mergeCell ref="J42:K43"/>
    <mergeCell ref="E44:H44"/>
    <mergeCell ref="J44:K44"/>
    <mergeCell ref="B47:B49"/>
    <mergeCell ref="D47:D49"/>
    <mergeCell ref="F47:H47"/>
    <mergeCell ref="F49:H49"/>
    <mergeCell ref="E42:H42"/>
    <mergeCell ref="D42:D44"/>
    <mergeCell ref="B33:D34"/>
    <mergeCell ref="E33:G34"/>
    <mergeCell ref="B35:C35"/>
    <mergeCell ref="B38:B40"/>
    <mergeCell ref="D38:D40"/>
    <mergeCell ref="F38:J38"/>
    <mergeCell ref="F40:J40"/>
    <mergeCell ref="B23:C23"/>
    <mergeCell ref="D23:E23"/>
    <mergeCell ref="F23:G23"/>
    <mergeCell ref="B24:C24"/>
    <mergeCell ref="D24:E24"/>
    <mergeCell ref="F24:G24"/>
    <mergeCell ref="B28:D29"/>
    <mergeCell ref="B4:C4"/>
    <mergeCell ref="D4:E4"/>
    <mergeCell ref="F4:G4"/>
    <mergeCell ref="H4:I4"/>
    <mergeCell ref="B6:C6"/>
    <mergeCell ref="D5:E5"/>
    <mergeCell ref="F5:G5"/>
    <mergeCell ref="H5:I5"/>
    <mergeCell ref="B5:C5"/>
    <mergeCell ref="E28:G28"/>
    <mergeCell ref="E29:G29"/>
    <mergeCell ref="B8:B9"/>
    <mergeCell ref="C8:C9"/>
    <mergeCell ref="C11:C12"/>
    <mergeCell ref="D11:F11"/>
    <mergeCell ref="D9:J9"/>
    <mergeCell ref="D8:J8"/>
    <mergeCell ref="I11:I12"/>
    <mergeCell ref="J11:K11"/>
    <mergeCell ref="J12:K12"/>
    <mergeCell ref="G11:G12"/>
    <mergeCell ref="B15:C15"/>
    <mergeCell ref="D15:E15"/>
    <mergeCell ref="F15:G15"/>
    <mergeCell ref="H15:I15"/>
    <mergeCell ref="D12:F12"/>
    <mergeCell ref="F20:G20"/>
    <mergeCell ref="D16:E16"/>
    <mergeCell ref="F16:G16"/>
    <mergeCell ref="H16:I16"/>
    <mergeCell ref="B17:C17"/>
    <mergeCell ref="B18:C18"/>
    <mergeCell ref="B19:C19"/>
    <mergeCell ref="B20:C20"/>
    <mergeCell ref="D20:E20"/>
    <mergeCell ref="B16:C16"/>
  </mergeCells>
  <phoneticPr fontId="3"/>
  <printOptions horizontalCentered="1"/>
  <pageMargins left="0.51181102362204722" right="0.31496062992125984" top="0.74803149606299213" bottom="0.74803149606299213" header="0.31496062992125984" footer="0.31496062992125984"/>
  <pageSetup paperSize="9" scale="59" orientation="portrait" r:id="rId1"/>
  <headerFooter>
    <oddFooter>&amp;C8</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85" zoomScaleNormal="85" workbookViewId="0">
      <selection activeCell="C6" sqref="C6:C12"/>
    </sheetView>
  </sheetViews>
  <sheetFormatPr defaultRowHeight="13.5"/>
  <cols>
    <col min="1" max="1" width="9" style="370"/>
    <col min="2" max="2" width="21.375" style="370" customWidth="1"/>
    <col min="3" max="3" width="41.125" style="370" customWidth="1"/>
    <col min="4" max="4" width="26" style="370" customWidth="1"/>
    <col min="5" max="5" width="21" style="370" customWidth="1"/>
    <col min="6" max="257" width="9" style="370"/>
    <col min="258" max="258" width="13" style="370" customWidth="1"/>
    <col min="259" max="259" width="22.5" style="370" customWidth="1"/>
    <col min="260" max="260" width="26" style="370" customWidth="1"/>
    <col min="261" max="261" width="21" style="370" customWidth="1"/>
    <col min="262" max="513" width="9" style="370"/>
    <col min="514" max="514" width="13" style="370" customWidth="1"/>
    <col min="515" max="515" width="22.5" style="370" customWidth="1"/>
    <col min="516" max="516" width="26" style="370" customWidth="1"/>
    <col min="517" max="517" width="21" style="370" customWidth="1"/>
    <col min="518" max="769" width="9" style="370"/>
    <col min="770" max="770" width="13" style="370" customWidth="1"/>
    <col min="771" max="771" width="22.5" style="370" customWidth="1"/>
    <col min="772" max="772" width="26" style="370" customWidth="1"/>
    <col min="773" max="773" width="21" style="370" customWidth="1"/>
    <col min="774" max="1025" width="9" style="370"/>
    <col min="1026" max="1026" width="13" style="370" customWidth="1"/>
    <col min="1027" max="1027" width="22.5" style="370" customWidth="1"/>
    <col min="1028" max="1028" width="26" style="370" customWidth="1"/>
    <col min="1029" max="1029" width="21" style="370" customWidth="1"/>
    <col min="1030" max="1281" width="9" style="370"/>
    <col min="1282" max="1282" width="13" style="370" customWidth="1"/>
    <col min="1283" max="1283" width="22.5" style="370" customWidth="1"/>
    <col min="1284" max="1284" width="26" style="370" customWidth="1"/>
    <col min="1285" max="1285" width="21" style="370" customWidth="1"/>
    <col min="1286" max="1537" width="9" style="370"/>
    <col min="1538" max="1538" width="13" style="370" customWidth="1"/>
    <col min="1539" max="1539" width="22.5" style="370" customWidth="1"/>
    <col min="1540" max="1540" width="26" style="370" customWidth="1"/>
    <col min="1541" max="1541" width="21" style="370" customWidth="1"/>
    <col min="1542" max="1793" width="9" style="370"/>
    <col min="1794" max="1794" width="13" style="370" customWidth="1"/>
    <col min="1795" max="1795" width="22.5" style="370" customWidth="1"/>
    <col min="1796" max="1796" width="26" style="370" customWidth="1"/>
    <col min="1797" max="1797" width="21" style="370" customWidth="1"/>
    <col min="1798" max="2049" width="9" style="370"/>
    <col min="2050" max="2050" width="13" style="370" customWidth="1"/>
    <col min="2051" max="2051" width="22.5" style="370" customWidth="1"/>
    <col min="2052" max="2052" width="26" style="370" customWidth="1"/>
    <col min="2053" max="2053" width="21" style="370" customWidth="1"/>
    <col min="2054" max="2305" width="9" style="370"/>
    <col min="2306" max="2306" width="13" style="370" customWidth="1"/>
    <col min="2307" max="2307" width="22.5" style="370" customWidth="1"/>
    <col min="2308" max="2308" width="26" style="370" customWidth="1"/>
    <col min="2309" max="2309" width="21" style="370" customWidth="1"/>
    <col min="2310" max="2561" width="9" style="370"/>
    <col min="2562" max="2562" width="13" style="370" customWidth="1"/>
    <col min="2563" max="2563" width="22.5" style="370" customWidth="1"/>
    <col min="2564" max="2564" width="26" style="370" customWidth="1"/>
    <col min="2565" max="2565" width="21" style="370" customWidth="1"/>
    <col min="2566" max="2817" width="9" style="370"/>
    <col min="2818" max="2818" width="13" style="370" customWidth="1"/>
    <col min="2819" max="2819" width="22.5" style="370" customWidth="1"/>
    <col min="2820" max="2820" width="26" style="370" customWidth="1"/>
    <col min="2821" max="2821" width="21" style="370" customWidth="1"/>
    <col min="2822" max="3073" width="9" style="370"/>
    <col min="3074" max="3074" width="13" style="370" customWidth="1"/>
    <col min="3075" max="3075" width="22.5" style="370" customWidth="1"/>
    <col min="3076" max="3076" width="26" style="370" customWidth="1"/>
    <col min="3077" max="3077" width="21" style="370" customWidth="1"/>
    <col min="3078" max="3329" width="9" style="370"/>
    <col min="3330" max="3330" width="13" style="370" customWidth="1"/>
    <col min="3331" max="3331" width="22.5" style="370" customWidth="1"/>
    <col min="3332" max="3332" width="26" style="370" customWidth="1"/>
    <col min="3333" max="3333" width="21" style="370" customWidth="1"/>
    <col min="3334" max="3585" width="9" style="370"/>
    <col min="3586" max="3586" width="13" style="370" customWidth="1"/>
    <col min="3587" max="3587" width="22.5" style="370" customWidth="1"/>
    <col min="3588" max="3588" width="26" style="370" customWidth="1"/>
    <col min="3589" max="3589" width="21" style="370" customWidth="1"/>
    <col min="3590" max="3841" width="9" style="370"/>
    <col min="3842" max="3842" width="13" style="370" customWidth="1"/>
    <col min="3843" max="3843" width="22.5" style="370" customWidth="1"/>
    <col min="3844" max="3844" width="26" style="370" customWidth="1"/>
    <col min="3845" max="3845" width="21" style="370" customWidth="1"/>
    <col min="3846" max="4097" width="9" style="370"/>
    <col min="4098" max="4098" width="13" style="370" customWidth="1"/>
    <col min="4099" max="4099" width="22.5" style="370" customWidth="1"/>
    <col min="4100" max="4100" width="26" style="370" customWidth="1"/>
    <col min="4101" max="4101" width="21" style="370" customWidth="1"/>
    <col min="4102" max="4353" width="9" style="370"/>
    <col min="4354" max="4354" width="13" style="370" customWidth="1"/>
    <col min="4355" max="4355" width="22.5" style="370" customWidth="1"/>
    <col min="4356" max="4356" width="26" style="370" customWidth="1"/>
    <col min="4357" max="4357" width="21" style="370" customWidth="1"/>
    <col min="4358" max="4609" width="9" style="370"/>
    <col min="4610" max="4610" width="13" style="370" customWidth="1"/>
    <col min="4611" max="4611" width="22.5" style="370" customWidth="1"/>
    <col min="4612" max="4612" width="26" style="370" customWidth="1"/>
    <col min="4613" max="4613" width="21" style="370" customWidth="1"/>
    <col min="4614" max="4865" width="9" style="370"/>
    <col min="4866" max="4866" width="13" style="370" customWidth="1"/>
    <col min="4867" max="4867" width="22.5" style="370" customWidth="1"/>
    <col min="4868" max="4868" width="26" style="370" customWidth="1"/>
    <col min="4869" max="4869" width="21" style="370" customWidth="1"/>
    <col min="4870" max="5121" width="9" style="370"/>
    <col min="5122" max="5122" width="13" style="370" customWidth="1"/>
    <col min="5123" max="5123" width="22.5" style="370" customWidth="1"/>
    <col min="5124" max="5124" width="26" style="370" customWidth="1"/>
    <col min="5125" max="5125" width="21" style="370" customWidth="1"/>
    <col min="5126" max="5377" width="9" style="370"/>
    <col min="5378" max="5378" width="13" style="370" customWidth="1"/>
    <col min="5379" max="5379" width="22.5" style="370" customWidth="1"/>
    <col min="5380" max="5380" width="26" style="370" customWidth="1"/>
    <col min="5381" max="5381" width="21" style="370" customWidth="1"/>
    <col min="5382" max="5633" width="9" style="370"/>
    <col min="5634" max="5634" width="13" style="370" customWidth="1"/>
    <col min="5635" max="5635" width="22.5" style="370" customWidth="1"/>
    <col min="5636" max="5636" width="26" style="370" customWidth="1"/>
    <col min="5637" max="5637" width="21" style="370" customWidth="1"/>
    <col min="5638" max="5889" width="9" style="370"/>
    <col min="5890" max="5890" width="13" style="370" customWidth="1"/>
    <col min="5891" max="5891" width="22.5" style="370" customWidth="1"/>
    <col min="5892" max="5892" width="26" style="370" customWidth="1"/>
    <col min="5893" max="5893" width="21" style="370" customWidth="1"/>
    <col min="5894" max="6145" width="9" style="370"/>
    <col min="6146" max="6146" width="13" style="370" customWidth="1"/>
    <col min="6147" max="6147" width="22.5" style="370" customWidth="1"/>
    <col min="6148" max="6148" width="26" style="370" customWidth="1"/>
    <col min="6149" max="6149" width="21" style="370" customWidth="1"/>
    <col min="6150" max="6401" width="9" style="370"/>
    <col min="6402" max="6402" width="13" style="370" customWidth="1"/>
    <col min="6403" max="6403" width="22.5" style="370" customWidth="1"/>
    <col min="6404" max="6404" width="26" style="370" customWidth="1"/>
    <col min="6405" max="6405" width="21" style="370" customWidth="1"/>
    <col min="6406" max="6657" width="9" style="370"/>
    <col min="6658" max="6658" width="13" style="370" customWidth="1"/>
    <col min="6659" max="6659" width="22.5" style="370" customWidth="1"/>
    <col min="6660" max="6660" width="26" style="370" customWidth="1"/>
    <col min="6661" max="6661" width="21" style="370" customWidth="1"/>
    <col min="6662" max="6913" width="9" style="370"/>
    <col min="6914" max="6914" width="13" style="370" customWidth="1"/>
    <col min="6915" max="6915" width="22.5" style="370" customWidth="1"/>
    <col min="6916" max="6916" width="26" style="370" customWidth="1"/>
    <col min="6917" max="6917" width="21" style="370" customWidth="1"/>
    <col min="6918" max="7169" width="9" style="370"/>
    <col min="7170" max="7170" width="13" style="370" customWidth="1"/>
    <col min="7171" max="7171" width="22.5" style="370" customWidth="1"/>
    <col min="7172" max="7172" width="26" style="370" customWidth="1"/>
    <col min="7173" max="7173" width="21" style="370" customWidth="1"/>
    <col min="7174" max="7425" width="9" style="370"/>
    <col min="7426" max="7426" width="13" style="370" customWidth="1"/>
    <col min="7427" max="7427" width="22.5" style="370" customWidth="1"/>
    <col min="7428" max="7428" width="26" style="370" customWidth="1"/>
    <col min="7429" max="7429" width="21" style="370" customWidth="1"/>
    <col min="7430" max="7681" width="9" style="370"/>
    <col min="7682" max="7682" width="13" style="370" customWidth="1"/>
    <col min="7683" max="7683" width="22.5" style="370" customWidth="1"/>
    <col min="7684" max="7684" width="26" style="370" customWidth="1"/>
    <col min="7685" max="7685" width="21" style="370" customWidth="1"/>
    <col min="7686" max="7937" width="9" style="370"/>
    <col min="7938" max="7938" width="13" style="370" customWidth="1"/>
    <col min="7939" max="7939" width="22.5" style="370" customWidth="1"/>
    <col min="7940" max="7940" width="26" style="370" customWidth="1"/>
    <col min="7941" max="7941" width="21" style="370" customWidth="1"/>
    <col min="7942" max="8193" width="9" style="370"/>
    <col min="8194" max="8194" width="13" style="370" customWidth="1"/>
    <col min="8195" max="8195" width="22.5" style="370" customWidth="1"/>
    <col min="8196" max="8196" width="26" style="370" customWidth="1"/>
    <col min="8197" max="8197" width="21" style="370" customWidth="1"/>
    <col min="8198" max="8449" width="9" style="370"/>
    <col min="8450" max="8450" width="13" style="370" customWidth="1"/>
    <col min="8451" max="8451" width="22.5" style="370" customWidth="1"/>
    <col min="8452" max="8452" width="26" style="370" customWidth="1"/>
    <col min="8453" max="8453" width="21" style="370" customWidth="1"/>
    <col min="8454" max="8705" width="9" style="370"/>
    <col min="8706" max="8706" width="13" style="370" customWidth="1"/>
    <col min="8707" max="8707" width="22.5" style="370" customWidth="1"/>
    <col min="8708" max="8708" width="26" style="370" customWidth="1"/>
    <col min="8709" max="8709" width="21" style="370" customWidth="1"/>
    <col min="8710" max="8961" width="9" style="370"/>
    <col min="8962" max="8962" width="13" style="370" customWidth="1"/>
    <col min="8963" max="8963" width="22.5" style="370" customWidth="1"/>
    <col min="8964" max="8964" width="26" style="370" customWidth="1"/>
    <col min="8965" max="8965" width="21" style="370" customWidth="1"/>
    <col min="8966" max="9217" width="9" style="370"/>
    <col min="9218" max="9218" width="13" style="370" customWidth="1"/>
    <col min="9219" max="9219" width="22.5" style="370" customWidth="1"/>
    <col min="9220" max="9220" width="26" style="370" customWidth="1"/>
    <col min="9221" max="9221" width="21" style="370" customWidth="1"/>
    <col min="9222" max="9473" width="9" style="370"/>
    <col min="9474" max="9474" width="13" style="370" customWidth="1"/>
    <col min="9475" max="9475" width="22.5" style="370" customWidth="1"/>
    <col min="9476" max="9476" width="26" style="370" customWidth="1"/>
    <col min="9477" max="9477" width="21" style="370" customWidth="1"/>
    <col min="9478" max="9729" width="9" style="370"/>
    <col min="9730" max="9730" width="13" style="370" customWidth="1"/>
    <col min="9731" max="9731" width="22.5" style="370" customWidth="1"/>
    <col min="9732" max="9732" width="26" style="370" customWidth="1"/>
    <col min="9733" max="9733" width="21" style="370" customWidth="1"/>
    <col min="9734" max="9985" width="9" style="370"/>
    <col min="9986" max="9986" width="13" style="370" customWidth="1"/>
    <col min="9987" max="9987" width="22.5" style="370" customWidth="1"/>
    <col min="9988" max="9988" width="26" style="370" customWidth="1"/>
    <col min="9989" max="9989" width="21" style="370" customWidth="1"/>
    <col min="9990" max="10241" width="9" style="370"/>
    <col min="10242" max="10242" width="13" style="370" customWidth="1"/>
    <col min="10243" max="10243" width="22.5" style="370" customWidth="1"/>
    <col min="10244" max="10244" width="26" style="370" customWidth="1"/>
    <col min="10245" max="10245" width="21" style="370" customWidth="1"/>
    <col min="10246" max="10497" width="9" style="370"/>
    <col min="10498" max="10498" width="13" style="370" customWidth="1"/>
    <col min="10499" max="10499" width="22.5" style="370" customWidth="1"/>
    <col min="10500" max="10500" width="26" style="370" customWidth="1"/>
    <col min="10501" max="10501" width="21" style="370" customWidth="1"/>
    <col min="10502" max="10753" width="9" style="370"/>
    <col min="10754" max="10754" width="13" style="370" customWidth="1"/>
    <col min="10755" max="10755" width="22.5" style="370" customWidth="1"/>
    <col min="10756" max="10756" width="26" style="370" customWidth="1"/>
    <col min="10757" max="10757" width="21" style="370" customWidth="1"/>
    <col min="10758" max="11009" width="9" style="370"/>
    <col min="11010" max="11010" width="13" style="370" customWidth="1"/>
    <col min="11011" max="11011" width="22.5" style="370" customWidth="1"/>
    <col min="11012" max="11012" width="26" style="370" customWidth="1"/>
    <col min="11013" max="11013" width="21" style="370" customWidth="1"/>
    <col min="11014" max="11265" width="9" style="370"/>
    <col min="11266" max="11266" width="13" style="370" customWidth="1"/>
    <col min="11267" max="11267" width="22.5" style="370" customWidth="1"/>
    <col min="11268" max="11268" width="26" style="370" customWidth="1"/>
    <col min="11269" max="11269" width="21" style="370" customWidth="1"/>
    <col min="11270" max="11521" width="9" style="370"/>
    <col min="11522" max="11522" width="13" style="370" customWidth="1"/>
    <col min="11523" max="11523" width="22.5" style="370" customWidth="1"/>
    <col min="11524" max="11524" width="26" style="370" customWidth="1"/>
    <col min="11525" max="11525" width="21" style="370" customWidth="1"/>
    <col min="11526" max="11777" width="9" style="370"/>
    <col min="11778" max="11778" width="13" style="370" customWidth="1"/>
    <col min="11779" max="11779" width="22.5" style="370" customWidth="1"/>
    <col min="11780" max="11780" width="26" style="370" customWidth="1"/>
    <col min="11781" max="11781" width="21" style="370" customWidth="1"/>
    <col min="11782" max="12033" width="9" style="370"/>
    <col min="12034" max="12034" width="13" style="370" customWidth="1"/>
    <col min="12035" max="12035" width="22.5" style="370" customWidth="1"/>
    <col min="12036" max="12036" width="26" style="370" customWidth="1"/>
    <col min="12037" max="12037" width="21" style="370" customWidth="1"/>
    <col min="12038" max="12289" width="9" style="370"/>
    <col min="12290" max="12290" width="13" style="370" customWidth="1"/>
    <col min="12291" max="12291" width="22.5" style="370" customWidth="1"/>
    <col min="12292" max="12292" width="26" style="370" customWidth="1"/>
    <col min="12293" max="12293" width="21" style="370" customWidth="1"/>
    <col min="12294" max="12545" width="9" style="370"/>
    <col min="12546" max="12546" width="13" style="370" customWidth="1"/>
    <col min="12547" max="12547" width="22.5" style="370" customWidth="1"/>
    <col min="12548" max="12548" width="26" style="370" customWidth="1"/>
    <col min="12549" max="12549" width="21" style="370" customWidth="1"/>
    <col min="12550" max="12801" width="9" style="370"/>
    <col min="12802" max="12802" width="13" style="370" customWidth="1"/>
    <col min="12803" max="12803" width="22.5" style="370" customWidth="1"/>
    <col min="12804" max="12804" width="26" style="370" customWidth="1"/>
    <col min="12805" max="12805" width="21" style="370" customWidth="1"/>
    <col min="12806" max="13057" width="9" style="370"/>
    <col min="13058" max="13058" width="13" style="370" customWidth="1"/>
    <col min="13059" max="13059" width="22.5" style="370" customWidth="1"/>
    <col min="13060" max="13060" width="26" style="370" customWidth="1"/>
    <col min="13061" max="13061" width="21" style="370" customWidth="1"/>
    <col min="13062" max="13313" width="9" style="370"/>
    <col min="13314" max="13314" width="13" style="370" customWidth="1"/>
    <col min="13315" max="13315" width="22.5" style="370" customWidth="1"/>
    <col min="13316" max="13316" width="26" style="370" customWidth="1"/>
    <col min="13317" max="13317" width="21" style="370" customWidth="1"/>
    <col min="13318" max="13569" width="9" style="370"/>
    <col min="13570" max="13570" width="13" style="370" customWidth="1"/>
    <col min="13571" max="13571" width="22.5" style="370" customWidth="1"/>
    <col min="13572" max="13572" width="26" style="370" customWidth="1"/>
    <col min="13573" max="13573" width="21" style="370" customWidth="1"/>
    <col min="13574" max="13825" width="9" style="370"/>
    <col min="13826" max="13826" width="13" style="370" customWidth="1"/>
    <col min="13827" max="13827" width="22.5" style="370" customWidth="1"/>
    <col min="13828" max="13828" width="26" style="370" customWidth="1"/>
    <col min="13829" max="13829" width="21" style="370" customWidth="1"/>
    <col min="13830" max="14081" width="9" style="370"/>
    <col min="14082" max="14082" width="13" style="370" customWidth="1"/>
    <col min="14083" max="14083" width="22.5" style="370" customWidth="1"/>
    <col min="14084" max="14084" width="26" style="370" customWidth="1"/>
    <col min="14085" max="14085" width="21" style="370" customWidth="1"/>
    <col min="14086" max="14337" width="9" style="370"/>
    <col min="14338" max="14338" width="13" style="370" customWidth="1"/>
    <col min="14339" max="14339" width="22.5" style="370" customWidth="1"/>
    <col min="14340" max="14340" width="26" style="370" customWidth="1"/>
    <col min="14341" max="14341" width="21" style="370" customWidth="1"/>
    <col min="14342" max="14593" width="9" style="370"/>
    <col min="14594" max="14594" width="13" style="370" customWidth="1"/>
    <col min="14595" max="14595" width="22.5" style="370" customWidth="1"/>
    <col min="14596" max="14596" width="26" style="370" customWidth="1"/>
    <col min="14597" max="14597" width="21" style="370" customWidth="1"/>
    <col min="14598" max="14849" width="9" style="370"/>
    <col min="14850" max="14850" width="13" style="370" customWidth="1"/>
    <col min="14851" max="14851" width="22.5" style="370" customWidth="1"/>
    <col min="14852" max="14852" width="26" style="370" customWidth="1"/>
    <col min="14853" max="14853" width="21" style="370" customWidth="1"/>
    <col min="14854" max="15105" width="9" style="370"/>
    <col min="15106" max="15106" width="13" style="370" customWidth="1"/>
    <col min="15107" max="15107" width="22.5" style="370" customWidth="1"/>
    <col min="15108" max="15108" width="26" style="370" customWidth="1"/>
    <col min="15109" max="15109" width="21" style="370" customWidth="1"/>
    <col min="15110" max="15361" width="9" style="370"/>
    <col min="15362" max="15362" width="13" style="370" customWidth="1"/>
    <col min="15363" max="15363" width="22.5" style="370" customWidth="1"/>
    <col min="15364" max="15364" width="26" style="370" customWidth="1"/>
    <col min="15365" max="15365" width="21" style="370" customWidth="1"/>
    <col min="15366" max="15617" width="9" style="370"/>
    <col min="15618" max="15618" width="13" style="370" customWidth="1"/>
    <col min="15619" max="15619" width="22.5" style="370" customWidth="1"/>
    <col min="15620" max="15620" width="26" style="370" customWidth="1"/>
    <col min="15621" max="15621" width="21" style="370" customWidth="1"/>
    <col min="15622" max="15873" width="9" style="370"/>
    <col min="15874" max="15874" width="13" style="370" customWidth="1"/>
    <col min="15875" max="15875" width="22.5" style="370" customWidth="1"/>
    <col min="15876" max="15876" width="26" style="370" customWidth="1"/>
    <col min="15877" max="15877" width="21" style="370" customWidth="1"/>
    <col min="15878" max="16129" width="9" style="370"/>
    <col min="16130" max="16130" width="13" style="370" customWidth="1"/>
    <col min="16131" max="16131" width="22.5" style="370" customWidth="1"/>
    <col min="16132" max="16132" width="26" style="370" customWidth="1"/>
    <col min="16133" max="16133" width="21" style="370" customWidth="1"/>
    <col min="16134" max="16384" width="9" style="370"/>
  </cols>
  <sheetData>
    <row r="1" spans="1:6" ht="18">
      <c r="A1" s="366" t="s">
        <v>417</v>
      </c>
      <c r="B1" s="367" t="s">
        <v>258</v>
      </c>
      <c r="C1" s="368" t="s">
        <v>418</v>
      </c>
      <c r="D1" s="367" t="s">
        <v>419</v>
      </c>
      <c r="E1" s="368" t="s">
        <v>420</v>
      </c>
      <c r="F1" s="369" t="s">
        <v>421</v>
      </c>
    </row>
    <row r="2" spans="1:6" ht="18.75">
      <c r="A2" s="371">
        <v>11807</v>
      </c>
      <c r="B2" s="406" t="s">
        <v>540</v>
      </c>
      <c r="C2" s="372" t="s">
        <v>478</v>
      </c>
      <c r="D2" s="373" t="s">
        <v>528</v>
      </c>
      <c r="E2" s="374" t="s">
        <v>479</v>
      </c>
      <c r="F2" s="375"/>
    </row>
    <row r="3" spans="1:6" ht="18.75">
      <c r="A3" s="376">
        <v>11829</v>
      </c>
      <c r="B3" s="407" t="s">
        <v>540</v>
      </c>
      <c r="C3" s="377" t="s">
        <v>480</v>
      </c>
      <c r="D3" s="378" t="s">
        <v>529</v>
      </c>
      <c r="E3" s="379" t="s">
        <v>481</v>
      </c>
      <c r="F3" s="380"/>
    </row>
    <row r="4" spans="1:6" ht="18.75">
      <c r="A4" s="376">
        <v>11851</v>
      </c>
      <c r="B4" s="407" t="s">
        <v>540</v>
      </c>
      <c r="C4" s="377" t="s">
        <v>543</v>
      </c>
      <c r="D4" s="378" t="s">
        <v>544</v>
      </c>
      <c r="E4" s="379" t="s">
        <v>545</v>
      </c>
      <c r="F4" s="380"/>
    </row>
    <row r="5" spans="1:6" ht="18.75">
      <c r="A5" s="376">
        <v>71809</v>
      </c>
      <c r="B5" s="407" t="s">
        <v>482</v>
      </c>
      <c r="C5" s="377" t="s">
        <v>483</v>
      </c>
      <c r="D5" s="378" t="s">
        <v>530</v>
      </c>
      <c r="E5" s="379" t="s">
        <v>484</v>
      </c>
      <c r="F5" s="380"/>
    </row>
    <row r="6" spans="1:6" ht="18.75">
      <c r="A6" s="376">
        <v>71810</v>
      </c>
      <c r="B6" s="407" t="s">
        <v>482</v>
      </c>
      <c r="C6" s="377" t="s">
        <v>485</v>
      </c>
      <c r="D6" s="378" t="s">
        <v>530</v>
      </c>
      <c r="E6" s="379" t="s">
        <v>484</v>
      </c>
      <c r="F6" s="380"/>
    </row>
    <row r="7" spans="1:6" ht="18.75">
      <c r="A7" s="376">
        <v>71828</v>
      </c>
      <c r="B7" s="407" t="s">
        <v>482</v>
      </c>
      <c r="C7" s="377" t="s">
        <v>475</v>
      </c>
      <c r="D7" s="378" t="s">
        <v>531</v>
      </c>
      <c r="E7" s="379" t="s">
        <v>486</v>
      </c>
      <c r="F7" s="380"/>
    </row>
    <row r="8" spans="1:6" ht="18.75">
      <c r="A8" s="376">
        <v>71841</v>
      </c>
      <c r="B8" s="407" t="s">
        <v>482</v>
      </c>
      <c r="C8" s="377" t="s">
        <v>546</v>
      </c>
      <c r="D8" s="378" t="s">
        <v>547</v>
      </c>
      <c r="E8" s="379" t="s">
        <v>548</v>
      </c>
      <c r="F8" s="380"/>
    </row>
    <row r="9" spans="1:6" ht="18.75">
      <c r="A9" s="376">
        <v>71842</v>
      </c>
      <c r="B9" s="407" t="s">
        <v>482</v>
      </c>
      <c r="C9" s="377" t="s">
        <v>487</v>
      </c>
      <c r="D9" s="378" t="s">
        <v>532</v>
      </c>
      <c r="E9" s="379" t="s">
        <v>488</v>
      </c>
      <c r="F9" s="380"/>
    </row>
    <row r="10" spans="1:6" ht="18.75">
      <c r="A10" s="376">
        <v>71849</v>
      </c>
      <c r="B10" s="407" t="s">
        <v>482</v>
      </c>
      <c r="C10" s="377" t="s">
        <v>476</v>
      </c>
      <c r="D10" s="378" t="s">
        <v>533</v>
      </c>
      <c r="E10" s="379" t="s">
        <v>489</v>
      </c>
      <c r="F10" s="380"/>
    </row>
    <row r="11" spans="1:6" ht="18.75">
      <c r="A11" s="376">
        <v>71853</v>
      </c>
      <c r="B11" s="407" t="s">
        <v>534</v>
      </c>
      <c r="C11" s="377" t="s">
        <v>538</v>
      </c>
      <c r="D11" s="378" t="s">
        <v>531</v>
      </c>
      <c r="E11" s="379" t="s">
        <v>539</v>
      </c>
      <c r="F11" s="380"/>
    </row>
    <row r="12" spans="1:6" ht="18.75">
      <c r="A12" s="376">
        <v>71855</v>
      </c>
      <c r="B12" s="407" t="s">
        <v>534</v>
      </c>
      <c r="C12" s="377" t="s">
        <v>535</v>
      </c>
      <c r="D12" s="378" t="s">
        <v>536</v>
      </c>
      <c r="E12" s="379" t="s">
        <v>537</v>
      </c>
      <c r="F12" s="408"/>
    </row>
  </sheetData>
  <phoneticPr fontId="3"/>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
  <sheetViews>
    <sheetView showGridLines="0" view="pageBreakPreview" zoomScale="85" zoomScaleNormal="85" zoomScaleSheetLayoutView="85" workbookViewId="0">
      <selection activeCell="U6" sqref="U6"/>
    </sheetView>
  </sheetViews>
  <sheetFormatPr defaultRowHeight="13.5"/>
  <cols>
    <col min="1" max="1" width="6.25" style="362" customWidth="1"/>
    <col min="2" max="2" width="6.25" style="326" customWidth="1"/>
    <col min="3" max="3" width="5.625" style="326" customWidth="1"/>
    <col min="4" max="4" width="6.25" style="326" customWidth="1"/>
    <col min="5" max="5" width="5.625" style="326" customWidth="1"/>
    <col min="6" max="6" width="6.25" style="326" customWidth="1"/>
    <col min="7" max="7" width="4.375" style="326" customWidth="1"/>
    <col min="8" max="12" width="6.25" style="326" customWidth="1"/>
    <col min="13" max="18" width="6.625" style="326" customWidth="1"/>
    <col min="19" max="19" width="6.25" style="326" customWidth="1"/>
    <col min="20" max="16384" width="9" style="326"/>
  </cols>
  <sheetData>
    <row r="1" spans="1:19" s="322" customFormat="1" ht="29.25" customHeight="1">
      <c r="A1" s="319"/>
      <c r="B1" s="320"/>
      <c r="C1" s="320"/>
      <c r="D1" s="320"/>
      <c r="E1" s="320"/>
      <c r="F1" s="320"/>
      <c r="G1" s="320"/>
      <c r="H1" s="320"/>
      <c r="I1" s="320"/>
      <c r="J1" s="321" t="s">
        <v>400</v>
      </c>
      <c r="K1" s="320"/>
      <c r="L1" s="320"/>
      <c r="M1" s="320"/>
      <c r="N1" s="320"/>
      <c r="O1" s="320"/>
      <c r="P1" s="320"/>
      <c r="Q1" s="320"/>
      <c r="R1" s="488" t="str">
        <f>一番最初に入力!$C$7&amp;""</f>
        <v/>
      </c>
      <c r="S1" s="488"/>
    </row>
    <row r="2" spans="1:19" s="322" customFormat="1" ht="24.75" customHeight="1">
      <c r="A2" s="323" t="s">
        <v>416</v>
      </c>
      <c r="B2" s="323"/>
      <c r="C2" s="320"/>
      <c r="D2" s="320"/>
      <c r="E2" s="320"/>
      <c r="F2" s="320"/>
      <c r="G2" s="320"/>
      <c r="H2" s="320"/>
      <c r="I2" s="320"/>
      <c r="J2" s="320"/>
      <c r="K2" s="320"/>
      <c r="L2" s="320"/>
      <c r="M2" s="320"/>
      <c r="N2" s="320"/>
      <c r="O2" s="320"/>
      <c r="P2" s="320"/>
      <c r="Q2" s="320"/>
      <c r="R2" s="320"/>
      <c r="S2" s="320"/>
    </row>
    <row r="3" spans="1:19" ht="24.75" customHeight="1">
      <c r="A3" s="324"/>
      <c r="B3" s="325"/>
      <c r="C3" s="325"/>
      <c r="D3" s="325"/>
      <c r="E3" s="325"/>
      <c r="F3" s="325"/>
      <c r="G3" s="325"/>
      <c r="H3" s="325"/>
      <c r="I3" s="325"/>
      <c r="J3" s="325"/>
      <c r="K3" s="325"/>
      <c r="L3" s="325"/>
      <c r="M3" s="325"/>
      <c r="N3" s="325"/>
      <c r="O3" s="325"/>
      <c r="P3" s="325"/>
      <c r="Q3" s="325"/>
      <c r="R3" s="325"/>
      <c r="S3" s="325"/>
    </row>
    <row r="4" spans="1:19" s="322" customFormat="1" ht="24.75" customHeight="1">
      <c r="A4" s="319"/>
      <c r="B4" s="320"/>
      <c r="C4" s="320"/>
      <c r="D4" s="320"/>
      <c r="E4" s="320"/>
      <c r="F4" s="320"/>
      <c r="G4" s="320"/>
      <c r="H4" s="320"/>
      <c r="I4" s="320"/>
      <c r="J4" s="320"/>
      <c r="K4" s="320"/>
      <c r="L4" s="320"/>
      <c r="M4" s="327" t="s">
        <v>401</v>
      </c>
      <c r="N4" s="365">
        <f>一番最初に入力!C11+1</f>
        <v>7</v>
      </c>
      <c r="O4" s="328" t="s">
        <v>402</v>
      </c>
      <c r="P4" s="329">
        <v>3</v>
      </c>
      <c r="Q4" s="328" t="s">
        <v>403</v>
      </c>
      <c r="R4" s="329">
        <v>31</v>
      </c>
      <c r="S4" s="328" t="s">
        <v>404</v>
      </c>
    </row>
    <row r="5" spans="1:19" s="322" customFormat="1" ht="24.75" customHeight="1">
      <c r="A5" s="319"/>
      <c r="B5" s="320" t="s">
        <v>405</v>
      </c>
      <c r="C5" s="320"/>
      <c r="D5" s="320"/>
      <c r="E5" s="320"/>
      <c r="F5" s="320"/>
      <c r="G5" s="320"/>
      <c r="H5" s="320"/>
      <c r="I5" s="320"/>
      <c r="J5" s="320"/>
      <c r="K5" s="320"/>
      <c r="L5" s="320"/>
      <c r="M5" s="320"/>
      <c r="N5" s="320"/>
      <c r="O5" s="320"/>
      <c r="P5" s="320"/>
      <c r="Q5" s="320"/>
      <c r="R5" s="320"/>
      <c r="S5" s="320"/>
    </row>
    <row r="6" spans="1:19" s="322" customFormat="1" ht="24.75" customHeight="1">
      <c r="A6" s="330"/>
      <c r="B6" s="331"/>
      <c r="C6" s="331"/>
      <c r="D6" s="331"/>
      <c r="E6" s="332"/>
      <c r="F6" s="332"/>
      <c r="G6" s="332"/>
      <c r="H6" s="332"/>
      <c r="I6" s="332"/>
      <c r="J6" s="333"/>
      <c r="K6" s="333"/>
      <c r="L6" s="333"/>
      <c r="M6" s="333"/>
      <c r="N6" s="333"/>
      <c r="O6" s="333"/>
      <c r="P6" s="333"/>
      <c r="Q6" s="333"/>
      <c r="R6" s="333"/>
      <c r="S6" s="332"/>
    </row>
    <row r="7" spans="1:19" s="322" customFormat="1" ht="24.75" customHeight="1">
      <c r="A7" s="334"/>
      <c r="B7" s="335"/>
      <c r="C7" s="335"/>
      <c r="D7" s="335"/>
      <c r="E7" s="336"/>
      <c r="F7" s="336"/>
      <c r="G7" s="336"/>
      <c r="H7" s="336"/>
      <c r="I7" s="336"/>
      <c r="J7" s="336"/>
      <c r="K7" s="337"/>
      <c r="L7" s="337"/>
      <c r="M7" s="336"/>
      <c r="N7" s="336"/>
      <c r="O7" s="336"/>
      <c r="P7" s="336"/>
      <c r="Q7" s="336"/>
      <c r="R7" s="336"/>
      <c r="S7" s="336"/>
    </row>
    <row r="8" spans="1:19" s="322" customFormat="1" ht="24.75" customHeight="1">
      <c r="A8" s="324"/>
      <c r="B8" s="325"/>
      <c r="C8" s="325"/>
      <c r="D8" s="325"/>
      <c r="E8" s="325"/>
      <c r="F8" s="325"/>
      <c r="G8" s="325"/>
      <c r="H8" s="325"/>
      <c r="I8" s="325"/>
      <c r="J8" s="325"/>
      <c r="K8" s="325"/>
      <c r="L8" s="325"/>
      <c r="M8" s="325"/>
      <c r="N8" s="325"/>
      <c r="O8" s="325"/>
      <c r="P8" s="325"/>
      <c r="Q8" s="325"/>
      <c r="R8" s="325"/>
      <c r="S8" s="325"/>
    </row>
    <row r="9" spans="1:19" s="322" customFormat="1" ht="24.75" customHeight="1">
      <c r="A9" s="338"/>
      <c r="B9" s="338"/>
      <c r="C9" s="340" t="s">
        <v>401</v>
      </c>
      <c r="D9" s="341" t="str">
        <f>一番最初に入力!C11&amp;""</f>
        <v>６</v>
      </c>
      <c r="E9" s="342" t="s">
        <v>415</v>
      </c>
      <c r="G9" s="343"/>
      <c r="H9" s="343"/>
      <c r="I9" s="342"/>
      <c r="J9" s="342"/>
      <c r="K9" s="342"/>
      <c r="L9" s="342"/>
      <c r="M9" s="342"/>
      <c r="N9" s="342"/>
      <c r="O9" s="342"/>
      <c r="P9" s="344"/>
      <c r="Q9" s="344"/>
      <c r="R9" s="344"/>
      <c r="S9" s="344"/>
    </row>
    <row r="10" spans="1:19" s="322" customFormat="1" ht="24.75" customHeight="1">
      <c r="A10" s="338"/>
      <c r="B10" s="338"/>
      <c r="C10" s="339"/>
      <c r="D10" s="340"/>
      <c r="E10" s="341"/>
      <c r="F10" s="342"/>
      <c r="G10" s="343"/>
      <c r="H10" s="343"/>
      <c r="I10" s="342"/>
      <c r="J10" s="342"/>
      <c r="K10" s="342"/>
      <c r="L10" s="342"/>
      <c r="M10" s="342"/>
      <c r="N10" s="342"/>
      <c r="O10" s="342"/>
      <c r="P10" s="344"/>
      <c r="Q10" s="344"/>
      <c r="R10" s="344"/>
      <c r="S10" s="344"/>
    </row>
    <row r="11" spans="1:19" s="322" customFormat="1" ht="24.75" customHeight="1">
      <c r="A11" s="324"/>
      <c r="B11" s="325"/>
      <c r="C11" s="325"/>
      <c r="D11" s="325"/>
      <c r="E11" s="325"/>
      <c r="F11" s="325"/>
      <c r="G11" s="325"/>
      <c r="H11" s="325"/>
      <c r="I11" s="325"/>
      <c r="J11" s="325"/>
      <c r="K11" s="325"/>
      <c r="L11" s="325"/>
      <c r="M11" s="325"/>
      <c r="N11" s="325"/>
      <c r="O11" s="325"/>
      <c r="P11" s="325"/>
      <c r="Q11" s="325"/>
      <c r="R11" s="325"/>
      <c r="S11" s="325"/>
    </row>
    <row r="12" spans="1:19" ht="25.5" customHeight="1">
      <c r="A12" s="345"/>
      <c r="B12" s="320"/>
      <c r="C12" s="320"/>
      <c r="D12" s="320"/>
      <c r="E12" s="346"/>
      <c r="F12" s="346"/>
      <c r="G12" s="346"/>
      <c r="H12" s="489" t="s">
        <v>406</v>
      </c>
      <c r="I12" s="489"/>
      <c r="J12" s="489"/>
      <c r="K12" s="490" t="str">
        <f>IFERROR(VLOOKUP(一番最初に入力!C7,施設情報!$A:$E,2,0)," ")</f>
        <v xml:space="preserve"> </v>
      </c>
      <c r="L12" s="490"/>
      <c r="M12" s="490"/>
      <c r="N12" s="490"/>
      <c r="O12" s="490"/>
      <c r="P12" s="490"/>
      <c r="Q12" s="490"/>
      <c r="R12" s="490"/>
      <c r="S12" s="346" t="s">
        <v>173</v>
      </c>
    </row>
    <row r="13" spans="1:19" ht="25.5" customHeight="1">
      <c r="A13" s="345"/>
      <c r="B13" s="320"/>
      <c r="C13" s="320"/>
      <c r="D13" s="320"/>
      <c r="E13" s="346"/>
      <c r="F13" s="346"/>
      <c r="G13" s="346"/>
      <c r="H13" s="491" t="s">
        <v>407</v>
      </c>
      <c r="I13" s="491"/>
      <c r="J13" s="491"/>
      <c r="K13" s="490" t="str">
        <f>IFERROR(VLOOKUP(一番最初に入力!C7,施設情報!$A:$E,3,0)," ")</f>
        <v xml:space="preserve"> </v>
      </c>
      <c r="L13" s="490"/>
      <c r="M13" s="490"/>
      <c r="N13" s="490"/>
      <c r="O13" s="490"/>
      <c r="P13" s="490"/>
      <c r="Q13" s="490"/>
      <c r="R13" s="490"/>
      <c r="S13" s="346" t="s">
        <v>173</v>
      </c>
    </row>
    <row r="14" spans="1:19" s="347" customFormat="1" ht="24.95" customHeight="1">
      <c r="A14" s="345"/>
      <c r="B14" s="320"/>
      <c r="C14" s="320"/>
      <c r="D14" s="320"/>
      <c r="E14" s="486" t="s">
        <v>408</v>
      </c>
      <c r="F14" s="486"/>
      <c r="G14" s="486"/>
      <c r="H14" s="486"/>
      <c r="I14" s="486"/>
      <c r="J14" s="486"/>
      <c r="K14" s="486"/>
      <c r="L14" s="486"/>
      <c r="M14" s="487" t="str">
        <f>IFERROR(VLOOKUP(一番最初に入力!C7,施設情報!$A:$E,4,0)," ")</f>
        <v xml:space="preserve"> </v>
      </c>
      <c r="N14" s="487"/>
      <c r="O14" s="487"/>
      <c r="P14" s="487"/>
      <c r="Q14" s="487"/>
      <c r="R14" s="487"/>
      <c r="S14" s="487"/>
    </row>
    <row r="15" spans="1:19" ht="24.95" customHeight="1">
      <c r="A15" s="345"/>
      <c r="B15" s="320"/>
      <c r="C15" s="320"/>
      <c r="D15" s="320"/>
      <c r="E15" s="348"/>
      <c r="F15" s="348"/>
      <c r="G15" s="348"/>
      <c r="H15" s="348"/>
      <c r="I15" s="348"/>
      <c r="J15" s="349"/>
      <c r="K15" s="486" t="s">
        <v>409</v>
      </c>
      <c r="L15" s="486"/>
      <c r="M15" s="495" t="str">
        <f>IFERROR(VLOOKUP(一番最初に入力!C7,施設情報!$A:$E,5,0)," ")&amp;""</f>
        <v xml:space="preserve"> </v>
      </c>
      <c r="N15" s="495"/>
      <c r="O15" s="495"/>
      <c r="P15" s="495"/>
      <c r="Q15" s="495"/>
      <c r="R15" s="495"/>
      <c r="S15" s="495"/>
    </row>
    <row r="16" spans="1:19" ht="24.95" customHeight="1">
      <c r="A16" s="345"/>
      <c r="B16" s="320"/>
      <c r="C16" s="320"/>
      <c r="D16" s="320"/>
      <c r="E16" s="350"/>
      <c r="F16" s="350"/>
      <c r="G16" s="350"/>
      <c r="H16" s="350"/>
      <c r="I16" s="350"/>
      <c r="J16" s="350"/>
      <c r="K16" s="496" t="s">
        <v>410</v>
      </c>
      <c r="L16" s="496"/>
      <c r="M16" s="497"/>
      <c r="N16" s="497"/>
      <c r="O16" s="497"/>
      <c r="P16" s="497"/>
      <c r="Q16" s="497"/>
      <c r="R16" s="351" t="s">
        <v>411</v>
      </c>
      <c r="S16" s="348"/>
    </row>
    <row r="17" spans="1:20" s="322" customFormat="1" ht="24.95" customHeight="1">
      <c r="A17" s="352"/>
      <c r="B17" s="325"/>
      <c r="C17" s="325"/>
      <c r="D17" s="325"/>
      <c r="E17" s="350"/>
      <c r="F17" s="350"/>
      <c r="G17" s="350"/>
      <c r="H17" s="350"/>
      <c r="I17" s="350"/>
      <c r="J17" s="350"/>
      <c r="K17" s="498"/>
      <c r="L17" s="498"/>
      <c r="M17" s="350"/>
      <c r="N17" s="350"/>
      <c r="O17" s="350"/>
      <c r="P17" s="350"/>
      <c r="Q17" s="350"/>
      <c r="R17" s="350"/>
      <c r="S17" s="350"/>
    </row>
    <row r="18" spans="1:20" s="322" customFormat="1" ht="24.95" customHeight="1">
      <c r="A18" s="352"/>
      <c r="B18" s="325"/>
      <c r="C18" s="325"/>
      <c r="D18" s="325"/>
      <c r="E18" s="350"/>
      <c r="F18" s="350"/>
      <c r="G18" s="350"/>
      <c r="H18" s="350"/>
      <c r="I18" s="350"/>
      <c r="J18" s="350"/>
      <c r="K18" s="353"/>
      <c r="L18" s="353"/>
      <c r="M18" s="350"/>
      <c r="N18" s="350"/>
      <c r="O18" s="350"/>
      <c r="P18" s="350"/>
      <c r="Q18" s="350"/>
      <c r="R18" s="350"/>
      <c r="S18" s="350"/>
    </row>
    <row r="19" spans="1:20" s="322" customFormat="1" ht="24.95" customHeight="1">
      <c r="A19" s="324"/>
      <c r="B19" s="325"/>
      <c r="C19" s="325"/>
      <c r="D19" s="325"/>
      <c r="E19" s="325"/>
      <c r="F19" s="325"/>
      <c r="G19" s="325"/>
      <c r="H19" s="325"/>
      <c r="I19" s="325"/>
      <c r="J19" s="325"/>
      <c r="K19" s="325"/>
      <c r="L19" s="325"/>
      <c r="M19" s="325"/>
      <c r="N19" s="325"/>
      <c r="O19" s="325"/>
      <c r="P19" s="325"/>
      <c r="Q19" s="325"/>
      <c r="R19" s="325"/>
      <c r="S19" s="325"/>
    </row>
    <row r="20" spans="1:20" s="322" customFormat="1" ht="24.95" customHeight="1">
      <c r="A20" s="324"/>
      <c r="B20" s="354" t="s">
        <v>541</v>
      </c>
      <c r="C20" s="325"/>
      <c r="D20" s="325"/>
      <c r="E20" s="325"/>
      <c r="F20" s="325"/>
      <c r="G20" s="325"/>
      <c r="H20" s="325"/>
      <c r="I20" s="325"/>
      <c r="J20" s="325"/>
      <c r="K20" s="325"/>
      <c r="L20" s="499"/>
      <c r="M20" s="499"/>
      <c r="N20" s="354" t="s">
        <v>412</v>
      </c>
      <c r="O20" s="325"/>
      <c r="P20" s="325"/>
      <c r="Q20" s="325"/>
      <c r="R20" s="325"/>
      <c r="S20" s="325"/>
    </row>
    <row r="21" spans="1:20" s="322" customFormat="1" ht="24.95" customHeight="1">
      <c r="A21" s="324"/>
      <c r="B21" s="492" t="s">
        <v>522</v>
      </c>
      <c r="C21" s="492"/>
      <c r="D21" s="492"/>
      <c r="E21" s="492"/>
      <c r="F21" s="492"/>
      <c r="G21" s="492"/>
      <c r="H21" s="492"/>
      <c r="I21" s="492"/>
      <c r="J21" s="492"/>
      <c r="K21" s="492"/>
      <c r="L21" s="492"/>
      <c r="M21" s="492"/>
      <c r="N21" s="492"/>
      <c r="O21" s="492"/>
      <c r="P21" s="492"/>
      <c r="Q21" s="492"/>
      <c r="R21" s="492"/>
      <c r="S21" s="325"/>
    </row>
    <row r="22" spans="1:20" s="322" customFormat="1" ht="24.95" customHeight="1">
      <c r="A22" s="319"/>
      <c r="B22" s="492"/>
      <c r="C22" s="492"/>
      <c r="D22" s="492"/>
      <c r="E22" s="492"/>
      <c r="F22" s="492"/>
      <c r="G22" s="492"/>
      <c r="H22" s="492"/>
      <c r="I22" s="492"/>
      <c r="J22" s="492"/>
      <c r="K22" s="492"/>
      <c r="L22" s="492"/>
      <c r="M22" s="492"/>
      <c r="N22" s="492"/>
      <c r="O22" s="492"/>
      <c r="P22" s="492"/>
      <c r="Q22" s="492"/>
      <c r="R22" s="492"/>
      <c r="S22" s="320"/>
    </row>
    <row r="23" spans="1:20" s="322" customFormat="1" ht="24.95" customHeight="1">
      <c r="A23" s="319"/>
      <c r="B23" s="492"/>
      <c r="C23" s="492"/>
      <c r="D23" s="492"/>
      <c r="E23" s="492"/>
      <c r="F23" s="492"/>
      <c r="G23" s="492"/>
      <c r="H23" s="492"/>
      <c r="I23" s="492"/>
      <c r="J23" s="492"/>
      <c r="K23" s="492"/>
      <c r="L23" s="492"/>
      <c r="M23" s="492"/>
      <c r="N23" s="492"/>
      <c r="O23" s="492"/>
      <c r="P23" s="492"/>
      <c r="Q23" s="492"/>
      <c r="R23" s="492"/>
      <c r="S23" s="320"/>
      <c r="T23" s="364"/>
    </row>
    <row r="24" spans="1:20" s="322" customFormat="1" ht="24.95" customHeight="1">
      <c r="A24" s="319"/>
      <c r="B24" s="355"/>
      <c r="C24" s="355"/>
      <c r="D24" s="355"/>
      <c r="E24" s="355"/>
      <c r="F24" s="355"/>
      <c r="G24" s="355"/>
      <c r="H24" s="355"/>
      <c r="I24" s="355"/>
      <c r="J24" s="355"/>
      <c r="K24" s="355"/>
      <c r="L24" s="355"/>
      <c r="M24" s="355"/>
      <c r="N24" s="355"/>
      <c r="O24" s="355"/>
      <c r="P24" s="355"/>
      <c r="Q24" s="355"/>
      <c r="R24" s="355"/>
      <c r="S24" s="320"/>
    </row>
    <row r="25" spans="1:20" s="322" customFormat="1" ht="24.95" customHeight="1">
      <c r="A25" s="319"/>
      <c r="B25" s="355"/>
      <c r="C25" s="355"/>
      <c r="D25" s="355"/>
      <c r="E25" s="355"/>
      <c r="F25" s="355"/>
      <c r="G25" s="355"/>
      <c r="H25" s="355"/>
      <c r="I25" s="355"/>
      <c r="J25" s="355"/>
      <c r="K25" s="355"/>
      <c r="L25" s="355"/>
      <c r="M25" s="355"/>
      <c r="N25" s="355"/>
      <c r="O25" s="355"/>
      <c r="P25" s="355"/>
      <c r="Q25" s="355"/>
      <c r="R25" s="355"/>
      <c r="S25" s="320"/>
    </row>
    <row r="26" spans="1:20" s="322" customFormat="1" ht="24.95" customHeight="1">
      <c r="A26" s="319"/>
      <c r="B26" s="355"/>
      <c r="C26" s="355"/>
      <c r="D26" s="355"/>
      <c r="E26" s="355"/>
      <c r="F26" s="355"/>
      <c r="G26" s="355"/>
      <c r="H26" s="355"/>
      <c r="I26" s="355"/>
      <c r="J26" s="355"/>
      <c r="K26" s="355"/>
      <c r="L26" s="355"/>
      <c r="M26" s="355"/>
      <c r="N26" s="355"/>
      <c r="O26" s="355"/>
      <c r="P26" s="355"/>
      <c r="Q26" s="355"/>
      <c r="R26" s="355"/>
      <c r="S26" s="320"/>
    </row>
    <row r="27" spans="1:20" s="322" customFormat="1" ht="24.95" customHeight="1">
      <c r="A27" s="319"/>
      <c r="B27" s="354"/>
      <c r="C27" s="356"/>
      <c r="D27" s="356"/>
      <c r="E27" s="356"/>
      <c r="F27" s="356"/>
      <c r="G27" s="357"/>
      <c r="H27" s="493"/>
      <c r="I27" s="493"/>
      <c r="J27" s="493"/>
      <c r="K27" s="493"/>
      <c r="L27" s="357"/>
      <c r="M27" s="320"/>
      <c r="N27" s="320"/>
      <c r="O27" s="320"/>
      <c r="P27" s="320"/>
      <c r="Q27" s="320"/>
      <c r="R27" s="320"/>
      <c r="S27" s="320"/>
    </row>
    <row r="28" spans="1:20" s="322" customFormat="1" ht="24.75" customHeight="1">
      <c r="A28" s="319"/>
      <c r="B28" s="320"/>
      <c r="C28" s="323"/>
      <c r="E28" s="358" t="s">
        <v>413</v>
      </c>
      <c r="F28" s="358"/>
      <c r="G28" s="358"/>
      <c r="H28" s="358"/>
      <c r="I28" s="359" t="s">
        <v>414</v>
      </c>
      <c r="J28" s="494"/>
      <c r="K28" s="494"/>
      <c r="L28" s="494"/>
      <c r="M28" s="494"/>
      <c r="N28" s="494"/>
      <c r="O28" s="354" t="s">
        <v>54</v>
      </c>
      <c r="P28" s="320"/>
      <c r="Q28" s="320"/>
      <c r="R28" s="320"/>
      <c r="S28" s="320"/>
    </row>
    <row r="29" spans="1:20" s="322" customFormat="1" ht="24.75" customHeight="1">
      <c r="A29" s="319"/>
      <c r="B29" s="320"/>
      <c r="C29" s="323"/>
      <c r="D29" s="323"/>
      <c r="E29" s="360"/>
      <c r="F29" s="323"/>
      <c r="G29" s="320"/>
      <c r="H29" s="320"/>
      <c r="I29" s="320"/>
      <c r="J29" s="320"/>
      <c r="K29" s="320"/>
      <c r="L29" s="320"/>
      <c r="M29" s="320"/>
      <c r="N29" s="320"/>
      <c r="O29" s="320"/>
      <c r="P29" s="320"/>
      <c r="Q29" s="320"/>
      <c r="R29" s="320"/>
      <c r="S29" s="320"/>
    </row>
    <row r="30" spans="1:20" s="322" customFormat="1" ht="24.75" customHeight="1">
      <c r="A30" s="319"/>
      <c r="B30" s="320"/>
      <c r="C30" s="320"/>
      <c r="D30" s="320"/>
      <c r="E30" s="320"/>
      <c r="F30" s="320"/>
      <c r="G30" s="320"/>
      <c r="H30" s="320"/>
      <c r="I30" s="320"/>
      <c r="J30" s="320"/>
      <c r="K30" s="320"/>
      <c r="L30" s="320"/>
      <c r="M30" s="320"/>
      <c r="N30" s="320"/>
      <c r="O30" s="320"/>
      <c r="P30" s="320"/>
      <c r="Q30" s="320"/>
      <c r="R30" s="320"/>
      <c r="S30" s="320"/>
    </row>
    <row r="31" spans="1:20" ht="24.75" customHeight="1">
      <c r="A31" s="319"/>
      <c r="B31" s="320"/>
      <c r="C31" s="361"/>
      <c r="D31" s="320"/>
      <c r="E31" s="320"/>
      <c r="F31" s="320"/>
      <c r="G31" s="320"/>
      <c r="H31" s="320"/>
      <c r="I31" s="320"/>
      <c r="J31" s="320"/>
      <c r="K31" s="320"/>
      <c r="L31" s="320"/>
      <c r="M31" s="320"/>
      <c r="N31" s="320"/>
      <c r="O31" s="320"/>
      <c r="P31" s="320"/>
      <c r="Q31" s="320"/>
      <c r="R31" s="320"/>
      <c r="S31" s="320"/>
    </row>
    <row r="32" spans="1:20" ht="14.25">
      <c r="B32" s="322"/>
      <c r="C32" s="363"/>
      <c r="D32" s="322"/>
      <c r="E32" s="322"/>
      <c r="F32" s="322"/>
      <c r="G32" s="322"/>
      <c r="H32" s="322"/>
      <c r="I32" s="322"/>
      <c r="J32" s="322"/>
      <c r="K32" s="322"/>
      <c r="L32" s="322"/>
      <c r="M32" s="322"/>
      <c r="N32" s="322"/>
      <c r="O32" s="322"/>
      <c r="P32" s="322"/>
      <c r="Q32" s="322"/>
      <c r="R32" s="322"/>
    </row>
  </sheetData>
  <sheetProtection algorithmName="SHA-512" hashValue="CnQd3BXJo55pRzkBASwhFlaRx/mj/JrglRqu3RzFKD/rCxuKOD1Qge/4n9UzHwIQguAEgW+oKpsLG0DujTyz9w==" saltValue="/b0f2vCdpv5ziU4H3lPpRQ==" spinCount="100000" sheet="1" objects="1" scenarios="1"/>
  <mergeCells count="16">
    <mergeCell ref="B21:R23"/>
    <mergeCell ref="H27:K27"/>
    <mergeCell ref="J28:N28"/>
    <mergeCell ref="K15:L15"/>
    <mergeCell ref="M15:S15"/>
    <mergeCell ref="K16:L16"/>
    <mergeCell ref="M16:Q16"/>
    <mergeCell ref="K17:L17"/>
    <mergeCell ref="L20:M20"/>
    <mergeCell ref="E14:L14"/>
    <mergeCell ref="M14:S14"/>
    <mergeCell ref="R1:S1"/>
    <mergeCell ref="H12:J12"/>
    <mergeCell ref="K12:R12"/>
    <mergeCell ref="H13:J13"/>
    <mergeCell ref="K13:R13"/>
  </mergeCells>
  <phoneticPr fontId="3"/>
  <conditionalFormatting sqref="K13">
    <cfRule type="expression" dxfId="219" priority="2">
      <formula>(K13=0)</formula>
    </cfRule>
  </conditionalFormatting>
  <conditionalFormatting sqref="M14:S14">
    <cfRule type="expression" dxfId="218" priority="1">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1"/>
  <sheetViews>
    <sheetView showGridLines="0" view="pageBreakPreview" topLeftCell="A52" zoomScaleNormal="100" zoomScaleSheetLayoutView="100" workbookViewId="0">
      <selection activeCell="AY91" sqref="AY91"/>
    </sheetView>
  </sheetViews>
  <sheetFormatPr defaultRowHeight="13.5"/>
  <cols>
    <col min="1" max="54" width="1.75" style="385" customWidth="1"/>
    <col min="55" max="16384" width="9" style="385"/>
  </cols>
  <sheetData>
    <row r="1" spans="1:55" ht="6.75" customHeight="1">
      <c r="A1" s="383">
        <f>'6ページ'!J26</f>
        <v>0</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row>
    <row r="2" spans="1:55" ht="8.1" customHeight="1">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row>
    <row r="3" spans="1:55" ht="8.1" customHeight="1">
      <c r="A3" s="384"/>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1:55" ht="8.1" customHeight="1">
      <c r="A4" s="500" t="s">
        <v>422</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row>
    <row r="5" spans="1:55" ht="8.1" customHeight="1">
      <c r="A5" s="500"/>
      <c r="B5" s="500"/>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row>
    <row r="6" spans="1:55" ht="8.1" customHeight="1">
      <c r="A6" s="500"/>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row>
    <row r="7" spans="1:55" ht="8.1" customHeight="1" thickBot="1">
      <c r="A7" s="500"/>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row>
    <row r="8" spans="1:55" ht="8.1" customHeight="1">
      <c r="A8" s="384"/>
      <c r="B8" s="384"/>
      <c r="C8" s="501" t="s">
        <v>423</v>
      </c>
      <c r="D8" s="502"/>
      <c r="E8" s="502"/>
      <c r="F8" s="502"/>
      <c r="G8" s="502"/>
      <c r="H8" s="503"/>
      <c r="I8" s="510" t="s">
        <v>424</v>
      </c>
      <c r="J8" s="511"/>
      <c r="K8" s="511"/>
      <c r="L8" s="511" t="s">
        <v>425</v>
      </c>
      <c r="M8" s="511"/>
      <c r="N8" s="511"/>
      <c r="O8" s="511" t="s">
        <v>426</v>
      </c>
      <c r="P8" s="511"/>
      <c r="Q8" s="512"/>
      <c r="R8" s="510" t="s">
        <v>427</v>
      </c>
      <c r="S8" s="511"/>
      <c r="T8" s="511"/>
      <c r="U8" s="511" t="s">
        <v>424</v>
      </c>
      <c r="V8" s="511"/>
      <c r="W8" s="511"/>
      <c r="X8" s="511" t="s">
        <v>425</v>
      </c>
      <c r="Y8" s="511"/>
      <c r="Z8" s="512"/>
      <c r="AA8" s="510" t="s">
        <v>426</v>
      </c>
      <c r="AB8" s="511"/>
      <c r="AC8" s="511"/>
      <c r="AD8" s="511" t="s">
        <v>428</v>
      </c>
      <c r="AE8" s="511"/>
      <c r="AF8" s="511"/>
      <c r="AG8" s="511" t="s">
        <v>424</v>
      </c>
      <c r="AH8" s="511"/>
      <c r="AI8" s="512"/>
      <c r="AJ8" s="510" t="s">
        <v>425</v>
      </c>
      <c r="AK8" s="511"/>
      <c r="AL8" s="511"/>
      <c r="AM8" s="511" t="s">
        <v>426</v>
      </c>
      <c r="AN8" s="511"/>
      <c r="AO8" s="511"/>
      <c r="AP8" s="511" t="s">
        <v>429</v>
      </c>
      <c r="AQ8" s="511"/>
      <c r="AR8" s="512"/>
      <c r="AS8" s="384"/>
      <c r="AT8" s="384"/>
      <c r="AU8" s="384"/>
      <c r="AV8" s="384"/>
    </row>
    <row r="9" spans="1:55" ht="8.1" customHeight="1">
      <c r="A9" s="384"/>
      <c r="B9" s="384"/>
      <c r="C9" s="504"/>
      <c r="D9" s="505"/>
      <c r="E9" s="505"/>
      <c r="F9" s="505"/>
      <c r="G9" s="505"/>
      <c r="H9" s="506"/>
      <c r="I9" s="513" t="str">
        <f>LEFT(RIGHT(" \"&amp;$A1,13-COLUMN(A1)))</f>
        <v xml:space="preserve"> </v>
      </c>
      <c r="J9" s="514"/>
      <c r="K9" s="514"/>
      <c r="L9" s="514" t="str">
        <f>LEFT(RIGHT(" \"&amp;$A1,13-COLUMN(B1)))</f>
        <v xml:space="preserve"> </v>
      </c>
      <c r="M9" s="514"/>
      <c r="N9" s="514"/>
      <c r="O9" s="514" t="str">
        <f>LEFT(RIGHT(" \"&amp;$A1,13-COLUMN(C1)))</f>
        <v xml:space="preserve"> </v>
      </c>
      <c r="P9" s="514"/>
      <c r="Q9" s="517"/>
      <c r="R9" s="513" t="str">
        <f>LEFT(RIGHT(" \"&amp;$A1,13-COLUMN(D1)))</f>
        <v xml:space="preserve"> </v>
      </c>
      <c r="S9" s="514"/>
      <c r="T9" s="514"/>
      <c r="U9" s="514" t="str">
        <f>LEFT(RIGHT(" \"&amp;$A1,13-COLUMN(E1)))</f>
        <v xml:space="preserve"> </v>
      </c>
      <c r="V9" s="514"/>
      <c r="W9" s="514"/>
      <c r="X9" s="514" t="str">
        <f>LEFT(RIGHT(" \"&amp;$A1,13-COLUMN(F1)))</f>
        <v xml:space="preserve"> </v>
      </c>
      <c r="Y9" s="514"/>
      <c r="Z9" s="517"/>
      <c r="AA9" s="513" t="str">
        <f>LEFT(RIGHT(" \"&amp;$A1,13-COLUMN(G1)))</f>
        <v xml:space="preserve"> </v>
      </c>
      <c r="AB9" s="514"/>
      <c r="AC9" s="514"/>
      <c r="AD9" s="514" t="str">
        <f>LEFT(RIGHT(" \"&amp;$A1,13-COLUMN(H1)))</f>
        <v xml:space="preserve"> </v>
      </c>
      <c r="AE9" s="514"/>
      <c r="AF9" s="514"/>
      <c r="AG9" s="514" t="str">
        <f>LEFT(RIGHT(" \"&amp;$A1,13-COLUMN(I1)))</f>
        <v xml:space="preserve"> </v>
      </c>
      <c r="AH9" s="514"/>
      <c r="AI9" s="517"/>
      <c r="AJ9" s="513" t="str">
        <f>LEFT(RIGHT(" \"&amp;$A1,13-COLUMN(J1)))</f>
        <v xml:space="preserve"> </v>
      </c>
      <c r="AK9" s="514"/>
      <c r="AL9" s="514"/>
      <c r="AM9" s="514" t="str">
        <f>LEFT(RIGHT(" \"&amp;$A1,13-COLUMN(K1)))</f>
        <v>\</v>
      </c>
      <c r="AN9" s="514"/>
      <c r="AO9" s="514"/>
      <c r="AP9" s="514" t="str">
        <f>LEFT(RIGHT(" \"&amp;$A1,13-COLUMN(L1)))</f>
        <v>0</v>
      </c>
      <c r="AQ9" s="514"/>
      <c r="AR9" s="517"/>
      <c r="AS9" s="384"/>
      <c r="AT9" s="384"/>
      <c r="AU9" s="384"/>
      <c r="AV9" s="384"/>
    </row>
    <row r="10" spans="1:55" ht="8.1" customHeight="1">
      <c r="A10" s="384"/>
      <c r="B10" s="384"/>
      <c r="C10" s="504"/>
      <c r="D10" s="505"/>
      <c r="E10" s="505"/>
      <c r="F10" s="505"/>
      <c r="G10" s="505"/>
      <c r="H10" s="506"/>
      <c r="I10" s="513"/>
      <c r="J10" s="514"/>
      <c r="K10" s="514"/>
      <c r="L10" s="514"/>
      <c r="M10" s="514"/>
      <c r="N10" s="514"/>
      <c r="O10" s="514"/>
      <c r="P10" s="514"/>
      <c r="Q10" s="517"/>
      <c r="R10" s="513"/>
      <c r="S10" s="514"/>
      <c r="T10" s="514"/>
      <c r="U10" s="514"/>
      <c r="V10" s="514"/>
      <c r="W10" s="514"/>
      <c r="X10" s="514"/>
      <c r="Y10" s="514"/>
      <c r="Z10" s="517"/>
      <c r="AA10" s="513"/>
      <c r="AB10" s="514"/>
      <c r="AC10" s="514"/>
      <c r="AD10" s="514"/>
      <c r="AE10" s="514"/>
      <c r="AF10" s="514"/>
      <c r="AG10" s="514"/>
      <c r="AH10" s="514"/>
      <c r="AI10" s="517"/>
      <c r="AJ10" s="513"/>
      <c r="AK10" s="514"/>
      <c r="AL10" s="514"/>
      <c r="AM10" s="514"/>
      <c r="AN10" s="514"/>
      <c r="AO10" s="514"/>
      <c r="AP10" s="514"/>
      <c r="AQ10" s="514"/>
      <c r="AR10" s="517"/>
      <c r="AS10" s="384"/>
      <c r="AT10" s="384"/>
      <c r="AU10" s="384"/>
      <c r="AV10" s="384"/>
      <c r="AW10" s="527"/>
      <c r="AX10" s="528"/>
      <c r="AY10" s="528"/>
      <c r="AZ10" s="528"/>
      <c r="BA10" s="528"/>
      <c r="BB10" s="528"/>
      <c r="BC10" s="528"/>
    </row>
    <row r="11" spans="1:55" ht="8.1" customHeight="1">
      <c r="A11" s="384"/>
      <c r="B11" s="384"/>
      <c r="C11" s="504"/>
      <c r="D11" s="505"/>
      <c r="E11" s="505"/>
      <c r="F11" s="505"/>
      <c r="G11" s="505"/>
      <c r="H11" s="506"/>
      <c r="I11" s="513"/>
      <c r="J11" s="514"/>
      <c r="K11" s="514"/>
      <c r="L11" s="514"/>
      <c r="M11" s="514"/>
      <c r="N11" s="514"/>
      <c r="O11" s="514"/>
      <c r="P11" s="514"/>
      <c r="Q11" s="517"/>
      <c r="R11" s="513"/>
      <c r="S11" s="514"/>
      <c r="T11" s="514"/>
      <c r="U11" s="514"/>
      <c r="V11" s="514"/>
      <c r="W11" s="514"/>
      <c r="X11" s="514"/>
      <c r="Y11" s="514"/>
      <c r="Z11" s="517"/>
      <c r="AA11" s="513"/>
      <c r="AB11" s="514"/>
      <c r="AC11" s="514"/>
      <c r="AD11" s="514"/>
      <c r="AE11" s="514"/>
      <c r="AF11" s="514"/>
      <c r="AG11" s="514"/>
      <c r="AH11" s="514"/>
      <c r="AI11" s="517"/>
      <c r="AJ11" s="513"/>
      <c r="AK11" s="514"/>
      <c r="AL11" s="514"/>
      <c r="AM11" s="514"/>
      <c r="AN11" s="514"/>
      <c r="AO11" s="514"/>
      <c r="AP11" s="514"/>
      <c r="AQ11" s="514"/>
      <c r="AR11" s="517"/>
      <c r="AS11" s="384"/>
      <c r="AT11" s="384"/>
      <c r="AU11" s="384"/>
      <c r="AV11" s="384"/>
      <c r="AW11" s="528"/>
      <c r="AX11" s="528"/>
      <c r="AY11" s="528"/>
      <c r="AZ11" s="528"/>
      <c r="BA11" s="528"/>
      <c r="BB11" s="528"/>
      <c r="BC11" s="528"/>
    </row>
    <row r="12" spans="1:55" ht="8.1" customHeight="1">
      <c r="A12" s="384"/>
      <c r="B12" s="384"/>
      <c r="C12" s="504"/>
      <c r="D12" s="505"/>
      <c r="E12" s="505"/>
      <c r="F12" s="505"/>
      <c r="G12" s="505"/>
      <c r="H12" s="506"/>
      <c r="I12" s="513"/>
      <c r="J12" s="514"/>
      <c r="K12" s="514"/>
      <c r="L12" s="514"/>
      <c r="M12" s="514"/>
      <c r="N12" s="514"/>
      <c r="O12" s="514"/>
      <c r="P12" s="514"/>
      <c r="Q12" s="517"/>
      <c r="R12" s="513"/>
      <c r="S12" s="514"/>
      <c r="T12" s="514"/>
      <c r="U12" s="514"/>
      <c r="V12" s="514"/>
      <c r="W12" s="514"/>
      <c r="X12" s="514"/>
      <c r="Y12" s="514"/>
      <c r="Z12" s="517"/>
      <c r="AA12" s="513"/>
      <c r="AB12" s="514"/>
      <c r="AC12" s="514"/>
      <c r="AD12" s="514"/>
      <c r="AE12" s="514"/>
      <c r="AF12" s="514"/>
      <c r="AG12" s="514"/>
      <c r="AH12" s="514"/>
      <c r="AI12" s="517"/>
      <c r="AJ12" s="513"/>
      <c r="AK12" s="514"/>
      <c r="AL12" s="514"/>
      <c r="AM12" s="514"/>
      <c r="AN12" s="514"/>
      <c r="AO12" s="514"/>
      <c r="AP12" s="514"/>
      <c r="AQ12" s="514"/>
      <c r="AR12" s="517"/>
      <c r="AS12" s="384"/>
      <c r="AT12" s="384"/>
      <c r="AU12" s="384"/>
      <c r="AV12" s="384"/>
      <c r="AW12" s="528"/>
      <c r="AX12" s="528"/>
      <c r="AY12" s="528"/>
      <c r="AZ12" s="528"/>
      <c r="BA12" s="528"/>
      <c r="BB12" s="528"/>
      <c r="BC12" s="528"/>
    </row>
    <row r="13" spans="1:55" ht="8.1" customHeight="1" thickBot="1">
      <c r="A13" s="384"/>
      <c r="B13" s="384"/>
      <c r="C13" s="507"/>
      <c r="D13" s="508"/>
      <c r="E13" s="508"/>
      <c r="F13" s="508"/>
      <c r="G13" s="508"/>
      <c r="H13" s="509"/>
      <c r="I13" s="515"/>
      <c r="J13" s="516"/>
      <c r="K13" s="516"/>
      <c r="L13" s="516"/>
      <c r="M13" s="516"/>
      <c r="N13" s="516"/>
      <c r="O13" s="516"/>
      <c r="P13" s="516"/>
      <c r="Q13" s="518"/>
      <c r="R13" s="515"/>
      <c r="S13" s="516"/>
      <c r="T13" s="516"/>
      <c r="U13" s="516"/>
      <c r="V13" s="516"/>
      <c r="W13" s="516"/>
      <c r="X13" s="516"/>
      <c r="Y13" s="516"/>
      <c r="Z13" s="518"/>
      <c r="AA13" s="515"/>
      <c r="AB13" s="516"/>
      <c r="AC13" s="516"/>
      <c r="AD13" s="516"/>
      <c r="AE13" s="516"/>
      <c r="AF13" s="516"/>
      <c r="AG13" s="516"/>
      <c r="AH13" s="516"/>
      <c r="AI13" s="518"/>
      <c r="AJ13" s="515"/>
      <c r="AK13" s="516"/>
      <c r="AL13" s="516"/>
      <c r="AM13" s="516"/>
      <c r="AN13" s="516"/>
      <c r="AO13" s="516"/>
      <c r="AP13" s="516"/>
      <c r="AQ13" s="516"/>
      <c r="AR13" s="518"/>
      <c r="AS13" s="384"/>
      <c r="AT13" s="384"/>
      <c r="AU13" s="384"/>
      <c r="AV13" s="384"/>
      <c r="AW13" s="528"/>
      <c r="AX13" s="528"/>
      <c r="AY13" s="528"/>
      <c r="AZ13" s="528"/>
      <c r="BA13" s="528"/>
      <c r="BB13" s="528"/>
      <c r="BC13" s="528"/>
    </row>
    <row r="14" spans="1:55" ht="8.1" customHeight="1">
      <c r="A14" s="384"/>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row>
    <row r="15" spans="1:55" ht="8.1" customHeight="1">
      <c r="A15" s="529" t="s">
        <v>430</v>
      </c>
      <c r="B15" s="529"/>
      <c r="C15" s="529"/>
      <c r="D15" s="529"/>
      <c r="E15" s="529"/>
      <c r="F15" s="529"/>
      <c r="G15" s="529"/>
      <c r="H15" s="529"/>
      <c r="I15" s="529"/>
      <c r="J15" s="529" t="s">
        <v>401</v>
      </c>
      <c r="K15" s="529"/>
      <c r="L15" s="529"/>
      <c r="M15" s="529"/>
      <c r="N15" s="531" t="str">
        <f>一番最初に入力!C11&amp;""</f>
        <v>６</v>
      </c>
      <c r="O15" s="531"/>
      <c r="P15" s="533" t="s">
        <v>464</v>
      </c>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5" t="s">
        <v>431</v>
      </c>
      <c r="AN15" s="535"/>
      <c r="AO15" s="535"/>
      <c r="AP15" s="535"/>
      <c r="AQ15" s="535"/>
      <c r="AR15" s="535"/>
      <c r="AS15" s="535"/>
      <c r="AT15" s="386"/>
      <c r="AU15" s="386"/>
      <c r="AV15" s="386"/>
    </row>
    <row r="16" spans="1:55" ht="8.1" customHeight="1">
      <c r="A16" s="529"/>
      <c r="B16" s="529"/>
      <c r="C16" s="529"/>
      <c r="D16" s="529"/>
      <c r="E16" s="529"/>
      <c r="F16" s="529"/>
      <c r="G16" s="529"/>
      <c r="H16" s="529"/>
      <c r="I16" s="529"/>
      <c r="J16" s="530"/>
      <c r="K16" s="530"/>
      <c r="L16" s="530"/>
      <c r="M16" s="530"/>
      <c r="N16" s="532"/>
      <c r="O16" s="532"/>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5"/>
      <c r="AN16" s="535"/>
      <c r="AO16" s="535"/>
      <c r="AP16" s="535"/>
      <c r="AQ16" s="535"/>
      <c r="AR16" s="535"/>
      <c r="AS16" s="535"/>
      <c r="AT16" s="386"/>
      <c r="AU16" s="386"/>
      <c r="AV16" s="386"/>
    </row>
    <row r="17" spans="1:48" ht="8.1" customHeight="1" thickBot="1">
      <c r="A17" s="384"/>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row>
    <row r="18" spans="1:48" ht="8.1" customHeight="1">
      <c r="A18" s="519" t="s">
        <v>432</v>
      </c>
      <c r="B18" s="520"/>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1"/>
    </row>
    <row r="19" spans="1:48" ht="8.1" customHeight="1">
      <c r="A19" s="522"/>
      <c r="B19" s="523"/>
      <c r="C19" s="523"/>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4"/>
    </row>
    <row r="20" spans="1:48" ht="8.1" customHeight="1">
      <c r="A20" s="525" t="s">
        <v>433</v>
      </c>
      <c r="B20" s="525"/>
      <c r="C20" s="525"/>
      <c r="D20" s="525"/>
      <c r="E20" s="525"/>
      <c r="F20" s="525"/>
      <c r="G20" s="525"/>
      <c r="H20" s="525"/>
      <c r="I20" s="525"/>
      <c r="J20" s="525"/>
      <c r="K20" s="525"/>
      <c r="L20" s="525"/>
      <c r="M20" s="525" t="s">
        <v>434</v>
      </c>
      <c r="N20" s="525"/>
      <c r="O20" s="525"/>
      <c r="P20" s="525"/>
      <c r="Q20" s="525"/>
      <c r="R20" s="525"/>
      <c r="S20" s="525"/>
      <c r="T20" s="525"/>
      <c r="U20" s="525" t="s">
        <v>435</v>
      </c>
      <c r="V20" s="525"/>
      <c r="W20" s="525"/>
      <c r="X20" s="525"/>
      <c r="Y20" s="525"/>
      <c r="Z20" s="525" t="s">
        <v>436</v>
      </c>
      <c r="AA20" s="525"/>
      <c r="AB20" s="525"/>
      <c r="AC20" s="525"/>
      <c r="AD20" s="525"/>
      <c r="AE20" s="525" t="s">
        <v>437</v>
      </c>
      <c r="AF20" s="525"/>
      <c r="AG20" s="525"/>
      <c r="AH20" s="525"/>
      <c r="AI20" s="525"/>
      <c r="AJ20" s="525"/>
      <c r="AK20" s="525"/>
      <c r="AL20" s="525"/>
      <c r="AM20" s="525" t="s">
        <v>423</v>
      </c>
      <c r="AN20" s="525"/>
      <c r="AO20" s="525"/>
      <c r="AP20" s="525"/>
      <c r="AQ20" s="525"/>
      <c r="AR20" s="525"/>
      <c r="AS20" s="525"/>
      <c r="AT20" s="525"/>
      <c r="AU20" s="525"/>
      <c r="AV20" s="525"/>
    </row>
    <row r="21" spans="1:48" ht="8.1" customHeight="1">
      <c r="A21" s="525"/>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6"/>
      <c r="AF21" s="526"/>
      <c r="AG21" s="526"/>
      <c r="AH21" s="526"/>
      <c r="AI21" s="526"/>
      <c r="AJ21" s="526"/>
      <c r="AK21" s="526"/>
      <c r="AL21" s="526"/>
      <c r="AM21" s="526"/>
      <c r="AN21" s="526"/>
      <c r="AO21" s="526"/>
      <c r="AP21" s="526"/>
      <c r="AQ21" s="526"/>
      <c r="AR21" s="526"/>
      <c r="AS21" s="526"/>
      <c r="AT21" s="526"/>
      <c r="AU21" s="526"/>
      <c r="AV21" s="526"/>
    </row>
    <row r="22" spans="1:48" ht="8.1" customHeight="1">
      <c r="A22" s="540"/>
      <c r="B22" s="540"/>
      <c r="C22" s="540"/>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36" t="s">
        <v>429</v>
      </c>
      <c r="AF22" s="537"/>
      <c r="AG22" s="537"/>
      <c r="AH22" s="537"/>
      <c r="AI22" s="537"/>
      <c r="AJ22" s="537"/>
      <c r="AK22" s="538"/>
      <c r="AL22" s="539"/>
      <c r="AM22" s="536" t="s">
        <v>429</v>
      </c>
      <c r="AN22" s="537"/>
      <c r="AO22" s="537"/>
      <c r="AP22" s="537"/>
      <c r="AQ22" s="537"/>
      <c r="AR22" s="537"/>
      <c r="AS22" s="537"/>
      <c r="AT22" s="537"/>
      <c r="AU22" s="538"/>
      <c r="AV22" s="539"/>
    </row>
    <row r="23" spans="1:48" ht="8.1" customHeight="1">
      <c r="A23" s="540"/>
      <c r="B23" s="540"/>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40"/>
      <c r="AC23" s="540"/>
      <c r="AD23" s="540"/>
      <c r="AE23" s="536"/>
      <c r="AF23" s="537"/>
      <c r="AG23" s="537"/>
      <c r="AH23" s="537"/>
      <c r="AI23" s="537"/>
      <c r="AJ23" s="537"/>
      <c r="AK23" s="538"/>
      <c r="AL23" s="539"/>
      <c r="AM23" s="536"/>
      <c r="AN23" s="537"/>
      <c r="AO23" s="537"/>
      <c r="AP23" s="537"/>
      <c r="AQ23" s="537"/>
      <c r="AR23" s="537"/>
      <c r="AS23" s="537"/>
      <c r="AT23" s="537"/>
      <c r="AU23" s="538"/>
      <c r="AV23" s="539"/>
    </row>
    <row r="24" spans="1:48" ht="8.1" customHeight="1">
      <c r="A24" s="540"/>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1"/>
      <c r="AF24" s="542"/>
      <c r="AG24" s="542"/>
      <c r="AH24" s="542"/>
      <c r="AI24" s="542"/>
      <c r="AJ24" s="542"/>
      <c r="AK24" s="543"/>
      <c r="AL24" s="547"/>
      <c r="AM24" s="548"/>
      <c r="AN24" s="542"/>
      <c r="AO24" s="542"/>
      <c r="AP24" s="542"/>
      <c r="AQ24" s="542"/>
      <c r="AR24" s="542"/>
      <c r="AS24" s="542"/>
      <c r="AT24" s="542"/>
      <c r="AU24" s="543"/>
      <c r="AV24" s="547"/>
    </row>
    <row r="25" spans="1:48" ht="8.1" customHeight="1">
      <c r="A25" s="540"/>
      <c r="B25" s="540"/>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4"/>
      <c r="AF25" s="545"/>
      <c r="AG25" s="545"/>
      <c r="AH25" s="545"/>
      <c r="AI25" s="545"/>
      <c r="AJ25" s="545"/>
      <c r="AK25" s="546"/>
      <c r="AL25" s="539"/>
      <c r="AM25" s="549"/>
      <c r="AN25" s="545"/>
      <c r="AO25" s="545"/>
      <c r="AP25" s="545"/>
      <c r="AQ25" s="545"/>
      <c r="AR25" s="545"/>
      <c r="AS25" s="545"/>
      <c r="AT25" s="545"/>
      <c r="AU25" s="546"/>
      <c r="AV25" s="539"/>
    </row>
    <row r="26" spans="1:48" ht="8.1" customHeight="1">
      <c r="A26" s="540"/>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4"/>
      <c r="AF26" s="545"/>
      <c r="AG26" s="545"/>
      <c r="AH26" s="545"/>
      <c r="AI26" s="545"/>
      <c r="AJ26" s="545"/>
      <c r="AK26" s="546"/>
      <c r="AL26" s="539"/>
      <c r="AM26" s="549"/>
      <c r="AN26" s="545"/>
      <c r="AO26" s="545"/>
      <c r="AP26" s="545"/>
      <c r="AQ26" s="545"/>
      <c r="AR26" s="545"/>
      <c r="AS26" s="545"/>
      <c r="AT26" s="545"/>
      <c r="AU26" s="546"/>
      <c r="AV26" s="539"/>
    </row>
    <row r="27" spans="1:48" ht="8.1" customHeight="1">
      <c r="A27" s="540"/>
      <c r="B27" s="540"/>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4"/>
      <c r="AF27" s="545"/>
      <c r="AG27" s="545"/>
      <c r="AH27" s="545"/>
      <c r="AI27" s="545"/>
      <c r="AJ27" s="545"/>
      <c r="AK27" s="546"/>
      <c r="AL27" s="539"/>
      <c r="AM27" s="549"/>
      <c r="AN27" s="545"/>
      <c r="AO27" s="545"/>
      <c r="AP27" s="545"/>
      <c r="AQ27" s="545"/>
      <c r="AR27" s="545"/>
      <c r="AS27" s="545"/>
      <c r="AT27" s="545"/>
      <c r="AU27" s="546"/>
      <c r="AV27" s="539"/>
    </row>
    <row r="28" spans="1:48" ht="8.1" customHeight="1">
      <c r="A28" s="540"/>
      <c r="B28" s="540"/>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4"/>
      <c r="AF28" s="545"/>
      <c r="AG28" s="545"/>
      <c r="AH28" s="545"/>
      <c r="AI28" s="545"/>
      <c r="AJ28" s="545"/>
      <c r="AK28" s="546"/>
      <c r="AL28" s="539"/>
      <c r="AM28" s="549"/>
      <c r="AN28" s="545"/>
      <c r="AO28" s="545"/>
      <c r="AP28" s="545"/>
      <c r="AQ28" s="545"/>
      <c r="AR28" s="545"/>
      <c r="AS28" s="545"/>
      <c r="AT28" s="545"/>
      <c r="AU28" s="546"/>
      <c r="AV28" s="539"/>
    </row>
    <row r="29" spans="1:48" ht="8.1" customHeight="1">
      <c r="A29" s="540"/>
      <c r="B29" s="540"/>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4"/>
      <c r="AF29" s="545"/>
      <c r="AG29" s="545"/>
      <c r="AH29" s="545"/>
      <c r="AI29" s="545"/>
      <c r="AJ29" s="545"/>
      <c r="AK29" s="546"/>
      <c r="AL29" s="539"/>
      <c r="AM29" s="549"/>
      <c r="AN29" s="545"/>
      <c r="AO29" s="545"/>
      <c r="AP29" s="545"/>
      <c r="AQ29" s="545"/>
      <c r="AR29" s="545"/>
      <c r="AS29" s="545"/>
      <c r="AT29" s="545"/>
      <c r="AU29" s="546"/>
      <c r="AV29" s="539"/>
    </row>
    <row r="30" spans="1:48" ht="8.1" customHeight="1">
      <c r="A30" s="540"/>
      <c r="B30" s="540"/>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4"/>
      <c r="AF30" s="545"/>
      <c r="AG30" s="545"/>
      <c r="AH30" s="545"/>
      <c r="AI30" s="545"/>
      <c r="AJ30" s="545"/>
      <c r="AK30" s="546"/>
      <c r="AL30" s="539"/>
      <c r="AM30" s="549"/>
      <c r="AN30" s="545"/>
      <c r="AO30" s="545"/>
      <c r="AP30" s="545"/>
      <c r="AQ30" s="545"/>
      <c r="AR30" s="545"/>
      <c r="AS30" s="545"/>
      <c r="AT30" s="545"/>
      <c r="AU30" s="546"/>
      <c r="AV30" s="539"/>
    </row>
    <row r="31" spans="1:48" ht="8.1" customHeight="1">
      <c r="A31" s="540"/>
      <c r="B31" s="540"/>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4"/>
      <c r="AF31" s="545"/>
      <c r="AG31" s="545"/>
      <c r="AH31" s="545"/>
      <c r="AI31" s="545"/>
      <c r="AJ31" s="545"/>
      <c r="AK31" s="546"/>
      <c r="AL31" s="539"/>
      <c r="AM31" s="549"/>
      <c r="AN31" s="545"/>
      <c r="AO31" s="545"/>
      <c r="AP31" s="545"/>
      <c r="AQ31" s="545"/>
      <c r="AR31" s="545"/>
      <c r="AS31" s="545"/>
      <c r="AT31" s="545"/>
      <c r="AU31" s="546"/>
      <c r="AV31" s="539"/>
    </row>
    <row r="32" spans="1:48" ht="8.1" customHeight="1">
      <c r="A32" s="540"/>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4"/>
      <c r="AF32" s="545"/>
      <c r="AG32" s="545"/>
      <c r="AH32" s="545"/>
      <c r="AI32" s="545"/>
      <c r="AJ32" s="545"/>
      <c r="AK32" s="546"/>
      <c r="AL32" s="539"/>
      <c r="AM32" s="549"/>
      <c r="AN32" s="545"/>
      <c r="AO32" s="545"/>
      <c r="AP32" s="545"/>
      <c r="AQ32" s="545"/>
      <c r="AR32" s="545"/>
      <c r="AS32" s="545"/>
      <c r="AT32" s="545"/>
      <c r="AU32" s="546"/>
      <c r="AV32" s="539"/>
    </row>
    <row r="33" spans="1:48" ht="8.1" customHeight="1">
      <c r="A33" s="540"/>
      <c r="B33" s="540"/>
      <c r="C33" s="540"/>
      <c r="D33" s="540"/>
      <c r="E33" s="540"/>
      <c r="F33" s="540"/>
      <c r="G33" s="540"/>
      <c r="H33" s="54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4"/>
      <c r="AF33" s="545"/>
      <c r="AG33" s="545"/>
      <c r="AH33" s="545"/>
      <c r="AI33" s="545"/>
      <c r="AJ33" s="545"/>
      <c r="AK33" s="546"/>
      <c r="AL33" s="539"/>
      <c r="AM33" s="549"/>
      <c r="AN33" s="545"/>
      <c r="AO33" s="545"/>
      <c r="AP33" s="545"/>
      <c r="AQ33" s="545"/>
      <c r="AR33" s="545"/>
      <c r="AS33" s="545"/>
      <c r="AT33" s="545"/>
      <c r="AU33" s="546"/>
      <c r="AV33" s="539"/>
    </row>
    <row r="34" spans="1:48" ht="8.1" customHeight="1">
      <c r="A34" s="540"/>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4"/>
      <c r="AF34" s="545"/>
      <c r="AG34" s="545"/>
      <c r="AH34" s="545"/>
      <c r="AI34" s="545"/>
      <c r="AJ34" s="545"/>
      <c r="AK34" s="546"/>
      <c r="AL34" s="539"/>
      <c r="AM34" s="549"/>
      <c r="AN34" s="545"/>
      <c r="AO34" s="545"/>
      <c r="AP34" s="545"/>
      <c r="AQ34" s="545"/>
      <c r="AR34" s="545"/>
      <c r="AS34" s="545"/>
      <c r="AT34" s="545"/>
      <c r="AU34" s="546"/>
      <c r="AV34" s="539"/>
    </row>
    <row r="35" spans="1:48" ht="8.1" customHeight="1">
      <c r="A35" s="540"/>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4"/>
      <c r="AF35" s="545"/>
      <c r="AG35" s="545"/>
      <c r="AH35" s="545"/>
      <c r="AI35" s="545"/>
      <c r="AJ35" s="545"/>
      <c r="AK35" s="546"/>
      <c r="AL35" s="539"/>
      <c r="AM35" s="549"/>
      <c r="AN35" s="545"/>
      <c r="AO35" s="545"/>
      <c r="AP35" s="545"/>
      <c r="AQ35" s="545"/>
      <c r="AR35" s="545"/>
      <c r="AS35" s="545"/>
      <c r="AT35" s="545"/>
      <c r="AU35" s="546"/>
      <c r="AV35" s="539"/>
    </row>
    <row r="36" spans="1:48" ht="8.1" customHeight="1">
      <c r="A36" s="540"/>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44"/>
      <c r="AF36" s="545"/>
      <c r="AG36" s="545"/>
      <c r="AH36" s="545"/>
      <c r="AI36" s="545"/>
      <c r="AJ36" s="545"/>
      <c r="AK36" s="546"/>
      <c r="AL36" s="539"/>
      <c r="AM36" s="549"/>
      <c r="AN36" s="545"/>
      <c r="AO36" s="545"/>
      <c r="AP36" s="545"/>
      <c r="AQ36" s="545"/>
      <c r="AR36" s="545"/>
      <c r="AS36" s="545"/>
      <c r="AT36" s="545"/>
      <c r="AU36" s="546"/>
      <c r="AV36" s="539"/>
    </row>
    <row r="37" spans="1:48" ht="8.1" customHeight="1">
      <c r="A37" s="540"/>
      <c r="B37" s="540"/>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4"/>
      <c r="AF37" s="545"/>
      <c r="AG37" s="545"/>
      <c r="AH37" s="545"/>
      <c r="AI37" s="545"/>
      <c r="AJ37" s="545"/>
      <c r="AK37" s="546"/>
      <c r="AL37" s="539"/>
      <c r="AM37" s="549"/>
      <c r="AN37" s="545"/>
      <c r="AO37" s="545"/>
      <c r="AP37" s="545"/>
      <c r="AQ37" s="545"/>
      <c r="AR37" s="545"/>
      <c r="AS37" s="545"/>
      <c r="AT37" s="545"/>
      <c r="AU37" s="546"/>
      <c r="AV37" s="539"/>
    </row>
    <row r="38" spans="1:48" ht="8.1" customHeight="1">
      <c r="A38" s="540"/>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4"/>
      <c r="AF38" s="545"/>
      <c r="AG38" s="545"/>
      <c r="AH38" s="545"/>
      <c r="AI38" s="545"/>
      <c r="AJ38" s="545"/>
      <c r="AK38" s="546"/>
      <c r="AL38" s="539"/>
      <c r="AM38" s="549"/>
      <c r="AN38" s="545"/>
      <c r="AO38" s="545"/>
      <c r="AP38" s="545"/>
      <c r="AQ38" s="545"/>
      <c r="AR38" s="545"/>
      <c r="AS38" s="545"/>
      <c r="AT38" s="545"/>
      <c r="AU38" s="546"/>
      <c r="AV38" s="539"/>
    </row>
    <row r="39" spans="1:48" ht="8.1" customHeight="1" thickBot="1">
      <c r="A39" s="579"/>
      <c r="B39" s="579"/>
      <c r="C39" s="579"/>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80"/>
      <c r="AF39" s="581"/>
      <c r="AG39" s="581"/>
      <c r="AH39" s="581"/>
      <c r="AI39" s="581"/>
      <c r="AJ39" s="581"/>
      <c r="AK39" s="582"/>
      <c r="AL39" s="569"/>
      <c r="AM39" s="566"/>
      <c r="AN39" s="567"/>
      <c r="AO39" s="567"/>
      <c r="AP39" s="567"/>
      <c r="AQ39" s="567"/>
      <c r="AR39" s="567"/>
      <c r="AS39" s="567"/>
      <c r="AT39" s="567"/>
      <c r="AU39" s="568"/>
      <c r="AV39" s="569"/>
    </row>
    <row r="40" spans="1:48" ht="8.1" customHeight="1" thickTop="1">
      <c r="A40" s="560" t="s">
        <v>438</v>
      </c>
      <c r="B40" s="561"/>
      <c r="C40" s="561"/>
      <c r="D40" s="561"/>
      <c r="E40" s="561"/>
      <c r="F40" s="561"/>
      <c r="G40" s="561"/>
      <c r="H40" s="561"/>
      <c r="I40" s="561"/>
      <c r="J40" s="561"/>
      <c r="K40" s="561"/>
      <c r="L40" s="561"/>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3"/>
      <c r="AM40" s="576"/>
      <c r="AN40" s="577"/>
      <c r="AO40" s="577"/>
      <c r="AP40" s="577"/>
      <c r="AQ40" s="577"/>
      <c r="AR40" s="577"/>
      <c r="AS40" s="577"/>
      <c r="AT40" s="577"/>
      <c r="AU40" s="577"/>
      <c r="AV40" s="578"/>
    </row>
    <row r="41" spans="1:48" ht="8.1" customHeight="1">
      <c r="A41" s="570"/>
      <c r="B41" s="571"/>
      <c r="C41" s="571"/>
      <c r="D41" s="571"/>
      <c r="E41" s="571"/>
      <c r="F41" s="571"/>
      <c r="G41" s="571"/>
      <c r="H41" s="571"/>
      <c r="I41" s="571"/>
      <c r="J41" s="571"/>
      <c r="K41" s="571"/>
      <c r="L41" s="571"/>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5"/>
      <c r="AM41" s="554"/>
      <c r="AN41" s="555"/>
      <c r="AO41" s="555"/>
      <c r="AP41" s="555"/>
      <c r="AQ41" s="555"/>
      <c r="AR41" s="555"/>
      <c r="AS41" s="555"/>
      <c r="AT41" s="555"/>
      <c r="AU41" s="555"/>
      <c r="AV41" s="556"/>
    </row>
    <row r="42" spans="1:48" ht="8.1" customHeight="1">
      <c r="A42" s="550" t="s">
        <v>439</v>
      </c>
      <c r="B42" s="551"/>
      <c r="C42" s="551"/>
      <c r="D42" s="551"/>
      <c r="E42" s="551"/>
      <c r="F42" s="551"/>
      <c r="G42" s="551"/>
      <c r="H42" s="551"/>
      <c r="I42" s="551"/>
      <c r="J42" s="551"/>
      <c r="K42" s="551"/>
      <c r="L42" s="551"/>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4"/>
      <c r="AN42" s="555"/>
      <c r="AO42" s="555"/>
      <c r="AP42" s="555"/>
      <c r="AQ42" s="555"/>
      <c r="AR42" s="555"/>
      <c r="AS42" s="555"/>
      <c r="AT42" s="555"/>
      <c r="AU42" s="555"/>
      <c r="AV42" s="556"/>
    </row>
    <row r="43" spans="1:48" ht="8.1" customHeight="1">
      <c r="A43" s="552"/>
      <c r="B43" s="533"/>
      <c r="C43" s="533"/>
      <c r="D43" s="533"/>
      <c r="E43" s="533"/>
      <c r="F43" s="533"/>
      <c r="G43" s="533"/>
      <c r="H43" s="533"/>
      <c r="I43" s="533"/>
      <c r="J43" s="533"/>
      <c r="K43" s="533"/>
      <c r="L43" s="533"/>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c r="AM43" s="554"/>
      <c r="AN43" s="555"/>
      <c r="AO43" s="555"/>
      <c r="AP43" s="555"/>
      <c r="AQ43" s="555"/>
      <c r="AR43" s="555"/>
      <c r="AS43" s="555"/>
      <c r="AT43" s="555"/>
      <c r="AU43" s="555"/>
      <c r="AV43" s="556"/>
    </row>
    <row r="44" spans="1:48" ht="8.1" customHeight="1">
      <c r="A44" s="550" t="s">
        <v>440</v>
      </c>
      <c r="B44" s="551"/>
      <c r="C44" s="551"/>
      <c r="D44" s="551"/>
      <c r="E44" s="551"/>
      <c r="F44" s="551"/>
      <c r="G44" s="551"/>
      <c r="H44" s="551"/>
      <c r="I44" s="551"/>
      <c r="J44" s="551"/>
      <c r="K44" s="551"/>
      <c r="L44" s="551"/>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3"/>
      <c r="AL44" s="553"/>
      <c r="AM44" s="554"/>
      <c r="AN44" s="555"/>
      <c r="AO44" s="555"/>
      <c r="AP44" s="555"/>
      <c r="AQ44" s="555"/>
      <c r="AR44" s="555"/>
      <c r="AS44" s="555"/>
      <c r="AT44" s="555"/>
      <c r="AU44" s="555"/>
      <c r="AV44" s="556"/>
    </row>
    <row r="45" spans="1:48" ht="8.1" customHeight="1" thickBot="1">
      <c r="A45" s="552"/>
      <c r="B45" s="533"/>
      <c r="C45" s="533"/>
      <c r="D45" s="533"/>
      <c r="E45" s="533"/>
      <c r="F45" s="533"/>
      <c r="G45" s="533"/>
      <c r="H45" s="533"/>
      <c r="I45" s="533"/>
      <c r="J45" s="533"/>
      <c r="K45" s="533"/>
      <c r="L45" s="533"/>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57"/>
      <c r="AN45" s="558"/>
      <c r="AO45" s="558"/>
      <c r="AP45" s="558"/>
      <c r="AQ45" s="558"/>
      <c r="AR45" s="558"/>
      <c r="AS45" s="558"/>
      <c r="AT45" s="558"/>
      <c r="AU45" s="558"/>
      <c r="AV45" s="559"/>
    </row>
    <row r="46" spans="1:48" ht="8.1" customHeight="1" thickTop="1">
      <c r="A46" s="458"/>
      <c r="B46" s="459"/>
      <c r="C46" s="459"/>
      <c r="D46" s="459"/>
      <c r="E46" s="459"/>
      <c r="F46" s="459"/>
      <c r="G46" s="459"/>
      <c r="H46" s="459"/>
      <c r="I46" s="459"/>
      <c r="J46" s="459"/>
      <c r="K46" s="459"/>
      <c r="L46" s="459"/>
      <c r="M46" s="459"/>
      <c r="N46" s="562" t="s">
        <v>525</v>
      </c>
      <c r="O46" s="562"/>
      <c r="P46" s="562"/>
      <c r="Q46" s="562"/>
      <c r="R46" s="562"/>
      <c r="S46" s="562"/>
      <c r="T46" s="584" t="str">
        <f>IF(一番最初に入力!C11="","",一番最初に入力!C11)</f>
        <v>６</v>
      </c>
      <c r="U46" s="584"/>
      <c r="V46" s="586" t="s">
        <v>526</v>
      </c>
      <c r="W46" s="586"/>
      <c r="X46" s="586"/>
      <c r="Y46" s="586"/>
      <c r="Z46" s="586"/>
      <c r="AA46" s="586"/>
      <c r="AB46" s="586"/>
      <c r="AC46" s="586"/>
      <c r="AD46" s="459"/>
      <c r="AE46" s="459"/>
      <c r="AF46" s="459"/>
      <c r="AG46" s="459"/>
      <c r="AH46" s="459"/>
      <c r="AI46" s="561" t="s">
        <v>527</v>
      </c>
      <c r="AJ46" s="561"/>
      <c r="AK46" s="459"/>
      <c r="AL46" s="459"/>
      <c r="AM46" s="459"/>
      <c r="AN46" s="459"/>
      <c r="AO46" s="459"/>
      <c r="AP46" s="459"/>
      <c r="AQ46" s="459"/>
      <c r="AR46" s="459"/>
      <c r="AS46" s="459"/>
      <c r="AT46" s="459"/>
      <c r="AU46" s="459"/>
      <c r="AV46" s="460"/>
    </row>
    <row r="47" spans="1:48" ht="8.1" customHeight="1">
      <c r="A47" s="461"/>
      <c r="B47" s="462"/>
      <c r="C47" s="462"/>
      <c r="D47" s="462"/>
      <c r="E47" s="462"/>
      <c r="F47" s="462"/>
      <c r="G47" s="462"/>
      <c r="H47" s="462"/>
      <c r="I47" s="462"/>
      <c r="J47" s="462"/>
      <c r="K47" s="462"/>
      <c r="L47" s="462"/>
      <c r="M47" s="462"/>
      <c r="N47" s="564"/>
      <c r="O47" s="564"/>
      <c r="P47" s="564"/>
      <c r="Q47" s="564"/>
      <c r="R47" s="564"/>
      <c r="S47" s="564"/>
      <c r="T47" s="531"/>
      <c r="U47" s="531"/>
      <c r="V47" s="587"/>
      <c r="W47" s="587"/>
      <c r="X47" s="587"/>
      <c r="Y47" s="587"/>
      <c r="Z47" s="587"/>
      <c r="AA47" s="587"/>
      <c r="AB47" s="587"/>
      <c r="AC47" s="587"/>
      <c r="AD47" s="462"/>
      <c r="AE47" s="462"/>
      <c r="AF47" s="462"/>
      <c r="AG47" s="462"/>
      <c r="AH47" s="462"/>
      <c r="AI47" s="533"/>
      <c r="AJ47" s="533"/>
      <c r="AK47" s="462"/>
      <c r="AL47" s="462"/>
      <c r="AM47" s="462"/>
      <c r="AN47" s="462"/>
      <c r="AO47" s="462"/>
      <c r="AP47" s="462"/>
      <c r="AQ47" s="462"/>
      <c r="AR47" s="462"/>
      <c r="AS47" s="462"/>
      <c r="AT47" s="462"/>
      <c r="AU47" s="462"/>
      <c r="AV47" s="463"/>
    </row>
    <row r="48" spans="1:48" ht="8.1" customHeight="1" thickBot="1">
      <c r="A48" s="464"/>
      <c r="B48" s="465"/>
      <c r="C48" s="465"/>
      <c r="D48" s="465"/>
      <c r="E48" s="465"/>
      <c r="F48" s="465"/>
      <c r="G48" s="465"/>
      <c r="H48" s="465"/>
      <c r="I48" s="465"/>
      <c r="J48" s="465"/>
      <c r="K48" s="465"/>
      <c r="L48" s="465"/>
      <c r="M48" s="465"/>
      <c r="N48" s="583"/>
      <c r="O48" s="583"/>
      <c r="P48" s="583"/>
      <c r="Q48" s="583"/>
      <c r="R48" s="583"/>
      <c r="S48" s="583"/>
      <c r="T48" s="585"/>
      <c r="U48" s="585"/>
      <c r="V48" s="588"/>
      <c r="W48" s="588"/>
      <c r="X48" s="588"/>
      <c r="Y48" s="588"/>
      <c r="Z48" s="588"/>
      <c r="AA48" s="588"/>
      <c r="AB48" s="588"/>
      <c r="AC48" s="588"/>
      <c r="AD48" s="465"/>
      <c r="AE48" s="465"/>
      <c r="AF48" s="465"/>
      <c r="AG48" s="465"/>
      <c r="AH48" s="465"/>
      <c r="AI48" s="589"/>
      <c r="AJ48" s="589"/>
      <c r="AK48" s="465"/>
      <c r="AL48" s="465"/>
      <c r="AM48" s="465"/>
      <c r="AN48" s="465"/>
      <c r="AO48" s="465"/>
      <c r="AP48" s="465"/>
      <c r="AQ48" s="465"/>
      <c r="AR48" s="465"/>
      <c r="AS48" s="465"/>
      <c r="AT48" s="465"/>
      <c r="AU48" s="465"/>
      <c r="AV48" s="466"/>
    </row>
    <row r="49" spans="1:48" ht="8.1" customHeight="1" thickTop="1">
      <c r="A49" s="560" t="s">
        <v>441</v>
      </c>
      <c r="B49" s="561"/>
      <c r="C49" s="561"/>
      <c r="D49" s="561"/>
      <c r="E49" s="561"/>
      <c r="F49" s="561"/>
      <c r="G49" s="561"/>
      <c r="H49" s="561"/>
      <c r="I49" s="561"/>
      <c r="J49" s="561"/>
      <c r="K49" s="561"/>
      <c r="L49" s="561"/>
      <c r="M49" s="561"/>
      <c r="N49" s="561"/>
      <c r="O49" s="387"/>
      <c r="P49" s="387"/>
      <c r="Q49" s="387"/>
      <c r="R49" s="387"/>
      <c r="S49" s="387"/>
      <c r="T49" s="387"/>
      <c r="U49" s="387"/>
      <c r="V49" s="387"/>
      <c r="W49" s="387"/>
      <c r="X49" s="387"/>
      <c r="Y49" s="387"/>
      <c r="Z49" s="387"/>
      <c r="AA49" s="387"/>
      <c r="AB49" s="387"/>
      <c r="AC49" s="387"/>
      <c r="AD49" s="387"/>
      <c r="AE49" s="387"/>
      <c r="AF49" s="387"/>
      <c r="AG49" s="387"/>
      <c r="AH49" s="562" t="s">
        <v>523</v>
      </c>
      <c r="AI49" s="562"/>
      <c r="AJ49" s="562"/>
      <c r="AK49" s="562"/>
      <c r="AL49" s="562"/>
      <c r="AM49" s="562"/>
      <c r="AN49" s="562"/>
      <c r="AO49" s="562"/>
      <c r="AP49" s="562"/>
      <c r="AQ49" s="562"/>
      <c r="AR49" s="562"/>
      <c r="AS49" s="562"/>
      <c r="AT49" s="562"/>
      <c r="AU49" s="562"/>
      <c r="AV49" s="563"/>
    </row>
    <row r="50" spans="1:48" ht="8.1" customHeight="1">
      <c r="A50" s="552"/>
      <c r="B50" s="533"/>
      <c r="C50" s="533"/>
      <c r="D50" s="533"/>
      <c r="E50" s="533"/>
      <c r="F50" s="533"/>
      <c r="G50" s="533"/>
      <c r="H50" s="533"/>
      <c r="I50" s="533"/>
      <c r="J50" s="533"/>
      <c r="K50" s="533"/>
      <c r="L50" s="533"/>
      <c r="M50" s="533"/>
      <c r="N50" s="533"/>
      <c r="O50" s="387"/>
      <c r="P50" s="387"/>
      <c r="Q50" s="387"/>
      <c r="R50" s="387"/>
      <c r="S50" s="387"/>
      <c r="T50" s="387"/>
      <c r="U50" s="387"/>
      <c r="V50" s="387"/>
      <c r="W50" s="387"/>
      <c r="X50" s="387"/>
      <c r="Y50" s="387"/>
      <c r="Z50" s="387"/>
      <c r="AA50" s="387"/>
      <c r="AB50" s="387"/>
      <c r="AC50" s="387"/>
      <c r="AD50" s="387"/>
      <c r="AE50" s="387"/>
      <c r="AF50" s="387"/>
      <c r="AG50" s="387"/>
      <c r="AH50" s="564"/>
      <c r="AI50" s="564"/>
      <c r="AJ50" s="564"/>
      <c r="AK50" s="564"/>
      <c r="AL50" s="564"/>
      <c r="AM50" s="564"/>
      <c r="AN50" s="564"/>
      <c r="AO50" s="564"/>
      <c r="AP50" s="564"/>
      <c r="AQ50" s="564"/>
      <c r="AR50" s="564"/>
      <c r="AS50" s="564"/>
      <c r="AT50" s="564"/>
      <c r="AU50" s="564"/>
      <c r="AV50" s="565"/>
    </row>
    <row r="51" spans="1:48" ht="8.1" customHeight="1">
      <c r="A51" s="388"/>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9"/>
    </row>
    <row r="52" spans="1:48" ht="8.1" customHeight="1">
      <c r="A52" s="504" t="s">
        <v>442</v>
      </c>
      <c r="B52" s="505"/>
      <c r="C52" s="505"/>
      <c r="D52" s="505"/>
      <c r="E52" s="505"/>
      <c r="F52" s="505"/>
      <c r="G52" s="505"/>
      <c r="H52" s="505"/>
      <c r="I52" s="505"/>
      <c r="J52" s="505"/>
      <c r="K52" s="505"/>
      <c r="L52" s="387"/>
      <c r="M52" s="387"/>
      <c r="N52" s="387"/>
      <c r="O52" s="387"/>
      <c r="P52" s="387"/>
      <c r="Q52" s="387"/>
      <c r="R52" s="387"/>
      <c r="S52" s="387"/>
      <c r="T52" s="387"/>
      <c r="U52" s="590" t="s">
        <v>443</v>
      </c>
      <c r="V52" s="590"/>
      <c r="W52" s="590"/>
      <c r="X52" s="590"/>
      <c r="Y52" s="590"/>
      <c r="Z52" s="590"/>
      <c r="AA52" s="590"/>
      <c r="AB52" s="591" t="str">
        <f>IF(交付申請書!K13="","",交付申請書!K13)</f>
        <v xml:space="preserve"> </v>
      </c>
      <c r="AC52" s="591"/>
      <c r="AD52" s="591"/>
      <c r="AE52" s="591"/>
      <c r="AF52" s="591"/>
      <c r="AG52" s="591"/>
      <c r="AH52" s="591"/>
      <c r="AI52" s="591"/>
      <c r="AJ52" s="591"/>
      <c r="AK52" s="591"/>
      <c r="AL52" s="591"/>
      <c r="AM52" s="591"/>
      <c r="AN52" s="591"/>
      <c r="AO52" s="591"/>
      <c r="AP52" s="591"/>
      <c r="AQ52" s="591"/>
      <c r="AR52" s="591"/>
      <c r="AS52" s="591"/>
      <c r="AT52" s="591"/>
      <c r="AU52" s="591"/>
      <c r="AV52" s="592"/>
    </row>
    <row r="53" spans="1:48" ht="8.1" customHeight="1">
      <c r="A53" s="504"/>
      <c r="B53" s="505"/>
      <c r="C53" s="505"/>
      <c r="D53" s="505"/>
      <c r="E53" s="505"/>
      <c r="F53" s="505"/>
      <c r="G53" s="505"/>
      <c r="H53" s="505"/>
      <c r="I53" s="505"/>
      <c r="J53" s="505"/>
      <c r="K53" s="505"/>
      <c r="L53" s="387"/>
      <c r="M53" s="387"/>
      <c r="N53" s="387"/>
      <c r="O53" s="387"/>
      <c r="P53" s="387"/>
      <c r="Q53" s="387"/>
      <c r="R53" s="387"/>
      <c r="S53" s="387"/>
      <c r="T53" s="387"/>
      <c r="U53" s="590"/>
      <c r="V53" s="590"/>
      <c r="W53" s="590"/>
      <c r="X53" s="590"/>
      <c r="Y53" s="590"/>
      <c r="Z53" s="590"/>
      <c r="AA53" s="590"/>
      <c r="AB53" s="591"/>
      <c r="AC53" s="591"/>
      <c r="AD53" s="591"/>
      <c r="AE53" s="591"/>
      <c r="AF53" s="591"/>
      <c r="AG53" s="591"/>
      <c r="AH53" s="591"/>
      <c r="AI53" s="591"/>
      <c r="AJ53" s="591"/>
      <c r="AK53" s="591"/>
      <c r="AL53" s="591"/>
      <c r="AM53" s="591"/>
      <c r="AN53" s="591"/>
      <c r="AO53" s="591"/>
      <c r="AP53" s="591"/>
      <c r="AQ53" s="591"/>
      <c r="AR53" s="591"/>
      <c r="AS53" s="591"/>
      <c r="AT53" s="591"/>
      <c r="AU53" s="591"/>
      <c r="AV53" s="592"/>
    </row>
    <row r="54" spans="1:48" ht="8.1" customHeight="1">
      <c r="A54" s="388"/>
      <c r="B54" s="387"/>
      <c r="C54" s="387"/>
      <c r="D54" s="387"/>
      <c r="E54" s="387"/>
      <c r="F54" s="387"/>
      <c r="G54" s="387"/>
      <c r="H54" s="387"/>
      <c r="I54" s="387"/>
      <c r="J54" s="387"/>
      <c r="K54" s="387"/>
      <c r="L54" s="387"/>
      <c r="M54" s="387"/>
      <c r="N54" s="387"/>
      <c r="O54" s="387"/>
      <c r="P54" s="387"/>
      <c r="Q54" s="387"/>
      <c r="R54" s="387"/>
      <c r="S54" s="387"/>
      <c r="T54" s="387"/>
      <c r="U54" s="590"/>
      <c r="V54" s="590"/>
      <c r="W54" s="590"/>
      <c r="X54" s="590"/>
      <c r="Y54" s="590"/>
      <c r="Z54" s="590"/>
      <c r="AA54" s="590"/>
      <c r="AB54" s="593"/>
      <c r="AC54" s="593"/>
      <c r="AD54" s="593"/>
      <c r="AE54" s="593"/>
      <c r="AF54" s="593"/>
      <c r="AG54" s="593"/>
      <c r="AH54" s="593"/>
      <c r="AI54" s="593"/>
      <c r="AJ54" s="593"/>
      <c r="AK54" s="593"/>
      <c r="AL54" s="593"/>
      <c r="AM54" s="593"/>
      <c r="AN54" s="593"/>
      <c r="AO54" s="593"/>
      <c r="AP54" s="593"/>
      <c r="AQ54" s="593"/>
      <c r="AR54" s="593"/>
      <c r="AS54" s="593"/>
      <c r="AT54" s="593"/>
      <c r="AU54" s="593"/>
      <c r="AV54" s="594"/>
    </row>
    <row r="55" spans="1:48" ht="8.1" customHeight="1">
      <c r="A55" s="388"/>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90"/>
      <c r="AC55" s="390"/>
      <c r="AD55" s="390"/>
      <c r="AE55" s="390"/>
      <c r="AF55" s="390"/>
      <c r="AG55" s="390"/>
      <c r="AH55" s="390"/>
      <c r="AI55" s="390"/>
      <c r="AJ55" s="390"/>
      <c r="AK55" s="390"/>
      <c r="AL55" s="390"/>
      <c r="AM55" s="390"/>
      <c r="AN55" s="390"/>
      <c r="AO55" s="390"/>
      <c r="AP55" s="390"/>
      <c r="AQ55" s="390"/>
      <c r="AR55" s="390"/>
      <c r="AS55" s="390"/>
      <c r="AT55" s="390"/>
      <c r="AU55" s="390"/>
      <c r="AV55" s="391"/>
    </row>
    <row r="56" spans="1:48" ht="8.1" customHeight="1">
      <c r="A56" s="388"/>
      <c r="B56" s="387"/>
      <c r="C56" s="387"/>
      <c r="D56" s="387"/>
      <c r="E56" s="387"/>
      <c r="F56" s="387"/>
      <c r="G56" s="387"/>
      <c r="H56" s="387"/>
      <c r="I56" s="387"/>
      <c r="J56" s="387"/>
      <c r="K56" s="387"/>
      <c r="L56" s="387"/>
      <c r="M56" s="387"/>
      <c r="N56" s="387"/>
      <c r="O56" s="387"/>
      <c r="P56" s="387"/>
      <c r="Q56" s="387"/>
      <c r="R56" s="387"/>
      <c r="S56" s="387"/>
      <c r="T56" s="387"/>
      <c r="U56" s="590" t="s">
        <v>444</v>
      </c>
      <c r="V56" s="590"/>
      <c r="W56" s="590"/>
      <c r="X56" s="590"/>
      <c r="Y56" s="590"/>
      <c r="Z56" s="590"/>
      <c r="AA56" s="590"/>
      <c r="AB56" s="591" t="str">
        <f>IF(交付申請書!M14="","",交付申請書!M14)</f>
        <v xml:space="preserve"> </v>
      </c>
      <c r="AC56" s="591"/>
      <c r="AD56" s="591"/>
      <c r="AE56" s="591"/>
      <c r="AF56" s="591"/>
      <c r="AG56" s="591"/>
      <c r="AH56" s="591"/>
      <c r="AI56" s="591"/>
      <c r="AJ56" s="591"/>
      <c r="AK56" s="591"/>
      <c r="AL56" s="591"/>
      <c r="AM56" s="591"/>
      <c r="AN56" s="591"/>
      <c r="AO56" s="591"/>
      <c r="AP56" s="591"/>
      <c r="AQ56" s="591"/>
      <c r="AR56" s="591"/>
      <c r="AS56" s="591"/>
      <c r="AT56" s="591"/>
      <c r="AU56" s="591"/>
      <c r="AV56" s="592"/>
    </row>
    <row r="57" spans="1:48" ht="8.1" customHeight="1">
      <c r="A57" s="388"/>
      <c r="B57" s="387"/>
      <c r="C57" s="387"/>
      <c r="D57" s="387"/>
      <c r="E57" s="387"/>
      <c r="F57" s="387"/>
      <c r="G57" s="387"/>
      <c r="H57" s="387"/>
      <c r="I57" s="387"/>
      <c r="J57" s="387"/>
      <c r="K57" s="387"/>
      <c r="L57" s="387"/>
      <c r="M57" s="387"/>
      <c r="N57" s="387"/>
      <c r="O57" s="387"/>
      <c r="P57" s="387"/>
      <c r="Q57" s="387"/>
      <c r="R57" s="387"/>
      <c r="S57" s="387"/>
      <c r="T57" s="387"/>
      <c r="U57" s="590"/>
      <c r="V57" s="590"/>
      <c r="W57" s="590"/>
      <c r="X57" s="590"/>
      <c r="Y57" s="590"/>
      <c r="Z57" s="590"/>
      <c r="AA57" s="590"/>
      <c r="AB57" s="591"/>
      <c r="AC57" s="591"/>
      <c r="AD57" s="591"/>
      <c r="AE57" s="591"/>
      <c r="AF57" s="591"/>
      <c r="AG57" s="591"/>
      <c r="AH57" s="591"/>
      <c r="AI57" s="591"/>
      <c r="AJ57" s="591"/>
      <c r="AK57" s="591"/>
      <c r="AL57" s="591"/>
      <c r="AM57" s="591"/>
      <c r="AN57" s="591"/>
      <c r="AO57" s="591"/>
      <c r="AP57" s="591"/>
      <c r="AQ57" s="591"/>
      <c r="AR57" s="591"/>
      <c r="AS57" s="591"/>
      <c r="AT57" s="591"/>
      <c r="AU57" s="591"/>
      <c r="AV57" s="592"/>
    </row>
    <row r="58" spans="1:48" ht="8.1" customHeight="1">
      <c r="A58" s="388"/>
      <c r="B58" s="387"/>
      <c r="C58" s="387"/>
      <c r="D58" s="387"/>
      <c r="E58" s="387"/>
      <c r="F58" s="387"/>
      <c r="G58" s="387"/>
      <c r="H58" s="387"/>
      <c r="I58" s="387"/>
      <c r="J58" s="387"/>
      <c r="K58" s="387"/>
      <c r="L58" s="387"/>
      <c r="M58" s="387"/>
      <c r="N58" s="387"/>
      <c r="O58" s="387"/>
      <c r="P58" s="387"/>
      <c r="Q58" s="387"/>
      <c r="R58" s="387"/>
      <c r="S58" s="387"/>
      <c r="T58" s="387"/>
      <c r="U58" s="590"/>
      <c r="V58" s="590"/>
      <c r="W58" s="590"/>
      <c r="X58" s="590"/>
      <c r="Y58" s="590"/>
      <c r="Z58" s="590"/>
      <c r="AA58" s="590"/>
      <c r="AB58" s="593"/>
      <c r="AC58" s="593"/>
      <c r="AD58" s="593"/>
      <c r="AE58" s="593"/>
      <c r="AF58" s="593"/>
      <c r="AG58" s="593"/>
      <c r="AH58" s="593"/>
      <c r="AI58" s="593"/>
      <c r="AJ58" s="593"/>
      <c r="AK58" s="593"/>
      <c r="AL58" s="593"/>
      <c r="AM58" s="593"/>
      <c r="AN58" s="593"/>
      <c r="AO58" s="593"/>
      <c r="AP58" s="593"/>
      <c r="AQ58" s="593"/>
      <c r="AR58" s="593"/>
      <c r="AS58" s="593"/>
      <c r="AT58" s="593"/>
      <c r="AU58" s="593"/>
      <c r="AV58" s="594"/>
    </row>
    <row r="59" spans="1:48" ht="8.1" customHeight="1">
      <c r="A59" s="388"/>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90"/>
      <c r="AC59" s="390"/>
      <c r="AD59" s="390"/>
      <c r="AE59" s="390"/>
      <c r="AF59" s="390"/>
      <c r="AG59" s="390"/>
      <c r="AH59" s="390"/>
      <c r="AI59" s="390"/>
      <c r="AJ59" s="390"/>
      <c r="AK59" s="390"/>
      <c r="AL59" s="390"/>
      <c r="AM59" s="390"/>
      <c r="AN59" s="390"/>
      <c r="AO59" s="390"/>
      <c r="AP59" s="390"/>
      <c r="AQ59" s="390"/>
      <c r="AR59" s="390"/>
      <c r="AS59" s="390"/>
      <c r="AT59" s="390"/>
      <c r="AU59" s="390"/>
      <c r="AV59" s="391"/>
    </row>
    <row r="60" spans="1:48" ht="8.1" customHeight="1" thickBot="1">
      <c r="A60" s="388"/>
      <c r="B60" s="387"/>
      <c r="C60" s="387"/>
      <c r="D60" s="387"/>
      <c r="E60" s="387"/>
      <c r="F60" s="387"/>
      <c r="G60" s="387"/>
      <c r="H60" s="387"/>
      <c r="I60" s="387"/>
      <c r="J60" s="387"/>
      <c r="K60" s="387"/>
      <c r="L60" s="387"/>
      <c r="M60" s="387"/>
      <c r="N60" s="387"/>
      <c r="O60" s="387"/>
      <c r="P60" s="387"/>
      <c r="Q60" s="387"/>
      <c r="R60" s="387"/>
      <c r="S60" s="387"/>
      <c r="T60" s="387"/>
      <c r="U60" s="590" t="s">
        <v>445</v>
      </c>
      <c r="V60" s="590"/>
      <c r="W60" s="590"/>
      <c r="X60" s="590"/>
      <c r="Y60" s="590"/>
      <c r="Z60" s="590"/>
      <c r="AA60" s="590"/>
      <c r="AB60" s="591" t="str">
        <f>IF(交付申請書!M15="","",交付申請書!M15)</f>
        <v xml:space="preserve"> </v>
      </c>
      <c r="AC60" s="591"/>
      <c r="AD60" s="591"/>
      <c r="AE60" s="591"/>
      <c r="AF60" s="591"/>
      <c r="AG60" s="591"/>
      <c r="AH60" s="591"/>
      <c r="AI60" s="591"/>
      <c r="AJ60" s="591"/>
      <c r="AK60" s="591"/>
      <c r="AL60" s="591"/>
      <c r="AM60" s="591"/>
      <c r="AN60" s="591"/>
      <c r="AO60" s="591"/>
      <c r="AP60" s="591"/>
      <c r="AQ60" s="591"/>
      <c r="AR60" s="591"/>
      <c r="AS60" s="591"/>
      <c r="AT60" s="591"/>
      <c r="AU60" s="591"/>
      <c r="AV60" s="592"/>
    </row>
    <row r="61" spans="1:48" ht="8.1" customHeight="1">
      <c r="A61" s="595" t="s">
        <v>46</v>
      </c>
      <c r="B61" s="596"/>
      <c r="C61" s="599" t="s">
        <v>446</v>
      </c>
      <c r="D61" s="599"/>
      <c r="E61" s="599"/>
      <c r="F61" s="599"/>
      <c r="G61" s="599"/>
      <c r="H61" s="599"/>
      <c r="I61" s="599"/>
      <c r="J61" s="599"/>
      <c r="K61" s="599"/>
      <c r="L61" s="599"/>
      <c r="M61" s="599"/>
      <c r="N61" s="599"/>
      <c r="O61" s="599"/>
      <c r="P61" s="599"/>
      <c r="Q61" s="599"/>
      <c r="R61" s="599"/>
      <c r="S61" s="599"/>
      <c r="T61" s="600"/>
      <c r="U61" s="590"/>
      <c r="V61" s="590"/>
      <c r="W61" s="590"/>
      <c r="X61" s="590"/>
      <c r="Y61" s="590"/>
      <c r="Z61" s="590"/>
      <c r="AA61" s="590"/>
      <c r="AB61" s="591"/>
      <c r="AC61" s="591"/>
      <c r="AD61" s="591"/>
      <c r="AE61" s="591"/>
      <c r="AF61" s="591"/>
      <c r="AG61" s="591"/>
      <c r="AH61" s="591"/>
      <c r="AI61" s="591"/>
      <c r="AJ61" s="591"/>
      <c r="AK61" s="591"/>
      <c r="AL61" s="591"/>
      <c r="AM61" s="591"/>
      <c r="AN61" s="591"/>
      <c r="AO61" s="591"/>
      <c r="AP61" s="591"/>
      <c r="AQ61" s="591"/>
      <c r="AR61" s="591"/>
      <c r="AS61" s="591"/>
      <c r="AT61" s="591"/>
      <c r="AU61" s="591"/>
      <c r="AV61" s="592"/>
    </row>
    <row r="62" spans="1:48" ht="8.1" customHeight="1">
      <c r="A62" s="597"/>
      <c r="B62" s="598"/>
      <c r="C62" s="601"/>
      <c r="D62" s="601"/>
      <c r="E62" s="601"/>
      <c r="F62" s="601"/>
      <c r="G62" s="601"/>
      <c r="H62" s="601"/>
      <c r="I62" s="601"/>
      <c r="J62" s="601"/>
      <c r="K62" s="601"/>
      <c r="L62" s="601"/>
      <c r="M62" s="601"/>
      <c r="N62" s="601"/>
      <c r="O62" s="601"/>
      <c r="P62" s="601"/>
      <c r="Q62" s="601"/>
      <c r="R62" s="601"/>
      <c r="S62" s="601"/>
      <c r="T62" s="602"/>
      <c r="U62" s="590"/>
      <c r="V62" s="590"/>
      <c r="W62" s="590"/>
      <c r="X62" s="590"/>
      <c r="Y62" s="590"/>
      <c r="Z62" s="590"/>
      <c r="AA62" s="590"/>
      <c r="AB62" s="593"/>
      <c r="AC62" s="593"/>
      <c r="AD62" s="593"/>
      <c r="AE62" s="593"/>
      <c r="AF62" s="593"/>
      <c r="AG62" s="593"/>
      <c r="AH62" s="593"/>
      <c r="AI62" s="593"/>
      <c r="AJ62" s="593"/>
      <c r="AK62" s="593"/>
      <c r="AL62" s="593"/>
      <c r="AM62" s="593"/>
      <c r="AN62" s="593"/>
      <c r="AO62" s="593"/>
      <c r="AP62" s="593"/>
      <c r="AQ62" s="593"/>
      <c r="AR62" s="593"/>
      <c r="AS62" s="593"/>
      <c r="AT62" s="593"/>
      <c r="AU62" s="593"/>
      <c r="AV62" s="594"/>
    </row>
    <row r="63" spans="1:48" ht="8.1" customHeight="1">
      <c r="A63" s="597"/>
      <c r="B63" s="598"/>
      <c r="C63" s="601"/>
      <c r="D63" s="601"/>
      <c r="E63" s="601"/>
      <c r="F63" s="601"/>
      <c r="G63" s="601"/>
      <c r="H63" s="601"/>
      <c r="I63" s="601"/>
      <c r="J63" s="601"/>
      <c r="K63" s="601"/>
      <c r="L63" s="601"/>
      <c r="M63" s="601"/>
      <c r="N63" s="601"/>
      <c r="O63" s="601"/>
      <c r="P63" s="601"/>
      <c r="Q63" s="601"/>
      <c r="R63" s="601"/>
      <c r="S63" s="601"/>
      <c r="T63" s="602"/>
      <c r="U63" s="387"/>
      <c r="V63" s="387"/>
      <c r="W63" s="387"/>
      <c r="X63" s="387"/>
      <c r="Y63" s="387"/>
      <c r="Z63" s="387"/>
      <c r="AA63" s="387"/>
      <c r="AB63" s="390"/>
      <c r="AC63" s="390"/>
      <c r="AD63" s="390"/>
      <c r="AE63" s="390"/>
      <c r="AF63" s="390"/>
      <c r="AG63" s="390"/>
      <c r="AH63" s="390"/>
      <c r="AI63" s="390"/>
      <c r="AJ63" s="390"/>
      <c r="AK63" s="390"/>
      <c r="AL63" s="390"/>
      <c r="AM63" s="390"/>
      <c r="AN63" s="390"/>
      <c r="AO63" s="390"/>
      <c r="AP63" s="390"/>
      <c r="AQ63" s="390"/>
      <c r="AR63" s="390"/>
      <c r="AS63" s="390"/>
      <c r="AT63" s="390"/>
      <c r="AU63" s="390"/>
      <c r="AV63" s="391"/>
    </row>
    <row r="64" spans="1:48" ht="8.1" customHeight="1">
      <c r="A64" s="392"/>
      <c r="B64" s="390"/>
      <c r="C64" s="390"/>
      <c r="D64" s="390"/>
      <c r="E64" s="390"/>
      <c r="F64" s="390"/>
      <c r="G64" s="390"/>
      <c r="H64" s="390"/>
      <c r="I64" s="390"/>
      <c r="J64" s="390"/>
      <c r="K64" s="390"/>
      <c r="L64" s="390"/>
      <c r="M64" s="390"/>
      <c r="N64" s="390"/>
      <c r="O64" s="390"/>
      <c r="P64" s="390"/>
      <c r="Q64" s="390"/>
      <c r="R64" s="390"/>
      <c r="S64" s="390"/>
      <c r="T64" s="391"/>
      <c r="U64" s="590" t="s">
        <v>447</v>
      </c>
      <c r="V64" s="590"/>
      <c r="W64" s="590"/>
      <c r="X64" s="590"/>
      <c r="Y64" s="590"/>
      <c r="Z64" s="590"/>
      <c r="AA64" s="590"/>
      <c r="AB64" s="591" t="str">
        <f>IF(交付申請書!M16="","",交付申請書!M16)</f>
        <v/>
      </c>
      <c r="AC64" s="591"/>
      <c r="AD64" s="591"/>
      <c r="AE64" s="591"/>
      <c r="AF64" s="591"/>
      <c r="AG64" s="591"/>
      <c r="AH64" s="591"/>
      <c r="AI64" s="591"/>
      <c r="AJ64" s="591"/>
      <c r="AK64" s="591"/>
      <c r="AL64" s="591"/>
      <c r="AM64" s="591"/>
      <c r="AN64" s="591"/>
      <c r="AO64" s="591"/>
      <c r="AP64" s="591"/>
      <c r="AQ64" s="591"/>
      <c r="AR64" s="591"/>
      <c r="AS64" s="591"/>
      <c r="AT64" s="591"/>
      <c r="AU64" s="591"/>
      <c r="AV64" s="592"/>
    </row>
    <row r="65" spans="1:55" ht="8.1" customHeight="1">
      <c r="A65" s="392"/>
      <c r="B65" s="390"/>
      <c r="C65" s="390"/>
      <c r="D65" s="390"/>
      <c r="E65" s="390"/>
      <c r="F65" s="390"/>
      <c r="G65" s="390"/>
      <c r="H65" s="390"/>
      <c r="I65" s="390"/>
      <c r="J65" s="390"/>
      <c r="K65" s="390"/>
      <c r="L65" s="390"/>
      <c r="M65" s="390"/>
      <c r="N65" s="390"/>
      <c r="O65" s="390"/>
      <c r="P65" s="390"/>
      <c r="Q65" s="390"/>
      <c r="R65" s="390"/>
      <c r="S65" s="390"/>
      <c r="T65" s="391"/>
      <c r="U65" s="590"/>
      <c r="V65" s="590"/>
      <c r="W65" s="590"/>
      <c r="X65" s="590"/>
      <c r="Y65" s="590"/>
      <c r="Z65" s="590"/>
      <c r="AA65" s="590"/>
      <c r="AB65" s="591"/>
      <c r="AC65" s="591"/>
      <c r="AD65" s="591"/>
      <c r="AE65" s="591"/>
      <c r="AF65" s="591"/>
      <c r="AG65" s="591"/>
      <c r="AH65" s="591"/>
      <c r="AI65" s="591"/>
      <c r="AJ65" s="591"/>
      <c r="AK65" s="591"/>
      <c r="AL65" s="591"/>
      <c r="AM65" s="591"/>
      <c r="AN65" s="591"/>
      <c r="AO65" s="591"/>
      <c r="AP65" s="591"/>
      <c r="AQ65" s="591"/>
      <c r="AR65" s="591"/>
      <c r="AS65" s="591"/>
      <c r="AT65" s="591"/>
      <c r="AU65" s="591"/>
      <c r="AV65" s="592"/>
    </row>
    <row r="66" spans="1:55" ht="8.1" customHeight="1" thickBot="1">
      <c r="A66" s="392"/>
      <c r="B66" s="390"/>
      <c r="C66" s="390"/>
      <c r="D66" s="390"/>
      <c r="E66" s="390"/>
      <c r="F66" s="390"/>
      <c r="G66" s="390"/>
      <c r="H66" s="390"/>
      <c r="I66" s="390"/>
      <c r="J66" s="390"/>
      <c r="K66" s="390"/>
      <c r="L66" s="390"/>
      <c r="M66" s="390"/>
      <c r="N66" s="390"/>
      <c r="O66" s="390"/>
      <c r="P66" s="390"/>
      <c r="Q66" s="390"/>
      <c r="R66" s="390"/>
      <c r="S66" s="390"/>
      <c r="T66" s="391"/>
      <c r="U66" s="590"/>
      <c r="V66" s="590"/>
      <c r="W66" s="590"/>
      <c r="X66" s="590"/>
      <c r="Y66" s="590"/>
      <c r="Z66" s="590"/>
      <c r="AA66" s="590"/>
      <c r="AB66" s="593"/>
      <c r="AC66" s="593"/>
      <c r="AD66" s="593"/>
      <c r="AE66" s="593"/>
      <c r="AF66" s="593"/>
      <c r="AG66" s="593"/>
      <c r="AH66" s="593"/>
      <c r="AI66" s="593"/>
      <c r="AJ66" s="593"/>
      <c r="AK66" s="593"/>
      <c r="AL66" s="593"/>
      <c r="AM66" s="593"/>
      <c r="AN66" s="593"/>
      <c r="AO66" s="593"/>
      <c r="AP66" s="593"/>
      <c r="AQ66" s="593"/>
      <c r="AR66" s="593"/>
      <c r="AS66" s="593"/>
      <c r="AT66" s="593"/>
      <c r="AU66" s="593"/>
      <c r="AV66" s="594"/>
    </row>
    <row r="67" spans="1:55" ht="8.1" customHeight="1">
      <c r="A67" s="603" t="s">
        <v>448</v>
      </c>
      <c r="B67" s="604"/>
      <c r="C67" s="604"/>
      <c r="D67" s="604"/>
      <c r="E67" s="604"/>
      <c r="F67" s="604"/>
      <c r="G67" s="604"/>
      <c r="H67" s="604"/>
      <c r="I67" s="604"/>
      <c r="J67" s="604"/>
      <c r="K67" s="604"/>
      <c r="L67" s="604"/>
      <c r="M67" s="609"/>
      <c r="N67" s="609"/>
      <c r="O67" s="609"/>
      <c r="P67" s="609"/>
      <c r="Q67" s="609"/>
      <c r="R67" s="609"/>
      <c r="S67" s="609"/>
      <c r="T67" s="612"/>
      <c r="U67" s="387"/>
      <c r="V67" s="387"/>
      <c r="W67" s="387"/>
      <c r="X67" s="387"/>
      <c r="Y67" s="387"/>
      <c r="Z67" s="387"/>
      <c r="AA67" s="387"/>
      <c r="AB67" s="390"/>
      <c r="AC67" s="390"/>
      <c r="AD67" s="390"/>
      <c r="AE67" s="390"/>
      <c r="AF67" s="390"/>
      <c r="AG67" s="390"/>
      <c r="AH67" s="390"/>
      <c r="AI67" s="390"/>
      <c r="AJ67" s="390"/>
      <c r="AK67" s="390"/>
      <c r="AL67" s="390"/>
      <c r="AM67" s="390"/>
      <c r="AN67" s="390"/>
      <c r="AO67" s="390"/>
      <c r="AP67" s="390"/>
      <c r="AQ67" s="390"/>
      <c r="AR67" s="390"/>
      <c r="AS67" s="390"/>
      <c r="AT67" s="390"/>
      <c r="AU67" s="390"/>
      <c r="AV67" s="391"/>
    </row>
    <row r="68" spans="1:55" ht="8.1" customHeight="1">
      <c r="A68" s="605"/>
      <c r="B68" s="606"/>
      <c r="C68" s="606"/>
      <c r="D68" s="606"/>
      <c r="E68" s="606"/>
      <c r="F68" s="606"/>
      <c r="G68" s="606"/>
      <c r="H68" s="606"/>
      <c r="I68" s="606"/>
      <c r="J68" s="606"/>
      <c r="K68" s="606"/>
      <c r="L68" s="606"/>
      <c r="M68" s="610"/>
      <c r="N68" s="610"/>
      <c r="O68" s="610"/>
      <c r="P68" s="610"/>
      <c r="Q68" s="610"/>
      <c r="R68" s="610"/>
      <c r="S68" s="610"/>
      <c r="T68" s="613"/>
      <c r="U68" s="590" t="s">
        <v>449</v>
      </c>
      <c r="V68" s="590"/>
      <c r="W68" s="590"/>
      <c r="X68" s="590"/>
      <c r="Y68" s="590"/>
      <c r="Z68" s="590"/>
      <c r="AA68" s="590"/>
      <c r="AB68" s="616"/>
      <c r="AC68" s="616"/>
      <c r="AD68" s="616"/>
      <c r="AE68" s="616"/>
      <c r="AF68" s="616"/>
      <c r="AG68" s="616"/>
      <c r="AH68" s="618" t="s">
        <v>172</v>
      </c>
      <c r="AI68" s="616"/>
      <c r="AJ68" s="616"/>
      <c r="AK68" s="616"/>
      <c r="AL68" s="616"/>
      <c r="AM68" s="616"/>
      <c r="AN68" s="618" t="s">
        <v>173</v>
      </c>
      <c r="AO68" s="616"/>
      <c r="AP68" s="616"/>
      <c r="AQ68" s="616"/>
      <c r="AR68" s="616"/>
      <c r="AS68" s="616"/>
      <c r="AT68" s="616"/>
      <c r="AU68" s="616"/>
      <c r="AV68" s="620"/>
    </row>
    <row r="69" spans="1:55" ht="8.1" customHeight="1">
      <c r="A69" s="605"/>
      <c r="B69" s="606"/>
      <c r="C69" s="606"/>
      <c r="D69" s="606"/>
      <c r="E69" s="606"/>
      <c r="F69" s="606"/>
      <c r="G69" s="606"/>
      <c r="H69" s="606"/>
      <c r="I69" s="606"/>
      <c r="J69" s="606"/>
      <c r="K69" s="606"/>
      <c r="L69" s="606"/>
      <c r="M69" s="610"/>
      <c r="N69" s="610"/>
      <c r="O69" s="610"/>
      <c r="P69" s="610"/>
      <c r="Q69" s="610"/>
      <c r="R69" s="610"/>
      <c r="S69" s="610"/>
      <c r="T69" s="613"/>
      <c r="U69" s="590"/>
      <c r="V69" s="590"/>
      <c r="W69" s="590"/>
      <c r="X69" s="590"/>
      <c r="Y69" s="590"/>
      <c r="Z69" s="590"/>
      <c r="AA69" s="590"/>
      <c r="AB69" s="616"/>
      <c r="AC69" s="616"/>
      <c r="AD69" s="616"/>
      <c r="AE69" s="616"/>
      <c r="AF69" s="616"/>
      <c r="AG69" s="616"/>
      <c r="AH69" s="618"/>
      <c r="AI69" s="616"/>
      <c r="AJ69" s="616"/>
      <c r="AK69" s="616"/>
      <c r="AL69" s="616"/>
      <c r="AM69" s="616"/>
      <c r="AN69" s="618"/>
      <c r="AO69" s="616"/>
      <c r="AP69" s="616"/>
      <c r="AQ69" s="616"/>
      <c r="AR69" s="616"/>
      <c r="AS69" s="616"/>
      <c r="AT69" s="616"/>
      <c r="AU69" s="616"/>
      <c r="AV69" s="620"/>
    </row>
    <row r="70" spans="1:55" ht="8.1" customHeight="1" thickBot="1">
      <c r="A70" s="607"/>
      <c r="B70" s="608"/>
      <c r="C70" s="608"/>
      <c r="D70" s="608"/>
      <c r="E70" s="608"/>
      <c r="F70" s="608"/>
      <c r="G70" s="608"/>
      <c r="H70" s="608"/>
      <c r="I70" s="608"/>
      <c r="J70" s="608"/>
      <c r="K70" s="608"/>
      <c r="L70" s="608"/>
      <c r="M70" s="611"/>
      <c r="N70" s="611"/>
      <c r="O70" s="611"/>
      <c r="P70" s="611"/>
      <c r="Q70" s="611"/>
      <c r="R70" s="611"/>
      <c r="S70" s="611"/>
      <c r="T70" s="614"/>
      <c r="U70" s="615"/>
      <c r="V70" s="615"/>
      <c r="W70" s="615"/>
      <c r="X70" s="615"/>
      <c r="Y70" s="615"/>
      <c r="Z70" s="615"/>
      <c r="AA70" s="615"/>
      <c r="AB70" s="617"/>
      <c r="AC70" s="617"/>
      <c r="AD70" s="617"/>
      <c r="AE70" s="617"/>
      <c r="AF70" s="617"/>
      <c r="AG70" s="617"/>
      <c r="AH70" s="619"/>
      <c r="AI70" s="617"/>
      <c r="AJ70" s="617"/>
      <c r="AK70" s="617"/>
      <c r="AL70" s="617"/>
      <c r="AM70" s="617"/>
      <c r="AN70" s="619"/>
      <c r="AO70" s="617"/>
      <c r="AP70" s="617"/>
      <c r="AQ70" s="617"/>
      <c r="AR70" s="617"/>
      <c r="AS70" s="617"/>
      <c r="AT70" s="617"/>
      <c r="AU70" s="617"/>
      <c r="AV70" s="621"/>
    </row>
    <row r="71" spans="1:55" ht="8.1" customHeight="1">
      <c r="A71" s="393"/>
      <c r="B71" s="394"/>
      <c r="C71" s="394"/>
      <c r="D71" s="394"/>
      <c r="E71" s="394"/>
      <c r="F71" s="394"/>
      <c r="G71" s="394"/>
      <c r="H71" s="394"/>
      <c r="I71" s="394"/>
      <c r="J71" s="394"/>
      <c r="K71" s="394"/>
      <c r="L71" s="394"/>
      <c r="M71" s="394"/>
      <c r="N71" s="395"/>
      <c r="O71" s="395"/>
      <c r="P71" s="395"/>
      <c r="Q71" s="395"/>
      <c r="R71" s="637" t="s">
        <v>450</v>
      </c>
      <c r="S71" s="638"/>
      <c r="T71" s="641" t="s">
        <v>451</v>
      </c>
      <c r="U71" s="609"/>
      <c r="V71" s="609"/>
      <c r="W71" s="609"/>
      <c r="X71" s="609"/>
      <c r="Y71" s="609"/>
      <c r="Z71" s="609"/>
      <c r="AA71" s="609"/>
      <c r="AB71" s="609"/>
      <c r="AC71" s="609"/>
      <c r="AD71" s="609"/>
      <c r="AE71" s="609"/>
      <c r="AF71" s="609"/>
      <c r="AG71" s="609"/>
      <c r="AH71" s="609"/>
      <c r="AI71" s="609"/>
      <c r="AJ71" s="609"/>
      <c r="AK71" s="609"/>
      <c r="AL71" s="609"/>
      <c r="AM71" s="609"/>
      <c r="AN71" s="609"/>
      <c r="AO71" s="609"/>
      <c r="AP71" s="609"/>
      <c r="AQ71" s="609"/>
      <c r="AR71" s="609"/>
      <c r="AS71" s="609"/>
      <c r="AT71" s="609"/>
      <c r="AU71" s="609"/>
      <c r="AV71" s="612"/>
    </row>
    <row r="72" spans="1:55" ht="8.1" customHeight="1">
      <c r="A72" s="388"/>
      <c r="B72" s="387"/>
      <c r="C72" s="387"/>
      <c r="D72" s="387"/>
      <c r="E72" s="387"/>
      <c r="F72" s="387"/>
      <c r="G72" s="387"/>
      <c r="H72" s="387"/>
      <c r="I72" s="387"/>
      <c r="J72" s="387"/>
      <c r="K72" s="387"/>
      <c r="L72" s="387"/>
      <c r="M72" s="643" t="s">
        <v>452</v>
      </c>
      <c r="N72" s="643"/>
      <c r="O72" s="643"/>
      <c r="P72" s="643"/>
      <c r="Q72" s="643"/>
      <c r="R72" s="639"/>
      <c r="S72" s="640"/>
      <c r="T72" s="642"/>
      <c r="U72" s="610"/>
      <c r="V72" s="610"/>
      <c r="W72" s="610"/>
      <c r="X72" s="610"/>
      <c r="Y72" s="610"/>
      <c r="Z72" s="610"/>
      <c r="AA72" s="610"/>
      <c r="AB72" s="610"/>
      <c r="AC72" s="610"/>
      <c r="AD72" s="610"/>
      <c r="AE72" s="610"/>
      <c r="AF72" s="610"/>
      <c r="AG72" s="610"/>
      <c r="AH72" s="610"/>
      <c r="AI72" s="610"/>
      <c r="AJ72" s="610"/>
      <c r="AK72" s="610"/>
      <c r="AL72" s="610"/>
      <c r="AM72" s="610"/>
      <c r="AN72" s="610"/>
      <c r="AO72" s="610"/>
      <c r="AP72" s="610"/>
      <c r="AQ72" s="610"/>
      <c r="AR72" s="610"/>
      <c r="AS72" s="610"/>
      <c r="AT72" s="610"/>
      <c r="AU72" s="610"/>
      <c r="AV72" s="613"/>
    </row>
    <row r="73" spans="1:55" ht="8.1" customHeight="1">
      <c r="A73" s="597" t="s">
        <v>46</v>
      </c>
      <c r="B73" s="598"/>
      <c r="C73" s="624" t="s">
        <v>524</v>
      </c>
      <c r="D73" s="624"/>
      <c r="E73" s="624"/>
      <c r="F73" s="624"/>
      <c r="G73" s="624"/>
      <c r="H73" s="624"/>
      <c r="I73" s="624"/>
      <c r="J73" s="624"/>
      <c r="K73" s="624"/>
      <c r="L73" s="396"/>
      <c r="M73" s="643"/>
      <c r="N73" s="643"/>
      <c r="O73" s="643"/>
      <c r="P73" s="643"/>
      <c r="Q73" s="643"/>
      <c r="R73" s="639"/>
      <c r="S73" s="640"/>
      <c r="T73" s="642"/>
      <c r="U73" s="610"/>
      <c r="V73" s="610"/>
      <c r="W73" s="610"/>
      <c r="X73" s="610"/>
      <c r="Y73" s="610"/>
      <c r="Z73" s="610"/>
      <c r="AA73" s="610"/>
      <c r="AB73" s="610"/>
      <c r="AC73" s="610"/>
      <c r="AD73" s="610"/>
      <c r="AE73" s="610"/>
      <c r="AF73" s="610"/>
      <c r="AG73" s="610"/>
      <c r="AH73" s="610"/>
      <c r="AI73" s="610"/>
      <c r="AJ73" s="610"/>
      <c r="AK73" s="610"/>
      <c r="AL73" s="610"/>
      <c r="AM73" s="610"/>
      <c r="AN73" s="610"/>
      <c r="AO73" s="610"/>
      <c r="AP73" s="610"/>
      <c r="AQ73" s="610"/>
      <c r="AR73" s="610"/>
      <c r="AS73" s="610"/>
      <c r="AT73" s="610"/>
      <c r="AU73" s="610"/>
      <c r="AV73" s="613"/>
    </row>
    <row r="74" spans="1:55" ht="8.1" customHeight="1">
      <c r="A74" s="597"/>
      <c r="B74" s="598"/>
      <c r="C74" s="624"/>
      <c r="D74" s="624"/>
      <c r="E74" s="624"/>
      <c r="F74" s="624"/>
      <c r="G74" s="624"/>
      <c r="H74" s="624"/>
      <c r="I74" s="624"/>
      <c r="J74" s="624"/>
      <c r="K74" s="624"/>
      <c r="L74" s="396"/>
      <c r="M74" s="643"/>
      <c r="N74" s="643"/>
      <c r="O74" s="643"/>
      <c r="P74" s="643"/>
      <c r="Q74" s="643"/>
      <c r="R74" s="639"/>
      <c r="S74" s="640"/>
      <c r="T74" s="642"/>
      <c r="U74" s="610"/>
      <c r="V74" s="610"/>
      <c r="W74" s="610"/>
      <c r="X74" s="610"/>
      <c r="Y74" s="610"/>
      <c r="Z74" s="610"/>
      <c r="AA74" s="610"/>
      <c r="AB74" s="610"/>
      <c r="AC74" s="610"/>
      <c r="AD74" s="610"/>
      <c r="AE74" s="610"/>
      <c r="AF74" s="610"/>
      <c r="AG74" s="610"/>
      <c r="AH74" s="610"/>
      <c r="AI74" s="610"/>
      <c r="AJ74" s="610"/>
      <c r="AK74" s="610"/>
      <c r="AL74" s="610"/>
      <c r="AM74" s="610"/>
      <c r="AN74" s="610"/>
      <c r="AO74" s="610"/>
      <c r="AP74" s="610"/>
      <c r="AQ74" s="610"/>
      <c r="AR74" s="610"/>
      <c r="AS74" s="610"/>
      <c r="AT74" s="610"/>
      <c r="AU74" s="610"/>
      <c r="AV74" s="613"/>
    </row>
    <row r="75" spans="1:55" ht="8.1" customHeight="1">
      <c r="A75" s="597"/>
      <c r="B75" s="598"/>
      <c r="C75" s="624"/>
      <c r="D75" s="624"/>
      <c r="E75" s="624"/>
      <c r="F75" s="624"/>
      <c r="G75" s="624"/>
      <c r="H75" s="624"/>
      <c r="I75" s="624"/>
      <c r="J75" s="624"/>
      <c r="K75" s="624"/>
      <c r="L75" s="396"/>
      <c r="M75" s="643"/>
      <c r="N75" s="643"/>
      <c r="O75" s="643"/>
      <c r="P75" s="643"/>
      <c r="Q75" s="643"/>
      <c r="R75" s="639"/>
      <c r="S75" s="640"/>
      <c r="T75" s="644">
        <v>1</v>
      </c>
      <c r="U75" s="645"/>
      <c r="V75" s="646" t="s">
        <v>453</v>
      </c>
      <c r="W75" s="646"/>
      <c r="X75" s="647"/>
      <c r="Y75" s="648" t="s">
        <v>454</v>
      </c>
      <c r="Z75" s="551"/>
      <c r="AA75" s="649"/>
      <c r="AB75" s="622"/>
      <c r="AC75" s="622"/>
      <c r="AD75" s="622"/>
      <c r="AE75" s="622"/>
      <c r="AF75" s="622"/>
      <c r="AG75" s="622"/>
      <c r="AH75" s="622"/>
      <c r="AI75" s="622"/>
      <c r="AJ75" s="622"/>
      <c r="AK75" s="622"/>
      <c r="AL75" s="622"/>
      <c r="AM75" s="622"/>
      <c r="AN75" s="622"/>
      <c r="AO75" s="622"/>
      <c r="AP75" s="622"/>
      <c r="AQ75" s="622"/>
      <c r="AR75" s="622"/>
      <c r="AS75" s="622"/>
      <c r="AT75" s="622"/>
      <c r="AU75" s="622"/>
      <c r="AV75" s="623"/>
    </row>
    <row r="76" spans="1:55" ht="8.1" customHeight="1">
      <c r="A76" s="388"/>
      <c r="B76" s="387"/>
      <c r="C76" s="396"/>
      <c r="D76" s="396"/>
      <c r="E76" s="396"/>
      <c r="F76" s="396"/>
      <c r="G76" s="396"/>
      <c r="H76" s="396"/>
      <c r="I76" s="396"/>
      <c r="J76" s="396"/>
      <c r="K76" s="396"/>
      <c r="L76" s="387"/>
      <c r="M76" s="643"/>
      <c r="N76" s="643"/>
      <c r="O76" s="643"/>
      <c r="P76" s="643"/>
      <c r="Q76" s="643"/>
      <c r="R76" s="639"/>
      <c r="S76" s="640"/>
      <c r="T76" s="625"/>
      <c r="U76" s="626"/>
      <c r="V76" s="629"/>
      <c r="W76" s="629"/>
      <c r="X76" s="630"/>
      <c r="Y76" s="650"/>
      <c r="Z76" s="533"/>
      <c r="AA76" s="651"/>
      <c r="AB76" s="622"/>
      <c r="AC76" s="622"/>
      <c r="AD76" s="622"/>
      <c r="AE76" s="622"/>
      <c r="AF76" s="622"/>
      <c r="AG76" s="622"/>
      <c r="AH76" s="622"/>
      <c r="AI76" s="622"/>
      <c r="AJ76" s="622"/>
      <c r="AK76" s="622"/>
      <c r="AL76" s="622"/>
      <c r="AM76" s="622"/>
      <c r="AN76" s="622"/>
      <c r="AO76" s="622"/>
      <c r="AP76" s="622"/>
      <c r="AQ76" s="622"/>
      <c r="AR76" s="622"/>
      <c r="AS76" s="622"/>
      <c r="AT76" s="622"/>
      <c r="AU76" s="622"/>
      <c r="AV76" s="623"/>
    </row>
    <row r="77" spans="1:55" ht="8.1" customHeight="1">
      <c r="A77" s="597" t="s">
        <v>46</v>
      </c>
      <c r="B77" s="598"/>
      <c r="C77" s="624" t="s">
        <v>455</v>
      </c>
      <c r="D77" s="624"/>
      <c r="E77" s="624"/>
      <c r="F77" s="624"/>
      <c r="G77" s="624"/>
      <c r="H77" s="624"/>
      <c r="I77" s="624"/>
      <c r="J77" s="624"/>
      <c r="K77" s="624"/>
      <c r="L77" s="396"/>
      <c r="M77" s="643"/>
      <c r="N77" s="643"/>
      <c r="O77" s="643"/>
      <c r="P77" s="643"/>
      <c r="Q77" s="643"/>
      <c r="R77" s="639"/>
      <c r="S77" s="640"/>
      <c r="T77" s="625"/>
      <c r="U77" s="626"/>
      <c r="V77" s="629"/>
      <c r="W77" s="629"/>
      <c r="X77" s="630"/>
      <c r="Y77" s="650"/>
      <c r="Z77" s="533"/>
      <c r="AA77" s="651"/>
      <c r="AB77" s="622"/>
      <c r="AC77" s="622"/>
      <c r="AD77" s="622"/>
      <c r="AE77" s="622"/>
      <c r="AF77" s="622"/>
      <c r="AG77" s="622"/>
      <c r="AH77" s="622"/>
      <c r="AI77" s="622"/>
      <c r="AJ77" s="622"/>
      <c r="AK77" s="622"/>
      <c r="AL77" s="622"/>
      <c r="AM77" s="622"/>
      <c r="AN77" s="622"/>
      <c r="AO77" s="622"/>
      <c r="AP77" s="622"/>
      <c r="AQ77" s="622"/>
      <c r="AR77" s="622"/>
      <c r="AS77" s="622"/>
      <c r="AT77" s="622"/>
      <c r="AU77" s="622"/>
      <c r="AV77" s="623"/>
    </row>
    <row r="78" spans="1:55" ht="8.1" customHeight="1">
      <c r="A78" s="597"/>
      <c r="B78" s="598"/>
      <c r="C78" s="624"/>
      <c r="D78" s="624"/>
      <c r="E78" s="624"/>
      <c r="F78" s="624"/>
      <c r="G78" s="624"/>
      <c r="H78" s="624"/>
      <c r="I78" s="624"/>
      <c r="J78" s="624"/>
      <c r="K78" s="624"/>
      <c r="L78" s="396"/>
      <c r="M78" s="643"/>
      <c r="N78" s="643"/>
      <c r="O78" s="643"/>
      <c r="P78" s="643"/>
      <c r="Q78" s="643"/>
      <c r="R78" s="639"/>
      <c r="S78" s="640"/>
      <c r="T78" s="397"/>
      <c r="U78" s="397"/>
      <c r="V78" s="397"/>
      <c r="W78" s="397"/>
      <c r="X78" s="398"/>
      <c r="Y78" s="650"/>
      <c r="Z78" s="533"/>
      <c r="AA78" s="651"/>
      <c r="AB78" s="622"/>
      <c r="AC78" s="622"/>
      <c r="AD78" s="622"/>
      <c r="AE78" s="622"/>
      <c r="AF78" s="622"/>
      <c r="AG78" s="622"/>
      <c r="AH78" s="622"/>
      <c r="AI78" s="622"/>
      <c r="AJ78" s="622"/>
      <c r="AK78" s="622"/>
      <c r="AL78" s="622"/>
      <c r="AM78" s="622"/>
      <c r="AN78" s="622"/>
      <c r="AO78" s="622"/>
      <c r="AP78" s="622"/>
      <c r="AQ78" s="622"/>
      <c r="AR78" s="622"/>
      <c r="AS78" s="622"/>
      <c r="AT78" s="622"/>
      <c r="AU78" s="622"/>
      <c r="AV78" s="623"/>
      <c r="BC78" s="399"/>
    </row>
    <row r="79" spans="1:55" ht="8.1" customHeight="1">
      <c r="A79" s="597"/>
      <c r="B79" s="598"/>
      <c r="C79" s="624"/>
      <c r="D79" s="624"/>
      <c r="E79" s="624"/>
      <c r="F79" s="624"/>
      <c r="G79" s="624"/>
      <c r="H79" s="624"/>
      <c r="I79" s="624"/>
      <c r="J79" s="624"/>
      <c r="K79" s="624"/>
      <c r="L79" s="396"/>
      <c r="M79" s="643"/>
      <c r="N79" s="643"/>
      <c r="O79" s="643"/>
      <c r="P79" s="643"/>
      <c r="Q79" s="643"/>
      <c r="R79" s="639"/>
      <c r="S79" s="640"/>
      <c r="T79" s="625">
        <v>2</v>
      </c>
      <c r="U79" s="626"/>
      <c r="V79" s="629" t="s">
        <v>456</v>
      </c>
      <c r="W79" s="629"/>
      <c r="X79" s="630"/>
      <c r="Y79" s="650"/>
      <c r="Z79" s="533"/>
      <c r="AA79" s="651"/>
      <c r="AB79" s="622"/>
      <c r="AC79" s="622"/>
      <c r="AD79" s="622"/>
      <c r="AE79" s="622"/>
      <c r="AF79" s="622"/>
      <c r="AG79" s="622"/>
      <c r="AH79" s="622"/>
      <c r="AI79" s="622"/>
      <c r="AJ79" s="622"/>
      <c r="AK79" s="622"/>
      <c r="AL79" s="622"/>
      <c r="AM79" s="622"/>
      <c r="AN79" s="622"/>
      <c r="AO79" s="622"/>
      <c r="AP79" s="622"/>
      <c r="AQ79" s="622"/>
      <c r="AR79" s="622"/>
      <c r="AS79" s="622"/>
      <c r="AT79" s="622"/>
      <c r="AU79" s="622"/>
      <c r="AV79" s="623"/>
      <c r="BC79" s="399"/>
    </row>
    <row r="80" spans="1:55" ht="8.1" customHeight="1">
      <c r="A80" s="388"/>
      <c r="B80" s="387"/>
      <c r="C80" s="387"/>
      <c r="D80" s="387"/>
      <c r="E80" s="387"/>
      <c r="F80" s="387"/>
      <c r="G80" s="387"/>
      <c r="H80" s="387"/>
      <c r="I80" s="387"/>
      <c r="J80" s="387"/>
      <c r="K80" s="387"/>
      <c r="L80" s="387"/>
      <c r="M80" s="643"/>
      <c r="N80" s="643"/>
      <c r="O80" s="643"/>
      <c r="P80" s="643"/>
      <c r="Q80" s="643"/>
      <c r="R80" s="639"/>
      <c r="S80" s="640"/>
      <c r="T80" s="625"/>
      <c r="U80" s="626"/>
      <c r="V80" s="629"/>
      <c r="W80" s="629"/>
      <c r="X80" s="630"/>
      <c r="Y80" s="650"/>
      <c r="Z80" s="533"/>
      <c r="AA80" s="651"/>
      <c r="AB80" s="622"/>
      <c r="AC80" s="622"/>
      <c r="AD80" s="622"/>
      <c r="AE80" s="622"/>
      <c r="AF80" s="622"/>
      <c r="AG80" s="622"/>
      <c r="AH80" s="622"/>
      <c r="AI80" s="622"/>
      <c r="AJ80" s="622"/>
      <c r="AK80" s="622"/>
      <c r="AL80" s="622"/>
      <c r="AM80" s="622"/>
      <c r="AN80" s="622"/>
      <c r="AO80" s="622"/>
      <c r="AP80" s="622"/>
      <c r="AQ80" s="622"/>
      <c r="AR80" s="622"/>
      <c r="AS80" s="622"/>
      <c r="AT80" s="622"/>
      <c r="AU80" s="622"/>
      <c r="AV80" s="623"/>
      <c r="BC80" s="399"/>
    </row>
    <row r="81" spans="1:48" ht="8.1" customHeight="1">
      <c r="A81" s="633" t="s">
        <v>457</v>
      </c>
      <c r="B81" s="634"/>
      <c r="C81" s="634"/>
      <c r="D81" s="634"/>
      <c r="E81" s="634"/>
      <c r="F81" s="634"/>
      <c r="G81" s="634"/>
      <c r="H81" s="634"/>
      <c r="I81" s="634"/>
      <c r="J81" s="634"/>
      <c r="K81" s="634"/>
      <c r="L81" s="634"/>
      <c r="M81" s="634"/>
      <c r="N81" s="634"/>
      <c r="O81" s="634"/>
      <c r="P81" s="634"/>
      <c r="Q81" s="634"/>
      <c r="R81" s="639"/>
      <c r="S81" s="640"/>
      <c r="T81" s="627"/>
      <c r="U81" s="628"/>
      <c r="V81" s="631"/>
      <c r="W81" s="631"/>
      <c r="X81" s="632"/>
      <c r="Y81" s="652"/>
      <c r="Z81" s="571"/>
      <c r="AA81" s="653"/>
      <c r="AB81" s="622"/>
      <c r="AC81" s="622"/>
      <c r="AD81" s="622"/>
      <c r="AE81" s="622"/>
      <c r="AF81" s="622"/>
      <c r="AG81" s="622"/>
      <c r="AH81" s="622"/>
      <c r="AI81" s="622"/>
      <c r="AJ81" s="622"/>
      <c r="AK81" s="622"/>
      <c r="AL81" s="622"/>
      <c r="AM81" s="622"/>
      <c r="AN81" s="622"/>
      <c r="AO81" s="622"/>
      <c r="AP81" s="622"/>
      <c r="AQ81" s="622"/>
      <c r="AR81" s="622"/>
      <c r="AS81" s="622"/>
      <c r="AT81" s="622"/>
      <c r="AU81" s="622"/>
      <c r="AV81" s="623"/>
    </row>
    <row r="82" spans="1:48" ht="8.1" customHeight="1" thickBot="1">
      <c r="A82" s="635"/>
      <c r="B82" s="636"/>
      <c r="C82" s="636"/>
      <c r="D82" s="636"/>
      <c r="E82" s="636"/>
      <c r="F82" s="636"/>
      <c r="G82" s="636"/>
      <c r="H82" s="636"/>
      <c r="I82" s="636"/>
      <c r="J82" s="636"/>
      <c r="K82" s="636"/>
      <c r="L82" s="636"/>
      <c r="M82" s="636"/>
      <c r="N82" s="636"/>
      <c r="O82" s="636"/>
      <c r="P82" s="636"/>
      <c r="Q82" s="636"/>
      <c r="R82" s="639" t="s">
        <v>458</v>
      </c>
      <c r="S82" s="640"/>
      <c r="T82" s="549" t="s">
        <v>459</v>
      </c>
      <c r="U82" s="545"/>
      <c r="V82" s="545"/>
      <c r="W82" s="545"/>
      <c r="X82" s="545"/>
      <c r="Y82" s="657"/>
      <c r="Z82" s="654"/>
      <c r="AA82" s="654"/>
      <c r="AB82" s="654"/>
      <c r="AC82" s="654"/>
      <c r="AD82" s="654"/>
      <c r="AE82" s="654"/>
      <c r="AF82" s="654"/>
      <c r="AG82" s="654"/>
      <c r="AH82" s="654"/>
      <c r="AI82" s="654"/>
      <c r="AJ82" s="654"/>
      <c r="AK82" s="654"/>
      <c r="AL82" s="654"/>
      <c r="AM82" s="654"/>
      <c r="AN82" s="654"/>
      <c r="AO82" s="654"/>
      <c r="AP82" s="654"/>
      <c r="AQ82" s="654"/>
      <c r="AR82" s="654"/>
      <c r="AS82" s="654"/>
      <c r="AT82" s="654"/>
      <c r="AU82" s="654"/>
      <c r="AV82" s="658"/>
    </row>
    <row r="83" spans="1:48" ht="8.1" customHeight="1">
      <c r="A83" s="387"/>
      <c r="B83" s="387"/>
      <c r="C83" s="387"/>
      <c r="D83" s="387"/>
      <c r="E83" s="387"/>
      <c r="F83" s="387"/>
      <c r="G83" s="387"/>
      <c r="H83" s="387"/>
      <c r="I83" s="387"/>
      <c r="J83" s="387"/>
      <c r="K83" s="387"/>
      <c r="L83" s="387"/>
      <c r="M83" s="387"/>
      <c r="N83" s="387"/>
      <c r="O83" s="387"/>
      <c r="P83" s="387"/>
      <c r="Q83" s="387"/>
      <c r="R83" s="639"/>
      <c r="S83" s="640"/>
      <c r="T83" s="549"/>
      <c r="U83" s="545"/>
      <c r="V83" s="545"/>
      <c r="W83" s="545"/>
      <c r="X83" s="545"/>
      <c r="Y83" s="657"/>
      <c r="Z83" s="654"/>
      <c r="AA83" s="654"/>
      <c r="AB83" s="654"/>
      <c r="AC83" s="654"/>
      <c r="AD83" s="654"/>
      <c r="AE83" s="654"/>
      <c r="AF83" s="654"/>
      <c r="AG83" s="654"/>
      <c r="AH83" s="654"/>
      <c r="AI83" s="654"/>
      <c r="AJ83" s="654"/>
      <c r="AK83" s="654"/>
      <c r="AL83" s="654"/>
      <c r="AM83" s="654"/>
      <c r="AN83" s="654"/>
      <c r="AO83" s="654"/>
      <c r="AP83" s="654"/>
      <c r="AQ83" s="654"/>
      <c r="AR83" s="654"/>
      <c r="AS83" s="654"/>
      <c r="AT83" s="654"/>
      <c r="AU83" s="654"/>
      <c r="AV83" s="658"/>
    </row>
    <row r="84" spans="1:48" ht="8.1" customHeight="1">
      <c r="A84" s="659" t="s">
        <v>460</v>
      </c>
      <c r="B84" s="387"/>
      <c r="C84" s="387"/>
      <c r="D84" s="387"/>
      <c r="E84" s="387"/>
      <c r="F84" s="387"/>
      <c r="G84" s="387"/>
      <c r="H84" s="387"/>
      <c r="I84" s="387"/>
      <c r="J84" s="387"/>
      <c r="K84" s="387"/>
      <c r="L84" s="387"/>
      <c r="M84" s="387"/>
      <c r="N84" s="387"/>
      <c r="O84" s="387"/>
      <c r="P84" s="387"/>
      <c r="Q84" s="387"/>
      <c r="R84" s="639"/>
      <c r="S84" s="640"/>
      <c r="T84" s="549"/>
      <c r="U84" s="545"/>
      <c r="V84" s="545"/>
      <c r="W84" s="545"/>
      <c r="X84" s="545"/>
      <c r="Y84" s="657"/>
      <c r="Z84" s="654"/>
      <c r="AA84" s="654"/>
      <c r="AB84" s="654"/>
      <c r="AC84" s="654"/>
      <c r="AD84" s="654"/>
      <c r="AE84" s="654"/>
      <c r="AF84" s="654"/>
      <c r="AG84" s="654"/>
      <c r="AH84" s="654"/>
      <c r="AI84" s="654"/>
      <c r="AJ84" s="654"/>
      <c r="AK84" s="654"/>
      <c r="AL84" s="654"/>
      <c r="AM84" s="654"/>
      <c r="AN84" s="654"/>
      <c r="AO84" s="654"/>
      <c r="AP84" s="654"/>
      <c r="AQ84" s="654"/>
      <c r="AR84" s="654"/>
      <c r="AS84" s="654"/>
      <c r="AT84" s="654"/>
      <c r="AU84" s="654"/>
      <c r="AV84" s="658"/>
    </row>
    <row r="85" spans="1:48" ht="8.1" customHeight="1">
      <c r="A85" s="659"/>
      <c r="B85" s="387"/>
      <c r="C85" s="387"/>
      <c r="D85" s="387"/>
      <c r="E85" s="387"/>
      <c r="F85" s="387"/>
      <c r="G85" s="387"/>
      <c r="H85" s="387"/>
      <c r="I85" s="387"/>
      <c r="J85" s="387"/>
      <c r="K85" s="387"/>
      <c r="L85" s="387"/>
      <c r="M85" s="387"/>
      <c r="N85" s="387"/>
      <c r="O85" s="387"/>
      <c r="P85" s="387"/>
      <c r="Q85" s="387"/>
      <c r="R85" s="639"/>
      <c r="S85" s="640"/>
      <c r="T85" s="549"/>
      <c r="U85" s="545"/>
      <c r="V85" s="545"/>
      <c r="W85" s="545"/>
      <c r="X85" s="545"/>
      <c r="Y85" s="657"/>
      <c r="Z85" s="654"/>
      <c r="AA85" s="654"/>
      <c r="AB85" s="654"/>
      <c r="AC85" s="654"/>
      <c r="AD85" s="654"/>
      <c r="AE85" s="654"/>
      <c r="AF85" s="654"/>
      <c r="AG85" s="654"/>
      <c r="AH85" s="654"/>
      <c r="AI85" s="654"/>
      <c r="AJ85" s="654"/>
      <c r="AK85" s="654"/>
      <c r="AL85" s="654"/>
      <c r="AM85" s="654"/>
      <c r="AN85" s="654"/>
      <c r="AO85" s="654"/>
      <c r="AP85" s="654"/>
      <c r="AQ85" s="654"/>
      <c r="AR85" s="654"/>
      <c r="AS85" s="654"/>
      <c r="AT85" s="654"/>
      <c r="AU85" s="654"/>
      <c r="AV85" s="658"/>
    </row>
    <row r="86" spans="1:48" ht="8.1" customHeight="1">
      <c r="A86" s="659">
        <v>1</v>
      </c>
      <c r="B86" s="660" t="s">
        <v>461</v>
      </c>
      <c r="C86" s="660"/>
      <c r="D86" s="660"/>
      <c r="E86" s="660"/>
      <c r="F86" s="660"/>
      <c r="G86" s="660"/>
      <c r="H86" s="660"/>
      <c r="I86" s="660"/>
      <c r="J86" s="660"/>
      <c r="K86" s="660"/>
      <c r="L86" s="660"/>
      <c r="M86" s="660"/>
      <c r="N86" s="660"/>
      <c r="O86" s="660"/>
      <c r="P86" s="660"/>
      <c r="Q86" s="660"/>
      <c r="R86" s="639"/>
      <c r="S86" s="640"/>
      <c r="T86" s="661"/>
      <c r="U86" s="662"/>
      <c r="V86" s="662"/>
      <c r="W86" s="662"/>
      <c r="X86" s="662"/>
      <c r="Y86" s="662"/>
      <c r="Z86" s="662"/>
      <c r="AA86" s="662"/>
      <c r="AB86" s="662"/>
      <c r="AC86" s="662"/>
      <c r="AD86" s="662"/>
      <c r="AE86" s="662"/>
      <c r="AF86" s="662"/>
      <c r="AG86" s="662"/>
      <c r="AH86" s="662"/>
      <c r="AI86" s="662"/>
      <c r="AJ86" s="662"/>
      <c r="AK86" s="662"/>
      <c r="AL86" s="662"/>
      <c r="AM86" s="662"/>
      <c r="AN86" s="662"/>
      <c r="AO86" s="662"/>
      <c r="AP86" s="662"/>
      <c r="AQ86" s="662"/>
      <c r="AR86" s="662"/>
      <c r="AS86" s="662"/>
      <c r="AT86" s="662"/>
      <c r="AU86" s="662"/>
      <c r="AV86" s="663"/>
    </row>
    <row r="87" spans="1:48" ht="8.1" customHeight="1">
      <c r="A87" s="659"/>
      <c r="B87" s="660"/>
      <c r="C87" s="660"/>
      <c r="D87" s="660"/>
      <c r="E87" s="660"/>
      <c r="F87" s="660"/>
      <c r="G87" s="660"/>
      <c r="H87" s="660"/>
      <c r="I87" s="660"/>
      <c r="J87" s="660"/>
      <c r="K87" s="660"/>
      <c r="L87" s="660"/>
      <c r="M87" s="660"/>
      <c r="N87" s="660"/>
      <c r="O87" s="660"/>
      <c r="P87" s="660"/>
      <c r="Q87" s="660"/>
      <c r="R87" s="639"/>
      <c r="S87" s="640"/>
      <c r="T87" s="661"/>
      <c r="U87" s="662"/>
      <c r="V87" s="662"/>
      <c r="W87" s="662"/>
      <c r="X87" s="662"/>
      <c r="Y87" s="662"/>
      <c r="Z87" s="662"/>
      <c r="AA87" s="662"/>
      <c r="AB87" s="662"/>
      <c r="AC87" s="662"/>
      <c r="AD87" s="662"/>
      <c r="AE87" s="662"/>
      <c r="AF87" s="662"/>
      <c r="AG87" s="662"/>
      <c r="AH87" s="662"/>
      <c r="AI87" s="662"/>
      <c r="AJ87" s="662"/>
      <c r="AK87" s="662"/>
      <c r="AL87" s="662"/>
      <c r="AM87" s="662"/>
      <c r="AN87" s="662"/>
      <c r="AO87" s="662"/>
      <c r="AP87" s="662"/>
      <c r="AQ87" s="662"/>
      <c r="AR87" s="662"/>
      <c r="AS87" s="662"/>
      <c r="AT87" s="662"/>
      <c r="AU87" s="662"/>
      <c r="AV87" s="663"/>
    </row>
    <row r="88" spans="1:48" ht="8.1" customHeight="1">
      <c r="A88" s="659">
        <v>2</v>
      </c>
      <c r="B88" s="660" t="s">
        <v>462</v>
      </c>
      <c r="C88" s="660"/>
      <c r="D88" s="660"/>
      <c r="E88" s="660"/>
      <c r="F88" s="660"/>
      <c r="G88" s="660"/>
      <c r="H88" s="660"/>
      <c r="I88" s="660"/>
      <c r="J88" s="660"/>
      <c r="K88" s="660"/>
      <c r="L88" s="660"/>
      <c r="M88" s="660"/>
      <c r="N88" s="660"/>
      <c r="O88" s="660"/>
      <c r="P88" s="660"/>
      <c r="Q88" s="660"/>
      <c r="R88" s="639"/>
      <c r="S88" s="640"/>
      <c r="T88" s="661"/>
      <c r="U88" s="662"/>
      <c r="V88" s="662"/>
      <c r="W88" s="662"/>
      <c r="X88" s="662"/>
      <c r="Y88" s="662"/>
      <c r="Z88" s="662"/>
      <c r="AA88" s="662"/>
      <c r="AB88" s="662"/>
      <c r="AC88" s="662"/>
      <c r="AD88" s="662"/>
      <c r="AE88" s="662"/>
      <c r="AF88" s="662"/>
      <c r="AG88" s="662"/>
      <c r="AH88" s="662"/>
      <c r="AI88" s="662"/>
      <c r="AJ88" s="662"/>
      <c r="AK88" s="662"/>
      <c r="AL88" s="662"/>
      <c r="AM88" s="662"/>
      <c r="AN88" s="662"/>
      <c r="AO88" s="662"/>
      <c r="AP88" s="662"/>
      <c r="AQ88" s="662"/>
      <c r="AR88" s="662"/>
      <c r="AS88" s="662"/>
      <c r="AT88" s="662"/>
      <c r="AU88" s="662"/>
      <c r="AV88" s="663"/>
    </row>
    <row r="89" spans="1:48" ht="8.1" customHeight="1">
      <c r="A89" s="659"/>
      <c r="B89" s="660"/>
      <c r="C89" s="660"/>
      <c r="D89" s="660"/>
      <c r="E89" s="660"/>
      <c r="F89" s="660"/>
      <c r="G89" s="660"/>
      <c r="H89" s="660"/>
      <c r="I89" s="660"/>
      <c r="J89" s="660"/>
      <c r="K89" s="660"/>
      <c r="L89" s="660"/>
      <c r="M89" s="660"/>
      <c r="N89" s="660"/>
      <c r="O89" s="660"/>
      <c r="P89" s="660"/>
      <c r="Q89" s="660"/>
      <c r="R89" s="639"/>
      <c r="S89" s="640"/>
      <c r="T89" s="661"/>
      <c r="U89" s="662"/>
      <c r="V89" s="662"/>
      <c r="W89" s="662"/>
      <c r="X89" s="662"/>
      <c r="Y89" s="662"/>
      <c r="Z89" s="662"/>
      <c r="AA89" s="662"/>
      <c r="AB89" s="662"/>
      <c r="AC89" s="662"/>
      <c r="AD89" s="662"/>
      <c r="AE89" s="662"/>
      <c r="AF89" s="662"/>
      <c r="AG89" s="662"/>
      <c r="AH89" s="662"/>
      <c r="AI89" s="662"/>
      <c r="AJ89" s="662"/>
      <c r="AK89" s="662"/>
      <c r="AL89" s="662"/>
      <c r="AM89" s="662"/>
      <c r="AN89" s="662"/>
      <c r="AO89" s="662"/>
      <c r="AP89" s="662"/>
      <c r="AQ89" s="662"/>
      <c r="AR89" s="662"/>
      <c r="AS89" s="662"/>
      <c r="AT89" s="662"/>
      <c r="AU89" s="662"/>
      <c r="AV89" s="663"/>
    </row>
    <row r="90" spans="1:48" ht="8.1" customHeight="1">
      <c r="A90" s="659">
        <v>3</v>
      </c>
      <c r="B90" s="660" t="s">
        <v>463</v>
      </c>
      <c r="C90" s="660"/>
      <c r="D90" s="660"/>
      <c r="E90" s="660"/>
      <c r="F90" s="660"/>
      <c r="G90" s="660"/>
      <c r="H90" s="660"/>
      <c r="I90" s="660"/>
      <c r="J90" s="660"/>
      <c r="K90" s="660"/>
      <c r="L90" s="660"/>
      <c r="M90" s="660"/>
      <c r="N90" s="660"/>
      <c r="O90" s="660"/>
      <c r="P90" s="660"/>
      <c r="Q90" s="660"/>
      <c r="R90" s="639"/>
      <c r="S90" s="640"/>
      <c r="T90" s="661"/>
      <c r="U90" s="662"/>
      <c r="V90" s="662"/>
      <c r="W90" s="662"/>
      <c r="X90" s="662"/>
      <c r="Y90" s="662"/>
      <c r="Z90" s="662"/>
      <c r="AA90" s="662"/>
      <c r="AB90" s="662"/>
      <c r="AC90" s="662"/>
      <c r="AD90" s="662"/>
      <c r="AE90" s="662"/>
      <c r="AF90" s="662"/>
      <c r="AG90" s="662"/>
      <c r="AH90" s="662"/>
      <c r="AI90" s="662"/>
      <c r="AJ90" s="662"/>
      <c r="AK90" s="662"/>
      <c r="AL90" s="662"/>
      <c r="AM90" s="662"/>
      <c r="AN90" s="662"/>
      <c r="AO90" s="662"/>
      <c r="AP90" s="662"/>
      <c r="AQ90" s="662"/>
      <c r="AR90" s="662"/>
      <c r="AS90" s="662"/>
      <c r="AT90" s="662"/>
      <c r="AU90" s="662"/>
      <c r="AV90" s="663"/>
    </row>
    <row r="91" spans="1:48" ht="8.1" customHeight="1">
      <c r="A91" s="659"/>
      <c r="B91" s="660"/>
      <c r="C91" s="660"/>
      <c r="D91" s="660"/>
      <c r="E91" s="660"/>
      <c r="F91" s="660"/>
      <c r="G91" s="660"/>
      <c r="H91" s="660"/>
      <c r="I91" s="660"/>
      <c r="J91" s="660"/>
      <c r="K91" s="660"/>
      <c r="L91" s="660"/>
      <c r="M91" s="660"/>
      <c r="N91" s="660"/>
      <c r="O91" s="660"/>
      <c r="P91" s="660"/>
      <c r="Q91" s="660"/>
      <c r="R91" s="639"/>
      <c r="S91" s="640"/>
      <c r="T91" s="661"/>
      <c r="U91" s="662"/>
      <c r="V91" s="662"/>
      <c r="W91" s="662"/>
      <c r="X91" s="662"/>
      <c r="Y91" s="662"/>
      <c r="Z91" s="662"/>
      <c r="AA91" s="662"/>
      <c r="AB91" s="662"/>
      <c r="AC91" s="662"/>
      <c r="AD91" s="662"/>
      <c r="AE91" s="662"/>
      <c r="AF91" s="662"/>
      <c r="AG91" s="662"/>
      <c r="AH91" s="662"/>
      <c r="AI91" s="662"/>
      <c r="AJ91" s="662"/>
      <c r="AK91" s="662"/>
      <c r="AL91" s="662"/>
      <c r="AM91" s="662"/>
      <c r="AN91" s="662"/>
      <c r="AO91" s="662"/>
      <c r="AP91" s="662"/>
      <c r="AQ91" s="662"/>
      <c r="AR91" s="662"/>
      <c r="AS91" s="662"/>
      <c r="AT91" s="662"/>
      <c r="AU91" s="662"/>
      <c r="AV91" s="663"/>
    </row>
    <row r="92" spans="1:48" ht="8.1" customHeight="1" thickBot="1">
      <c r="A92" s="387"/>
      <c r="B92" s="387"/>
      <c r="C92" s="387"/>
      <c r="D92" s="387"/>
      <c r="E92" s="387"/>
      <c r="F92" s="387"/>
      <c r="G92" s="387"/>
      <c r="H92" s="387"/>
      <c r="I92" s="387"/>
      <c r="J92" s="387"/>
      <c r="K92" s="387"/>
      <c r="L92" s="387"/>
      <c r="M92" s="387"/>
      <c r="N92" s="387"/>
      <c r="O92" s="387"/>
      <c r="P92" s="387"/>
      <c r="Q92" s="387"/>
      <c r="R92" s="655"/>
      <c r="S92" s="656"/>
      <c r="T92" s="664"/>
      <c r="U92" s="665"/>
      <c r="V92" s="665"/>
      <c r="W92" s="665"/>
      <c r="X92" s="665"/>
      <c r="Y92" s="665"/>
      <c r="Z92" s="665"/>
      <c r="AA92" s="665"/>
      <c r="AB92" s="665"/>
      <c r="AC92" s="665"/>
      <c r="AD92" s="665"/>
      <c r="AE92" s="665"/>
      <c r="AF92" s="665"/>
      <c r="AG92" s="665"/>
      <c r="AH92" s="665"/>
      <c r="AI92" s="665"/>
      <c r="AJ92" s="665"/>
      <c r="AK92" s="665"/>
      <c r="AL92" s="665"/>
      <c r="AM92" s="665"/>
      <c r="AN92" s="665"/>
      <c r="AO92" s="665"/>
      <c r="AP92" s="665"/>
      <c r="AQ92" s="665"/>
      <c r="AR92" s="665"/>
      <c r="AS92" s="665"/>
      <c r="AT92" s="665"/>
      <c r="AU92" s="665"/>
      <c r="AV92" s="666"/>
    </row>
    <row r="93" spans="1:48" ht="8.1" customHeight="1">
      <c r="A93" s="384"/>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row>
    <row r="94" spans="1:48" ht="8.1" customHeight="1">
      <c r="A94" s="400"/>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384"/>
      <c r="AU94" s="384"/>
      <c r="AV94" s="384"/>
    </row>
    <row r="95" spans="1:48" ht="8.1" customHeight="1">
      <c r="A95" s="384"/>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row>
    <row r="96" spans="1:48" ht="8.1" customHeight="1">
      <c r="A96" s="384"/>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c r="AP96" s="384"/>
      <c r="AQ96" s="384"/>
      <c r="AR96" s="384"/>
      <c r="AS96" s="384"/>
      <c r="AT96" s="384"/>
      <c r="AU96" s="384"/>
      <c r="AV96" s="384"/>
    </row>
    <row r="97" spans="1:48" ht="8.1" customHeight="1">
      <c r="A97" s="384"/>
      <c r="B97" s="384"/>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c r="AF97" s="384"/>
      <c r="AG97" s="384"/>
      <c r="AH97" s="384"/>
      <c r="AI97" s="384"/>
      <c r="AJ97" s="384"/>
      <c r="AK97" s="384"/>
      <c r="AL97" s="384"/>
      <c r="AM97" s="384"/>
      <c r="AN97" s="384"/>
      <c r="AO97" s="384"/>
      <c r="AP97" s="384"/>
      <c r="AQ97" s="384"/>
      <c r="AR97" s="384"/>
      <c r="AS97" s="384"/>
      <c r="AT97" s="384"/>
      <c r="AU97" s="384"/>
      <c r="AV97" s="384"/>
    </row>
    <row r="98" spans="1:48" ht="8.1" customHeight="1">
      <c r="A98" s="384"/>
      <c r="B98" s="384"/>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4"/>
      <c r="AG98" s="384"/>
      <c r="AH98" s="384"/>
      <c r="AI98" s="384"/>
      <c r="AJ98" s="384"/>
      <c r="AK98" s="384"/>
      <c r="AL98" s="384"/>
      <c r="AM98" s="384"/>
      <c r="AN98" s="384"/>
      <c r="AO98" s="384"/>
      <c r="AP98" s="384"/>
      <c r="AQ98" s="384"/>
      <c r="AR98" s="384"/>
      <c r="AS98" s="384"/>
      <c r="AT98" s="384"/>
      <c r="AU98" s="384"/>
      <c r="AV98" s="384"/>
    </row>
    <row r="99" spans="1:48" ht="8.1" customHeight="1">
      <c r="A99" s="384"/>
      <c r="B99" s="384"/>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4"/>
      <c r="AG99" s="384"/>
      <c r="AH99" s="384"/>
      <c r="AI99" s="384"/>
      <c r="AJ99" s="384"/>
      <c r="AK99" s="384"/>
      <c r="AL99" s="384"/>
      <c r="AM99" s="384"/>
      <c r="AN99" s="384"/>
      <c r="AO99" s="384"/>
      <c r="AP99" s="384"/>
      <c r="AQ99" s="384"/>
      <c r="AR99" s="384"/>
      <c r="AS99" s="384"/>
      <c r="AT99" s="384"/>
      <c r="AU99" s="384"/>
      <c r="AV99" s="384"/>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OxX4cWh6+vH26RRqbFp5mnEpvhlflWrBjWkmfZjVBEskeh6NDojjYsWsDuOykU7e8qhFKVSMXsyEcpJn62TL7Q==" saltValue="H55acoHDOSWqp2LDw6CU9A==" spinCount="100000" sheet="1" scenarios="1"/>
  <mergeCells count="226">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J84:AJ85"/>
    <mergeCell ref="AK84:AK85"/>
    <mergeCell ref="A90:A91"/>
    <mergeCell ref="B90:Q91"/>
    <mergeCell ref="AR84:AR85"/>
    <mergeCell ref="AU82:AU83"/>
    <mergeCell ref="AV82:AV83"/>
    <mergeCell ref="A84:A85"/>
    <mergeCell ref="Y84:Y85"/>
    <mergeCell ref="Z84:Z85"/>
    <mergeCell ref="AA84:AA85"/>
    <mergeCell ref="AB84:AB85"/>
    <mergeCell ref="AC84:AC85"/>
    <mergeCell ref="AD84:AD85"/>
    <mergeCell ref="AE84:AE85"/>
    <mergeCell ref="AO82:AO83"/>
    <mergeCell ref="AP82:AP83"/>
    <mergeCell ref="AQ82:AQ83"/>
    <mergeCell ref="AR82:AR83"/>
    <mergeCell ref="AS82:AS83"/>
    <mergeCell ref="AT82:AT83"/>
    <mergeCell ref="AI82:AI83"/>
    <mergeCell ref="AJ82:AJ83"/>
    <mergeCell ref="AS84:AS85"/>
    <mergeCell ref="AT84:AT85"/>
    <mergeCell ref="AU84:AU85"/>
    <mergeCell ref="AV84:AV85"/>
    <mergeCell ref="AN82:AN83"/>
    <mergeCell ref="AC82:AC83"/>
    <mergeCell ref="AD82:AD83"/>
    <mergeCell ref="AH75:AJ81"/>
    <mergeCell ref="AK75:AM81"/>
    <mergeCell ref="AN75:AP81"/>
    <mergeCell ref="R82:S92"/>
    <mergeCell ref="T82:X85"/>
    <mergeCell ref="Y82:Y83"/>
    <mergeCell ref="Z82:Z83"/>
    <mergeCell ref="AA82:AA83"/>
    <mergeCell ref="AB82:AB83"/>
    <mergeCell ref="AQ75:AS81"/>
    <mergeCell ref="AT75:AV81"/>
    <mergeCell ref="A77:B79"/>
    <mergeCell ref="C77:K79"/>
    <mergeCell ref="T79:U81"/>
    <mergeCell ref="V79:X81"/>
    <mergeCell ref="A81:Q82"/>
    <mergeCell ref="R71:S81"/>
    <mergeCell ref="T71:AV74"/>
    <mergeCell ref="M72:Q80"/>
    <mergeCell ref="A73:B75"/>
    <mergeCell ref="C73:K75"/>
    <mergeCell ref="T75:U77"/>
    <mergeCell ref="V75:X77"/>
    <mergeCell ref="Y75:AA81"/>
    <mergeCell ref="AB75:AD81"/>
    <mergeCell ref="AE75:AG81"/>
    <mergeCell ref="AE82:AE83"/>
    <mergeCell ref="AF82:AF83"/>
    <mergeCell ref="AG82:AG83"/>
    <mergeCell ref="AH82:AH83"/>
    <mergeCell ref="AK82:AK83"/>
    <mergeCell ref="AL82:AL83"/>
    <mergeCell ref="AM82:AM83"/>
    <mergeCell ref="U64:AA66"/>
    <mergeCell ref="AB64:AV66"/>
    <mergeCell ref="A67:L70"/>
    <mergeCell ref="M67:N70"/>
    <mergeCell ref="O67:P70"/>
    <mergeCell ref="Q67:R70"/>
    <mergeCell ref="S67:T70"/>
    <mergeCell ref="U68:AA70"/>
    <mergeCell ref="AB68:AG70"/>
    <mergeCell ref="AH68:AH70"/>
    <mergeCell ref="AI68:AM70"/>
    <mergeCell ref="AN68:AN70"/>
    <mergeCell ref="AO68:AV70"/>
    <mergeCell ref="A52:K53"/>
    <mergeCell ref="U52:AA54"/>
    <mergeCell ref="AB52:AV54"/>
    <mergeCell ref="U56:AA58"/>
    <mergeCell ref="AB56:AV58"/>
    <mergeCell ref="U60:AA62"/>
    <mergeCell ref="AB60:AV62"/>
    <mergeCell ref="A61:B63"/>
    <mergeCell ref="C61:T63"/>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N46:S48"/>
    <mergeCell ref="T46:U48"/>
    <mergeCell ref="V46:AC48"/>
    <mergeCell ref="AI46:AJ48"/>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18:AV19"/>
    <mergeCell ref="A20:L21"/>
    <mergeCell ref="M20:T21"/>
    <mergeCell ref="U20:Y21"/>
    <mergeCell ref="Z20:AD21"/>
    <mergeCell ref="AE20:AL21"/>
    <mergeCell ref="AM20:AV21"/>
    <mergeCell ref="AW10:BC13"/>
    <mergeCell ref="A15:I16"/>
    <mergeCell ref="J15:M16"/>
    <mergeCell ref="N15:O16"/>
    <mergeCell ref="P15:AL16"/>
    <mergeCell ref="AM15:AS16"/>
    <mergeCell ref="AA9:AC13"/>
    <mergeCell ref="AD9:AF13"/>
    <mergeCell ref="AG9:AI13"/>
    <mergeCell ref="AJ9:AL13"/>
    <mergeCell ref="AM9:AO13"/>
    <mergeCell ref="AP9:AR13"/>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s>
  <phoneticPr fontId="3"/>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3"/>
  <sheetViews>
    <sheetView showGridLines="0" view="pageBreakPreview" zoomScale="85" zoomScaleNormal="75" zoomScaleSheetLayoutView="85" workbookViewId="0">
      <selection activeCell="R44" sqref="R44"/>
    </sheetView>
  </sheetViews>
  <sheetFormatPr defaultRowHeight="15.75"/>
  <cols>
    <col min="1" max="1" width="3.125" style="15" customWidth="1"/>
    <col min="2" max="2" width="3.625" style="15" customWidth="1"/>
    <col min="3" max="3" width="4.625" style="15" customWidth="1"/>
    <col min="4" max="5" width="6.625" style="15" customWidth="1"/>
    <col min="6" max="6" width="5.25" style="15" customWidth="1"/>
    <col min="7" max="7" width="6.875" style="15" customWidth="1"/>
    <col min="8" max="8" width="7.375" style="15" customWidth="1"/>
    <col min="9" max="10" width="4.875" style="15" customWidth="1"/>
    <col min="11" max="11" width="4.875" style="84" customWidth="1"/>
    <col min="12" max="12" width="4.875" style="15" customWidth="1"/>
    <col min="13" max="14" width="4.875" style="84" customWidth="1"/>
    <col min="15" max="18" width="4.875" style="15" customWidth="1"/>
    <col min="19" max="19" width="4.875" style="84" customWidth="1"/>
    <col min="20" max="20" width="4.875" style="15" customWidth="1"/>
    <col min="21" max="21" width="4.875" style="84" customWidth="1"/>
    <col min="22" max="22" width="4.875" style="15" customWidth="1"/>
    <col min="23" max="23" width="16" style="15" customWidth="1"/>
    <col min="24" max="24" width="13.5" style="15" hidden="1" customWidth="1"/>
    <col min="25" max="25" width="12.375" style="15" hidden="1" customWidth="1"/>
    <col min="26" max="28" width="9" style="15" hidden="1" customWidth="1"/>
    <col min="29" max="29" width="11.625" style="15" hidden="1" customWidth="1"/>
    <col min="30" max="30" width="12.125" style="15" hidden="1" customWidth="1"/>
    <col min="31" max="31" width="11.25" style="15" hidden="1" customWidth="1"/>
    <col min="32" max="32" width="11.375" style="15" hidden="1" customWidth="1"/>
    <col min="33" max="33" width="11.5" style="15" hidden="1" customWidth="1"/>
    <col min="34" max="36" width="9" style="15" customWidth="1"/>
    <col min="37" max="16384" width="9" style="15"/>
  </cols>
  <sheetData>
    <row r="1" spans="1:30" ht="18.75" customHeight="1">
      <c r="A1" s="410" t="s">
        <v>187</v>
      </c>
      <c r="B1" s="159"/>
      <c r="C1" s="159"/>
      <c r="D1" s="159"/>
      <c r="E1" s="159"/>
      <c r="F1" s="159"/>
      <c r="G1" s="159"/>
      <c r="H1" s="159"/>
      <c r="I1" s="159"/>
      <c r="J1" s="159"/>
      <c r="K1" s="675" t="s">
        <v>258</v>
      </c>
      <c r="L1" s="688"/>
      <c r="M1" s="688"/>
      <c r="N1" s="689"/>
      <c r="O1" s="675" t="s">
        <v>123</v>
      </c>
      <c r="P1" s="676"/>
      <c r="Q1" s="676"/>
      <c r="R1" s="676"/>
      <c r="S1" s="676"/>
      <c r="T1" s="676"/>
      <c r="U1" s="677"/>
      <c r="V1" s="684" t="s">
        <v>47</v>
      </c>
      <c r="W1" s="685"/>
      <c r="X1" s="35"/>
      <c r="Z1" s="289"/>
      <c r="AA1" s="289"/>
    </row>
    <row r="2" spans="1:30" ht="30.75" customHeight="1">
      <c r="A2" s="159"/>
      <c r="B2" s="159"/>
      <c r="C2" s="159"/>
      <c r="D2" s="159"/>
      <c r="E2" s="159"/>
      <c r="F2" s="159"/>
      <c r="G2" s="159"/>
      <c r="H2" s="159"/>
      <c r="I2" s="159"/>
      <c r="J2" s="159"/>
      <c r="K2" s="690" t="str">
        <f>交付申請書!K12</f>
        <v xml:space="preserve"> </v>
      </c>
      <c r="L2" s="691"/>
      <c r="M2" s="691"/>
      <c r="N2" s="692"/>
      <c r="O2" s="678" t="str">
        <f>交付申請書!K13</f>
        <v xml:space="preserve"> </v>
      </c>
      <c r="P2" s="679"/>
      <c r="Q2" s="679"/>
      <c r="R2" s="679"/>
      <c r="S2" s="679"/>
      <c r="T2" s="679"/>
      <c r="U2" s="680"/>
      <c r="V2" s="686" t="str">
        <f>一番最初に入力!C7&amp;""</f>
        <v/>
      </c>
      <c r="W2" s="686"/>
      <c r="X2" s="35"/>
      <c r="Z2" s="289"/>
      <c r="AA2" s="289"/>
    </row>
    <row r="3" spans="1:30" ht="20.100000000000001" customHeight="1">
      <c r="A3" s="159"/>
      <c r="B3" s="159"/>
      <c r="C3" s="159"/>
      <c r="D3" s="159"/>
      <c r="E3" s="159"/>
      <c r="F3" s="159"/>
      <c r="G3" s="159"/>
      <c r="H3" s="159"/>
      <c r="I3" s="159"/>
      <c r="J3" s="159"/>
      <c r="K3" s="693" t="s">
        <v>398</v>
      </c>
      <c r="L3" s="693"/>
      <c r="M3" s="693"/>
      <c r="N3" s="693"/>
      <c r="O3" s="667"/>
      <c r="P3" s="667"/>
      <c r="Q3" s="667"/>
      <c r="R3" s="667"/>
      <c r="S3" s="667"/>
      <c r="T3" s="667"/>
      <c r="U3" s="667"/>
      <c r="V3" s="667"/>
      <c r="W3" s="667"/>
      <c r="X3" s="35"/>
      <c r="Z3" s="289"/>
      <c r="AA3" s="289" t="s">
        <v>45</v>
      </c>
      <c r="AB3" s="15">
        <v>0</v>
      </c>
      <c r="AC3" s="289" t="s">
        <v>64</v>
      </c>
    </row>
    <row r="4" spans="1:30" ht="20.100000000000001" customHeight="1">
      <c r="A4" s="159"/>
      <c r="B4" s="159"/>
      <c r="C4" s="159"/>
      <c r="D4" s="159"/>
      <c r="E4" s="159"/>
      <c r="F4" s="159"/>
      <c r="G4" s="159"/>
      <c r="H4" s="159"/>
      <c r="I4" s="159"/>
      <c r="J4" s="159"/>
      <c r="K4" s="693" t="s">
        <v>399</v>
      </c>
      <c r="L4" s="693"/>
      <c r="M4" s="693"/>
      <c r="N4" s="693"/>
      <c r="O4" s="667"/>
      <c r="P4" s="667"/>
      <c r="Q4" s="667"/>
      <c r="R4" s="667"/>
      <c r="S4" s="667"/>
      <c r="T4" s="667"/>
      <c r="U4" s="667"/>
      <c r="V4" s="667"/>
      <c r="W4" s="667"/>
      <c r="X4" s="35"/>
      <c r="Z4" s="289"/>
      <c r="AA4" s="289" t="s">
        <v>39</v>
      </c>
      <c r="AB4" s="15">
        <v>1</v>
      </c>
      <c r="AC4" s="289" t="s">
        <v>63</v>
      </c>
    </row>
    <row r="5" spans="1:30" ht="19.5" customHeight="1">
      <c r="A5" s="159"/>
      <c r="B5" s="159"/>
      <c r="C5" s="159"/>
      <c r="D5" s="159"/>
      <c r="E5" s="159"/>
      <c r="F5" s="159"/>
      <c r="G5" s="159"/>
      <c r="H5" s="159"/>
      <c r="I5" s="159"/>
      <c r="J5" s="159"/>
      <c r="K5" s="146"/>
      <c r="L5" s="73"/>
      <c r="M5" s="146"/>
      <c r="N5" s="146"/>
      <c r="O5" s="425"/>
      <c r="P5" s="425"/>
      <c r="Q5" s="425"/>
      <c r="R5" s="425"/>
      <c r="S5" s="425"/>
      <c r="T5" s="425"/>
      <c r="U5" s="425"/>
      <c r="V5" s="146"/>
      <c r="W5" s="146"/>
      <c r="X5" s="146"/>
      <c r="AA5" s="289" t="s">
        <v>56</v>
      </c>
      <c r="AB5" s="15">
        <v>2</v>
      </c>
      <c r="AC5" s="289" t="s">
        <v>78</v>
      </c>
    </row>
    <row r="6" spans="1:30" s="36" customFormat="1" ht="35.25" customHeight="1">
      <c r="A6" s="74"/>
      <c r="B6" s="74"/>
      <c r="C6" s="75"/>
      <c r="D6" s="74"/>
      <c r="E6" s="76" t="s">
        <v>251</v>
      </c>
      <c r="F6" s="215" t="str">
        <f>一番最初に入力!C11&amp;""</f>
        <v>６</v>
      </c>
      <c r="G6" s="77" t="s">
        <v>397</v>
      </c>
      <c r="H6" s="74"/>
      <c r="I6" s="74"/>
      <c r="J6" s="74"/>
      <c r="K6" s="74"/>
      <c r="L6" s="74"/>
      <c r="M6" s="74"/>
      <c r="N6" s="74"/>
      <c r="O6" s="74"/>
      <c r="P6" s="74"/>
      <c r="Q6" s="74"/>
      <c r="R6" s="74"/>
      <c r="S6" s="74"/>
      <c r="T6" s="74"/>
      <c r="U6" s="74"/>
      <c r="V6" s="74"/>
      <c r="W6" s="74"/>
      <c r="X6" s="61"/>
      <c r="Z6" s="62"/>
      <c r="AA6" s="289" t="s">
        <v>57</v>
      </c>
      <c r="AB6" s="15">
        <v>3</v>
      </c>
      <c r="AC6" s="289" t="s">
        <v>494</v>
      </c>
    </row>
    <row r="7" spans="1:30" s="36" customFormat="1" ht="24.95" customHeight="1">
      <c r="A7" s="74"/>
      <c r="B7" s="74"/>
      <c r="C7" s="75"/>
      <c r="D7" s="74"/>
      <c r="E7" s="76"/>
      <c r="F7" s="215"/>
      <c r="G7" s="77"/>
      <c r="H7" s="381"/>
      <c r="I7" s="74"/>
      <c r="J7" s="74"/>
      <c r="K7" s="74"/>
      <c r="L7" s="74"/>
      <c r="M7" s="74"/>
      <c r="N7" s="74"/>
      <c r="O7" s="74"/>
      <c r="P7" s="74"/>
      <c r="Q7" s="74"/>
      <c r="R7" s="74"/>
      <c r="S7" s="74"/>
      <c r="T7" s="74"/>
      <c r="U7" s="74"/>
      <c r="V7" s="74"/>
      <c r="W7" s="74"/>
      <c r="X7" s="61"/>
      <c r="Z7" s="62"/>
      <c r="AA7" s="289" t="s">
        <v>495</v>
      </c>
      <c r="AB7" s="15">
        <v>4</v>
      </c>
      <c r="AC7" s="289" t="s">
        <v>496</v>
      </c>
    </row>
    <row r="8" spans="1:30" ht="31.5" customHeight="1">
      <c r="A8" s="159"/>
      <c r="B8" s="159"/>
      <c r="C8" s="159"/>
      <c r="D8" s="159"/>
      <c r="E8" s="159"/>
      <c r="F8" s="159"/>
      <c r="G8" s="159"/>
      <c r="H8" s="159"/>
      <c r="I8" s="159"/>
      <c r="J8" s="159"/>
      <c r="K8" s="146"/>
      <c r="L8" s="159"/>
      <c r="M8" s="146"/>
      <c r="N8" s="146"/>
      <c r="O8" s="159"/>
      <c r="P8" s="159"/>
      <c r="Q8" s="159"/>
      <c r="R8" s="159"/>
      <c r="S8" s="146"/>
      <c r="T8" s="159"/>
      <c r="U8" s="146"/>
      <c r="V8" s="159"/>
      <c r="W8" s="159"/>
      <c r="AA8" s="289" t="s">
        <v>81</v>
      </c>
      <c r="AB8" s="15">
        <v>5</v>
      </c>
      <c r="AC8" s="289" t="s">
        <v>82</v>
      </c>
    </row>
    <row r="9" spans="1:30" ht="20.25" customHeight="1">
      <c r="A9" s="87" t="s">
        <v>128</v>
      </c>
      <c r="B9" s="159"/>
      <c r="C9" s="159"/>
      <c r="D9" s="159"/>
      <c r="E9" s="75"/>
      <c r="F9" s="159"/>
      <c r="G9" s="159"/>
      <c r="H9" s="159"/>
      <c r="I9" s="159"/>
      <c r="J9" s="159"/>
      <c r="K9" s="146"/>
      <c r="L9" s="159"/>
      <c r="M9" s="146"/>
      <c r="N9" s="146"/>
      <c r="O9" s="159"/>
      <c r="P9" s="159"/>
      <c r="Q9" s="159"/>
      <c r="R9" s="159"/>
      <c r="S9" s="146"/>
      <c r="T9" s="159"/>
      <c r="U9" s="146"/>
      <c r="V9" s="159"/>
      <c r="W9" s="159"/>
      <c r="AA9" s="289" t="s">
        <v>59</v>
      </c>
      <c r="AB9" s="15">
        <v>6</v>
      </c>
      <c r="AC9" s="289" t="s">
        <v>83</v>
      </c>
    </row>
    <row r="10" spans="1:30" ht="20.25" customHeight="1">
      <c r="A10" s="159"/>
      <c r="B10" s="78" t="s">
        <v>46</v>
      </c>
      <c r="C10" s="159" t="s">
        <v>143</v>
      </c>
      <c r="D10" s="159"/>
      <c r="E10" s="159"/>
      <c r="F10" s="159"/>
      <c r="G10" s="159"/>
      <c r="H10" s="159"/>
      <c r="I10" s="159"/>
      <c r="J10" s="159"/>
      <c r="K10" s="146"/>
      <c r="L10" s="159"/>
      <c r="M10" s="146"/>
      <c r="N10" s="146"/>
      <c r="O10" s="159"/>
      <c r="P10" s="159"/>
      <c r="Q10" s="159"/>
      <c r="R10" s="159"/>
      <c r="S10" s="146"/>
      <c r="T10" s="159"/>
      <c r="U10" s="146"/>
      <c r="V10" s="159"/>
      <c r="W10" s="159"/>
    </row>
    <row r="11" spans="1:30" ht="20.25" customHeight="1">
      <c r="A11" s="159"/>
      <c r="B11" s="78" t="s">
        <v>46</v>
      </c>
      <c r="C11" s="159" t="s">
        <v>144</v>
      </c>
      <c r="D11" s="159"/>
      <c r="E11" s="159"/>
      <c r="F11" s="159"/>
      <c r="G11" s="159"/>
      <c r="H11" s="159"/>
      <c r="I11" s="159"/>
      <c r="J11" s="159"/>
      <c r="K11" s="146"/>
      <c r="L11" s="159"/>
      <c r="M11" s="146"/>
      <c r="N11" s="146"/>
      <c r="O11" s="159"/>
      <c r="P11" s="159"/>
      <c r="Q11" s="159"/>
      <c r="R11" s="159"/>
      <c r="S11" s="146"/>
      <c r="T11" s="159"/>
      <c r="U11" s="146"/>
      <c r="V11" s="159"/>
      <c r="W11" s="159"/>
    </row>
    <row r="12" spans="1:30" ht="20.25" customHeight="1">
      <c r="A12" s="159"/>
      <c r="B12" s="78" t="s">
        <v>46</v>
      </c>
      <c r="C12" s="159" t="s">
        <v>199</v>
      </c>
      <c r="D12" s="159"/>
      <c r="E12" s="159"/>
      <c r="F12" s="159"/>
      <c r="G12" s="159"/>
      <c r="H12" s="159"/>
      <c r="I12" s="159"/>
      <c r="J12" s="159"/>
      <c r="K12" s="146"/>
      <c r="L12" s="159"/>
      <c r="M12" s="146"/>
      <c r="N12" s="146"/>
      <c r="O12" s="159"/>
      <c r="P12" s="159"/>
      <c r="Q12" s="159"/>
      <c r="R12" s="159"/>
      <c r="S12" s="146"/>
      <c r="T12" s="159"/>
      <c r="U12" s="146"/>
      <c r="V12" s="159"/>
      <c r="W12" s="159"/>
      <c r="Z12" s="289" t="s">
        <v>62</v>
      </c>
      <c r="AB12" s="289" t="s">
        <v>70</v>
      </c>
      <c r="AC12" s="289" t="s">
        <v>71</v>
      </c>
      <c r="AD12" s="289" t="s">
        <v>72</v>
      </c>
    </row>
    <row r="13" spans="1:30" ht="20.25" hidden="1" customHeight="1">
      <c r="A13" s="159"/>
      <c r="B13" s="159"/>
      <c r="C13" s="159" t="s">
        <v>199</v>
      </c>
      <c r="D13" s="159"/>
      <c r="E13" s="159"/>
      <c r="F13" s="159"/>
      <c r="G13" s="159"/>
      <c r="H13" s="159"/>
      <c r="I13" s="159"/>
      <c r="J13" s="146"/>
      <c r="K13" s="159"/>
      <c r="L13" s="146"/>
      <c r="M13" s="146"/>
      <c r="N13" s="159"/>
      <c r="O13" s="159"/>
      <c r="P13" s="159"/>
      <c r="Q13" s="159"/>
      <c r="R13" s="146"/>
      <c r="S13" s="159"/>
      <c r="T13" s="146"/>
      <c r="U13" s="159"/>
      <c r="V13" s="159"/>
      <c r="Y13" s="289"/>
      <c r="AA13" s="289"/>
      <c r="AB13" s="289"/>
      <c r="AC13" s="289"/>
    </row>
    <row r="14" spans="1:30" ht="20.25" customHeight="1">
      <c r="A14" s="159"/>
      <c r="B14" s="159"/>
      <c r="C14" s="78" t="s">
        <v>46</v>
      </c>
      <c r="D14" s="410" t="s">
        <v>252</v>
      </c>
      <c r="E14" s="159"/>
      <c r="F14" s="31"/>
      <c r="G14" s="79" t="s">
        <v>68</v>
      </c>
      <c r="H14" s="414" t="s">
        <v>92</v>
      </c>
      <c r="I14" s="669"/>
      <c r="J14" s="669"/>
      <c r="K14" s="670" t="s">
        <v>65</v>
      </c>
      <c r="L14" s="671"/>
      <c r="M14" s="671"/>
      <c r="N14" s="80"/>
      <c r="O14" s="31"/>
      <c r="P14" s="31"/>
      <c r="Q14" s="31"/>
      <c r="R14" s="31"/>
      <c r="S14" s="415"/>
      <c r="T14" s="31"/>
      <c r="U14" s="415"/>
      <c r="V14" s="31"/>
      <c r="W14" s="31"/>
      <c r="Z14" s="15">
        <f>IF(C14="☐",0,IF(I14="",0,IF(I14="毎週",365/7,IF(I14="隔週",365/7/2,12))))</f>
        <v>0</v>
      </c>
    </row>
    <row r="15" spans="1:30" ht="20.25" customHeight="1">
      <c r="A15" s="159"/>
      <c r="B15" s="159"/>
      <c r="C15" s="78" t="s">
        <v>46</v>
      </c>
      <c r="D15" s="410" t="s">
        <v>253</v>
      </c>
      <c r="E15" s="159"/>
      <c r="F15" s="79" t="s">
        <v>66</v>
      </c>
      <c r="G15" s="17">
        <f>IF(F49="",0,SUM(F49:G51))</f>
        <v>0</v>
      </c>
      <c r="H15" s="13" t="s">
        <v>67</v>
      </c>
      <c r="I15" s="31"/>
      <c r="J15" s="81" t="s">
        <v>93</v>
      </c>
      <c r="K15" s="683"/>
      <c r="L15" s="683"/>
      <c r="M15" s="683"/>
      <c r="N15" s="683"/>
      <c r="O15" s="683"/>
      <c r="P15" s="683"/>
      <c r="Q15" s="683"/>
      <c r="R15" s="683"/>
      <c r="S15" s="683"/>
      <c r="T15" s="683"/>
      <c r="U15" s="683"/>
      <c r="V15" s="683"/>
      <c r="W15" s="31" t="s">
        <v>94</v>
      </c>
      <c r="Z15" s="15">
        <f>G15</f>
        <v>0</v>
      </c>
    </row>
    <row r="16" spans="1:30" ht="17.25" customHeight="1">
      <c r="A16" s="159"/>
      <c r="B16" s="159"/>
      <c r="C16" s="159"/>
      <c r="D16" s="159"/>
      <c r="E16" s="159"/>
      <c r="F16" s="159"/>
      <c r="G16" s="159"/>
      <c r="H16" s="159"/>
      <c r="I16" s="31"/>
      <c r="J16" s="31"/>
      <c r="K16" s="415"/>
      <c r="L16" s="31"/>
      <c r="M16" s="415"/>
      <c r="N16" s="415"/>
      <c r="O16" s="31"/>
      <c r="P16" s="31"/>
      <c r="Q16" s="31"/>
      <c r="R16" s="31"/>
      <c r="S16" s="415"/>
      <c r="T16" s="31"/>
      <c r="U16" s="415"/>
      <c r="V16" s="31"/>
      <c r="W16" s="31"/>
    </row>
    <row r="17" spans="1:34" ht="20.25" customHeight="1">
      <c r="A17" s="87" t="s">
        <v>129</v>
      </c>
      <c r="B17" s="159"/>
      <c r="C17" s="159"/>
      <c r="D17" s="159"/>
      <c r="E17" s="75"/>
      <c r="F17" s="159"/>
      <c r="G17" s="159"/>
      <c r="H17" s="159"/>
      <c r="I17" s="31"/>
      <c r="J17" s="31"/>
      <c r="K17" s="415"/>
      <c r="L17" s="31"/>
      <c r="M17" s="415"/>
      <c r="N17" s="415"/>
      <c r="O17" s="31"/>
      <c r="P17" s="31"/>
      <c r="Q17" s="31"/>
      <c r="R17" s="31"/>
      <c r="S17" s="415"/>
      <c r="T17" s="31"/>
      <c r="U17" s="415"/>
      <c r="V17" s="31"/>
      <c r="W17" s="31"/>
    </row>
    <row r="18" spans="1:34" ht="20.25" customHeight="1">
      <c r="A18" s="159"/>
      <c r="B18" s="159"/>
      <c r="C18" s="159" t="s">
        <v>145</v>
      </c>
      <c r="D18" s="26"/>
      <c r="E18" s="26"/>
      <c r="F18" s="26"/>
      <c r="G18" s="26"/>
      <c r="H18" s="26"/>
      <c r="I18" s="30"/>
      <c r="J18" s="30"/>
      <c r="K18" s="228"/>
      <c r="L18" s="30"/>
      <c r="M18" s="228"/>
      <c r="N18" s="228"/>
      <c r="O18" s="30"/>
      <c r="P18" s="30"/>
      <c r="Q18" s="30"/>
      <c r="R18" s="30"/>
      <c r="S18" s="228"/>
      <c r="T18" s="30"/>
      <c r="U18" s="228"/>
      <c r="V18" s="31"/>
      <c r="W18" s="31"/>
      <c r="X18" s="159"/>
      <c r="AE18" s="38"/>
    </row>
    <row r="19" spans="1:34" ht="20.25" customHeight="1">
      <c r="A19" s="159"/>
      <c r="B19" s="159"/>
      <c r="C19" s="4" t="s">
        <v>86</v>
      </c>
      <c r="D19" s="413"/>
      <c r="E19" s="413"/>
      <c r="F19" s="411" t="s">
        <v>85</v>
      </c>
      <c r="G19" s="413"/>
      <c r="H19" s="27" t="s">
        <v>38</v>
      </c>
      <c r="I19" s="37" t="s">
        <v>40</v>
      </c>
      <c r="J19" s="65"/>
      <c r="K19" s="28" t="s">
        <v>41</v>
      </c>
      <c r="L19" s="68"/>
      <c r="M19" s="28" t="s">
        <v>42</v>
      </c>
      <c r="N19" s="228"/>
      <c r="O19" s="411" t="s">
        <v>85</v>
      </c>
      <c r="P19" s="228"/>
      <c r="Q19" s="69"/>
      <c r="R19" s="65"/>
      <c r="S19" s="28" t="s">
        <v>41</v>
      </c>
      <c r="T19" s="68"/>
      <c r="U19" s="28" t="s">
        <v>42</v>
      </c>
      <c r="V19" s="31"/>
      <c r="W19" s="30" t="str">
        <f>IF(X19=0,"（　 時間　 分)","（"&amp;INT(X19/60)&amp;"時間"&amp;RIGHT("0"&amp;MOD(X19,60),2)&amp;"分）")</f>
        <v>（　 時間　 分)</v>
      </c>
      <c r="X19" s="18">
        <f>IF(J19="",0,IF(L19="",0,IF(R19="",0,IF(T19="",0,IF(I19=Q19,(R19*60+T19)-(J19*60+L19),IF(R19&lt;12,((R19+12)*60+T19)-(J19*60+L19),(R19*60+T19)-(J19*60+L19)))))))</f>
        <v>0</v>
      </c>
      <c r="Z19" s="15" t="str">
        <f>IF(E19="","",VLOOKUP(E19,$AA$1:$AB$9,2,0))</f>
        <v/>
      </c>
      <c r="AA19" s="15" t="str">
        <f>IF(G19="",IF(E19="","",VLOOKUP(E19,$AA$1:$AB$9,2,0)),VLOOKUP(G19,$AA$1:$AB$9,2,0))</f>
        <v/>
      </c>
      <c r="AB19" s="15">
        <f>IF(X19=0,0,IF(Z19="",0,IF(AA19="","",AA19-Z19+1)))</f>
        <v>0</v>
      </c>
      <c r="AC19" s="15">
        <f>IF(D19="",0,IF(D19="毎週",AB19*(365/12/7),IF(D19="隔週",AB19*(365/12/7/2),AB19)))</f>
        <v>0</v>
      </c>
      <c r="AD19" s="15">
        <f>X19*AC19</f>
        <v>0</v>
      </c>
      <c r="AE19" s="19">
        <f>IF(SUM(AB19:AB22)=0,0,SUM(AD19:AD22)/SUM(AC19:AC22)/60)</f>
        <v>0</v>
      </c>
      <c r="AH19" s="33"/>
    </row>
    <row r="20" spans="1:34" ht="20.25" customHeight="1">
      <c r="A20" s="159"/>
      <c r="B20" s="159"/>
      <c r="C20" s="4" t="s">
        <v>88</v>
      </c>
      <c r="D20" s="67"/>
      <c r="E20" s="413"/>
      <c r="F20" s="411" t="s">
        <v>85</v>
      </c>
      <c r="G20" s="413"/>
      <c r="H20" s="27" t="s">
        <v>38</v>
      </c>
      <c r="I20" s="37" t="s">
        <v>40</v>
      </c>
      <c r="J20" s="65"/>
      <c r="K20" s="28" t="s">
        <v>41</v>
      </c>
      <c r="L20" s="68"/>
      <c r="M20" s="28" t="s">
        <v>42</v>
      </c>
      <c r="N20" s="228"/>
      <c r="O20" s="411" t="s">
        <v>85</v>
      </c>
      <c r="P20" s="228"/>
      <c r="Q20" s="69"/>
      <c r="R20" s="65"/>
      <c r="S20" s="28" t="s">
        <v>41</v>
      </c>
      <c r="T20" s="68"/>
      <c r="U20" s="28" t="s">
        <v>42</v>
      </c>
      <c r="V20" s="31"/>
      <c r="W20" s="30" t="str">
        <f>IF(X20=0,"（　 時間　 分)","（"&amp;INT(X20/60)&amp;"時間"&amp;RIGHT("0"&amp;MOD(X20,60),2)&amp;"分）")</f>
        <v>（　 時間　 分)</v>
      </c>
      <c r="X20" s="18">
        <f>IF(J20="",0,IF(L20="",0,IF(R20="",0,IF(T20="",0,IF(I20=Q20,(R20*60+T20)-(J20*60+L20),IF(R20&lt;12,((R20+12)*60+T20)-(J20*60+L20),(R20*60+T20)-(J20*60+L20)))))))</f>
        <v>0</v>
      </c>
      <c r="Z20" s="15" t="str">
        <f>IF(E20="","",VLOOKUP(E20,$AA$1:$AB$9,2,0))</f>
        <v/>
      </c>
      <c r="AA20" s="15" t="str">
        <f>IF(G20="",IF(E20="","",VLOOKUP(E20,$AA$1:$AB$9,2,0)),VLOOKUP(G20,$AA$1:$AB$9,2,0))</f>
        <v/>
      </c>
      <c r="AB20" s="15">
        <f>IF(X20=0,0,IF(Z20="",0,IF(AA20="","",AA20-Z20+1)))</f>
        <v>0</v>
      </c>
      <c r="AC20" s="15">
        <f>IF(D20="",0,IF(D20="毎週",AB20*(365/12/7),IF(D20="隔週",AB20*(365/12/7/2),AB20)))</f>
        <v>0</v>
      </c>
      <c r="AD20" s="15">
        <f>X20*AC20</f>
        <v>0</v>
      </c>
      <c r="AE20" s="38"/>
      <c r="AH20" s="33"/>
    </row>
    <row r="21" spans="1:34" ht="20.25" customHeight="1">
      <c r="A21" s="159"/>
      <c r="B21" s="159"/>
      <c r="C21" s="4" t="s">
        <v>90</v>
      </c>
      <c r="D21" s="67"/>
      <c r="E21" s="413"/>
      <c r="F21" s="411" t="s">
        <v>85</v>
      </c>
      <c r="G21" s="413"/>
      <c r="H21" s="27" t="s">
        <v>38</v>
      </c>
      <c r="I21" s="37" t="s">
        <v>40</v>
      </c>
      <c r="J21" s="65"/>
      <c r="K21" s="28" t="s">
        <v>41</v>
      </c>
      <c r="L21" s="68"/>
      <c r="M21" s="28" t="s">
        <v>42</v>
      </c>
      <c r="N21" s="228"/>
      <c r="O21" s="411" t="s">
        <v>85</v>
      </c>
      <c r="P21" s="228"/>
      <c r="Q21" s="69"/>
      <c r="R21" s="65"/>
      <c r="S21" s="28" t="s">
        <v>41</v>
      </c>
      <c r="T21" s="68"/>
      <c r="U21" s="28" t="s">
        <v>42</v>
      </c>
      <c r="V21" s="31"/>
      <c r="W21" s="30" t="str">
        <f>IF(X21=0,"（　 時間　 分)","（"&amp;INT(X21/60)&amp;"時間"&amp;RIGHT("0"&amp;MOD(X21,60),2)&amp;"分）")</f>
        <v>（　 時間　 分)</v>
      </c>
      <c r="X21" s="18">
        <f>IF(J21="",0,IF(L21="",0,IF(R21="",0,IF(T21="",0,IF(I21=Q21,(R21*60+T21)-(J21*60+L21),IF(R21&lt;12,((R21+12)*60+T21)-(J21*60+L21),(R21*60+T21)-(J21*60+L21)))))))</f>
        <v>0</v>
      </c>
      <c r="Z21" s="15" t="str">
        <f>IF(E21="","",VLOOKUP(E21,$AA$1:$AB$9,2,0))</f>
        <v/>
      </c>
      <c r="AA21" s="15" t="str">
        <f>IF(G21="",IF(E21="","",VLOOKUP(E21,$AA$1:$AB$9,2,0)),VLOOKUP(G21,$AA$1:$AB$9,2,0))</f>
        <v/>
      </c>
      <c r="AB21" s="15">
        <f>IF(X21=0,0,IF(Z21="",0,IF(AA21="","",AA21-Z21+1)))</f>
        <v>0</v>
      </c>
      <c r="AC21" s="15">
        <f>IF(D21="",0,IF(D21="毎週",AB21*(365/12/7),IF(D21="隔週",AB21*(365/12/7/2),AB21)))</f>
        <v>0</v>
      </c>
      <c r="AD21" s="15">
        <f>X21*AC21</f>
        <v>0</v>
      </c>
      <c r="AE21" s="38"/>
      <c r="AH21" s="33"/>
    </row>
    <row r="22" spans="1:34" ht="20.25" customHeight="1">
      <c r="A22" s="159"/>
      <c r="B22" s="159"/>
      <c r="C22" s="4" t="s">
        <v>91</v>
      </c>
      <c r="D22" s="67"/>
      <c r="E22" s="413"/>
      <c r="F22" s="411" t="s">
        <v>85</v>
      </c>
      <c r="G22" s="413"/>
      <c r="H22" s="27" t="s">
        <v>38</v>
      </c>
      <c r="I22" s="37" t="s">
        <v>40</v>
      </c>
      <c r="J22" s="65"/>
      <c r="K22" s="28" t="s">
        <v>41</v>
      </c>
      <c r="L22" s="68"/>
      <c r="M22" s="28" t="s">
        <v>42</v>
      </c>
      <c r="N22" s="228"/>
      <c r="O22" s="411" t="s">
        <v>85</v>
      </c>
      <c r="P22" s="228"/>
      <c r="Q22" s="69"/>
      <c r="R22" s="65"/>
      <c r="S22" s="28" t="s">
        <v>41</v>
      </c>
      <c r="T22" s="68"/>
      <c r="U22" s="29" t="s">
        <v>42</v>
      </c>
      <c r="V22" s="31"/>
      <c r="W22" s="30" t="str">
        <f>IF(X22=0,"（　 時間　 分)","（"&amp;INT(X22/60)&amp;"時間"&amp;RIGHT("0"&amp;MOD(X22,60),2)&amp;"分）")</f>
        <v>（　 時間　 分)</v>
      </c>
      <c r="X22" s="18">
        <f>IF(J22="",0,IF(L22="",0,IF(R22="",0,IF(T22="",0,IF(I22=Q22,(R22*60+T22)-(J22*60+L22),IF(R22&lt;12,((R22+12)*60+T22)-(J22*60+L22),(R22*60+T22)-(J22*60+L22)))))))</f>
        <v>0</v>
      </c>
      <c r="Z22" s="15" t="str">
        <f>IF(E22="","",VLOOKUP(E22,$AA$1:$AB$9,2,0))</f>
        <v/>
      </c>
      <c r="AA22" s="15" t="str">
        <f>IF(G22="",IF(E22="","",VLOOKUP(E22,$AA$1:$AB$9,2,0)),VLOOKUP(G22,$AA$1:$AB$9,2,0))</f>
        <v/>
      </c>
      <c r="AB22" s="15">
        <f>IF(X22=0,0,IF(Z22="",0,IF(AA22="","",AA22-Z22+1)))</f>
        <v>0</v>
      </c>
      <c r="AC22" s="15">
        <f>IF(D22="",0,IF(D22="毎週",AB22*(365/12/7),IF(D22="隔週",AB22*(365/12/7/2),AB22)))</f>
        <v>0</v>
      </c>
      <c r="AD22" s="15">
        <f>X22*AC22</f>
        <v>0</v>
      </c>
      <c r="AE22" s="38"/>
      <c r="AH22" s="33"/>
    </row>
    <row r="23" spans="1:34" ht="20.25" customHeight="1">
      <c r="A23" s="159"/>
      <c r="B23" s="159"/>
      <c r="C23" s="159" t="s">
        <v>130</v>
      </c>
      <c r="D23" s="26"/>
      <c r="E23" s="26"/>
      <c r="F23" s="26"/>
      <c r="G23" s="26"/>
      <c r="H23" s="26"/>
      <c r="I23" s="30"/>
      <c r="J23" s="30"/>
      <c r="K23" s="228"/>
      <c r="L23" s="30"/>
      <c r="M23" s="228"/>
      <c r="N23" s="228"/>
      <c r="O23" s="30"/>
      <c r="P23" s="30"/>
      <c r="Q23" s="30"/>
      <c r="R23" s="30"/>
      <c r="S23" s="228"/>
      <c r="T23" s="30"/>
      <c r="U23" s="228"/>
      <c r="V23" s="31"/>
      <c r="W23" s="30"/>
      <c r="X23" s="159"/>
      <c r="AE23" s="38"/>
    </row>
    <row r="24" spans="1:34" ht="20.25" customHeight="1">
      <c r="A24" s="159"/>
      <c r="B24" s="159"/>
      <c r="C24" s="4" t="s">
        <v>86</v>
      </c>
      <c r="D24" s="413"/>
      <c r="E24" s="413"/>
      <c r="F24" s="411" t="s">
        <v>85</v>
      </c>
      <c r="G24" s="413"/>
      <c r="H24" s="27" t="s">
        <v>38</v>
      </c>
      <c r="I24" s="69"/>
      <c r="J24" s="65"/>
      <c r="K24" s="28" t="s">
        <v>41</v>
      </c>
      <c r="L24" s="68"/>
      <c r="M24" s="28" t="s">
        <v>42</v>
      </c>
      <c r="N24" s="228"/>
      <c r="O24" s="411" t="s">
        <v>85</v>
      </c>
      <c r="P24" s="228"/>
      <c r="Q24" s="69"/>
      <c r="R24" s="65"/>
      <c r="S24" s="28" t="s">
        <v>41</v>
      </c>
      <c r="T24" s="68"/>
      <c r="U24" s="28" t="s">
        <v>42</v>
      </c>
      <c r="V24" s="31"/>
      <c r="W24" s="30" t="str">
        <f>IF(X24=0,"（　 時間　 分)","（"&amp;INT(X24/60)&amp;"時間"&amp;RIGHT("0"&amp;MOD(X24,60),2)&amp;"分）")</f>
        <v>（　 時間　 分)</v>
      </c>
      <c r="X24" s="18">
        <f>IF(J24="",0,IF(L24="",0,IF(R24="",0,IF(T24="",0,IF(I24=Q24,(R24*60+T24)-(J24*60+L24),IF(R24&lt;12,((R24+12)*60+T24)-(J24*60+L24),(R24*60+T24)-(J24*60+L24)))))))</f>
        <v>0</v>
      </c>
      <c r="Z24" s="15" t="str">
        <f>IF(E24="","",VLOOKUP(E24,$AA$1:$AB$9,2,0))</f>
        <v/>
      </c>
      <c r="AA24" s="15" t="str">
        <f>IF(G24="",IF(E24="","",VLOOKUP(E24,$AA$1:$AB$9,2,0)),VLOOKUP(G24,$AA$1:$AB$9,2,0))</f>
        <v/>
      </c>
      <c r="AB24" s="15">
        <f>IF(X24=0,0,IF(Z24="",0,IF(AA24="","",AA24-Z24+1)))</f>
        <v>0</v>
      </c>
      <c r="AC24" s="15">
        <f>IF(D24="",0,IF(D24="毎週",AB24*(365/12/7),IF(D24="隔週",AB24*(365/12/7/2),AB24)))</f>
        <v>0</v>
      </c>
      <c r="AD24" s="15">
        <f>X24*AC24</f>
        <v>0</v>
      </c>
      <c r="AE24" s="19">
        <f>IF(SUM(AB24:AB27)=0,0,SUM(AD24:AD27)/SUM(AC24:AC27)/60)</f>
        <v>0</v>
      </c>
      <c r="AH24" s="33"/>
    </row>
    <row r="25" spans="1:34" ht="20.25" customHeight="1">
      <c r="A25" s="159"/>
      <c r="B25" s="159"/>
      <c r="C25" s="4" t="s">
        <v>88</v>
      </c>
      <c r="D25" s="67"/>
      <c r="E25" s="413"/>
      <c r="F25" s="411" t="s">
        <v>85</v>
      </c>
      <c r="G25" s="413"/>
      <c r="H25" s="27" t="s">
        <v>38</v>
      </c>
      <c r="I25" s="69"/>
      <c r="J25" s="65"/>
      <c r="K25" s="28" t="s">
        <v>41</v>
      </c>
      <c r="L25" s="68"/>
      <c r="M25" s="28" t="s">
        <v>42</v>
      </c>
      <c r="N25" s="228"/>
      <c r="O25" s="411" t="s">
        <v>85</v>
      </c>
      <c r="P25" s="228"/>
      <c r="Q25" s="69"/>
      <c r="R25" s="65"/>
      <c r="S25" s="28" t="s">
        <v>41</v>
      </c>
      <c r="T25" s="68"/>
      <c r="U25" s="28" t="s">
        <v>42</v>
      </c>
      <c r="V25" s="31"/>
      <c r="W25" s="30" t="str">
        <f>IF(X25=0,"（　 時間　 分)","（"&amp;INT(X25/60)&amp;"時間"&amp;RIGHT("0"&amp;MOD(X25,60),2)&amp;"分）")</f>
        <v>（　 時間　 分)</v>
      </c>
      <c r="X25" s="18">
        <f>IF(J25="",0,IF(L25="",0,IF(R25="",0,IF(T25="",0,IF(I25=Q25,(R25*60+T25)-(J25*60+L25),IF(R25&lt;12,((R25+12)*60+T25)-(J25*60+L25),(R25*60+T25)-(J25*60+L25)))))))</f>
        <v>0</v>
      </c>
      <c r="Z25" s="15" t="str">
        <f>IF(E25="","",VLOOKUP(E25,$AA$1:$AB$9,2,0))</f>
        <v/>
      </c>
      <c r="AA25" s="15" t="str">
        <f>IF(G25="",IF(E25="","",VLOOKUP(E25,$AA$1:$AB$9,2,0)),VLOOKUP(G25,$AA$1:$AB$9,2,0))</f>
        <v/>
      </c>
      <c r="AB25" s="15">
        <f>IF(X25=0,0,IF(Z25="",0,IF(AA25="","",AA25-Z25+1)))</f>
        <v>0</v>
      </c>
      <c r="AC25" s="15">
        <f>IF(D25="",0,IF(D25="毎週",AB25*(365/12/7),IF(D25="隔週",AB25*(365/12/7/2),AB25)))</f>
        <v>0</v>
      </c>
      <c r="AD25" s="15">
        <f>X25*AC25</f>
        <v>0</v>
      </c>
      <c r="AE25" s="38"/>
      <c r="AH25" s="33"/>
    </row>
    <row r="26" spans="1:34" ht="20.25" customHeight="1">
      <c r="A26" s="159"/>
      <c r="B26" s="159"/>
      <c r="C26" s="4" t="s">
        <v>90</v>
      </c>
      <c r="D26" s="67"/>
      <c r="E26" s="413"/>
      <c r="F26" s="411" t="s">
        <v>85</v>
      </c>
      <c r="G26" s="413"/>
      <c r="H26" s="27" t="s">
        <v>38</v>
      </c>
      <c r="I26" s="69"/>
      <c r="J26" s="65"/>
      <c r="K26" s="28" t="s">
        <v>41</v>
      </c>
      <c r="L26" s="68"/>
      <c r="M26" s="28" t="s">
        <v>42</v>
      </c>
      <c r="N26" s="228"/>
      <c r="O26" s="411" t="s">
        <v>85</v>
      </c>
      <c r="P26" s="228"/>
      <c r="Q26" s="69"/>
      <c r="R26" s="65"/>
      <c r="S26" s="28" t="s">
        <v>41</v>
      </c>
      <c r="T26" s="68"/>
      <c r="U26" s="28" t="s">
        <v>42</v>
      </c>
      <c r="V26" s="31"/>
      <c r="W26" s="30" t="str">
        <f>IF(X26=0,"（　 時間　 分)","（"&amp;INT(X26/60)&amp;"時間"&amp;RIGHT("0"&amp;MOD(X26,60),2)&amp;"分）")</f>
        <v>（　 時間　 分)</v>
      </c>
      <c r="X26" s="18">
        <f>IF(J26="",0,IF(L26="",0,IF(R26="",0,IF(T26="",0,IF(I26=Q26,(R26*60+T26)-(J26*60+L26),IF(R26&lt;12,((R26+12)*60+T26)-(J26*60+L26),(R26*60+T26)-(J26*60+L26)))))))</f>
        <v>0</v>
      </c>
      <c r="Z26" s="15" t="str">
        <f>IF(E26="","",VLOOKUP(E26,$AA$1:$AB$9,2,0))</f>
        <v/>
      </c>
      <c r="AA26" s="15" t="str">
        <f>IF(G26="",IF(E26="","",VLOOKUP(E26,$AA$1:$AB$9,2,0)),VLOOKUP(G26,$AA$1:$AB$9,2,0))</f>
        <v/>
      </c>
      <c r="AB26" s="15">
        <f>IF(X26=0,0,IF(Z26="",0,IF(AA26="","",AA26-Z26+1)))</f>
        <v>0</v>
      </c>
      <c r="AC26" s="15">
        <f>IF(D26="",0,IF(D26="毎週",AB26*(365/12/7),IF(D26="隔週",AB26*(365/12/7/2),AB26)))</f>
        <v>0</v>
      </c>
      <c r="AD26" s="15">
        <f>X26*AC26</f>
        <v>0</v>
      </c>
      <c r="AE26" s="38"/>
      <c r="AH26" s="33"/>
    </row>
    <row r="27" spans="1:34" ht="20.25" customHeight="1">
      <c r="A27" s="159"/>
      <c r="B27" s="159"/>
      <c r="C27" s="4" t="s">
        <v>91</v>
      </c>
      <c r="D27" s="67"/>
      <c r="E27" s="413"/>
      <c r="F27" s="411" t="s">
        <v>85</v>
      </c>
      <c r="G27" s="413"/>
      <c r="H27" s="27" t="s">
        <v>38</v>
      </c>
      <c r="I27" s="69"/>
      <c r="J27" s="65"/>
      <c r="K27" s="28" t="s">
        <v>41</v>
      </c>
      <c r="L27" s="68"/>
      <c r="M27" s="28" t="s">
        <v>42</v>
      </c>
      <c r="N27" s="228"/>
      <c r="O27" s="411" t="s">
        <v>85</v>
      </c>
      <c r="P27" s="228"/>
      <c r="Q27" s="69"/>
      <c r="R27" s="65"/>
      <c r="S27" s="28" t="s">
        <v>41</v>
      </c>
      <c r="T27" s="68"/>
      <c r="U27" s="29" t="s">
        <v>42</v>
      </c>
      <c r="V27" s="31"/>
      <c r="W27" s="30" t="str">
        <f>IF(X27=0,"（　 時間　 分)","（"&amp;INT(X27/60)&amp;"時間"&amp;RIGHT("0"&amp;MOD(X27,60),2)&amp;"分）")</f>
        <v>（　 時間　 分)</v>
      </c>
      <c r="X27" s="18">
        <f>IF(J27="",0,IF(L27="",0,IF(R27="",0,IF(T27="",0,IF(I27=Q27,(R27*60+T27)-(J27*60+L27),IF(R27&lt;12,((R27+12)*60+T27)-(J27*60+L27),(R27*60+T27)-(J27*60+L27)))))))</f>
        <v>0</v>
      </c>
      <c r="Z27" s="15" t="str">
        <f>IF(E27="","",VLOOKUP(E27,$AA$1:$AB$9,2,0))</f>
        <v/>
      </c>
      <c r="AA27" s="15" t="str">
        <f>IF(G27="",IF(E27="","",VLOOKUP(E27,$AA$1:$AB$9,2,0)),VLOOKUP(G27,$AA$1:$AB$9,2,0))</f>
        <v/>
      </c>
      <c r="AB27" s="15">
        <f>IF(X27=0,0,IF(Z27="",0,IF(AA27="","",AA27-Z27+1)))</f>
        <v>0</v>
      </c>
      <c r="AC27" s="15">
        <f>IF(D27="",0,IF(D27="毎週",AB27*(365/12/7),IF(D27="隔週",AB27*(365/12/7/2),AB27)))</f>
        <v>0</v>
      </c>
      <c r="AD27" s="15">
        <f>X27*AC27</f>
        <v>0</v>
      </c>
      <c r="AE27" s="38"/>
      <c r="AH27" s="33"/>
    </row>
    <row r="28" spans="1:34" ht="20.25" customHeight="1">
      <c r="A28" s="159"/>
      <c r="B28" s="159"/>
      <c r="C28" s="159" t="s">
        <v>197</v>
      </c>
      <c r="D28" s="159"/>
      <c r="E28" s="159"/>
      <c r="F28" s="159"/>
      <c r="G28" s="159"/>
      <c r="H28" s="159"/>
      <c r="I28" s="31"/>
      <c r="J28" s="31"/>
      <c r="K28" s="415"/>
      <c r="L28" s="31"/>
      <c r="M28" s="415"/>
      <c r="N28" s="415"/>
      <c r="O28" s="31"/>
      <c r="P28" s="31"/>
      <c r="Q28" s="31"/>
      <c r="R28" s="31"/>
      <c r="S28" s="415"/>
      <c r="T28" s="31"/>
      <c r="U28" s="415"/>
      <c r="V28" s="31"/>
      <c r="W28" s="88"/>
      <c r="Z28" s="289" t="s">
        <v>60</v>
      </c>
      <c r="AA28" s="289" t="s">
        <v>61</v>
      </c>
      <c r="AB28" s="289" t="s">
        <v>62</v>
      </c>
      <c r="AC28" s="289" t="s">
        <v>95</v>
      </c>
      <c r="AD28" s="289" t="s">
        <v>96</v>
      </c>
      <c r="AE28" s="289" t="s">
        <v>97</v>
      </c>
      <c r="AH28" s="33"/>
    </row>
    <row r="29" spans="1:34" ht="20.25" customHeight="1">
      <c r="A29" s="159"/>
      <c r="B29" s="159"/>
      <c r="C29" s="4" t="s">
        <v>86</v>
      </c>
      <c r="D29" s="413"/>
      <c r="E29" s="413"/>
      <c r="F29" s="411" t="s">
        <v>85</v>
      </c>
      <c r="G29" s="413"/>
      <c r="H29" s="27" t="s">
        <v>38</v>
      </c>
      <c r="I29" s="37" t="s">
        <v>40</v>
      </c>
      <c r="J29" s="65"/>
      <c r="K29" s="28" t="s">
        <v>41</v>
      </c>
      <c r="L29" s="68"/>
      <c r="M29" s="28" t="s">
        <v>42</v>
      </c>
      <c r="N29" s="228"/>
      <c r="O29" s="411" t="s">
        <v>85</v>
      </c>
      <c r="P29" s="228"/>
      <c r="Q29" s="37" t="s">
        <v>40</v>
      </c>
      <c r="R29" s="65"/>
      <c r="S29" s="28" t="s">
        <v>41</v>
      </c>
      <c r="T29" s="68"/>
      <c r="U29" s="28" t="s">
        <v>42</v>
      </c>
      <c r="V29" s="31"/>
      <c r="W29" s="30" t="str">
        <f>IF(X29=0,"（　 時間　 分)","（"&amp;INT(X29/60)&amp;"時間"&amp;RIGHT("0"&amp;MOD(X29,60),2)&amp;"分）")</f>
        <v>（　 時間　 分)</v>
      </c>
      <c r="X29" s="18">
        <f>IF(J29="",0,IF(L29="",0,IF(R29="",0,IF(T29="",0,IF(I29=Q29,(R29*60+T29)-(J29*60+L29),IF(R29&lt;12,((R29+12)*60+T29)-(J29*60+L29),(R29*60+T29)-(J29*60+L29)))))))</f>
        <v>0</v>
      </c>
      <c r="Z29" s="15" t="str">
        <f>IF(E29="","",VLOOKUP(E29,$AA$1:$AB$9,2,0))</f>
        <v/>
      </c>
      <c r="AA29" s="15" t="str">
        <f>IF(G29="",IF(E29="","",VLOOKUP(E29,$AA$1:$AB$9,2,0)),VLOOKUP(G29,$AA$1:$AB$9,2,0))</f>
        <v/>
      </c>
      <c r="AB29" s="15">
        <f>IF(X29=0,0,IF(Z29="",0,IF(AA29="","",AA29-Z29+1)))</f>
        <v>0</v>
      </c>
      <c r="AC29" s="15">
        <f>IF(D29="",0,IF(D29="毎週",AB29*(365/12/7),IF(D29="隔週",AB29*(365/12/7/2),AB29)))</f>
        <v>0</v>
      </c>
      <c r="AD29" s="15">
        <f>X29*AC29</f>
        <v>0</v>
      </c>
      <c r="AE29" s="19">
        <f>IF(SUM(AB29:AB30)=0,0,SUM(AD29:AD30)/SUM(AC29:AC30)/60)</f>
        <v>0</v>
      </c>
      <c r="AH29" s="33"/>
    </row>
    <row r="30" spans="1:34" ht="20.25" customHeight="1">
      <c r="A30" s="159"/>
      <c r="B30" s="159"/>
      <c r="C30" s="4" t="s">
        <v>88</v>
      </c>
      <c r="D30" s="67"/>
      <c r="E30" s="413"/>
      <c r="F30" s="411" t="s">
        <v>85</v>
      </c>
      <c r="G30" s="413"/>
      <c r="H30" s="27" t="s">
        <v>38</v>
      </c>
      <c r="I30" s="37" t="s">
        <v>40</v>
      </c>
      <c r="J30" s="65"/>
      <c r="K30" s="28" t="s">
        <v>41</v>
      </c>
      <c r="L30" s="68"/>
      <c r="M30" s="28" t="s">
        <v>42</v>
      </c>
      <c r="N30" s="228"/>
      <c r="O30" s="411" t="s">
        <v>85</v>
      </c>
      <c r="P30" s="228"/>
      <c r="Q30" s="37" t="s">
        <v>40</v>
      </c>
      <c r="R30" s="65"/>
      <c r="S30" s="28" t="s">
        <v>41</v>
      </c>
      <c r="T30" s="68"/>
      <c r="U30" s="28" t="s">
        <v>42</v>
      </c>
      <c r="V30" s="31"/>
      <c r="W30" s="30" t="str">
        <f>IF(X30=0,"（　 時間　 分)","（"&amp;INT(X30/60)&amp;"時間"&amp;RIGHT("0"&amp;MOD(X30,60),2)&amp;"分）")</f>
        <v>（　 時間　 分)</v>
      </c>
      <c r="X30" s="18">
        <f>IF(J30="",0,IF(L30="",0,IF(R30="",0,IF(T30="",0,IF(I30=Q30,(R30*60+T30)-(J30*60+L30),IF(R30&lt;12,((R30+12)*60+T30)-(J30*60+L30),(R30*60+T30)-(J30*60+L30)))))))</f>
        <v>0</v>
      </c>
      <c r="Z30" s="15" t="str">
        <f>IF(E30="","",VLOOKUP(E30,$AA$1:$AB$9,2,0))</f>
        <v/>
      </c>
      <c r="AA30" s="15" t="str">
        <f>IF(G30="",IF(E30="","",VLOOKUP(E30,$AA$1:$AB$9,2,0)),VLOOKUP(G30,$AA$1:$AB$9,2,0))</f>
        <v/>
      </c>
      <c r="AB30" s="15">
        <f>IF(X30=0,0,IF(Z30="",0,IF(AA30="","",AA30-Z30+1)))</f>
        <v>0</v>
      </c>
      <c r="AC30" s="15">
        <f>IF(D30="",0,IF(D30="毎週",AB30*(365/12/7),IF(D30="隔週",AB30*(365/12/7/2),AB30)))</f>
        <v>0</v>
      </c>
      <c r="AD30" s="15">
        <f>X30*AC30</f>
        <v>0</v>
      </c>
      <c r="AE30" s="38"/>
      <c r="AH30" s="33"/>
    </row>
    <row r="31" spans="1:34" ht="20.25" customHeight="1">
      <c r="A31" s="159"/>
      <c r="B31" s="159"/>
      <c r="C31" s="159" t="s">
        <v>198</v>
      </c>
      <c r="D31" s="26"/>
      <c r="E31" s="26"/>
      <c r="F31" s="26"/>
      <c r="G31" s="26"/>
      <c r="H31" s="26"/>
      <c r="I31" s="30"/>
      <c r="J31" s="30"/>
      <c r="K31" s="228"/>
      <c r="L31" s="30"/>
      <c r="M31" s="228"/>
      <c r="N31" s="228"/>
      <c r="O31" s="30"/>
      <c r="P31" s="30"/>
      <c r="Q31" s="30"/>
      <c r="R31" s="30"/>
      <c r="S31" s="228"/>
      <c r="T31" s="30"/>
      <c r="U31" s="228"/>
      <c r="V31" s="31"/>
      <c r="W31" s="30"/>
      <c r="X31" s="159"/>
      <c r="AE31" s="38"/>
    </row>
    <row r="32" spans="1:34" ht="20.25" hidden="1" customHeight="1">
      <c r="A32" s="159"/>
      <c r="B32" s="159"/>
      <c r="C32" s="4" t="s">
        <v>86</v>
      </c>
      <c r="D32" s="39" t="s">
        <v>98</v>
      </c>
      <c r="E32" s="26"/>
      <c r="F32" s="26"/>
      <c r="G32" s="26"/>
      <c r="H32" s="26"/>
      <c r="I32" s="30"/>
      <c r="J32" s="30"/>
      <c r="K32" s="228"/>
      <c r="L32" s="30"/>
      <c r="M32" s="228"/>
      <c r="N32" s="228"/>
      <c r="O32" s="30"/>
      <c r="P32" s="30"/>
      <c r="Q32" s="30"/>
      <c r="R32" s="30"/>
      <c r="S32" s="228"/>
      <c r="T32" s="30"/>
      <c r="U32" s="228"/>
      <c r="V32" s="31"/>
      <c r="W32" s="30"/>
      <c r="X32" s="159"/>
      <c r="AE32" s="38"/>
      <c r="AF32" s="289" t="s">
        <v>99</v>
      </c>
      <c r="AG32" s="289" t="s">
        <v>100</v>
      </c>
    </row>
    <row r="33" spans="1:36" ht="20.25" customHeight="1">
      <c r="A33" s="159"/>
      <c r="B33" s="159"/>
      <c r="C33" s="78" t="s">
        <v>46</v>
      </c>
      <c r="D33" s="410" t="s">
        <v>84</v>
      </c>
      <c r="E33" s="159"/>
      <c r="F33" s="159"/>
      <c r="G33" s="159"/>
      <c r="H33" s="159"/>
      <c r="I33" s="414" t="s">
        <v>251</v>
      </c>
      <c r="J33" s="228">
        <v>6</v>
      </c>
      <c r="K33" s="414" t="s">
        <v>43</v>
      </c>
      <c r="L33" s="65"/>
      <c r="M33" s="414" t="s">
        <v>44</v>
      </c>
      <c r="N33" s="65"/>
      <c r="O33" s="414" t="s">
        <v>45</v>
      </c>
      <c r="P33" s="414" t="s">
        <v>85</v>
      </c>
      <c r="Q33" s="414" t="s">
        <v>251</v>
      </c>
      <c r="R33" s="228">
        <v>6</v>
      </c>
      <c r="S33" s="414" t="s">
        <v>43</v>
      </c>
      <c r="T33" s="65"/>
      <c r="U33" s="414" t="s">
        <v>44</v>
      </c>
      <c r="V33" s="65"/>
      <c r="W33" s="13" t="s">
        <v>45</v>
      </c>
      <c r="Z33" s="16">
        <f>IF(OR(J33="",L33="",N33="",R33="",T33="",V33=""),0,DATE(R33,T33,V33)-DATE(J33,L33,N33)+1)</f>
        <v>0</v>
      </c>
      <c r="AA33" s="3" t="s">
        <v>86</v>
      </c>
      <c r="AB33" s="15" t="str">
        <f>IF(Q24="","",IF(Q24="午前",R24*60+T24,IF(R24&gt;12,R24*60+T24,(R24+12)*60+T24)))</f>
        <v/>
      </c>
      <c r="AC33" s="15">
        <f>MAX(AB33,AB37,AB41,AB42)</f>
        <v>0</v>
      </c>
      <c r="AD33" s="15" t="str">
        <f>INT(AC33/60)&amp;"時"&amp;RIGHT("0"&amp;MOD(AC33,60),2)&amp;"分"</f>
        <v>0時00分</v>
      </c>
    </row>
    <row r="34" spans="1:36" ht="20.25" customHeight="1">
      <c r="A34" s="159"/>
      <c r="B34" s="159"/>
      <c r="C34" s="73"/>
      <c r="D34" s="413"/>
      <c r="E34" s="413"/>
      <c r="F34" s="411" t="s">
        <v>85</v>
      </c>
      <c r="G34" s="413"/>
      <c r="H34" s="27" t="s">
        <v>38</v>
      </c>
      <c r="I34" s="69"/>
      <c r="J34" s="65"/>
      <c r="K34" s="28" t="s">
        <v>41</v>
      </c>
      <c r="L34" s="68"/>
      <c r="M34" s="28" t="s">
        <v>42</v>
      </c>
      <c r="N34" s="228"/>
      <c r="O34" s="411" t="s">
        <v>85</v>
      </c>
      <c r="P34" s="228"/>
      <c r="Q34" s="69"/>
      <c r="R34" s="65"/>
      <c r="S34" s="28" t="s">
        <v>41</v>
      </c>
      <c r="T34" s="68"/>
      <c r="U34" s="28" t="s">
        <v>42</v>
      </c>
      <c r="V34" s="31"/>
      <c r="W34" s="30" t="str">
        <f>IF(X34=0,"（　 時間　 分)","（"&amp;INT(X34/60)&amp;"時間"&amp;RIGHT("0"&amp;MOD(X34,60),2)&amp;"分）")</f>
        <v>（　 時間　 分)</v>
      </c>
      <c r="X34" s="18">
        <f>IF(J34="",0,IF(L34="",0,IF(R34="",0,IF(T34="",0,IF(I34=Q34,(R34*60+T34)-(J34*60+L34),IF(R34&lt;12,((R34+12)*60+T34)-(J34*60+L34),(R34*60+T34)-(J34*60+L34)))))))</f>
        <v>0</v>
      </c>
      <c r="Z34" s="15" t="str">
        <f>IF(E34="","",VLOOKUP(E34,$AA$1:$AB$9,2,0))</f>
        <v/>
      </c>
      <c r="AA34" s="15" t="str">
        <f>IF(G34="",IF(E34="","",VLOOKUP(E34,$AA$1:$AB$9,2,0)),VLOOKUP(G34,$AA$1:$AB$9,2,0))</f>
        <v/>
      </c>
      <c r="AB34" s="15">
        <f>IF(X34=0,0,IF(Z34="",0,IF(AA34="","",AA34-Z34+1)))</f>
        <v>0</v>
      </c>
      <c r="AC34" s="15">
        <f>IF(D34="",0,IF(D34="毎週",AB34*(365/12/7),IF(D34="隔週",AB34*(365/12/7/2),AB34)))</f>
        <v>0</v>
      </c>
      <c r="AD34" s="15">
        <f>X34*AC34</f>
        <v>0</v>
      </c>
      <c r="AE34" s="16">
        <f>IF(SUM(AB34:AB35)=0,0,SUM(AD34:AD35)/SUM(AC34:AC35)/60)</f>
        <v>0</v>
      </c>
      <c r="AF34" s="15">
        <f>AE34*Z33</f>
        <v>0</v>
      </c>
      <c r="AG34" s="19">
        <f>IF(SUM(Z33+Z37+Z41+Z42+Z14+Z15)=0,0,SUM(AF34:AF51)/SUM(Z33+Z37+Z41+Z42+Z14+Z15))</f>
        <v>0</v>
      </c>
      <c r="AH34" s="33"/>
    </row>
    <row r="35" spans="1:36" ht="20.25" customHeight="1">
      <c r="A35" s="159"/>
      <c r="B35" s="159"/>
      <c r="C35" s="73"/>
      <c r="D35" s="67"/>
      <c r="E35" s="413"/>
      <c r="F35" s="411" t="s">
        <v>85</v>
      </c>
      <c r="G35" s="413"/>
      <c r="H35" s="27" t="s">
        <v>38</v>
      </c>
      <c r="I35" s="69"/>
      <c r="J35" s="65"/>
      <c r="K35" s="28" t="s">
        <v>41</v>
      </c>
      <c r="L35" s="68"/>
      <c r="M35" s="28" t="s">
        <v>42</v>
      </c>
      <c r="N35" s="228"/>
      <c r="O35" s="411" t="s">
        <v>85</v>
      </c>
      <c r="P35" s="228"/>
      <c r="Q35" s="69"/>
      <c r="R35" s="65"/>
      <c r="S35" s="28" t="s">
        <v>41</v>
      </c>
      <c r="T35" s="68"/>
      <c r="U35" s="28" t="s">
        <v>42</v>
      </c>
      <c r="V35" s="31"/>
      <c r="W35" s="30" t="str">
        <f>IF(X35=0,"（　 時間　 分)","（"&amp;INT(X35/60)&amp;"時間"&amp;RIGHT("0"&amp;MOD(X35,60),2)&amp;"分）")</f>
        <v>（　 時間　 分)</v>
      </c>
      <c r="X35" s="18">
        <f>IF(J35="",0,IF(L35="",0,IF(R35="",0,IF(T35="",0,IF(I35=Q35,(R35*60+T35)-(J35*60+L35),IF(R35&lt;12,((R35+12)*60+T35)-(J35*60+L35),(R35*60+T35)-(J35*60+L35)))))))</f>
        <v>0</v>
      </c>
      <c r="Z35" s="15" t="str">
        <f>IF(E35="","",VLOOKUP(E35,$AA$1:$AB$9,2,0))</f>
        <v/>
      </c>
      <c r="AA35" s="15" t="str">
        <f>IF(G35="",IF(E35="","",VLOOKUP(E35,$AA$1:$AB$9,2,0)),VLOOKUP(G35,$AA$1:$AB$9,2,0))</f>
        <v/>
      </c>
      <c r="AB35" s="15">
        <f>IF(X35=0,0,IF(Z35="",0,IF(AA35="","",AA35-Z35+1)))</f>
        <v>0</v>
      </c>
      <c r="AC35" s="15">
        <f>IF(D35="",0,IF(D35="毎週",AB35*(365/12/7),IF(D35="隔週",AB35*(365/12/7/2),AB35)))</f>
        <v>0</v>
      </c>
      <c r="AD35" s="15">
        <f>X35*AC35</f>
        <v>0</v>
      </c>
      <c r="AE35" s="16"/>
      <c r="AJ35" s="14"/>
    </row>
    <row r="36" spans="1:36" ht="20.25" hidden="1" customHeight="1">
      <c r="A36" s="159"/>
      <c r="B36" s="159"/>
      <c r="C36" s="4" t="s">
        <v>88</v>
      </c>
      <c r="D36" s="39" t="s">
        <v>101</v>
      </c>
      <c r="E36" s="26"/>
      <c r="F36" s="26"/>
      <c r="G36" s="26"/>
      <c r="H36" s="26"/>
      <c r="I36" s="30"/>
      <c r="J36" s="30"/>
      <c r="K36" s="228"/>
      <c r="L36" s="30"/>
      <c r="M36" s="228"/>
      <c r="N36" s="228"/>
      <c r="O36" s="30"/>
      <c r="P36" s="30"/>
      <c r="Q36" s="30"/>
      <c r="R36" s="30"/>
      <c r="S36" s="228"/>
      <c r="T36" s="30"/>
      <c r="U36" s="228"/>
      <c r="V36" s="31"/>
      <c r="W36" s="30"/>
      <c r="X36" s="159"/>
      <c r="AE36" s="16"/>
    </row>
    <row r="37" spans="1:36" ht="20.25" customHeight="1">
      <c r="A37" s="159"/>
      <c r="B37" s="159"/>
      <c r="C37" s="78" t="s">
        <v>46</v>
      </c>
      <c r="D37" s="410" t="s">
        <v>87</v>
      </c>
      <c r="E37" s="159"/>
      <c r="F37" s="159"/>
      <c r="G37" s="159"/>
      <c r="H37" s="159"/>
      <c r="I37" s="414" t="s">
        <v>251</v>
      </c>
      <c r="J37" s="228">
        <v>6</v>
      </c>
      <c r="K37" s="414" t="s">
        <v>43</v>
      </c>
      <c r="L37" s="228">
        <v>12</v>
      </c>
      <c r="M37" s="414" t="s">
        <v>44</v>
      </c>
      <c r="N37" s="65"/>
      <c r="O37" s="414" t="s">
        <v>45</v>
      </c>
      <c r="P37" s="414" t="s">
        <v>85</v>
      </c>
      <c r="Q37" s="414" t="s">
        <v>251</v>
      </c>
      <c r="R37" s="228">
        <v>7</v>
      </c>
      <c r="S37" s="414" t="s">
        <v>43</v>
      </c>
      <c r="T37" s="228">
        <v>1</v>
      </c>
      <c r="U37" s="414" t="s">
        <v>44</v>
      </c>
      <c r="V37" s="65"/>
      <c r="W37" s="13" t="s">
        <v>45</v>
      </c>
      <c r="Z37" s="16">
        <f>IF(OR(J37="",L37="",N37="",R37="",T37="",V37=""),0,DATE(R37,T37,V37)-DATE(J37,L37,N37)+1)</f>
        <v>0</v>
      </c>
      <c r="AA37" s="3" t="s">
        <v>88</v>
      </c>
      <c r="AB37" s="15" t="str">
        <f>IF(Q25="","",IF(Q25="午前",R25*60+T25,IF(R25&gt;12,R25*60+T25,(R25+12)*60+T25)))</f>
        <v/>
      </c>
    </row>
    <row r="38" spans="1:36" ht="20.25" customHeight="1">
      <c r="A38" s="159"/>
      <c r="B38" s="159"/>
      <c r="C38" s="73"/>
      <c r="D38" s="413"/>
      <c r="E38" s="413"/>
      <c r="F38" s="411" t="s">
        <v>85</v>
      </c>
      <c r="G38" s="413"/>
      <c r="H38" s="27" t="s">
        <v>38</v>
      </c>
      <c r="I38" s="69"/>
      <c r="J38" s="65"/>
      <c r="K38" s="28" t="s">
        <v>41</v>
      </c>
      <c r="L38" s="68"/>
      <c r="M38" s="28" t="s">
        <v>42</v>
      </c>
      <c r="N38" s="228"/>
      <c r="O38" s="411" t="s">
        <v>85</v>
      </c>
      <c r="P38" s="228"/>
      <c r="Q38" s="69"/>
      <c r="R38" s="65"/>
      <c r="S38" s="28" t="s">
        <v>41</v>
      </c>
      <c r="T38" s="68"/>
      <c r="U38" s="28" t="s">
        <v>42</v>
      </c>
      <c r="V38" s="31"/>
      <c r="W38" s="30" t="str">
        <f>IF(X38=0,"（　 時間　 分)","（"&amp;INT(X38/60)&amp;"時間"&amp;RIGHT("0"&amp;MOD(X38,60),2)&amp;"分）")</f>
        <v>（　 時間　 分)</v>
      </c>
      <c r="X38" s="18">
        <f>IF(J38="",0,IF(L38="",0,IF(R38="",0,IF(T38="",0,IF(I38=Q38,(R38*60+T38)-(J38*60+L38),IF(R38&lt;12,((R38+12)*60+T38)-(J38*60+L38),(R38*60+T38)-(J38*60+L38)))))))</f>
        <v>0</v>
      </c>
      <c r="Z38" s="15" t="str">
        <f>IF(E38="","",VLOOKUP(E38,$AA$1:$AB$9,2,0))</f>
        <v/>
      </c>
      <c r="AA38" s="15" t="str">
        <f>IF(G38="",IF(E38="","",VLOOKUP(E38,$AA$1:$AB$9,2,0)),VLOOKUP(G38,$AA$1:$AB$9,2,0))</f>
        <v/>
      </c>
      <c r="AB38" s="15">
        <f>IF(X38=0,0,IF(Z38="",0,IF(AA38="","",AA38-Z38+1)))</f>
        <v>0</v>
      </c>
      <c r="AC38" s="15">
        <f>IF(D38="",0,IF(D38="毎週",AB38*(365/12/7),IF(D38="隔週",AB38*(365/12/7/2),AB38)))</f>
        <v>0</v>
      </c>
      <c r="AD38" s="15">
        <f>X38*AC38</f>
        <v>0</v>
      </c>
      <c r="AE38" s="16">
        <f>IF(SUM(AB38:AB39)=0,0,SUM(AD38:AD39)/SUM(AC38:AC39)/60)</f>
        <v>0</v>
      </c>
      <c r="AF38" s="15">
        <f>AE38*Z37</f>
        <v>0</v>
      </c>
    </row>
    <row r="39" spans="1:36" ht="20.25" customHeight="1">
      <c r="A39" s="159"/>
      <c r="B39" s="159"/>
      <c r="C39" s="73"/>
      <c r="D39" s="67"/>
      <c r="E39" s="413"/>
      <c r="F39" s="411" t="s">
        <v>85</v>
      </c>
      <c r="G39" s="413"/>
      <c r="H39" s="27" t="s">
        <v>38</v>
      </c>
      <c r="I39" s="69"/>
      <c r="J39" s="65"/>
      <c r="K39" s="28" t="s">
        <v>41</v>
      </c>
      <c r="L39" s="68"/>
      <c r="M39" s="28" t="s">
        <v>42</v>
      </c>
      <c r="N39" s="228"/>
      <c r="O39" s="411" t="s">
        <v>85</v>
      </c>
      <c r="P39" s="228"/>
      <c r="Q39" s="69"/>
      <c r="R39" s="65"/>
      <c r="S39" s="28" t="s">
        <v>41</v>
      </c>
      <c r="T39" s="68"/>
      <c r="U39" s="28" t="s">
        <v>42</v>
      </c>
      <c r="V39" s="31"/>
      <c r="W39" s="30" t="str">
        <f>IF(X39=0,"（　 時間　 分)","（"&amp;INT(X39/60)&amp;"時間"&amp;RIGHT("0"&amp;MOD(X39,60),2)&amp;"分）")</f>
        <v>（　 時間　 分)</v>
      </c>
      <c r="X39" s="18">
        <f>IF(J39="",0,IF(L39="",0,IF(R39="",0,IF(T39="",0,IF(I39=Q39,(R39*60+T39)-(J39*60+L39),IF(R39&lt;12,((R39+12)*60+T39)-(J39*60+L39),(R39*60+T39)-(J39*60+L39)))))))</f>
        <v>0</v>
      </c>
      <c r="Z39" s="15" t="str">
        <f>IF(E39="","",VLOOKUP(E39,$AA$1:$AB$9,2,0))</f>
        <v/>
      </c>
      <c r="AA39" s="15" t="str">
        <f>IF(G39="",IF(E39="","",VLOOKUP(E39,$AA$1:$AB$9,2,0)),VLOOKUP(G39,$AA$1:$AB$9,2,0))</f>
        <v/>
      </c>
      <c r="AB39" s="15">
        <f>IF(X39=0,0,IF(Z39="",0,IF(AA39="","",AA39-Z39+1)))</f>
        <v>0</v>
      </c>
      <c r="AC39" s="15">
        <f>IF(D39="",0,IF(D39="毎週",AB39*(365/12/7),IF(D39="隔週",AB39*(365/12/7/2),AB39)))</f>
        <v>0</v>
      </c>
      <c r="AD39" s="15">
        <f>X39*AC39</f>
        <v>0</v>
      </c>
      <c r="AE39" s="16"/>
    </row>
    <row r="40" spans="1:36" ht="20.25" hidden="1" customHeight="1">
      <c r="A40" s="159"/>
      <c r="B40" s="159"/>
      <c r="C40" s="4" t="s">
        <v>90</v>
      </c>
      <c r="D40" s="39" t="s">
        <v>102</v>
      </c>
      <c r="E40" s="26"/>
      <c r="F40" s="26"/>
      <c r="G40" s="26"/>
      <c r="H40" s="26"/>
      <c r="I40" s="30"/>
      <c r="J40" s="30"/>
      <c r="K40" s="228"/>
      <c r="L40" s="30"/>
      <c r="M40" s="228"/>
      <c r="N40" s="228"/>
      <c r="O40" s="30"/>
      <c r="P40" s="30"/>
      <c r="Q40" s="30"/>
      <c r="R40" s="30"/>
      <c r="S40" s="228"/>
      <c r="T40" s="30"/>
      <c r="U40" s="228"/>
      <c r="V40" s="31"/>
      <c r="W40" s="30"/>
      <c r="X40" s="159"/>
      <c r="AE40" s="16"/>
      <c r="AH40" s="25"/>
    </row>
    <row r="41" spans="1:36" ht="20.25" customHeight="1">
      <c r="A41" s="159"/>
      <c r="B41" s="159"/>
      <c r="C41" s="78" t="s">
        <v>46</v>
      </c>
      <c r="D41" s="410" t="s">
        <v>89</v>
      </c>
      <c r="E41" s="159"/>
      <c r="F41" s="159"/>
      <c r="G41" s="159"/>
      <c r="H41" s="159"/>
      <c r="I41" s="414" t="s">
        <v>251</v>
      </c>
      <c r="J41" s="228">
        <v>6</v>
      </c>
      <c r="K41" s="414" t="s">
        <v>43</v>
      </c>
      <c r="L41" s="228">
        <v>4</v>
      </c>
      <c r="M41" s="414" t="s">
        <v>44</v>
      </c>
      <c r="N41" s="65"/>
      <c r="O41" s="414" t="s">
        <v>45</v>
      </c>
      <c r="P41" s="414" t="s">
        <v>85</v>
      </c>
      <c r="Q41" s="414" t="s">
        <v>251</v>
      </c>
      <c r="R41" s="228">
        <v>6</v>
      </c>
      <c r="S41" s="414" t="s">
        <v>43</v>
      </c>
      <c r="T41" s="221"/>
      <c r="U41" s="414" t="s">
        <v>44</v>
      </c>
      <c r="V41" s="65"/>
      <c r="W41" s="13" t="s">
        <v>45</v>
      </c>
      <c r="Z41" s="16">
        <f>IF(OR(J41="",L41="",N41="",R41="",T41="",V41=""),0,DATE(R41,T41,V41)-DATE(J41,L41,N41)+1)</f>
        <v>0</v>
      </c>
      <c r="AA41" s="4" t="s">
        <v>90</v>
      </c>
      <c r="AB41" s="15" t="str">
        <f>IF(Q26="","",IF(Q26="午前",R26*60+T26,IF(R26&gt;12,R26*60+T26,(R26+12)*60+T26)))</f>
        <v/>
      </c>
    </row>
    <row r="42" spans="1:36" ht="20.25" customHeight="1">
      <c r="A42" s="159"/>
      <c r="B42" s="159"/>
      <c r="C42" s="426"/>
      <c r="D42" s="159"/>
      <c r="E42" s="159"/>
      <c r="F42" s="159"/>
      <c r="G42" s="159"/>
      <c r="H42" s="159"/>
      <c r="I42" s="414" t="s">
        <v>251</v>
      </c>
      <c r="J42" s="228">
        <v>7</v>
      </c>
      <c r="K42" s="414" t="s">
        <v>43</v>
      </c>
      <c r="L42" s="228">
        <v>3</v>
      </c>
      <c r="M42" s="414" t="s">
        <v>44</v>
      </c>
      <c r="N42" s="65"/>
      <c r="O42" s="414" t="s">
        <v>45</v>
      </c>
      <c r="P42" s="414" t="s">
        <v>85</v>
      </c>
      <c r="Q42" s="414" t="s">
        <v>251</v>
      </c>
      <c r="R42" s="228">
        <v>7</v>
      </c>
      <c r="S42" s="414" t="s">
        <v>43</v>
      </c>
      <c r="T42" s="228">
        <v>3</v>
      </c>
      <c r="U42" s="414" t="s">
        <v>44</v>
      </c>
      <c r="V42" s="412"/>
      <c r="W42" s="13" t="s">
        <v>45</v>
      </c>
      <c r="Z42" s="16">
        <f>IF(OR(J42="",L42="",N42="",R42="",T42="",V42=""),0,DATE(R42,T42,V42)-DATE(J42,L42,N42)+1)</f>
        <v>0</v>
      </c>
      <c r="AA42" s="3" t="s">
        <v>91</v>
      </c>
      <c r="AB42" s="15" t="str">
        <f>IF(Q27="","",IF(Q27="午前",R27*60+T27,IF(R27&gt;12,R27*60+T27,(R27+12)*60+T27)))</f>
        <v/>
      </c>
    </row>
    <row r="43" spans="1:36" ht="20.25" customHeight="1">
      <c r="A43" s="159"/>
      <c r="B43" s="159"/>
      <c r="C43" s="73"/>
      <c r="D43" s="413"/>
      <c r="E43" s="413"/>
      <c r="F43" s="411" t="s">
        <v>85</v>
      </c>
      <c r="G43" s="413"/>
      <c r="H43" s="27" t="s">
        <v>38</v>
      </c>
      <c r="I43" s="69"/>
      <c r="J43" s="65"/>
      <c r="K43" s="28" t="s">
        <v>41</v>
      </c>
      <c r="L43" s="68"/>
      <c r="M43" s="28" t="s">
        <v>42</v>
      </c>
      <c r="N43" s="228"/>
      <c r="O43" s="411" t="s">
        <v>85</v>
      </c>
      <c r="P43" s="228"/>
      <c r="Q43" s="69"/>
      <c r="R43" s="65"/>
      <c r="S43" s="28" t="s">
        <v>41</v>
      </c>
      <c r="T43" s="68"/>
      <c r="U43" s="28" t="s">
        <v>42</v>
      </c>
      <c r="V43" s="31"/>
      <c r="W43" s="30" t="str">
        <f>IF(X43=0,"（　 時間　 分)","（"&amp;INT(X43/60)&amp;"時間"&amp;RIGHT("0"&amp;MOD(X43,60),2)&amp;"分）")</f>
        <v>（　 時間　 分)</v>
      </c>
      <c r="X43" s="18">
        <f>IF(J43="",0,IF(L43="",0,IF(R43="",0,IF(T43="",0,IF(I43=Q43,(R43*60+T43)-(J43*60+L43),IF(R43&lt;12,((R43+12)*60+T43)-(J43*60+L43),(R43*60+T43)-(J43*60+L43)))))))</f>
        <v>0</v>
      </c>
      <c r="Z43" s="15" t="str">
        <f>IF(E43="","",VLOOKUP(E43,$AA$1:$AB$9,2,0))</f>
        <v/>
      </c>
      <c r="AA43" s="15" t="str">
        <f>IF(G43="",IF(E43="","",VLOOKUP(E43,$AA$1:$AB$9,2,0)),VLOOKUP(G43,$AA$1:$AB$9,2,0))</f>
        <v/>
      </c>
      <c r="AB43" s="15">
        <f>IF(X43=0,0,IF(Z43="",0,IF(AA43="","",AA43-Z43+1)))</f>
        <v>0</v>
      </c>
      <c r="AC43" s="15">
        <f>IF(D43="",0,IF(D43="毎週",AB43*(365/12/7),IF(D43="隔週",AB43*(365/12/7/2),AB43)))</f>
        <v>0</v>
      </c>
      <c r="AD43" s="15">
        <f>X43*AC43</f>
        <v>0</v>
      </c>
      <c r="AE43" s="16">
        <f>IF(SUM(AB43:AB44)=0,0,SUM(AD43:AD44)/SUM(AC43:AC44)/60)</f>
        <v>0</v>
      </c>
      <c r="AF43" s="15">
        <f>AE43*(SUM(Z41+Z42))</f>
        <v>0</v>
      </c>
    </row>
    <row r="44" spans="1:36" ht="20.25" customHeight="1">
      <c r="A44" s="159"/>
      <c r="B44" s="159"/>
      <c r="C44" s="73"/>
      <c r="D44" s="67"/>
      <c r="E44" s="413"/>
      <c r="F44" s="411" t="s">
        <v>85</v>
      </c>
      <c r="G44" s="413"/>
      <c r="H44" s="27" t="s">
        <v>38</v>
      </c>
      <c r="I44" s="69"/>
      <c r="J44" s="65"/>
      <c r="K44" s="28" t="s">
        <v>41</v>
      </c>
      <c r="L44" s="68"/>
      <c r="M44" s="28" t="s">
        <v>42</v>
      </c>
      <c r="N44" s="228"/>
      <c r="O44" s="411" t="s">
        <v>85</v>
      </c>
      <c r="P44" s="228"/>
      <c r="Q44" s="69"/>
      <c r="R44" s="65"/>
      <c r="S44" s="28" t="s">
        <v>41</v>
      </c>
      <c r="T44" s="68"/>
      <c r="U44" s="28" t="s">
        <v>42</v>
      </c>
      <c r="V44" s="31"/>
      <c r="W44" s="30" t="str">
        <f>IF(X44=0,"（　 時間　 分)","（"&amp;INT(X44/60)&amp;"時間"&amp;RIGHT("0"&amp;MOD(X44,60),2)&amp;"分）")</f>
        <v>（　 時間　 分)</v>
      </c>
      <c r="X44" s="18">
        <f>IF(J44="",0,IF(L44="",0,IF(R44="",0,IF(T44="",0,IF(I44=Q44,(R44*60+T44)-(J44*60+L44),IF(R44&lt;12,((R44+12)*60+T44)-(J44*60+L44),(R44*60+T44)-(J44*60+L44)))))))</f>
        <v>0</v>
      </c>
      <c r="Z44" s="15" t="str">
        <f>IF(E44="","",VLOOKUP(E44,$AA$1:$AB$9,2,0))</f>
        <v/>
      </c>
      <c r="AA44" s="15" t="str">
        <f>IF(G44="",IF(E44="","",VLOOKUP(E44,$AA$1:$AB$9,2,0)),VLOOKUP(G44,$AA$1:$AB$9,2,0))</f>
        <v/>
      </c>
      <c r="AB44" s="15">
        <f>IF(X44=0,0,IF(Z44="",0,IF(AA44="","",AA44-Z44+1)))</f>
        <v>0</v>
      </c>
      <c r="AC44" s="15">
        <f>IF(D44="",0,IF(D44="毎週",AB44*(365/12/7),IF(D44="隔週",AB44*(365/12/7/2),AB44)))</f>
        <v>0</v>
      </c>
      <c r="AD44" s="15">
        <f>X44*AC44</f>
        <v>0</v>
      </c>
      <c r="AE44" s="16"/>
    </row>
    <row r="45" spans="1:36" ht="20.25" customHeight="1">
      <c r="A45" s="159"/>
      <c r="B45" s="159"/>
      <c r="C45" s="159" t="s">
        <v>278</v>
      </c>
      <c r="D45" s="159"/>
      <c r="E45" s="159"/>
      <c r="F45" s="159"/>
      <c r="G45" s="159"/>
      <c r="H45" s="159"/>
      <c r="I45" s="31"/>
      <c r="J45" s="31"/>
      <c r="K45" s="415"/>
      <c r="L45" s="31"/>
      <c r="M45" s="415"/>
      <c r="N45" s="415"/>
      <c r="O45" s="31"/>
      <c r="P45" s="31"/>
      <c r="Q45" s="31"/>
      <c r="R45" s="31"/>
      <c r="S45" s="415"/>
      <c r="T45" s="31"/>
      <c r="U45" s="415"/>
      <c r="V45" s="31"/>
      <c r="W45" s="88"/>
      <c r="Z45" s="289" t="s">
        <v>60</v>
      </c>
      <c r="AA45" s="289" t="s">
        <v>61</v>
      </c>
      <c r="AB45" s="289" t="s">
        <v>62</v>
      </c>
      <c r="AC45" s="289" t="s">
        <v>95</v>
      </c>
      <c r="AD45" s="289" t="s">
        <v>96</v>
      </c>
      <c r="AE45" s="289" t="s">
        <v>97</v>
      </c>
      <c r="AH45" s="33"/>
    </row>
    <row r="46" spans="1:36" ht="20.25" customHeight="1">
      <c r="A46" s="159"/>
      <c r="B46" s="159"/>
      <c r="C46" s="4" t="s">
        <v>86</v>
      </c>
      <c r="D46" s="39" t="s">
        <v>69</v>
      </c>
      <c r="E46" s="26"/>
      <c r="F46" s="26"/>
      <c r="G46" s="26"/>
      <c r="H46" s="26"/>
      <c r="I46" s="30"/>
      <c r="J46" s="30"/>
      <c r="K46" s="228"/>
      <c r="L46" s="30"/>
      <c r="M46" s="228"/>
      <c r="N46" s="228"/>
      <c r="O46" s="30"/>
      <c r="P46" s="30"/>
      <c r="Q46" s="30"/>
      <c r="R46" s="30"/>
      <c r="S46" s="228"/>
      <c r="T46" s="30"/>
      <c r="U46" s="228"/>
      <c r="V46" s="31"/>
      <c r="W46" s="30"/>
      <c r="X46" s="159"/>
      <c r="AE46" s="16"/>
    </row>
    <row r="47" spans="1:36" ht="20.25" customHeight="1">
      <c r="A47" s="159"/>
      <c r="B47" s="159"/>
      <c r="C47" s="73"/>
      <c r="D47" s="429" t="str">
        <f>IF(I14="","",I14)</f>
        <v/>
      </c>
      <c r="E47" s="682" t="s">
        <v>122</v>
      </c>
      <c r="F47" s="682"/>
      <c r="G47" s="682"/>
      <c r="H47" s="27" t="s">
        <v>38</v>
      </c>
      <c r="I47" s="69"/>
      <c r="J47" s="65"/>
      <c r="K47" s="28" t="s">
        <v>41</v>
      </c>
      <c r="L47" s="68"/>
      <c r="M47" s="28" t="s">
        <v>42</v>
      </c>
      <c r="N47" s="228"/>
      <c r="O47" s="411" t="s">
        <v>85</v>
      </c>
      <c r="P47" s="228"/>
      <c r="Q47" s="69"/>
      <c r="R47" s="65"/>
      <c r="S47" s="28" t="s">
        <v>41</v>
      </c>
      <c r="T47" s="68"/>
      <c r="U47" s="28" t="s">
        <v>42</v>
      </c>
      <c r="V47" s="31"/>
      <c r="W47" s="30" t="str">
        <f>IF(X47=0,"（　 時間　 分)","（"&amp;INT(X47/60)&amp;"時間"&amp;RIGHT("0"&amp;MOD(X47,60),2)&amp;"分）")</f>
        <v>（　 時間　 分)</v>
      </c>
      <c r="X47" s="18">
        <f>IF(E47="",0,IF(J47="",0,IF(L47="",0,IF(R47="",0,IF(T47="",0,IF(I47=Q47,(R47*60+T47)-(J47*60+L47),IF(R47&lt;12,((R47+12)*60+T47)-(J47*60+L47),(R47*60+T47)-(J47*60+L47))))))))</f>
        <v>0</v>
      </c>
      <c r="Z47" s="15">
        <f>IF(E47="","",VLOOKUP(E47,$AA$1:$AB$9,2,0))</f>
        <v>6</v>
      </c>
      <c r="AA47" s="15">
        <f>IF(G47="",IF(E47="","",VLOOKUP(E47,$AA$1:$AB$9,2,0)),VLOOKUP(G47,$AA$1:$AB$9,2,0))</f>
        <v>6</v>
      </c>
      <c r="AB47" s="15">
        <f>IF(X47=0,0,IF(Z47="",0,IF(AA47="","",AA47-Z47+1)))</f>
        <v>0</v>
      </c>
      <c r="AC47" s="15">
        <f>IF(D47="",0,IF(D47="毎週",AB47*(365/12/7),IF(D47="隔週",AB47*(365/12/7/2),AB47)))</f>
        <v>0</v>
      </c>
      <c r="AD47" s="15">
        <f>X47*AC47</f>
        <v>0</v>
      </c>
      <c r="AE47" s="16">
        <f>IF(AB47=0,0,AD47/AC47/60)</f>
        <v>0</v>
      </c>
      <c r="AF47" s="15">
        <f>AE47*Z14</f>
        <v>0</v>
      </c>
    </row>
    <row r="48" spans="1:36" ht="20.25" customHeight="1">
      <c r="A48" s="159"/>
      <c r="B48" s="159"/>
      <c r="C48" s="4" t="s">
        <v>88</v>
      </c>
      <c r="D48" s="39" t="s">
        <v>103</v>
      </c>
      <c r="E48" s="26"/>
      <c r="F48" s="26"/>
      <c r="G48" s="26"/>
      <c r="H48" s="26"/>
      <c r="I48" s="30"/>
      <c r="J48" s="30"/>
      <c r="K48" s="228"/>
      <c r="L48" s="30"/>
      <c r="M48" s="228"/>
      <c r="N48" s="228"/>
      <c r="O48" s="30"/>
      <c r="P48" s="30"/>
      <c r="Q48" s="30"/>
      <c r="R48" s="30"/>
      <c r="S48" s="228"/>
      <c r="T48" s="30"/>
      <c r="U48" s="228"/>
      <c r="V48" s="31"/>
      <c r="W48" s="30"/>
      <c r="X48" s="159"/>
      <c r="AE48" s="16"/>
    </row>
    <row r="49" spans="1:33" ht="20.25" customHeight="1">
      <c r="A49" s="159"/>
      <c r="B49" s="159"/>
      <c r="C49" s="73"/>
      <c r="D49" s="159"/>
      <c r="E49" s="414" t="s">
        <v>73</v>
      </c>
      <c r="F49" s="687"/>
      <c r="G49" s="687"/>
      <c r="H49" s="13" t="s">
        <v>45</v>
      </c>
      <c r="I49" s="69"/>
      <c r="J49" s="65"/>
      <c r="K49" s="28" t="s">
        <v>41</v>
      </c>
      <c r="L49" s="68"/>
      <c r="M49" s="28" t="s">
        <v>42</v>
      </c>
      <c r="N49" s="228"/>
      <c r="O49" s="411" t="s">
        <v>85</v>
      </c>
      <c r="P49" s="228"/>
      <c r="Q49" s="69"/>
      <c r="R49" s="65"/>
      <c r="S49" s="28" t="s">
        <v>41</v>
      </c>
      <c r="T49" s="68"/>
      <c r="U49" s="28" t="s">
        <v>42</v>
      </c>
      <c r="V49" s="31"/>
      <c r="W49" s="30" t="str">
        <f>IF(X49=0,"（　 時間　 分)","（"&amp;INT(X49/60)&amp;"時間"&amp;RIGHT("0"&amp;MOD(X49,60),2)&amp;"分）")</f>
        <v>（　 時間　 分)</v>
      </c>
      <c r="X49" s="18">
        <f>IF(F49="",0,IF(J49="",0,IF(L49="",0,IF(R49="",0,IF(T49="",0,IF(I49=Q49,(R49*60+T49)-(J49*60+L49),IF(R49&lt;12,((R49+12)*60+T49)-(J49*60+L49),(R49*60+T49)-(J49*60+L49))))))))</f>
        <v>0</v>
      </c>
      <c r="Z49" s="22"/>
      <c r="AA49" s="22"/>
      <c r="AB49" s="15">
        <f>F49</f>
        <v>0</v>
      </c>
      <c r="AC49" s="22"/>
      <c r="AD49" s="15">
        <f>X49*AB49</f>
        <v>0</v>
      </c>
      <c r="AE49" s="16">
        <f>IF(SUM(AB49:AB51)=0,0,SUM(AD49:AD51)/SUM(AB49:AB51)/60)</f>
        <v>0</v>
      </c>
      <c r="AF49" s="15">
        <f>IF(G15="",0,AE49*Z15)</f>
        <v>0</v>
      </c>
    </row>
    <row r="50" spans="1:33" ht="20.25" customHeight="1">
      <c r="A50" s="159"/>
      <c r="B50" s="159"/>
      <c r="C50" s="73"/>
      <c r="D50" s="159"/>
      <c r="E50" s="414" t="s">
        <v>73</v>
      </c>
      <c r="F50" s="681"/>
      <c r="G50" s="681"/>
      <c r="H50" s="13" t="s">
        <v>45</v>
      </c>
      <c r="I50" s="69"/>
      <c r="J50" s="65"/>
      <c r="K50" s="28" t="s">
        <v>41</v>
      </c>
      <c r="L50" s="68"/>
      <c r="M50" s="28" t="s">
        <v>42</v>
      </c>
      <c r="N50" s="228"/>
      <c r="O50" s="411" t="s">
        <v>85</v>
      </c>
      <c r="P50" s="228"/>
      <c r="Q50" s="69"/>
      <c r="R50" s="65"/>
      <c r="S50" s="28" t="s">
        <v>41</v>
      </c>
      <c r="T50" s="68"/>
      <c r="U50" s="28" t="s">
        <v>42</v>
      </c>
      <c r="V50" s="31"/>
      <c r="W50" s="30" t="str">
        <f>IF(X50=0,"（　 時間　 分)","（"&amp;INT(X50/60)&amp;"時間"&amp;RIGHT("0"&amp;MOD(X50,60),2)&amp;"分）")</f>
        <v>（　 時間　 分)</v>
      </c>
      <c r="X50" s="18">
        <f>IF(F50="",0,IF(J50="",0,IF(L50="",0,IF(R50="",0,IF(T50="",0,IF(I50=Q50,(R50*60+T50)-(J50*60+L50),IF(R50&lt;12,((R50+12)*60+T50)-(J50*60+L50),(R50*60+T50)-(J50*60+L50))))))))</f>
        <v>0</v>
      </c>
      <c r="Z50" s="22"/>
      <c r="AA50" s="22"/>
      <c r="AB50" s="15">
        <f>F50</f>
        <v>0</v>
      </c>
      <c r="AC50" s="22"/>
      <c r="AD50" s="15">
        <f>X50*AB50</f>
        <v>0</v>
      </c>
      <c r="AE50" s="16"/>
    </row>
    <row r="51" spans="1:33" ht="20.25" customHeight="1">
      <c r="A51" s="159"/>
      <c r="B51" s="159"/>
      <c r="C51" s="159"/>
      <c r="D51" s="159"/>
      <c r="E51" s="414" t="s">
        <v>73</v>
      </c>
      <c r="F51" s="681"/>
      <c r="G51" s="681"/>
      <c r="H51" s="13" t="s">
        <v>45</v>
      </c>
      <c r="I51" s="69"/>
      <c r="J51" s="65"/>
      <c r="K51" s="28" t="s">
        <v>41</v>
      </c>
      <c r="L51" s="68"/>
      <c r="M51" s="28" t="s">
        <v>42</v>
      </c>
      <c r="N51" s="228"/>
      <c r="O51" s="411" t="s">
        <v>85</v>
      </c>
      <c r="P51" s="228"/>
      <c r="Q51" s="69"/>
      <c r="R51" s="65"/>
      <c r="S51" s="28" t="s">
        <v>41</v>
      </c>
      <c r="T51" s="68"/>
      <c r="U51" s="28" t="s">
        <v>42</v>
      </c>
      <c r="V51" s="31"/>
      <c r="W51" s="30" t="str">
        <f>IF(X51=0,"（　 時間　 分)","（"&amp;INT(X51/60)&amp;"時間"&amp;RIGHT("0"&amp;MOD(X51,60),2)&amp;"分）")</f>
        <v>（　 時間　 分)</v>
      </c>
      <c r="X51" s="18">
        <f>IF(F51="",0,IF(J51="",0,IF(L51="",0,IF(R51="",0,IF(T51="",0,IF(I51=Q51,(R51*60+T51)-(J51*60+L51),IF(R51&lt;12,((R51+12)*60+T51)-(J51*60+L51),(R51*60+T51)-(J51*60+L51))))))))</f>
        <v>0</v>
      </c>
      <c r="Z51" s="22"/>
      <c r="AA51" s="22"/>
      <c r="AB51" s="15">
        <f>F51</f>
        <v>0</v>
      </c>
      <c r="AC51" s="22"/>
      <c r="AD51" s="15">
        <f>X51*AB51</f>
        <v>0</v>
      </c>
    </row>
    <row r="52" spans="1:33" ht="25.5" customHeight="1">
      <c r="A52" s="159"/>
      <c r="B52" s="159"/>
      <c r="C52" s="159"/>
      <c r="D52" s="159"/>
      <c r="E52" s="159"/>
      <c r="F52" s="159"/>
      <c r="G52" s="159"/>
      <c r="H52" s="159"/>
      <c r="I52" s="159"/>
      <c r="J52" s="159"/>
      <c r="K52" s="146"/>
      <c r="L52" s="159"/>
      <c r="M52" s="146"/>
      <c r="N52" s="146"/>
      <c r="O52" s="159"/>
      <c r="P52" s="159"/>
      <c r="Q52" s="159"/>
      <c r="R52" s="159"/>
      <c r="S52" s="146"/>
      <c r="T52" s="159"/>
      <c r="U52" s="146"/>
      <c r="V52" s="159"/>
      <c r="W52" s="159"/>
      <c r="Z52" s="2" t="s">
        <v>79</v>
      </c>
      <c r="AA52" s="289" t="s">
        <v>58</v>
      </c>
      <c r="AB52" s="15">
        <v>4</v>
      </c>
      <c r="AC52" s="289" t="s">
        <v>80</v>
      </c>
    </row>
    <row r="53" spans="1:33" ht="20.25" hidden="1" customHeight="1">
      <c r="A53" s="87" t="s">
        <v>188</v>
      </c>
      <c r="B53" s="159"/>
      <c r="C53" s="159"/>
      <c r="D53" s="159"/>
      <c r="E53" s="75"/>
      <c r="F53" s="159"/>
      <c r="G53" s="159"/>
      <c r="H53" s="159"/>
      <c r="I53" s="159"/>
      <c r="J53" s="159"/>
      <c r="K53" s="146"/>
      <c r="L53" s="159"/>
      <c r="M53" s="146"/>
      <c r="N53" s="146"/>
      <c r="O53" s="159"/>
      <c r="P53" s="159"/>
      <c r="Q53" s="159"/>
      <c r="R53" s="159"/>
      <c r="S53" s="146"/>
      <c r="T53" s="159"/>
      <c r="U53" s="146"/>
      <c r="V53" s="159"/>
      <c r="W53" s="159"/>
      <c r="AA53" s="289" t="s">
        <v>81</v>
      </c>
      <c r="AB53" s="15">
        <v>5</v>
      </c>
      <c r="AC53" s="289" t="s">
        <v>82</v>
      </c>
    </row>
    <row r="54" spans="1:33" ht="17.25" hidden="1" customHeight="1">
      <c r="A54" s="159"/>
      <c r="B54" s="159"/>
      <c r="C54" s="78" t="s">
        <v>46</v>
      </c>
      <c r="D54" s="410" t="s">
        <v>189</v>
      </c>
      <c r="E54" s="159"/>
      <c r="F54" s="140" t="s">
        <v>190</v>
      </c>
      <c r="G54" s="27" t="s">
        <v>191</v>
      </c>
      <c r="H54" s="159"/>
      <c r="I54" s="159"/>
      <c r="J54" s="159"/>
      <c r="K54" s="146"/>
      <c r="L54" s="141" t="s">
        <v>172</v>
      </c>
      <c r="M54" s="78" t="s">
        <v>46</v>
      </c>
      <c r="N54" s="13" t="s">
        <v>192</v>
      </c>
      <c r="O54" s="159"/>
      <c r="P54" s="159"/>
      <c r="Q54" s="159"/>
      <c r="R54" s="142"/>
      <c r="S54" s="78" t="s">
        <v>46</v>
      </c>
      <c r="T54" s="31" t="s">
        <v>193</v>
      </c>
      <c r="U54" s="146"/>
      <c r="V54" s="159"/>
      <c r="W54" s="142"/>
    </row>
    <row r="55" spans="1:33" s="86" customFormat="1" ht="17.25" hidden="1" customHeight="1">
      <c r="A55" s="143"/>
      <c r="B55" s="143"/>
      <c r="C55" s="143"/>
      <c r="D55" s="78" t="s">
        <v>46</v>
      </c>
      <c r="E55" s="27" t="s">
        <v>194</v>
      </c>
      <c r="F55" s="143"/>
      <c r="G55" s="143"/>
      <c r="H55" s="143"/>
      <c r="I55" s="143"/>
      <c r="J55" s="143"/>
      <c r="K55" s="143"/>
      <c r="L55" s="143"/>
      <c r="M55" s="143"/>
      <c r="N55" s="143"/>
      <c r="O55" s="143"/>
      <c r="P55" s="143"/>
      <c r="Q55" s="143"/>
      <c r="R55" s="143"/>
      <c r="S55" s="143"/>
      <c r="T55" s="143"/>
      <c r="U55" s="143"/>
      <c r="V55" s="143"/>
      <c r="W55" s="143"/>
    </row>
    <row r="56" spans="1:33" s="86" customFormat="1" ht="24.75" hidden="1" customHeight="1">
      <c r="A56" s="143"/>
      <c r="B56" s="143"/>
      <c r="C56" s="143"/>
      <c r="D56" s="78" t="s">
        <v>46</v>
      </c>
      <c r="E56" s="27" t="s">
        <v>195</v>
      </c>
      <c r="F56" s="143"/>
      <c r="G56" s="143"/>
      <c r="H56" s="143"/>
      <c r="I56" s="143"/>
      <c r="J56" s="143"/>
      <c r="K56" s="143"/>
      <c r="L56" s="143"/>
      <c r="M56" s="143"/>
      <c r="N56" s="143"/>
      <c r="O56" s="143"/>
      <c r="P56" s="143"/>
      <c r="Q56" s="143"/>
      <c r="R56" s="143"/>
      <c r="S56" s="143"/>
      <c r="T56" s="143"/>
      <c r="U56" s="143"/>
      <c r="V56" s="143"/>
      <c r="W56" s="143"/>
    </row>
    <row r="57" spans="1:33" ht="17.25" hidden="1" customHeight="1">
      <c r="A57" s="159"/>
      <c r="B57" s="159"/>
      <c r="C57" s="78" t="s">
        <v>169</v>
      </c>
      <c r="D57" s="410" t="s">
        <v>196</v>
      </c>
      <c r="E57" s="159"/>
      <c r="F57" s="159"/>
      <c r="G57" s="159"/>
      <c r="H57" s="159"/>
      <c r="I57" s="159"/>
      <c r="J57" s="159"/>
      <c r="K57" s="146"/>
      <c r="L57" s="159"/>
      <c r="M57" s="146"/>
      <c r="N57" s="146"/>
      <c r="O57" s="159"/>
      <c r="P57" s="159"/>
      <c r="Q57" s="159"/>
      <c r="R57" s="159"/>
      <c r="S57" s="146"/>
      <c r="T57" s="159"/>
      <c r="U57" s="146"/>
      <c r="V57" s="159"/>
      <c r="W57" s="159"/>
    </row>
    <row r="58" spans="1:33" s="217" customFormat="1" ht="17.25" customHeight="1">
      <c r="A58" s="34" t="s">
        <v>266</v>
      </c>
      <c r="B58" s="15"/>
      <c r="C58" s="15"/>
      <c r="D58" s="15"/>
      <c r="E58" s="15"/>
      <c r="F58" s="15"/>
      <c r="G58" s="15"/>
      <c r="H58" s="15"/>
      <c r="I58" s="15"/>
      <c r="J58" s="15"/>
      <c r="K58" s="422"/>
      <c r="L58" s="15"/>
      <c r="M58" s="422"/>
      <c r="N58" s="422"/>
      <c r="O58" s="15"/>
      <c r="P58" s="15"/>
      <c r="Q58" s="15"/>
      <c r="R58" s="15"/>
      <c r="S58" s="422"/>
      <c r="T58" s="15"/>
      <c r="U58" s="422"/>
      <c r="V58" s="15"/>
      <c r="W58" s="15"/>
    </row>
    <row r="59" spans="1:33" s="217" customFormat="1" ht="17.25" customHeight="1">
      <c r="A59" s="34"/>
      <c r="B59" s="289"/>
      <c r="C59" s="159" t="s">
        <v>279</v>
      </c>
      <c r="D59" s="289"/>
      <c r="E59" s="289"/>
      <c r="F59" s="229"/>
      <c r="G59" s="229"/>
      <c r="H59" s="414" t="s">
        <v>73</v>
      </c>
      <c r="I59" s="672"/>
      <c r="J59" s="672"/>
      <c r="K59" s="230" t="s">
        <v>45</v>
      </c>
      <c r="L59" s="424"/>
      <c r="M59" s="424"/>
      <c r="N59" s="424"/>
      <c r="O59" s="424"/>
      <c r="P59" s="424"/>
      <c r="Q59" s="424"/>
      <c r="R59" s="424"/>
      <c r="S59" s="424"/>
      <c r="T59" s="424"/>
      <c r="U59" s="673"/>
      <c r="V59" s="673"/>
      <c r="W59" s="15"/>
      <c r="AC59" s="226" t="s">
        <v>267</v>
      </c>
      <c r="AD59" s="226" t="s">
        <v>269</v>
      </c>
      <c r="AE59" s="138" t="s">
        <v>268</v>
      </c>
      <c r="AF59" s="138"/>
      <c r="AG59" s="138"/>
    </row>
    <row r="60" spans="1:33">
      <c r="A60" s="289"/>
      <c r="B60" s="289"/>
      <c r="C60" s="159" t="s">
        <v>280</v>
      </c>
      <c r="D60" s="289"/>
      <c r="E60" s="289"/>
      <c r="F60" s="674" t="s">
        <v>259</v>
      </c>
      <c r="G60" s="674"/>
      <c r="H60" s="229"/>
      <c r="I60" s="69"/>
      <c r="J60" s="65"/>
      <c r="K60" s="28" t="s">
        <v>41</v>
      </c>
      <c r="L60" s="68"/>
      <c r="M60" s="28" t="s">
        <v>42</v>
      </c>
      <c r="N60" s="228"/>
      <c r="O60" s="411" t="s">
        <v>85</v>
      </c>
      <c r="P60" s="228"/>
      <c r="Q60" s="69"/>
      <c r="R60" s="65"/>
      <c r="S60" s="28" t="s">
        <v>41</v>
      </c>
      <c r="T60" s="68"/>
      <c r="U60" s="28" t="s">
        <v>42</v>
      </c>
      <c r="V60" s="31"/>
      <c r="W60" s="30" t="str">
        <f>IF(X60=0,"（　 時間　 分)","（"&amp;INT(X60/60)&amp;"時間"&amp;RIGHT("0"&amp;MOD(X60,60),2)&amp;"分）")</f>
        <v>（　 時間　 分)</v>
      </c>
      <c r="X60" s="225">
        <f>IF(I59="",0,IF(J60="",0,IF(L60="",0,IF(R60="",0,IF(T60="",0,IF(I60=Q60,(R60*60+T60)-(J60*60+L60),IF(R60&lt;12,((R60+12)*60+T60)-(J60*60+L60),(R60*60+T60)-(J60*60+L60))))))))</f>
        <v>0</v>
      </c>
      <c r="AC60" s="217">
        <f>5*365/12/7</f>
        <v>21.726190476190478</v>
      </c>
      <c r="AD60" s="217">
        <f>X60*AC60</f>
        <v>0</v>
      </c>
      <c r="AE60" s="224">
        <f>SUM(AD60:AD61)/SUM(AC60:AC61)/60</f>
        <v>0</v>
      </c>
    </row>
    <row r="61" spans="1:33">
      <c r="A61" s="289"/>
      <c r="B61" s="289"/>
      <c r="C61" s="289"/>
      <c r="D61" s="289"/>
      <c r="E61" s="289"/>
      <c r="F61" s="674" t="s">
        <v>260</v>
      </c>
      <c r="G61" s="674"/>
      <c r="H61" s="229"/>
      <c r="I61" s="69"/>
      <c r="J61" s="65"/>
      <c r="K61" s="28" t="s">
        <v>41</v>
      </c>
      <c r="L61" s="68"/>
      <c r="M61" s="28" t="s">
        <v>42</v>
      </c>
      <c r="N61" s="228"/>
      <c r="O61" s="411" t="s">
        <v>85</v>
      </c>
      <c r="P61" s="228"/>
      <c r="Q61" s="69"/>
      <c r="R61" s="65"/>
      <c r="S61" s="28" t="s">
        <v>41</v>
      </c>
      <c r="T61" s="68"/>
      <c r="U61" s="28" t="s">
        <v>42</v>
      </c>
      <c r="V61" s="31"/>
      <c r="W61" s="30" t="str">
        <f>IF(X61=0,"（　 時間　 分)","（"&amp;INT(X61/60)&amp;"時間"&amp;RIGHT("0"&amp;MOD(X61,60),2)&amp;"分）")</f>
        <v>（　 時間　 分)</v>
      </c>
      <c r="X61" s="225">
        <f>IF(I60="",0,IF(J61="",0,IF(L61="",0,IF(R61="",0,IF(T61="",0,IF(I61=Q61,(R61*60+T61)-(J61*60+L61),IF(R61&lt;12,((R61+12)*60+T61)-(J61*60+L61),(R61*60+T61)-(J61*60+L61))))))))</f>
        <v>0</v>
      </c>
      <c r="AC61" s="217">
        <f>1*365/12/7</f>
        <v>4.3452380952380958</v>
      </c>
      <c r="AD61" s="217">
        <f>X61*AC61</f>
        <v>0</v>
      </c>
      <c r="AE61" s="217"/>
    </row>
    <row r="62" spans="1:33">
      <c r="A62" s="289"/>
      <c r="B62" s="289"/>
      <c r="C62" s="289"/>
      <c r="D62" s="289"/>
      <c r="E62" s="289"/>
      <c r="F62" s="229"/>
      <c r="G62" s="229"/>
      <c r="H62" s="229"/>
      <c r="I62" s="236"/>
      <c r="J62" s="236"/>
      <c r="K62" s="236"/>
      <c r="L62" s="236"/>
      <c r="M62" s="236"/>
      <c r="N62" s="236"/>
      <c r="O62" s="236"/>
      <c r="P62" s="236"/>
      <c r="Q62" s="236"/>
      <c r="R62" s="236"/>
      <c r="S62" s="236"/>
      <c r="T62" s="236"/>
      <c r="U62" s="668"/>
      <c r="V62" s="668"/>
    </row>
    <row r="63" spans="1:33">
      <c r="A63" s="216"/>
      <c r="B63" s="216"/>
      <c r="C63" s="216"/>
      <c r="D63" s="216"/>
      <c r="E63" s="216"/>
      <c r="F63" s="222"/>
      <c r="G63" s="222"/>
      <c r="H63" s="222"/>
      <c r="I63" s="223"/>
      <c r="J63" s="223"/>
      <c r="K63" s="223"/>
      <c r="L63" s="223"/>
      <c r="M63" s="223"/>
      <c r="N63" s="223"/>
      <c r="O63" s="223"/>
      <c r="P63" s="223"/>
      <c r="Q63" s="223"/>
      <c r="R63" s="223"/>
      <c r="S63" s="223"/>
      <c r="T63" s="223"/>
      <c r="U63" s="668"/>
      <c r="V63" s="668"/>
    </row>
  </sheetData>
  <sheetProtection algorithmName="SHA-512" hashValue="SSPS95sMoSyhsL/5KLtTg1OWP6OumAyv/tLALHNuPMSco7PCCg2PBZt236uAQie/QhdrMNF645mTOAfPzN9Hpw==" saltValue="N88xPphxlS/tlA+LRXxuBw==" spinCount="100000" sheet="1" selectLockedCells="1"/>
  <mergeCells count="23">
    <mergeCell ref="F60:G60"/>
    <mergeCell ref="F61:G61"/>
    <mergeCell ref="O1:U1"/>
    <mergeCell ref="O2:U2"/>
    <mergeCell ref="F51:G51"/>
    <mergeCell ref="E47:G47"/>
    <mergeCell ref="K15:V15"/>
    <mergeCell ref="V1:W1"/>
    <mergeCell ref="V2:W2"/>
    <mergeCell ref="F49:G49"/>
    <mergeCell ref="F50:G50"/>
    <mergeCell ref="K1:N1"/>
    <mergeCell ref="K2:N2"/>
    <mergeCell ref="K3:N3"/>
    <mergeCell ref="O3:W3"/>
    <mergeCell ref="K4:N4"/>
    <mergeCell ref="O4:W4"/>
    <mergeCell ref="U63:V63"/>
    <mergeCell ref="I14:J14"/>
    <mergeCell ref="K14:M14"/>
    <mergeCell ref="I59:J59"/>
    <mergeCell ref="U59:V59"/>
    <mergeCell ref="U62:V62"/>
  </mergeCells>
  <phoneticPr fontId="3"/>
  <conditionalFormatting sqref="W18 W23 W31:W32 W36 W40 W46 W48">
    <cfRule type="expression" dxfId="217" priority="60" stopIfTrue="1">
      <formula>AND(X18&lt;=0,W18&lt;&gt;"")</formula>
    </cfRule>
  </conditionalFormatting>
  <conditionalFormatting sqref="W29:W30 W19:W22 W24:W27 W34:W35 W38:W39 W43:W44 W47 W49:W51">
    <cfRule type="expression" dxfId="216" priority="61" stopIfTrue="1">
      <formula>X19&lt;0</formula>
    </cfRule>
  </conditionalFormatting>
  <conditionalFormatting sqref="B11">
    <cfRule type="expression" dxfId="215" priority="62" stopIfTrue="1">
      <formula>AND(D29&lt;&gt;"",B11&lt;&gt;"☑")</formula>
    </cfRule>
    <cfRule type="cellIs" dxfId="214" priority="63" stopIfTrue="1" operator="equal">
      <formula>""</formula>
    </cfRule>
  </conditionalFormatting>
  <conditionalFormatting sqref="C14">
    <cfRule type="cellIs" dxfId="213" priority="64" stopIfTrue="1" operator="equal">
      <formula>""</formula>
    </cfRule>
    <cfRule type="expression" dxfId="212" priority="65" stopIfTrue="1">
      <formula>AND(C14&lt;&gt;"☑",OR(I14&lt;&gt;"",I47&lt;&gt;""))</formula>
    </cfRule>
  </conditionalFormatting>
  <conditionalFormatting sqref="C15">
    <cfRule type="cellIs" dxfId="211" priority="66" stopIfTrue="1" operator="equal">
      <formula>""</formula>
    </cfRule>
    <cfRule type="expression" dxfId="210" priority="67" stopIfTrue="1">
      <formula>AND(C15&lt;&gt;"☑",OR(K15&lt;&gt;"",F49&lt;&gt;""))</formula>
    </cfRule>
  </conditionalFormatting>
  <conditionalFormatting sqref="I14:J14 K15:V15">
    <cfRule type="expression" dxfId="209" priority="68" stopIfTrue="1">
      <formula>AND($C14="☑",I14="")</formula>
    </cfRule>
    <cfRule type="expression" dxfId="208" priority="69" stopIfTrue="1">
      <formula>AND($C14="☐",I14&lt;&gt;"")</formula>
    </cfRule>
  </conditionalFormatting>
  <conditionalFormatting sqref="E19:E22 E24:E27 E29:E30 E34:E35 E38:E39 E43:E44">
    <cfRule type="expression" dxfId="207" priority="70" stopIfTrue="1">
      <formula>AND($E19="",OR($D19&lt;&gt;"",$G19&lt;&gt;""))</formula>
    </cfRule>
  </conditionalFormatting>
  <conditionalFormatting sqref="G19:G22 G29:G30">
    <cfRule type="expression" dxfId="206" priority="71" stopIfTrue="1">
      <formula>AND(G19="",OR(E19&lt;&gt;"",J19&lt;&gt;""))</formula>
    </cfRule>
  </conditionalFormatting>
  <conditionalFormatting sqref="J19:J22 J29:J30">
    <cfRule type="expression" dxfId="205" priority="72" stopIfTrue="1">
      <formula>AND(J19="",OR(G19&lt;&gt;"",L19&lt;&gt;""))</formula>
    </cfRule>
  </conditionalFormatting>
  <conditionalFormatting sqref="L19:L22 L24:L27 L38:L39 L34:L35 L43:L44 L47 L49:L51">
    <cfRule type="expression" dxfId="204" priority="73" stopIfTrue="1">
      <formula>AND(L19="",OR(J19&lt;&gt;"",Q19&lt;&gt;""))</formula>
    </cfRule>
  </conditionalFormatting>
  <conditionalFormatting sqref="Q19:Q22 Q24:Q27 Q34:Q35 Q39 Q44 Q50:Q51">
    <cfRule type="expression" dxfId="203" priority="74" stopIfTrue="1">
      <formula>AND(Q19="",OR(L19&lt;&gt;"",R19&lt;&gt;""))</formula>
    </cfRule>
  </conditionalFormatting>
  <conditionalFormatting sqref="R19:R22 R24:R27 J24:J27 R50:R51 J34:J35 J39 R34:R35 R39 R44 J44 J50:J51">
    <cfRule type="expression" dxfId="202" priority="75" stopIfTrue="1">
      <formula>AND(J19="",OR(I19&lt;&gt;"",L19&lt;&gt;""))</formula>
    </cfRule>
  </conditionalFormatting>
  <conditionalFormatting sqref="T19:T22 T24:T27 T29:T30 T34:T35 T38:T39 T43:T44 T47 T49:T51">
    <cfRule type="expression" dxfId="201" priority="76" stopIfTrue="1">
      <formula>AND(T19="",R19&lt;&gt;"")</formula>
    </cfRule>
  </conditionalFormatting>
  <conditionalFormatting sqref="D19:D22 D24:D27 D29:D30 D34:D35 D38:D39 D43:D44">
    <cfRule type="expression" dxfId="200" priority="78" stopIfTrue="1">
      <formula>AND($D19="",$E19&lt;&gt;"")</formula>
    </cfRule>
  </conditionalFormatting>
  <conditionalFormatting sqref="G24:G27 G34:G35 G38:G39 G43:G44">
    <cfRule type="expression" dxfId="199" priority="79" stopIfTrue="1">
      <formula>AND(G24="",OR(E24&lt;&gt;"",I24&lt;&gt;""))</formula>
    </cfRule>
  </conditionalFormatting>
  <conditionalFormatting sqref="I24:I27 I39 I34:I35 I44">
    <cfRule type="expression" dxfId="198" priority="80" stopIfTrue="1">
      <formula>AND(I24="",OR(G24&lt;&gt;"",J24&lt;&gt;""))</formula>
    </cfRule>
  </conditionalFormatting>
  <conditionalFormatting sqref="R29:R30">
    <cfRule type="expression" dxfId="197" priority="81" stopIfTrue="1">
      <formula>AND(R29="",OR(L29&lt;&gt;"",T29&lt;&gt;""))</formula>
    </cfRule>
  </conditionalFormatting>
  <conditionalFormatting sqref="L29:L30">
    <cfRule type="expression" dxfId="196" priority="82" stopIfTrue="1">
      <formula>AND(L29="",OR(J29&lt;&gt;"",R29&lt;&gt;""))</formula>
    </cfRule>
  </conditionalFormatting>
  <conditionalFormatting sqref="F49:G49">
    <cfRule type="expression" dxfId="195" priority="83" stopIfTrue="1">
      <formula>OR(AND(F49="",C15="☑"),AND(F49&lt;&gt;"",C15="☐"))</formula>
    </cfRule>
    <cfRule type="expression" dxfId="194" priority="84" stopIfTrue="1">
      <formula>AND(F49="",OR(I49&lt;&gt;"",F50&lt;&gt;""))</formula>
    </cfRule>
  </conditionalFormatting>
  <conditionalFormatting sqref="I50:I51">
    <cfRule type="expression" dxfId="193" priority="85" stopIfTrue="1">
      <formula>AND(I50="",OR(F50&lt;&gt;"",J50&lt;&gt;""))</formula>
    </cfRule>
  </conditionalFormatting>
  <conditionalFormatting sqref="F50:G51">
    <cfRule type="expression" dxfId="192" priority="86" stopIfTrue="1">
      <formula>AND(F50&lt;&gt;"",F49="")</formula>
    </cfRule>
    <cfRule type="expression" dxfId="191" priority="87" stopIfTrue="1">
      <formula>AND(F50="",I50&lt;&gt;"")</formula>
    </cfRule>
  </conditionalFormatting>
  <conditionalFormatting sqref="D19">
    <cfRule type="expression" dxfId="190" priority="88" stopIfTrue="1">
      <formula>AND(D19="",D24&lt;&gt;"")</formula>
    </cfRule>
  </conditionalFormatting>
  <conditionalFormatting sqref="Q48 I48 Q46 I46 Q40 I40 Q36 I31:I32 I36 Q23 Q31:Q32 I23 I18">
    <cfRule type="cellIs" dxfId="189" priority="90" stopIfTrue="1" operator="equal">
      <formula>"午前"</formula>
    </cfRule>
    <cfRule type="cellIs" dxfId="188" priority="91" stopIfTrue="1" operator="equal">
      <formula>"午後"</formula>
    </cfRule>
  </conditionalFormatting>
  <conditionalFormatting sqref="D43">
    <cfRule type="expression" dxfId="187" priority="58" stopIfTrue="1">
      <formula>OR(AND(D43="",$C$41="☑"),AND(D43&lt;&gt;"",$C$41="☐"))</formula>
    </cfRule>
  </conditionalFormatting>
  <conditionalFormatting sqref="J38">
    <cfRule type="expression" dxfId="186" priority="55" stopIfTrue="1">
      <formula>AND(J38="",OR(I38&lt;&gt;"",L38&lt;&gt;""))</formula>
    </cfRule>
  </conditionalFormatting>
  <conditionalFormatting sqref="I38">
    <cfRule type="expression" dxfId="185" priority="56" stopIfTrue="1">
      <formula>AND(I38="",OR(G38&lt;&gt;"",J38&lt;&gt;""))</formula>
    </cfRule>
  </conditionalFormatting>
  <conditionalFormatting sqref="J43">
    <cfRule type="expression" dxfId="184" priority="53" stopIfTrue="1">
      <formula>AND(J43="",OR(I43&lt;&gt;"",L43&lt;&gt;""))</formula>
    </cfRule>
  </conditionalFormatting>
  <conditionalFormatting sqref="I43">
    <cfRule type="expression" dxfId="183" priority="54" stopIfTrue="1">
      <formula>AND(I43="",OR(G43&lt;&gt;"",J43&lt;&gt;""))</formula>
    </cfRule>
  </conditionalFormatting>
  <conditionalFormatting sqref="J47">
    <cfRule type="expression" dxfId="182" priority="51" stopIfTrue="1">
      <formula>AND(J47="",OR(I47&lt;&gt;"",L47&lt;&gt;""))</formula>
    </cfRule>
  </conditionalFormatting>
  <conditionalFormatting sqref="I47">
    <cfRule type="expression" dxfId="181" priority="52" stopIfTrue="1">
      <formula>AND(I47="",OR(G47&lt;&gt;"",J47&lt;&gt;""))</formula>
    </cfRule>
  </conditionalFormatting>
  <conditionalFormatting sqref="J49">
    <cfRule type="expression" dxfId="180" priority="49" stopIfTrue="1">
      <formula>AND(J49="",OR(I49&lt;&gt;"",L49&lt;&gt;""))</formula>
    </cfRule>
  </conditionalFormatting>
  <conditionalFormatting sqref="I49">
    <cfRule type="expression" dxfId="179" priority="50" stopIfTrue="1">
      <formula>AND(I49="",OR(G49&lt;&gt;"",J49&lt;&gt;""))</formula>
    </cfRule>
  </conditionalFormatting>
  <conditionalFormatting sqref="Q38">
    <cfRule type="expression" dxfId="178" priority="47" stopIfTrue="1">
      <formula>AND(Q38="",OR(L38&lt;&gt;"",R38&lt;&gt;""))</formula>
    </cfRule>
  </conditionalFormatting>
  <conditionalFormatting sqref="R38">
    <cfRule type="expression" dxfId="177" priority="48" stopIfTrue="1">
      <formula>AND(R38="",OR(Q38&lt;&gt;"",T38&lt;&gt;""))</formula>
    </cfRule>
  </conditionalFormatting>
  <conditionalFormatting sqref="Q43">
    <cfRule type="expression" dxfId="176" priority="45" stopIfTrue="1">
      <formula>AND(Q43="",OR(L43&lt;&gt;"",R43&lt;&gt;""))</formula>
    </cfRule>
  </conditionalFormatting>
  <conditionalFormatting sqref="R43">
    <cfRule type="expression" dxfId="175" priority="46" stopIfTrue="1">
      <formula>AND(R43="",OR(Q43&lt;&gt;"",T43&lt;&gt;""))</formula>
    </cfRule>
  </conditionalFormatting>
  <conditionalFormatting sqref="Q47">
    <cfRule type="expression" dxfId="174" priority="43" stopIfTrue="1">
      <formula>AND(Q47="",OR(L47&lt;&gt;"",R47&lt;&gt;""))</formula>
    </cfRule>
  </conditionalFormatting>
  <conditionalFormatting sqref="R47">
    <cfRule type="expression" dxfId="173" priority="44" stopIfTrue="1">
      <formula>AND(R47="",OR(Q47&lt;&gt;"",T47&lt;&gt;""))</formula>
    </cfRule>
  </conditionalFormatting>
  <conditionalFormatting sqref="Q49">
    <cfRule type="expression" dxfId="172" priority="41" stopIfTrue="1">
      <formula>AND(Q49="",OR(L49&lt;&gt;"",R49&lt;&gt;""))</formula>
    </cfRule>
  </conditionalFormatting>
  <conditionalFormatting sqref="R49">
    <cfRule type="expression" dxfId="171" priority="42" stopIfTrue="1">
      <formula>AND(R49="",OR(Q49&lt;&gt;"",T49&lt;&gt;""))</formula>
    </cfRule>
  </conditionalFormatting>
  <conditionalFormatting sqref="S54">
    <cfRule type="cellIs" dxfId="170" priority="28" stopIfTrue="1" operator="equal">
      <formula>""</formula>
    </cfRule>
    <cfRule type="expression" dxfId="169" priority="29" stopIfTrue="1">
      <formula>OR(AND(C54="☑",AND(M54&lt;&gt;"☑",S54&lt;&gt;"☑")),AND(M54="☑",S54="☑"),AND(C57="☑",S54="☑"))</formula>
    </cfRule>
  </conditionalFormatting>
  <conditionalFormatting sqref="M54">
    <cfRule type="cellIs" dxfId="168" priority="30" stopIfTrue="1" operator="equal">
      <formula>""</formula>
    </cfRule>
    <cfRule type="expression" dxfId="167" priority="31" stopIfTrue="1">
      <formula>OR(AND(C54="☑",AND(M54&lt;&gt;"☑",S54&lt;&gt;"☑")),AND(M54="☑",S54="☑"),AND(C57="☑",M54="☑"))</formula>
    </cfRule>
  </conditionalFormatting>
  <conditionalFormatting sqref="C54">
    <cfRule type="cellIs" dxfId="166" priority="32" stopIfTrue="1" operator="equal">
      <formula>""</formula>
    </cfRule>
    <cfRule type="expression" dxfId="165" priority="33" stopIfTrue="1">
      <formula>OR(AND(C54="☑",C57="☑"),AND(C54&lt;&gt;"☑",OR(M54="☑",S54="☑")))</formula>
    </cfRule>
    <cfRule type="expression" dxfId="164" priority="34" stopIfTrue="1">
      <formula>$C$54=$C$57</formula>
    </cfRule>
  </conditionalFormatting>
  <conditionalFormatting sqref="C57">
    <cfRule type="cellIs" dxfId="163" priority="35" stopIfTrue="1" operator="equal">
      <formula>""</formula>
    </cfRule>
    <cfRule type="expression" dxfId="162" priority="36" stopIfTrue="1">
      <formula>OR(AND(C54="☑",C57="☑"),AND(C57="☑",OR(M54="☑",S54="☑")))</formula>
    </cfRule>
    <cfRule type="expression" dxfId="161" priority="37" stopIfTrue="1">
      <formula>$C$54=$C$57</formula>
    </cfRule>
  </conditionalFormatting>
  <conditionalFormatting sqref="D55">
    <cfRule type="cellIs" dxfId="160" priority="38" stopIfTrue="1" operator="equal">
      <formula>""</formula>
    </cfRule>
    <cfRule type="expression" dxfId="159" priority="39" stopIfTrue="1">
      <formula>OR(AND(D55="☑",D57="☑"),AND(D55&lt;&gt;"☑",OR(N55="☑",T55="☑")))</formula>
    </cfRule>
    <cfRule type="expression" dxfId="158" priority="40" stopIfTrue="1">
      <formula>OR(AND(C54="☑",D55="☐",D56="☐"),AND(C54="☑",D55="☑",D56="☑"),AND(C57="☑",D55="☑"))</formula>
    </cfRule>
  </conditionalFormatting>
  <conditionalFormatting sqref="L33 T33 V33 N33">
    <cfRule type="expression" dxfId="157" priority="26" stopIfTrue="1">
      <formula>AND($C33="☑",L33="")</formula>
    </cfRule>
    <cfRule type="expression" dxfId="156" priority="27" stopIfTrue="1">
      <formula>AND($C33="☐",L33&lt;&gt;"")</formula>
    </cfRule>
  </conditionalFormatting>
  <conditionalFormatting sqref="V37 N37">
    <cfRule type="expression" dxfId="155" priority="24" stopIfTrue="1">
      <formula>AND($C37="☑",N37="")</formula>
    </cfRule>
    <cfRule type="expression" dxfId="154" priority="25" stopIfTrue="1">
      <formula>AND($C37="☐",N37&lt;&gt;"")</formula>
    </cfRule>
  </conditionalFormatting>
  <conditionalFormatting sqref="V41 N41">
    <cfRule type="expression" dxfId="153" priority="18" stopIfTrue="1">
      <formula>AND($C41="☑",N41="")</formula>
    </cfRule>
    <cfRule type="expression" dxfId="152" priority="19" stopIfTrue="1">
      <formula>AND($C41="☐",N41&lt;&gt;"")</formula>
    </cfRule>
  </conditionalFormatting>
  <conditionalFormatting sqref="N42">
    <cfRule type="expression" dxfId="151" priority="20" stopIfTrue="1">
      <formula>AND($C41="☑",N42="")</formula>
    </cfRule>
    <cfRule type="expression" dxfId="150" priority="21" stopIfTrue="1">
      <formula>AND($C41="☐",N42&lt;&gt;"")</formula>
    </cfRule>
  </conditionalFormatting>
  <conditionalFormatting sqref="V42">
    <cfRule type="expression" dxfId="149" priority="22" stopIfTrue="1">
      <formula>AND($C$41="☑",V42="")</formula>
    </cfRule>
    <cfRule type="expression" dxfId="148" priority="23" stopIfTrue="1">
      <formula>AND(#REF!="☐",V42&lt;&gt;"")</formula>
    </cfRule>
  </conditionalFormatting>
  <conditionalFormatting sqref="B12">
    <cfRule type="expression" dxfId="147" priority="92" stopIfTrue="1">
      <formula>AND(B12&lt;&gt;"☑",OR(#REF!="☑",#REF!="☑",#REF!="☑",C14="☑",C15="☑"))</formula>
    </cfRule>
    <cfRule type="cellIs" dxfId="146" priority="93" stopIfTrue="1" operator="equal">
      <formula>""</formula>
    </cfRule>
  </conditionalFormatting>
  <conditionalFormatting sqref="D24">
    <cfRule type="expression" dxfId="145" priority="94" stopIfTrue="1">
      <formula>OR(AND(D24="",B10="☑"),AND(D24&lt;&gt;"",B10="☐"))</formula>
    </cfRule>
  </conditionalFormatting>
  <conditionalFormatting sqref="D29">
    <cfRule type="expression" dxfId="144" priority="95" stopIfTrue="1">
      <formula>OR(AND(D29="",B11="☑"),AND(D29&lt;&gt;"",B11="☐"))</formula>
    </cfRule>
  </conditionalFormatting>
  <conditionalFormatting sqref="D34">
    <cfRule type="expression" dxfId="143" priority="96" stopIfTrue="1">
      <formula>OR(AND(D34="",$C$33="☑"),AND(D34&lt;&gt;"",$C$33="☐"))</formula>
    </cfRule>
  </conditionalFormatting>
  <conditionalFormatting sqref="D38">
    <cfRule type="expression" dxfId="142" priority="97" stopIfTrue="1">
      <formula>OR(AND(D38="",$C$37="☑"),AND(D38&lt;&gt;"",$C$37="☐"))</formula>
    </cfRule>
  </conditionalFormatting>
  <conditionalFormatting sqref="L60">
    <cfRule type="expression" dxfId="141" priority="14" stopIfTrue="1">
      <formula>AND(L60="",OR(J60&lt;&gt;"",Q60&lt;&gt;""))</formula>
    </cfRule>
  </conditionalFormatting>
  <conditionalFormatting sqref="Q60">
    <cfRule type="expression" dxfId="140" priority="15" stopIfTrue="1">
      <formula>AND(Q60="",OR(L60&lt;&gt;"",R60&lt;&gt;""))</formula>
    </cfRule>
  </conditionalFormatting>
  <conditionalFormatting sqref="R60 J60">
    <cfRule type="expression" dxfId="139" priority="16" stopIfTrue="1">
      <formula>AND(J60="",OR(I60&lt;&gt;"",L60&lt;&gt;""))</formula>
    </cfRule>
  </conditionalFormatting>
  <conditionalFormatting sqref="T60">
    <cfRule type="expression" dxfId="138" priority="17" stopIfTrue="1">
      <formula>AND(T60="",R60&lt;&gt;"")</formula>
    </cfRule>
  </conditionalFormatting>
  <conditionalFormatting sqref="W60">
    <cfRule type="expression" dxfId="137" priority="13" stopIfTrue="1">
      <formula>X60&lt;0</formula>
    </cfRule>
  </conditionalFormatting>
  <conditionalFormatting sqref="L61">
    <cfRule type="expression" dxfId="136" priority="9" stopIfTrue="1">
      <formula>AND(L61="",OR(J61&lt;&gt;"",Q61&lt;&gt;""))</formula>
    </cfRule>
  </conditionalFormatting>
  <conditionalFormatting sqref="Q61">
    <cfRule type="expression" dxfId="135" priority="10" stopIfTrue="1">
      <formula>AND(Q61="",OR(L61&lt;&gt;"",R61&lt;&gt;""))</formula>
    </cfRule>
  </conditionalFormatting>
  <conditionalFormatting sqref="R61 J61">
    <cfRule type="expression" dxfId="134" priority="11" stopIfTrue="1">
      <formula>AND(J61="",OR(I61&lt;&gt;"",L61&lt;&gt;""))</formula>
    </cfRule>
  </conditionalFormatting>
  <conditionalFormatting sqref="T61">
    <cfRule type="expression" dxfId="133" priority="12" stopIfTrue="1">
      <formula>AND(T61="",R61&lt;&gt;"")</formula>
    </cfRule>
  </conditionalFormatting>
  <conditionalFormatting sqref="W61">
    <cfRule type="expression" dxfId="132" priority="8" stopIfTrue="1">
      <formula>X61&lt;0</formula>
    </cfRule>
  </conditionalFormatting>
  <conditionalFormatting sqref="D56">
    <cfRule type="cellIs" dxfId="131" priority="98" stopIfTrue="1" operator="equal">
      <formula>""</formula>
    </cfRule>
    <cfRule type="expression" dxfId="130" priority="99" stopIfTrue="1">
      <formula>OR(AND(D56="☑",#REF!="☑"),AND(D56&lt;&gt;"☑",OR(N56="☑",T56="☑")))</formula>
    </cfRule>
    <cfRule type="expression" dxfId="129" priority="100" stopIfTrue="1">
      <formula>OR(AND(C54="☑",D55="☐",D56="☐"),AND(C54="☑",D55="☑",D56="☑"),AND(C57="☑",D56="☑"))</formula>
    </cfRule>
  </conditionalFormatting>
  <conditionalFormatting sqref="C33">
    <cfRule type="cellIs" dxfId="128" priority="101" stopIfTrue="1" operator="equal">
      <formula>""</formula>
    </cfRule>
    <cfRule type="expression" dxfId="127" priority="102" stopIfTrue="1">
      <formula>AND(C33&lt;&gt;"☑",OR(L33&lt;&gt;"",N33&lt;&gt;"",T33&lt;&gt;"",V33&lt;&gt;"",D63&lt;&gt;""))</formula>
    </cfRule>
  </conditionalFormatting>
  <conditionalFormatting sqref="C37">
    <cfRule type="cellIs" dxfId="126" priority="103" stopIfTrue="1" operator="equal">
      <formula>""</formula>
    </cfRule>
    <cfRule type="expression" dxfId="125" priority="104" stopIfTrue="1">
      <formula>AND(C37&lt;&gt;"☑",OR(N37&lt;&gt;"",V37&lt;&gt;"",D69&lt;&gt;""))</formula>
    </cfRule>
  </conditionalFormatting>
  <conditionalFormatting sqref="C41">
    <cfRule type="cellIs" dxfId="124" priority="105" stopIfTrue="1" operator="equal">
      <formula>""</formula>
    </cfRule>
    <cfRule type="expression" dxfId="123" priority="106" stopIfTrue="1">
      <formula>AND(C41&lt;&gt;"☑",OR(N41&lt;&gt;"",V41&lt;&gt;"",N42&lt;&gt;"",V42&lt;&gt;"",D75&lt;&gt;""))</formula>
    </cfRule>
  </conditionalFormatting>
  <conditionalFormatting sqref="T41">
    <cfRule type="expression" dxfId="122" priority="6">
      <formula>AND($C$41="☐",$T$41&lt;&gt;"")</formula>
    </cfRule>
    <cfRule type="expression" dxfId="121" priority="7">
      <formula>AND($C$41="☑",$T$41="")</formula>
    </cfRule>
  </conditionalFormatting>
  <conditionalFormatting sqref="O2:U2">
    <cfRule type="expression" dxfId="120" priority="107" stopIfTrue="1">
      <formula>OR(AND(O2="",D19&lt;&gt;""),AND(O2="",V2&lt;&gt;""))</formula>
    </cfRule>
  </conditionalFormatting>
  <conditionalFormatting sqref="K2:N2">
    <cfRule type="expression" dxfId="119" priority="109">
      <formula>OR(AND(K2="",D19&lt;&gt;""),AND(K2="",O2&lt;&gt;""))</formula>
    </cfRule>
  </conditionalFormatting>
  <conditionalFormatting sqref="B10">
    <cfRule type="expression" dxfId="118" priority="2" stopIfTrue="1">
      <formula>AND(D28&lt;&gt;"",B10&lt;&gt;"☑")</formula>
    </cfRule>
    <cfRule type="cellIs" dxfId="117" priority="3" stopIfTrue="1" operator="equal">
      <formula>""</formula>
    </cfRule>
  </conditionalFormatting>
  <conditionalFormatting sqref="D20:D22 D25:D27 D30 D35 D39 D44">
    <cfRule type="expression" dxfId="116" priority="77" stopIfTrue="1">
      <formula>AND($D20&lt;&gt;"",$D19="")</formula>
    </cfRule>
  </conditionalFormatting>
  <conditionalFormatting sqref="D19:D21 D24:D26 D29 D34 D38 D43">
    <cfRule type="expression" dxfId="115" priority="89" stopIfTrue="1">
      <formula>AND($D19="",$D20&lt;&gt;"")</formula>
    </cfRule>
  </conditionalFormatting>
  <dataValidations count="9">
    <dataValidation type="list" allowBlank="1" showInputMessage="1" showErrorMessage="1" sqref="J29:J30 J47 J24:J27 R38:R39 J49:J51 R43:R44 J38:J39 J19:J22 J34:J35 R34:R35 R49:R51 R24:R27 R29:R30 R47 R19:R22 J43:J44 J60:J61 R60:R61">
      <formula1>"1,2,3,4,5,6,7,8,9,10,11,12"</formula1>
    </dataValidation>
    <dataValidation type="list" allowBlank="1" showInputMessage="1" showErrorMessage="1" sqref="T33 L33">
      <formula1>"7,8,9"</formula1>
    </dataValidation>
    <dataValidation imeMode="disabled" allowBlank="1" showInputMessage="1" showErrorMessage="1" sqref="T60:T61 L49:L51 L47 T43:T44 T49:T51 T38:T39 L38:L39 L29:L30 L34:L35 T34:T35 T29:T30 T24:T27 L24:L27 L19:L22 T19:T22 T47 L43:L44 L60:L61 V2:W2"/>
    <dataValidation type="whole" imeMode="disabled" allowBlank="1" showInputMessage="1" showErrorMessage="1" sqref="N33 V33 N37 V37 N42 V41:V42">
      <formula1>1</formula1>
      <formula2>31</formula2>
    </dataValidation>
    <dataValidation type="whole" imeMode="disabled" allowBlank="1" showInputMessage="1" showErrorMessage="1" sqref="N41">
      <formula1>1</formula1>
      <formula2>30</formula2>
    </dataValidation>
    <dataValidation type="list" allowBlank="1" showInputMessage="1" showErrorMessage="1" sqref="C54:C57 C41 C37 C33 D55:D56 C14:C15 M54:M56 S54:S56 B10:B12">
      <formula1>"☐,☑"</formula1>
    </dataValidation>
    <dataValidation type="list" allowBlank="1" showInputMessage="1" showErrorMessage="1" sqref="D29:D30 D43:D44 D38:D39 I14 D34:D35 D19:D22 D24:D27">
      <formula1>$AC$3:$AC$9</formula1>
    </dataValidation>
    <dataValidation type="list" allowBlank="1" showInputMessage="1" showErrorMessage="1" sqref="G29:G30 E43:E44 G19:G22 E34:E35 G34:G35 E19:E22 E29:E30 E38:E39 G38:G39 E24:E27 G24:G27 G43:G44">
      <formula1>$AA$3:$AA$9</formula1>
    </dataValidation>
    <dataValidation type="list" allowBlank="1" showInputMessage="1" showErrorMessage="1" sqref="I38:I39 Q47 I49:I51 I34:I35 Q38:Q39 Q19:Q22 Q43:Q44 Q24:Q27 Q49:Q51 Q34:Q35 I24:I27 I47 I43:I44 I60:I61 Q60:Q61">
      <formula1>"午前,午後"</formula1>
    </dataValidation>
  </dataValidations>
  <pageMargins left="0.47244094488188981" right="0.47244094488188981" top="0.51181102362204722" bottom="0.59055118110236227" header="0.31496062992125984" footer="0.31496062992125984"/>
  <pageSetup paperSize="9" scale="74" orientation="portrait" blackAndWhite="1" r:id="rId1"/>
  <headerFooter alignWithMargins="0">
    <oddFooter>&amp;C&amp;14 1</oddFooter>
  </headerFooter>
  <colBreaks count="1" manualBreakCount="1">
    <brk id="23" max="59" man="1"/>
  </colBreaks>
  <legacyDrawing r:id="rId2"/>
  <extLst>
    <ext xmlns:x14="http://schemas.microsoft.com/office/spreadsheetml/2009/9/main" uri="{78C0D931-6437-407d-A8EE-F0AAD7539E65}">
      <x14:conditionalFormattings>
        <x14:conditionalFormatting xmlns:xm="http://schemas.microsoft.com/office/excel/2006/main">
          <x14:cfRule type="expression" priority="5" id="{E47CC0E6-F674-4410-9994-E5D7FEDEC5CD}">
            <xm:f>AND(I59="",一番最初に入力!$C$7&gt;70000)</xm:f>
            <x14:dxf>
              <fill>
                <patternFill>
                  <bgColor rgb="FFFF0000"/>
                </patternFill>
              </fill>
            </x14:dxf>
          </x14:cfRule>
          <xm:sqref>I59:J59</xm:sqref>
        </x14:conditionalFormatting>
        <x14:conditionalFormatting xmlns:xm="http://schemas.microsoft.com/office/excel/2006/main">
          <x14:cfRule type="expression" priority="4" id="{635A33FB-0518-4240-921D-C2BE5CD098FA}">
            <xm:f>AND($I$60="",一番最初に入力!$C$7&gt;70000)</xm:f>
            <x14:dxf>
              <fill>
                <patternFill>
                  <bgColor rgb="FFFF0000"/>
                </patternFill>
              </fill>
            </x14:dxf>
          </x14:cfRule>
          <xm:sqref>I60</xm:sqref>
        </x14:conditionalFormatting>
        <x14:conditionalFormatting xmlns:xm="http://schemas.microsoft.com/office/excel/2006/main">
          <x14:cfRule type="expression" priority="1" id="{703AEE4F-3DCA-41D5-BA45-1BF1C7332312}">
            <xm:f>AND(I61="",一番最初に入力!$C$7&gt;70000)</xm:f>
            <x14:dxf>
              <fill>
                <patternFill>
                  <bgColor rgb="FFFF0000"/>
                </patternFill>
              </fill>
            </x14:dxf>
          </x14:cfRule>
          <xm:sqref>I61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showGridLines="0" view="pageBreakPreview" zoomScale="85" zoomScaleNormal="75" zoomScaleSheetLayoutView="85" workbookViewId="0">
      <selection activeCell="G7" sqref="G7:H7"/>
    </sheetView>
  </sheetViews>
  <sheetFormatPr defaultRowHeight="14.25"/>
  <cols>
    <col min="1" max="1" width="4.625" style="1" customWidth="1"/>
    <col min="2" max="2" width="23.125" style="1" customWidth="1"/>
    <col min="3" max="3" width="12.625" style="1" customWidth="1"/>
    <col min="4" max="4" width="12.625" style="241" customWidth="1"/>
    <col min="5" max="5" width="11.75" style="1" customWidth="1"/>
    <col min="6" max="6" width="12.25" style="1" customWidth="1"/>
    <col min="7" max="7" width="5.75" style="1" customWidth="1"/>
    <col min="8" max="8" width="13.125" style="1" customWidth="1"/>
    <col min="9" max="9" width="5.875" style="1" customWidth="1"/>
    <col min="10" max="10" width="13.125" style="1" bestFit="1" customWidth="1"/>
    <col min="11" max="14" width="9" style="1" hidden="1" customWidth="1"/>
    <col min="15" max="16384" width="9" style="1"/>
  </cols>
  <sheetData>
    <row r="1" spans="1:15" ht="20.25" customHeight="1">
      <c r="A1" s="87" t="s">
        <v>275</v>
      </c>
      <c r="B1" s="128"/>
      <c r="C1" s="128"/>
      <c r="D1" s="240"/>
      <c r="E1" s="128"/>
      <c r="F1" s="128"/>
      <c r="G1" s="128"/>
      <c r="H1" s="128"/>
      <c r="I1" s="128"/>
      <c r="J1" s="136" t="str">
        <f>IF('実績報告書１ページ '!V2="","",'実績報告書１ページ '!V2&amp;"_"&amp;'実績報告書１ページ '!O2)</f>
        <v/>
      </c>
    </row>
    <row r="2" spans="1:15" ht="20.25" customHeight="1">
      <c r="A2" s="128"/>
      <c r="B2" s="128" t="s">
        <v>104</v>
      </c>
      <c r="D2" s="4" t="str">
        <f>'実績報告書１ページ '!B10</f>
        <v>☐</v>
      </c>
      <c r="E2" s="129" t="s">
        <v>138</v>
      </c>
      <c r="F2" s="79" t="s">
        <v>48</v>
      </c>
      <c r="G2" s="66"/>
      <c r="H2" s="13" t="s">
        <v>49</v>
      </c>
      <c r="I2" s="128"/>
      <c r="J2" s="128"/>
      <c r="L2" s="1" t="s">
        <v>156</v>
      </c>
    </row>
    <row r="3" spans="1:15" ht="20.25" customHeight="1">
      <c r="A3" s="128"/>
      <c r="B3" s="128"/>
      <c r="D3" s="4" t="str">
        <f>'実績報告書１ページ '!B11</f>
        <v>☐</v>
      </c>
      <c r="E3" s="129" t="s">
        <v>137</v>
      </c>
      <c r="F3" s="79" t="s">
        <v>48</v>
      </c>
      <c r="G3" s="66"/>
      <c r="H3" s="13" t="s">
        <v>49</v>
      </c>
      <c r="I3" s="128"/>
      <c r="J3" s="128"/>
      <c r="L3" s="1" t="s">
        <v>126</v>
      </c>
      <c r="N3" s="137"/>
    </row>
    <row r="4" spans="1:15" ht="20.25" customHeight="1">
      <c r="A4" s="128"/>
      <c r="B4" s="128"/>
      <c r="D4" s="4" t="str">
        <f>'実績報告書１ページ '!B12</f>
        <v>☐</v>
      </c>
      <c r="E4" s="129" t="s">
        <v>231</v>
      </c>
      <c r="F4" s="79" t="s">
        <v>48</v>
      </c>
      <c r="G4" s="66"/>
      <c r="H4" s="13" t="s">
        <v>49</v>
      </c>
      <c r="I4" s="128"/>
      <c r="J4" s="128"/>
    </row>
    <row r="5" spans="1:15" ht="6.75" customHeight="1" thickBot="1">
      <c r="A5" s="128"/>
      <c r="B5" s="128"/>
      <c r="C5" s="4"/>
      <c r="D5" s="4"/>
      <c r="E5" s="128"/>
      <c r="F5" s="128"/>
      <c r="G5" s="128"/>
      <c r="H5" s="4"/>
      <c r="I5" s="128"/>
      <c r="J5" s="128"/>
      <c r="L5" s="1" t="s">
        <v>50</v>
      </c>
    </row>
    <row r="6" spans="1:15" ht="50.1" customHeight="1">
      <c r="A6" s="128"/>
      <c r="B6" s="40" t="s">
        <v>181</v>
      </c>
      <c r="C6" s="127" t="s">
        <v>125</v>
      </c>
      <c r="D6" s="245" t="s">
        <v>302</v>
      </c>
      <c r="E6" s="697" t="s">
        <v>151</v>
      </c>
      <c r="F6" s="698"/>
      <c r="G6" s="697" t="s">
        <v>127</v>
      </c>
      <c r="H6" s="698"/>
      <c r="I6" s="701" t="s">
        <v>139</v>
      </c>
      <c r="J6" s="702"/>
      <c r="L6" s="1" t="s">
        <v>152</v>
      </c>
    </row>
    <row r="7" spans="1:15" ht="32.25" customHeight="1">
      <c r="A7" s="128"/>
      <c r="B7" s="214"/>
      <c r="C7" s="71"/>
      <c r="D7" s="244"/>
      <c r="E7" s="699"/>
      <c r="F7" s="700"/>
      <c r="G7" s="699"/>
      <c r="H7" s="700"/>
      <c r="I7" s="710"/>
      <c r="J7" s="711"/>
      <c r="K7" s="5"/>
      <c r="L7" s="5"/>
      <c r="M7" s="5"/>
    </row>
    <row r="8" spans="1:15" ht="32.25" customHeight="1">
      <c r="A8" s="128"/>
      <c r="B8" s="214"/>
      <c r="C8" s="71"/>
      <c r="D8" s="244"/>
      <c r="E8" s="699"/>
      <c r="F8" s="700"/>
      <c r="G8" s="699"/>
      <c r="H8" s="700"/>
      <c r="I8" s="710"/>
      <c r="J8" s="711"/>
      <c r="K8" s="5"/>
      <c r="L8" s="5" t="s">
        <v>51</v>
      </c>
      <c r="M8" s="5"/>
    </row>
    <row r="9" spans="1:15" ht="32.25" customHeight="1">
      <c r="A9" s="128"/>
      <c r="B9" s="214"/>
      <c r="C9" s="71"/>
      <c r="D9" s="244"/>
      <c r="E9" s="699"/>
      <c r="F9" s="700"/>
      <c r="G9" s="699"/>
      <c r="H9" s="700"/>
      <c r="I9" s="710"/>
      <c r="J9" s="711"/>
      <c r="K9" s="5"/>
      <c r="L9" s="5" t="s">
        <v>52</v>
      </c>
      <c r="M9" s="5"/>
    </row>
    <row r="10" spans="1:15" ht="32.25" customHeight="1">
      <c r="A10" s="128"/>
      <c r="B10" s="214"/>
      <c r="C10" s="71"/>
      <c r="D10" s="244"/>
      <c r="E10" s="699"/>
      <c r="F10" s="700"/>
      <c r="G10" s="699"/>
      <c r="H10" s="700"/>
      <c r="I10" s="710"/>
      <c r="J10" s="711"/>
      <c r="K10" s="5"/>
      <c r="L10" s="5"/>
      <c r="M10" s="5"/>
    </row>
    <row r="11" spans="1:15" ht="32.25" customHeight="1">
      <c r="A11" s="128"/>
      <c r="B11" s="214"/>
      <c r="C11" s="71"/>
      <c r="D11" s="244"/>
      <c r="E11" s="699"/>
      <c r="F11" s="700"/>
      <c r="G11" s="699"/>
      <c r="H11" s="700"/>
      <c r="I11" s="710"/>
      <c r="J11" s="711"/>
      <c r="K11" s="5"/>
      <c r="L11" s="5" t="s">
        <v>106</v>
      </c>
      <c r="M11" s="5"/>
    </row>
    <row r="12" spans="1:15" ht="32.25" customHeight="1">
      <c r="A12" s="128"/>
      <c r="B12" s="214"/>
      <c r="C12" s="71"/>
      <c r="D12" s="244"/>
      <c r="E12" s="699"/>
      <c r="F12" s="700"/>
      <c r="G12" s="699"/>
      <c r="H12" s="700"/>
      <c r="I12" s="710"/>
      <c r="J12" s="711"/>
      <c r="K12" s="5"/>
      <c r="L12" s="5"/>
      <c r="M12" s="5"/>
    </row>
    <row r="13" spans="1:15" ht="32.25" customHeight="1">
      <c r="A13" s="128"/>
      <c r="B13" s="214"/>
      <c r="C13" s="71"/>
      <c r="D13" s="244"/>
      <c r="E13" s="699"/>
      <c r="F13" s="700"/>
      <c r="G13" s="699"/>
      <c r="H13" s="700"/>
      <c r="I13" s="710"/>
      <c r="J13" s="711"/>
      <c r="K13" s="5"/>
      <c r="L13" s="5"/>
      <c r="M13" s="5"/>
    </row>
    <row r="14" spans="1:15" ht="32.25" customHeight="1" thickBot="1">
      <c r="A14" s="128"/>
      <c r="B14" s="214"/>
      <c r="C14" s="71"/>
      <c r="D14" s="244"/>
      <c r="E14" s="699"/>
      <c r="F14" s="700"/>
      <c r="G14" s="699"/>
      <c r="H14" s="700"/>
      <c r="I14" s="714"/>
      <c r="J14" s="715"/>
      <c r="K14" s="5"/>
      <c r="L14" s="5"/>
      <c r="M14" s="5"/>
      <c r="N14" s="5"/>
      <c r="O14" s="5"/>
    </row>
    <row r="15" spans="1:15" ht="60" customHeight="1">
      <c r="A15" s="128"/>
      <c r="B15" s="730" t="s">
        <v>303</v>
      </c>
      <c r="C15" s="730"/>
      <c r="D15" s="730"/>
      <c r="E15" s="730"/>
      <c r="F15" s="730"/>
      <c r="G15" s="730"/>
      <c r="H15" s="730"/>
      <c r="I15" s="730"/>
      <c r="J15" s="730"/>
    </row>
    <row r="16" spans="1:15" s="246" customFormat="1" ht="20.25" customHeight="1">
      <c r="A16" s="229"/>
      <c r="B16" s="737" t="s">
        <v>304</v>
      </c>
      <c r="C16" s="738"/>
      <c r="D16" s="738"/>
      <c r="E16" s="738"/>
      <c r="F16" s="738"/>
      <c r="G16" s="738"/>
      <c r="H16" s="738"/>
      <c r="I16" s="738"/>
      <c r="J16" s="739"/>
    </row>
    <row r="17" spans="1:10" s="246" customFormat="1" ht="20.25" customHeight="1">
      <c r="A17" s="229"/>
      <c r="B17" s="731" t="s">
        <v>305</v>
      </c>
      <c r="C17" s="732"/>
      <c r="D17" s="732"/>
      <c r="E17" s="732"/>
      <c r="F17" s="732"/>
      <c r="G17" s="732"/>
      <c r="H17" s="732"/>
      <c r="I17" s="732"/>
      <c r="J17" s="733"/>
    </row>
    <row r="18" spans="1:10" s="246" customFormat="1" ht="20.25" customHeight="1">
      <c r="A18" s="229"/>
      <c r="B18" s="731" t="s">
        <v>306</v>
      </c>
      <c r="C18" s="732"/>
      <c r="D18" s="732"/>
      <c r="E18" s="732"/>
      <c r="F18" s="732"/>
      <c r="G18" s="732"/>
      <c r="H18" s="732"/>
      <c r="I18" s="732"/>
      <c r="J18" s="733"/>
    </row>
    <row r="19" spans="1:10" s="246" customFormat="1" ht="35.1" customHeight="1">
      <c r="A19" s="229"/>
      <c r="B19" s="731" t="s">
        <v>307</v>
      </c>
      <c r="C19" s="732"/>
      <c r="D19" s="732"/>
      <c r="E19" s="732"/>
      <c r="F19" s="732"/>
      <c r="G19" s="732"/>
      <c r="H19" s="732"/>
      <c r="I19" s="732"/>
      <c r="J19" s="733"/>
    </row>
    <row r="20" spans="1:10" s="246" customFormat="1" ht="35.1" customHeight="1">
      <c r="A20" s="229"/>
      <c r="B20" s="734" t="s">
        <v>308</v>
      </c>
      <c r="C20" s="735"/>
      <c r="D20" s="735"/>
      <c r="E20" s="735"/>
      <c r="F20" s="735"/>
      <c r="G20" s="735"/>
      <c r="H20" s="735"/>
      <c r="I20" s="735"/>
      <c r="J20" s="736"/>
    </row>
    <row r="21" spans="1:10" ht="48.75" customHeight="1">
      <c r="A21" s="128"/>
      <c r="B21" s="716" t="s">
        <v>234</v>
      </c>
      <c r="C21" s="716"/>
      <c r="D21" s="716"/>
      <c r="E21" s="716"/>
      <c r="F21" s="716"/>
      <c r="G21" s="716"/>
      <c r="H21" s="716"/>
      <c r="I21" s="716"/>
      <c r="J21" s="716"/>
    </row>
    <row r="22" spans="1:10" ht="34.5" customHeight="1">
      <c r="A22" s="128"/>
      <c r="B22" s="716" t="s">
        <v>281</v>
      </c>
      <c r="C22" s="716"/>
      <c r="D22" s="716"/>
      <c r="E22" s="716"/>
      <c r="F22" s="716"/>
      <c r="G22" s="716"/>
      <c r="H22" s="716"/>
      <c r="I22" s="716"/>
      <c r="J22" s="716"/>
    </row>
    <row r="23" spans="1:10" ht="23.25" customHeight="1">
      <c r="A23" s="128"/>
      <c r="B23" s="128"/>
      <c r="C23" s="128"/>
      <c r="D23" s="240"/>
      <c r="E23" s="128"/>
      <c r="F23" s="128"/>
      <c r="G23" s="128"/>
      <c r="H23" s="128"/>
      <c r="I23" s="128"/>
      <c r="J23" s="128"/>
    </row>
    <row r="24" spans="1:10" ht="18.75" customHeight="1">
      <c r="A24" s="87" t="s">
        <v>276</v>
      </c>
      <c r="B24" s="128"/>
      <c r="C24" s="128"/>
      <c r="D24" s="240"/>
      <c r="E24" s="128"/>
      <c r="F24" s="128"/>
      <c r="G24" s="128"/>
      <c r="H24" s="128"/>
      <c r="I24" s="128"/>
      <c r="J24" s="128"/>
    </row>
    <row r="25" spans="1:10" ht="39" customHeight="1" thickBot="1">
      <c r="A25" s="138"/>
      <c r="B25" s="726" t="s">
        <v>183</v>
      </c>
      <c r="C25" s="726"/>
      <c r="D25" s="726"/>
      <c r="E25" s="726"/>
      <c r="F25" s="726"/>
      <c r="G25" s="726"/>
      <c r="H25" s="726"/>
      <c r="I25" s="726"/>
      <c r="J25" s="726"/>
    </row>
    <row r="26" spans="1:10" ht="20.25" customHeight="1" thickBot="1">
      <c r="A26" s="128"/>
      <c r="B26" s="727" t="s">
        <v>0</v>
      </c>
      <c r="C26" s="728"/>
      <c r="D26" s="728"/>
      <c r="E26" s="728"/>
      <c r="F26" s="729"/>
      <c r="G26" s="707" t="s">
        <v>1</v>
      </c>
      <c r="H26" s="708"/>
      <c r="I26" s="708"/>
      <c r="J26" s="709"/>
    </row>
    <row r="27" spans="1:10" ht="19.5" customHeight="1">
      <c r="A27" s="128"/>
      <c r="B27" s="717" t="s">
        <v>466</v>
      </c>
      <c r="C27" s="718"/>
      <c r="D27" s="718"/>
      <c r="E27" s="718"/>
      <c r="F27" s="719"/>
      <c r="G27" s="705" t="s">
        <v>46</v>
      </c>
      <c r="H27" s="703" t="s">
        <v>517</v>
      </c>
      <c r="I27" s="705" t="s">
        <v>169</v>
      </c>
      <c r="J27" s="712" t="s">
        <v>518</v>
      </c>
    </row>
    <row r="28" spans="1:10" ht="37.5" customHeight="1">
      <c r="A28" s="128"/>
      <c r="B28" s="720"/>
      <c r="C28" s="721"/>
      <c r="D28" s="721"/>
      <c r="E28" s="721"/>
      <c r="F28" s="722"/>
      <c r="G28" s="706"/>
      <c r="H28" s="704"/>
      <c r="I28" s="706"/>
      <c r="J28" s="713"/>
    </row>
    <row r="29" spans="1:10" ht="36.75" hidden="1" customHeight="1">
      <c r="A29" s="128"/>
      <c r="B29" s="720" t="s">
        <v>155</v>
      </c>
      <c r="C29" s="721"/>
      <c r="D29" s="721"/>
      <c r="E29" s="721"/>
      <c r="F29" s="722"/>
      <c r="G29" s="723"/>
      <c r="H29" s="724"/>
      <c r="I29" s="724"/>
      <c r="J29" s="725"/>
    </row>
    <row r="30" spans="1:10" ht="81" hidden="1" customHeight="1" thickBot="1">
      <c r="A30" s="128"/>
      <c r="B30" s="694" t="s">
        <v>174</v>
      </c>
      <c r="C30" s="695"/>
      <c r="D30" s="695"/>
      <c r="E30" s="695"/>
      <c r="F30" s="696"/>
      <c r="G30" s="89" t="s">
        <v>46</v>
      </c>
      <c r="H30" s="90" t="s">
        <v>165</v>
      </c>
      <c r="I30" s="91" t="s">
        <v>46</v>
      </c>
      <c r="J30" s="92" t="s">
        <v>164</v>
      </c>
    </row>
  </sheetData>
  <sheetProtection algorithmName="SHA-512" hashValue="ahYt6DElYyK3e4X/aqgJA64bX8Lyx3r1B6gJmevnY0qW2z9YpWhOgTGENGz/XKOyCKlE2mDCFOozYrG+5xT+WA==" saltValue="GeGJG6q0WoBOcTR68LR/cg==" spinCount="100000" sheet="1" selectLockedCells="1"/>
  <mergeCells count="46">
    <mergeCell ref="E10:F10"/>
    <mergeCell ref="B15:J15"/>
    <mergeCell ref="B18:J18"/>
    <mergeCell ref="B19:J19"/>
    <mergeCell ref="B20:J20"/>
    <mergeCell ref="I12:J12"/>
    <mergeCell ref="I11:J11"/>
    <mergeCell ref="B16:J16"/>
    <mergeCell ref="B17:J17"/>
    <mergeCell ref="B29:F29"/>
    <mergeCell ref="G29:J29"/>
    <mergeCell ref="B25:J25"/>
    <mergeCell ref="B21:J21"/>
    <mergeCell ref="B26:F26"/>
    <mergeCell ref="I6:J6"/>
    <mergeCell ref="H27:H28"/>
    <mergeCell ref="I27:I28"/>
    <mergeCell ref="G26:J26"/>
    <mergeCell ref="G12:H12"/>
    <mergeCell ref="G27:G28"/>
    <mergeCell ref="G7:H7"/>
    <mergeCell ref="I10:J10"/>
    <mergeCell ref="J27:J28"/>
    <mergeCell ref="I14:J14"/>
    <mergeCell ref="I13:J13"/>
    <mergeCell ref="I7:J7"/>
    <mergeCell ref="I9:J9"/>
    <mergeCell ref="I8:J8"/>
    <mergeCell ref="B22:J22"/>
    <mergeCell ref="B27:F28"/>
    <mergeCell ref="B30:F30"/>
    <mergeCell ref="G6:H6"/>
    <mergeCell ref="G14:H14"/>
    <mergeCell ref="G13:H13"/>
    <mergeCell ref="G11:H11"/>
    <mergeCell ref="G10:H10"/>
    <mergeCell ref="G9:H9"/>
    <mergeCell ref="G8:H8"/>
    <mergeCell ref="E9:F9"/>
    <mergeCell ref="E6:F6"/>
    <mergeCell ref="E14:F14"/>
    <mergeCell ref="E13:F13"/>
    <mergeCell ref="E12:F12"/>
    <mergeCell ref="E11:F11"/>
    <mergeCell ref="E7:F7"/>
    <mergeCell ref="E8:F8"/>
  </mergeCells>
  <phoneticPr fontId="3"/>
  <conditionalFormatting sqref="C7:C14">
    <cfRule type="expression" dxfId="111" priority="17" stopIfTrue="1">
      <formula>AND(B7&lt;&gt;"",C7="")</formula>
    </cfRule>
  </conditionalFormatting>
  <conditionalFormatting sqref="E7:F14">
    <cfRule type="expression" dxfId="110" priority="18" stopIfTrue="1">
      <formula>AND(B7&lt;&gt;"",E7="")</formula>
    </cfRule>
  </conditionalFormatting>
  <conditionalFormatting sqref="G7:H14">
    <cfRule type="expression" dxfId="109" priority="19" stopIfTrue="1">
      <formula>AND(B7&lt;&gt;"",G7="")</formula>
    </cfRule>
  </conditionalFormatting>
  <conditionalFormatting sqref="G29:J29">
    <cfRule type="expression" dxfId="108" priority="7">
      <formula>AND(#REF!="☑",$G$29&gt;0)</formula>
    </cfRule>
    <cfRule type="expression" dxfId="107" priority="8">
      <formula>AND(#REF!="☑",$G$29=0)</formula>
    </cfRule>
  </conditionalFormatting>
  <conditionalFormatting sqref="G2">
    <cfRule type="expression" dxfId="106" priority="456" stopIfTrue="1">
      <formula>OR(AND(D2="☐",G2&gt;0),AND($D2="☑",$G2=""))</formula>
    </cfRule>
  </conditionalFormatting>
  <conditionalFormatting sqref="G3">
    <cfRule type="expression" dxfId="105" priority="457" stopIfTrue="1">
      <formula>OR(AND(D3="☐",G3&gt;0),AND($D3="☑",$G3=""))</formula>
    </cfRule>
  </conditionalFormatting>
  <conditionalFormatting sqref="G4">
    <cfRule type="expression" dxfId="104" priority="458" stopIfTrue="1">
      <formula>OR(AND(D4="☐",G4&gt;0),AND($D4="☑",$G4=""))</formula>
    </cfRule>
  </conditionalFormatting>
  <conditionalFormatting sqref="G30">
    <cfRule type="expression" dxfId="103" priority="459" stopIfTrue="1">
      <formula>OR(AND(G30="☐",I30="☐",G2&lt;&gt;""),G30="")</formula>
    </cfRule>
    <cfRule type="expression" dxfId="102" priority="460" stopIfTrue="1">
      <formula>AND(G30="☑",I30="☑")</formula>
    </cfRule>
  </conditionalFormatting>
  <conditionalFormatting sqref="I30">
    <cfRule type="expression" dxfId="101" priority="461" stopIfTrue="1">
      <formula>OR(AND(G30="☐",I30="☐",G2&lt;&gt;""),I30="")</formula>
    </cfRule>
    <cfRule type="expression" dxfId="100" priority="462" stopIfTrue="1">
      <formula>AND(G30="☑",I30="☑")</formula>
    </cfRule>
  </conditionalFormatting>
  <conditionalFormatting sqref="G27:G28">
    <cfRule type="expression" dxfId="99" priority="463" stopIfTrue="1">
      <formula>OR(AND(G27="☐",I27="☐",G2&lt;&gt;""),G27="")</formula>
    </cfRule>
    <cfRule type="expression" dxfId="98" priority="464" stopIfTrue="1">
      <formula>AND(G27="☑",I27="☑")</formula>
    </cfRule>
  </conditionalFormatting>
  <conditionalFormatting sqref="I27:I28">
    <cfRule type="expression" dxfId="97" priority="465" stopIfTrue="1">
      <formula>OR(AND(G27="☐",I27="☐",G2&lt;&gt;""),I27="")</formula>
    </cfRule>
    <cfRule type="expression" dxfId="96" priority="466" stopIfTrue="1">
      <formula>AND(G27="☑",I27="☑")</formula>
    </cfRule>
  </conditionalFormatting>
  <conditionalFormatting sqref="D7:D14">
    <cfRule type="expression" dxfId="95" priority="1">
      <formula>AND(C7="無",D7="")</formula>
    </cfRule>
  </conditionalFormatting>
  <dataValidations count="6">
    <dataValidation type="list" allowBlank="1" showInputMessage="1" showErrorMessage="1" sqref="I30 I27:I28 G27:G28 G30">
      <formula1>$L$11:$L$11</formula1>
    </dataValidation>
    <dataValidation imeMode="disabled" allowBlank="1" showInputMessage="1" showErrorMessage="1" sqref="G2:G4"/>
    <dataValidation type="list" allowBlank="1" showInputMessage="1" showErrorMessage="1" sqref="E7:E14">
      <formula1>$L$5:$L$6</formula1>
    </dataValidation>
    <dataValidation type="list" allowBlank="1" showInputMessage="1" showErrorMessage="1" sqref="G7:G14">
      <formula1>$L$8:$L$9</formula1>
    </dataValidation>
    <dataValidation type="list" allowBlank="1" showInputMessage="1" showErrorMessage="1" sqref="C7:C14">
      <formula1>$L$2:$L$3</formula1>
    </dataValidation>
    <dataValidation type="list" allowBlank="1" showInputMessage="1" showErrorMessage="1" sqref="D7:D14">
      <formula1>"ア,イ,ウ,エ,オ"</formula1>
    </dataValidation>
  </dataValidations>
  <pageMargins left="0.51181102362204722" right="0.39370078740157483" top="0.94488188976377963" bottom="0.51181102362204722" header="0.51181102362204722" footer="0.31496062992125984"/>
  <pageSetup paperSize="9" scale="78" orientation="portrait" blackAndWhite="1" r:id="rId1"/>
  <headerFooter alignWithMargins="0">
    <oddFooter>&amp;C&amp;14 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view="pageBreakPreview" zoomScale="85" zoomScaleNormal="75" workbookViewId="0">
      <selection activeCell="G7" sqref="G7:H7"/>
    </sheetView>
  </sheetViews>
  <sheetFormatPr defaultRowHeight="15.75"/>
  <cols>
    <col min="1" max="1" width="4.625" style="14" customWidth="1"/>
    <col min="2" max="2" width="23.125" style="14" customWidth="1"/>
    <col min="3" max="4" width="12.625" style="14" customWidth="1"/>
    <col min="5" max="5" width="11.75" style="14" customWidth="1"/>
    <col min="6" max="6" width="12.25" style="14" customWidth="1"/>
    <col min="7" max="7" width="5.75" style="14" customWidth="1"/>
    <col min="8" max="8" width="13.125" style="14" customWidth="1"/>
    <col min="9" max="9" width="5.875" style="14" customWidth="1"/>
    <col min="10" max="10" width="13.125" style="14" bestFit="1" customWidth="1"/>
    <col min="11" max="11" width="0" style="14" hidden="1" customWidth="1"/>
    <col min="12" max="12" width="9" style="15" hidden="1" customWidth="1"/>
    <col min="13" max="16384" width="9" style="14"/>
  </cols>
  <sheetData>
    <row r="1" spans="1:13" ht="20.25" customHeight="1">
      <c r="A1" s="34" t="s">
        <v>277</v>
      </c>
      <c r="B1" s="15"/>
      <c r="C1" s="15"/>
      <c r="D1" s="15"/>
      <c r="E1" s="15"/>
      <c r="F1" s="15"/>
      <c r="G1" s="15"/>
      <c r="H1" s="15"/>
      <c r="I1" s="15"/>
      <c r="J1" s="467" t="str">
        <f>IF('実績報告書１ページ '!V2="","",'実績報告書１ページ '!V2&amp;"_"&amp;'実績報告書１ページ '!O2)</f>
        <v/>
      </c>
      <c r="L1" s="1"/>
    </row>
    <row r="2" spans="1:13" ht="10.5" customHeight="1" thickBot="1">
      <c r="A2" s="15"/>
      <c r="B2" s="15"/>
      <c r="C2" s="24"/>
      <c r="D2" s="24"/>
      <c r="E2" s="15"/>
      <c r="F2" s="15"/>
      <c r="G2" s="15"/>
      <c r="H2" s="24"/>
      <c r="I2" s="15"/>
      <c r="J2" s="15"/>
      <c r="L2" s="1" t="s">
        <v>156</v>
      </c>
    </row>
    <row r="3" spans="1:13" ht="50.1" customHeight="1">
      <c r="A3" s="15"/>
      <c r="B3" s="40" t="s">
        <v>105</v>
      </c>
      <c r="C3" s="41" t="s">
        <v>125</v>
      </c>
      <c r="D3" s="245" t="s">
        <v>302</v>
      </c>
      <c r="E3" s="697" t="s">
        <v>151</v>
      </c>
      <c r="F3" s="740"/>
      <c r="G3" s="697" t="s">
        <v>127</v>
      </c>
      <c r="H3" s="740"/>
      <c r="I3" s="701" t="s">
        <v>141</v>
      </c>
      <c r="J3" s="741"/>
      <c r="L3" s="33" t="s">
        <v>126</v>
      </c>
    </row>
    <row r="4" spans="1:13" ht="33.75" customHeight="1">
      <c r="A4" s="15"/>
      <c r="B4" s="214"/>
      <c r="C4" s="71"/>
      <c r="D4" s="244"/>
      <c r="E4" s="699"/>
      <c r="F4" s="700"/>
      <c r="G4" s="699"/>
      <c r="H4" s="700"/>
      <c r="I4" s="710"/>
      <c r="J4" s="711"/>
      <c r="K4" s="20"/>
      <c r="M4" s="20"/>
    </row>
    <row r="5" spans="1:13" ht="33.75" customHeight="1">
      <c r="A5" s="15"/>
      <c r="B5" s="214"/>
      <c r="C5" s="71"/>
      <c r="D5" s="244"/>
      <c r="E5" s="699"/>
      <c r="F5" s="700"/>
      <c r="G5" s="699"/>
      <c r="H5" s="700"/>
      <c r="I5" s="710"/>
      <c r="J5" s="711"/>
      <c r="K5" s="20"/>
      <c r="L5" s="1" t="s">
        <v>50</v>
      </c>
      <c r="M5" s="20"/>
    </row>
    <row r="6" spans="1:13" ht="33.75" customHeight="1">
      <c r="A6" s="15"/>
      <c r="B6" s="214"/>
      <c r="C6" s="71"/>
      <c r="D6" s="244"/>
      <c r="E6" s="699"/>
      <c r="F6" s="700"/>
      <c r="G6" s="699"/>
      <c r="H6" s="700"/>
      <c r="I6" s="710"/>
      <c r="J6" s="711"/>
      <c r="K6" s="20"/>
      <c r="L6" s="1" t="s">
        <v>152</v>
      </c>
      <c r="M6" s="20"/>
    </row>
    <row r="7" spans="1:13" ht="33.75" customHeight="1">
      <c r="A7" s="15"/>
      <c r="B7" s="214"/>
      <c r="C7" s="71"/>
      <c r="D7" s="244"/>
      <c r="E7" s="699"/>
      <c r="F7" s="700"/>
      <c r="G7" s="699"/>
      <c r="H7" s="700"/>
      <c r="I7" s="710"/>
      <c r="J7" s="711"/>
      <c r="K7" s="20"/>
      <c r="L7" s="25"/>
      <c r="M7" s="20"/>
    </row>
    <row r="8" spans="1:13" ht="33.75" customHeight="1">
      <c r="A8" s="15"/>
      <c r="B8" s="214"/>
      <c r="C8" s="71"/>
      <c r="D8" s="244"/>
      <c r="E8" s="699"/>
      <c r="F8" s="700"/>
      <c r="G8" s="699"/>
      <c r="H8" s="700"/>
      <c r="I8" s="710"/>
      <c r="J8" s="711"/>
      <c r="K8" s="20"/>
      <c r="L8" s="5" t="s">
        <v>51</v>
      </c>
      <c r="M8" s="20"/>
    </row>
    <row r="9" spans="1:13" ht="33.75" customHeight="1">
      <c r="A9" s="15"/>
      <c r="B9" s="214"/>
      <c r="C9" s="71"/>
      <c r="D9" s="244"/>
      <c r="E9" s="699"/>
      <c r="F9" s="700"/>
      <c r="G9" s="699"/>
      <c r="H9" s="700"/>
      <c r="I9" s="710"/>
      <c r="J9" s="711"/>
      <c r="K9" s="20"/>
      <c r="L9" s="5" t="s">
        <v>52</v>
      </c>
      <c r="M9" s="20"/>
    </row>
    <row r="10" spans="1:13" ht="33.75" customHeight="1">
      <c r="A10" s="15"/>
      <c r="B10" s="214"/>
      <c r="C10" s="71"/>
      <c r="D10" s="244"/>
      <c r="E10" s="699"/>
      <c r="F10" s="700"/>
      <c r="G10" s="699"/>
      <c r="H10" s="700"/>
      <c r="I10" s="710"/>
      <c r="J10" s="711"/>
      <c r="K10" s="20"/>
      <c r="L10" s="25"/>
      <c r="M10" s="20"/>
    </row>
    <row r="11" spans="1:13" ht="33.75" customHeight="1">
      <c r="A11" s="15"/>
      <c r="B11" s="214"/>
      <c r="C11" s="71"/>
      <c r="D11" s="244"/>
      <c r="E11" s="699"/>
      <c r="F11" s="700"/>
      <c r="G11" s="699"/>
      <c r="H11" s="700"/>
      <c r="I11" s="710"/>
      <c r="J11" s="711"/>
      <c r="K11" s="20"/>
      <c r="L11" s="6"/>
      <c r="M11" s="20"/>
    </row>
    <row r="12" spans="1:13" ht="33.75" customHeight="1">
      <c r="A12" s="15"/>
      <c r="B12" s="214"/>
      <c r="C12" s="71"/>
      <c r="D12" s="244"/>
      <c r="E12" s="699"/>
      <c r="F12" s="700"/>
      <c r="G12" s="699"/>
      <c r="H12" s="700"/>
      <c r="I12" s="710"/>
      <c r="J12" s="711"/>
      <c r="K12" s="20"/>
      <c r="L12" s="5"/>
      <c r="M12" s="20"/>
    </row>
    <row r="13" spans="1:13" ht="33.75" customHeight="1">
      <c r="A13" s="15"/>
      <c r="B13" s="214"/>
      <c r="C13" s="71"/>
      <c r="D13" s="244"/>
      <c r="E13" s="699"/>
      <c r="F13" s="700"/>
      <c r="G13" s="699"/>
      <c r="H13" s="700"/>
      <c r="I13" s="710"/>
      <c r="J13" s="711"/>
      <c r="K13" s="20"/>
      <c r="L13" s="25"/>
      <c r="M13" s="20"/>
    </row>
    <row r="14" spans="1:13" ht="33.75" customHeight="1">
      <c r="A14" s="15"/>
      <c r="B14" s="214"/>
      <c r="C14" s="71"/>
      <c r="D14" s="244"/>
      <c r="E14" s="699"/>
      <c r="F14" s="700"/>
      <c r="G14" s="699"/>
      <c r="H14" s="700"/>
      <c r="I14" s="710"/>
      <c r="J14" s="711"/>
      <c r="K14" s="20"/>
      <c r="L14" s="32"/>
      <c r="M14" s="20"/>
    </row>
    <row r="15" spans="1:13" ht="33.75" customHeight="1">
      <c r="A15" s="15"/>
      <c r="B15" s="214"/>
      <c r="C15" s="71"/>
      <c r="D15" s="244"/>
      <c r="E15" s="699"/>
      <c r="F15" s="700"/>
      <c r="G15" s="699"/>
      <c r="H15" s="700"/>
      <c r="I15" s="710"/>
      <c r="J15" s="711"/>
      <c r="K15" s="20"/>
      <c r="L15" s="32"/>
      <c r="M15" s="20"/>
    </row>
    <row r="16" spans="1:13" ht="33.75" customHeight="1">
      <c r="A16" s="15"/>
      <c r="B16" s="214"/>
      <c r="C16" s="71"/>
      <c r="D16" s="244"/>
      <c r="E16" s="699"/>
      <c r="F16" s="700"/>
      <c r="G16" s="699"/>
      <c r="H16" s="700"/>
      <c r="I16" s="710"/>
      <c r="J16" s="711"/>
      <c r="K16" s="20"/>
      <c r="L16" s="32"/>
      <c r="M16" s="20"/>
    </row>
    <row r="17" spans="1:15" ht="33.75" customHeight="1">
      <c r="A17" s="15"/>
      <c r="B17" s="214"/>
      <c r="C17" s="71"/>
      <c r="D17" s="244"/>
      <c r="E17" s="699"/>
      <c r="F17" s="700"/>
      <c r="G17" s="699"/>
      <c r="H17" s="700"/>
      <c r="I17" s="710"/>
      <c r="J17" s="711"/>
      <c r="K17" s="20"/>
      <c r="M17" s="20"/>
    </row>
    <row r="18" spans="1:15" ht="33.75" customHeight="1">
      <c r="A18" s="15"/>
      <c r="B18" s="214"/>
      <c r="C18" s="71"/>
      <c r="D18" s="244"/>
      <c r="E18" s="699"/>
      <c r="F18" s="700"/>
      <c r="G18" s="699"/>
      <c r="H18" s="700"/>
      <c r="I18" s="710"/>
      <c r="J18" s="711"/>
      <c r="K18" s="20"/>
      <c r="M18" s="20"/>
    </row>
    <row r="19" spans="1:15" ht="33.75" customHeight="1">
      <c r="A19" s="15"/>
      <c r="B19" s="214"/>
      <c r="C19" s="71"/>
      <c r="D19" s="244"/>
      <c r="E19" s="699"/>
      <c r="F19" s="700"/>
      <c r="G19" s="699"/>
      <c r="H19" s="700"/>
      <c r="I19" s="710"/>
      <c r="J19" s="711"/>
      <c r="K19" s="20"/>
      <c r="M19" s="20"/>
    </row>
    <row r="20" spans="1:15" ht="33.75" customHeight="1">
      <c r="A20" s="15"/>
      <c r="B20" s="214"/>
      <c r="C20" s="71"/>
      <c r="D20" s="244"/>
      <c r="E20" s="699"/>
      <c r="F20" s="700"/>
      <c r="G20" s="699"/>
      <c r="H20" s="700"/>
      <c r="I20" s="710"/>
      <c r="J20" s="711"/>
      <c r="K20" s="20"/>
      <c r="M20" s="20"/>
    </row>
    <row r="21" spans="1:15" ht="33.75" customHeight="1">
      <c r="A21" s="15"/>
      <c r="B21" s="214"/>
      <c r="C21" s="71"/>
      <c r="D21" s="244"/>
      <c r="E21" s="699"/>
      <c r="F21" s="700"/>
      <c r="G21" s="699"/>
      <c r="H21" s="700"/>
      <c r="I21" s="710"/>
      <c r="J21" s="711"/>
      <c r="K21" s="20"/>
      <c r="M21" s="20"/>
    </row>
    <row r="22" spans="1:15" ht="33.75" customHeight="1">
      <c r="A22" s="15"/>
      <c r="B22" s="214"/>
      <c r="C22" s="71"/>
      <c r="D22" s="244"/>
      <c r="E22" s="699"/>
      <c r="F22" s="700"/>
      <c r="G22" s="699"/>
      <c r="H22" s="700"/>
      <c r="I22" s="710"/>
      <c r="J22" s="711"/>
      <c r="K22" s="20"/>
      <c r="M22" s="20"/>
    </row>
    <row r="23" spans="1:15" ht="33.75" customHeight="1" thickBot="1">
      <c r="A23" s="15"/>
      <c r="B23" s="214"/>
      <c r="C23" s="71"/>
      <c r="D23" s="244"/>
      <c r="E23" s="699"/>
      <c r="F23" s="700"/>
      <c r="G23" s="699"/>
      <c r="H23" s="700"/>
      <c r="I23" s="710"/>
      <c r="J23" s="711"/>
      <c r="K23" s="20"/>
      <c r="M23" s="20"/>
      <c r="N23" s="20"/>
      <c r="O23" s="20"/>
    </row>
    <row r="24" spans="1:15" s="15" customFormat="1" ht="62.25" customHeight="1">
      <c r="B24" s="730" t="s">
        <v>182</v>
      </c>
      <c r="C24" s="730"/>
      <c r="D24" s="730"/>
      <c r="E24" s="730"/>
      <c r="F24" s="730"/>
      <c r="G24" s="730"/>
      <c r="H24" s="730"/>
      <c r="I24" s="730"/>
      <c r="J24" s="730"/>
    </row>
    <row r="25" spans="1:15" ht="20.25" customHeight="1">
      <c r="A25" s="15"/>
      <c r="B25" s="15"/>
      <c r="C25" s="15"/>
      <c r="D25" s="15"/>
      <c r="E25" s="15"/>
      <c r="F25" s="15"/>
      <c r="G25" s="15"/>
      <c r="H25" s="15"/>
      <c r="I25" s="15"/>
      <c r="J25" s="15"/>
    </row>
  </sheetData>
  <sheetProtection algorithmName="SHA-512" hashValue="QON3ka9qCnJ3I5b0nOEwd83WTFRqQs7U3lyFsKU2QA9VU3KUwv3axQu7sDm0ups7C/cGj8r1DFB4QO6yUuuLJQ==" saltValue="h6JDdykNII3fggN5VY9L4g==" spinCount="100000" sheet="1" selectLockedCells="1"/>
  <mergeCells count="64">
    <mergeCell ref="B24:J24"/>
    <mergeCell ref="G3:H3"/>
    <mergeCell ref="G23:H23"/>
    <mergeCell ref="G22:H22"/>
    <mergeCell ref="G20:H20"/>
    <mergeCell ref="G19:H19"/>
    <mergeCell ref="G4:H4"/>
    <mergeCell ref="G5:H5"/>
    <mergeCell ref="G6:H6"/>
    <mergeCell ref="G7:H7"/>
    <mergeCell ref="E17:F17"/>
    <mergeCell ref="E18:F18"/>
    <mergeCell ref="G17:H17"/>
    <mergeCell ref="G18:H18"/>
    <mergeCell ref="I20:J20"/>
    <mergeCell ref="I19:J19"/>
    <mergeCell ref="I17:J17"/>
    <mergeCell ref="I18:J18"/>
    <mergeCell ref="I8:J8"/>
    <mergeCell ref="I9:J9"/>
    <mergeCell ref="I10:J10"/>
    <mergeCell ref="G8:H8"/>
    <mergeCell ref="I23:J23"/>
    <mergeCell ref="I22:J22"/>
    <mergeCell ref="I21:J21"/>
    <mergeCell ref="G21:H21"/>
    <mergeCell ref="G12:H12"/>
    <mergeCell ref="G13:H13"/>
    <mergeCell ref="G14:H14"/>
    <mergeCell ref="G15:H15"/>
    <mergeCell ref="G16:H16"/>
    <mergeCell ref="I15:J15"/>
    <mergeCell ref="I16:J16"/>
    <mergeCell ref="I11:J11"/>
    <mergeCell ref="I12:J12"/>
    <mergeCell ref="I13:J13"/>
    <mergeCell ref="I14:J14"/>
    <mergeCell ref="I4:J4"/>
    <mergeCell ref="I3:J3"/>
    <mergeCell ref="I5:J5"/>
    <mergeCell ref="I6:J6"/>
    <mergeCell ref="I7:J7"/>
    <mergeCell ref="E23:F23"/>
    <mergeCell ref="E22:F22"/>
    <mergeCell ref="E21:F21"/>
    <mergeCell ref="E20:F20"/>
    <mergeCell ref="E19:F19"/>
    <mergeCell ref="E13:F13"/>
    <mergeCell ref="E14:F14"/>
    <mergeCell ref="E15:F15"/>
    <mergeCell ref="E16:F16"/>
    <mergeCell ref="E3:F3"/>
    <mergeCell ref="E12:F12"/>
    <mergeCell ref="E5:F5"/>
    <mergeCell ref="E6:F6"/>
    <mergeCell ref="E7:F7"/>
    <mergeCell ref="E8:F8"/>
    <mergeCell ref="E4:F4"/>
    <mergeCell ref="G10:H10"/>
    <mergeCell ref="G11:H11"/>
    <mergeCell ref="E9:F9"/>
    <mergeCell ref="E10:F10"/>
    <mergeCell ref="E11:F11"/>
    <mergeCell ref="G9:H9"/>
  </mergeCells>
  <phoneticPr fontId="3"/>
  <conditionalFormatting sqref="C4:C23">
    <cfRule type="expression" dxfId="94" priority="4" stopIfTrue="1">
      <formula>AND(B4&lt;&gt;"",C4="")</formula>
    </cfRule>
  </conditionalFormatting>
  <conditionalFormatting sqref="E4:F23">
    <cfRule type="expression" dxfId="93" priority="5" stopIfTrue="1">
      <formula>AND(B4&lt;&gt;"",E4="")</formula>
    </cfRule>
  </conditionalFormatting>
  <conditionalFormatting sqref="G4:H23">
    <cfRule type="expression" dxfId="92" priority="6" stopIfTrue="1">
      <formula>AND(B4&lt;&gt;"",G4="")</formula>
    </cfRule>
  </conditionalFormatting>
  <conditionalFormatting sqref="D4:D23">
    <cfRule type="expression" dxfId="91" priority="1">
      <formula>AND(C4="無",D4="")</formula>
    </cfRule>
  </conditionalFormatting>
  <dataValidations count="4">
    <dataValidation type="list" allowBlank="1" showInputMessage="1" showErrorMessage="1" sqref="E4:E23">
      <formula1>$L$5:$L$6</formula1>
    </dataValidation>
    <dataValidation type="list" allowBlank="1" showInputMessage="1" showErrorMessage="1" sqref="G4:G23">
      <formula1>$L$8:$L$9</formula1>
    </dataValidation>
    <dataValidation type="list" allowBlank="1" showInputMessage="1" showErrorMessage="1" sqref="C4:C23">
      <formula1>$L$2:$L$3</formula1>
    </dataValidation>
    <dataValidation type="list" allowBlank="1" showInputMessage="1" showErrorMessage="1" sqref="D4:D23">
      <formula1>"ア,イ,ウ,エ,オ"</formula1>
    </dataValidation>
  </dataValidations>
  <pageMargins left="0.51181102362204722" right="0.39370078740157483" top="0.94488188976377963" bottom="0.98425196850393704" header="0.51181102362204722" footer="0.51181102362204722"/>
  <pageSetup paperSize="9" scale="83" orientation="portrait" r:id="rId1"/>
  <headerFooter alignWithMargins="0">
    <oddFooter>&amp;C&amp;14 2-2</oddFooter>
  </headerFooter>
  <colBreaks count="1" manualBreakCount="1">
    <brk id="10"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3"/>
  <sheetViews>
    <sheetView showGridLines="0" view="pageBreakPreview" topLeftCell="C1" zoomScale="75" zoomScaleNormal="55" zoomScaleSheetLayoutView="75" workbookViewId="0">
      <selection activeCell="G8" sqref="G8"/>
    </sheetView>
  </sheetViews>
  <sheetFormatPr defaultRowHeight="15.75"/>
  <cols>
    <col min="1" max="1" width="2.25" style="15" customWidth="1"/>
    <col min="2" max="2" width="2.5" style="15" customWidth="1"/>
    <col min="3" max="3" width="8.375" style="15" customWidth="1"/>
    <col min="4" max="4" width="4.25" style="15" customWidth="1"/>
    <col min="5" max="9" width="13.125" style="15" customWidth="1"/>
    <col min="10" max="13" width="6.875" style="15" customWidth="1"/>
    <col min="14" max="24" width="13.125" style="15" customWidth="1"/>
    <col min="25" max="26" width="0" style="15" hidden="1" customWidth="1"/>
    <col min="27" max="95" width="4.625" style="15" hidden="1" customWidth="1"/>
    <col min="96" max="96" width="0" style="15" hidden="1" customWidth="1"/>
    <col min="97" max="16384" width="9" style="15"/>
  </cols>
  <sheetData>
    <row r="1" spans="1:24" ht="22.5" customHeight="1">
      <c r="X1" s="382" t="str">
        <f>IF('実績報告書１ページ '!V2="","",'実績報告書１ページ '!V2&amp;"_"&amp;'実績報告書１ページ '!O2)</f>
        <v/>
      </c>
    </row>
    <row r="2" spans="1:24">
      <c r="W2" s="742" t="s">
        <v>339</v>
      </c>
      <c r="X2" s="743"/>
    </row>
    <row r="3" spans="1:24" ht="35.25" customHeight="1">
      <c r="A3" s="155"/>
      <c r="B3" s="155"/>
      <c r="C3" s="155"/>
      <c r="D3" s="156"/>
      <c r="E3" s="155"/>
      <c r="F3" s="155"/>
      <c r="G3" s="155"/>
      <c r="H3" s="155"/>
      <c r="I3" s="155"/>
      <c r="J3" s="776" t="s">
        <v>184</v>
      </c>
      <c r="K3" s="777"/>
      <c r="L3" s="777"/>
      <c r="M3" s="777"/>
      <c r="N3" s="778" t="s">
        <v>210</v>
      </c>
      <c r="O3" s="753" t="s">
        <v>142</v>
      </c>
      <c r="P3" s="754"/>
      <c r="Q3" s="754"/>
      <c r="R3" s="754"/>
      <c r="S3" s="754"/>
      <c r="T3" s="779" t="s">
        <v>116</v>
      </c>
      <c r="U3" s="157" t="str">
        <f>U8</f>
        <v/>
      </c>
      <c r="V3" s="771" t="s">
        <v>116</v>
      </c>
      <c r="W3" s="744" t="str">
        <f>IF(U3="","",IF(U4=0,0,ROUNDDOWN(U3/U4,2)))</f>
        <v/>
      </c>
      <c r="X3" s="745"/>
    </row>
    <row r="4" spans="1:24" ht="17.25" customHeight="1">
      <c r="A4" s="155"/>
      <c r="B4" s="155"/>
      <c r="C4" s="774" t="s">
        <v>467</v>
      </c>
      <c r="D4" s="775"/>
      <c r="E4" s="775"/>
      <c r="F4" s="775"/>
      <c r="G4" s="775"/>
      <c r="H4" s="775"/>
      <c r="I4" s="775"/>
      <c r="J4" s="777"/>
      <c r="K4" s="777"/>
      <c r="L4" s="777"/>
      <c r="M4" s="777"/>
      <c r="N4" s="778"/>
      <c r="O4" s="750" t="s">
        <v>185</v>
      </c>
      <c r="P4" s="751"/>
      <c r="Q4" s="751"/>
      <c r="R4" s="751"/>
      <c r="S4" s="751"/>
      <c r="T4" s="752"/>
      <c r="U4" s="770" t="str">
        <f>U31</f>
        <v/>
      </c>
      <c r="V4" s="747"/>
      <c r="W4" s="746"/>
      <c r="X4" s="747"/>
    </row>
    <row r="5" spans="1:24" ht="15.75" customHeight="1">
      <c r="A5" s="155"/>
      <c r="B5" s="155"/>
      <c r="C5" s="775"/>
      <c r="D5" s="775"/>
      <c r="E5" s="775"/>
      <c r="F5" s="775"/>
      <c r="G5" s="775"/>
      <c r="H5" s="775"/>
      <c r="I5" s="775"/>
      <c r="J5" s="777"/>
      <c r="K5" s="777"/>
      <c r="L5" s="777"/>
      <c r="M5" s="777"/>
      <c r="N5" s="778"/>
      <c r="O5" s="752"/>
      <c r="P5" s="752"/>
      <c r="Q5" s="752"/>
      <c r="R5" s="752"/>
      <c r="S5" s="752"/>
      <c r="T5" s="752"/>
      <c r="U5" s="752"/>
      <c r="V5" s="747"/>
      <c r="W5" s="748"/>
      <c r="X5" s="749"/>
    </row>
    <row r="6" spans="1:24" ht="18.75" customHeight="1">
      <c r="B6" s="83"/>
      <c r="C6" s="126"/>
      <c r="D6" s="108"/>
      <c r="E6" s="98"/>
      <c r="F6" s="159"/>
      <c r="G6" s="98"/>
      <c r="H6" s="98"/>
      <c r="I6" s="139"/>
      <c r="J6" s="139"/>
      <c r="K6" s="139"/>
      <c r="L6" s="139"/>
      <c r="M6" s="139"/>
      <c r="N6" s="139"/>
      <c r="O6" s="139"/>
      <c r="P6" s="139"/>
      <c r="Q6" s="139"/>
      <c r="R6" s="139"/>
      <c r="S6" s="139"/>
      <c r="T6" s="139"/>
      <c r="U6" s="139"/>
      <c r="V6" s="180"/>
    </row>
    <row r="7" spans="1:24" ht="27" customHeight="1" thickBot="1">
      <c r="B7" s="85"/>
      <c r="C7" s="833"/>
      <c r="D7" s="834"/>
      <c r="E7" s="834"/>
      <c r="F7" s="147"/>
      <c r="G7" s="95" t="s">
        <v>2</v>
      </c>
      <c r="H7" s="95" t="s">
        <v>3</v>
      </c>
      <c r="I7" s="95" t="s">
        <v>4</v>
      </c>
      <c r="J7" s="811" t="s">
        <v>124</v>
      </c>
      <c r="K7" s="824"/>
      <c r="L7" s="811" t="s">
        <v>5</v>
      </c>
      <c r="M7" s="824"/>
      <c r="N7" s="95" t="s">
        <v>6</v>
      </c>
      <c r="O7" s="96" t="s">
        <v>107</v>
      </c>
      <c r="P7" s="96" t="s">
        <v>108</v>
      </c>
      <c r="Q7" s="97" t="s">
        <v>109</v>
      </c>
      <c r="R7" s="95" t="s">
        <v>7</v>
      </c>
      <c r="S7" s="95" t="s">
        <v>8</v>
      </c>
      <c r="T7" s="102" t="s">
        <v>9</v>
      </c>
      <c r="U7" s="160" t="s">
        <v>10</v>
      </c>
      <c r="V7" s="755" t="s">
        <v>11</v>
      </c>
      <c r="W7" s="756"/>
      <c r="X7" s="756"/>
    </row>
    <row r="8" spans="1:24" ht="63.95" customHeight="1" thickTop="1">
      <c r="B8" s="85"/>
      <c r="C8" s="835" t="s">
        <v>12</v>
      </c>
      <c r="D8" s="794" t="s">
        <v>179</v>
      </c>
      <c r="E8" s="795"/>
      <c r="F8" s="745"/>
      <c r="G8" s="185"/>
      <c r="H8" s="185"/>
      <c r="I8" s="185"/>
      <c r="J8" s="765"/>
      <c r="K8" s="766"/>
      <c r="L8" s="765"/>
      <c r="M8" s="766"/>
      <c r="N8" s="185"/>
      <c r="O8" s="185"/>
      <c r="P8" s="185"/>
      <c r="Q8" s="185"/>
      <c r="R8" s="185"/>
      <c r="S8" s="93"/>
      <c r="T8" s="109"/>
      <c r="U8" s="164" t="str">
        <f>IF(G8="","",SUM(G8:T8))</f>
        <v/>
      </c>
      <c r="V8" s="757" t="s">
        <v>513</v>
      </c>
      <c r="W8" s="758"/>
      <c r="X8" s="758"/>
    </row>
    <row r="9" spans="1:24" ht="17.25" customHeight="1" thickBot="1">
      <c r="B9" s="85"/>
      <c r="C9" s="836"/>
      <c r="D9" s="796"/>
      <c r="E9" s="797"/>
      <c r="F9" s="749"/>
      <c r="G9" s="8" t="s">
        <v>75</v>
      </c>
      <c r="H9" s="8" t="s">
        <v>75</v>
      </c>
      <c r="I9" s="8" t="s">
        <v>75</v>
      </c>
      <c r="J9" s="790" t="s">
        <v>75</v>
      </c>
      <c r="K9" s="791"/>
      <c r="L9" s="790" t="s">
        <v>75</v>
      </c>
      <c r="M9" s="791"/>
      <c r="N9" s="8" t="s">
        <v>75</v>
      </c>
      <c r="O9" s="8" t="s">
        <v>75</v>
      </c>
      <c r="P9" s="8" t="s">
        <v>75</v>
      </c>
      <c r="Q9" s="7" t="s">
        <v>75</v>
      </c>
      <c r="R9" s="8" t="s">
        <v>75</v>
      </c>
      <c r="S9" s="8" t="s">
        <v>136</v>
      </c>
      <c r="T9" s="110" t="s">
        <v>75</v>
      </c>
      <c r="U9" s="165" t="s">
        <v>75</v>
      </c>
      <c r="V9" s="759"/>
      <c r="W9" s="758"/>
      <c r="X9" s="758"/>
    </row>
    <row r="10" spans="1:24" ht="15.75" customHeight="1" thickTop="1">
      <c r="B10" s="85"/>
      <c r="C10" s="836"/>
      <c r="D10" s="794" t="s">
        <v>180</v>
      </c>
      <c r="E10" s="795"/>
      <c r="F10" s="745"/>
      <c r="G10" s="780"/>
      <c r="H10" s="780"/>
      <c r="I10" s="780"/>
      <c r="J10" s="765"/>
      <c r="K10" s="766"/>
      <c r="L10" s="765"/>
      <c r="M10" s="766"/>
      <c r="N10" s="780"/>
      <c r="O10" s="780"/>
      <c r="P10" s="780"/>
      <c r="Q10" s="780"/>
      <c r="R10" s="780"/>
      <c r="S10" s="780"/>
      <c r="T10" s="767"/>
      <c r="U10" s="166" t="s">
        <v>170</v>
      </c>
      <c r="V10" s="757" t="s">
        <v>514</v>
      </c>
      <c r="W10" s="758"/>
      <c r="X10" s="758"/>
    </row>
    <row r="11" spans="1:24" ht="47.45" customHeight="1">
      <c r="B11" s="85"/>
      <c r="C11" s="836"/>
      <c r="D11" s="817"/>
      <c r="E11" s="818"/>
      <c r="F11" s="747"/>
      <c r="G11" s="781"/>
      <c r="H11" s="781"/>
      <c r="I11" s="781"/>
      <c r="J11" s="772"/>
      <c r="K11" s="773"/>
      <c r="L11" s="772"/>
      <c r="M11" s="773"/>
      <c r="N11" s="781"/>
      <c r="O11" s="781"/>
      <c r="P11" s="781"/>
      <c r="Q11" s="781"/>
      <c r="R11" s="781"/>
      <c r="S11" s="781"/>
      <c r="T11" s="768"/>
      <c r="U11" s="167" t="str">
        <f>IF(G10="","",SUM(G10:T10))</f>
        <v/>
      </c>
      <c r="V11" s="759"/>
      <c r="W11" s="758"/>
      <c r="X11" s="758"/>
    </row>
    <row r="12" spans="1:24" ht="17.25" customHeight="1">
      <c r="B12" s="85"/>
      <c r="C12" s="836"/>
      <c r="D12" s="796"/>
      <c r="E12" s="797"/>
      <c r="F12" s="749"/>
      <c r="G12" s="10" t="s">
        <v>53</v>
      </c>
      <c r="H12" s="10" t="s">
        <v>53</v>
      </c>
      <c r="I12" s="10" t="s">
        <v>53</v>
      </c>
      <c r="J12" s="786" t="s">
        <v>53</v>
      </c>
      <c r="K12" s="787"/>
      <c r="L12" s="786" t="s">
        <v>53</v>
      </c>
      <c r="M12" s="787"/>
      <c r="N12" s="10" t="s">
        <v>53</v>
      </c>
      <c r="O12" s="10" t="s">
        <v>53</v>
      </c>
      <c r="P12" s="10" t="s">
        <v>53</v>
      </c>
      <c r="Q12" s="10" t="s">
        <v>53</v>
      </c>
      <c r="R12" s="10" t="s">
        <v>53</v>
      </c>
      <c r="S12" s="10" t="s">
        <v>53</v>
      </c>
      <c r="T12" s="10" t="s">
        <v>53</v>
      </c>
      <c r="U12" s="168" t="s">
        <v>53</v>
      </c>
      <c r="V12" s="759"/>
      <c r="W12" s="758"/>
      <c r="X12" s="758"/>
    </row>
    <row r="13" spans="1:24" ht="64.7" customHeight="1">
      <c r="B13" s="114"/>
      <c r="C13" s="836"/>
      <c r="D13" s="819" t="s">
        <v>186</v>
      </c>
      <c r="E13" s="820"/>
      <c r="F13" s="821"/>
      <c r="G13" s="113"/>
      <c r="H13" s="113"/>
      <c r="I13" s="113"/>
      <c r="J13" s="765"/>
      <c r="K13" s="766"/>
      <c r="L13" s="765"/>
      <c r="M13" s="766"/>
      <c r="N13" s="113"/>
      <c r="O13" s="113"/>
      <c r="P13" s="113"/>
      <c r="Q13" s="113"/>
      <c r="R13" s="113"/>
      <c r="S13" s="113"/>
      <c r="T13" s="112"/>
      <c r="U13" s="169" t="str">
        <f>IF(G13="","",SUM(G13:T13))</f>
        <v/>
      </c>
      <c r="V13" s="757" t="s">
        <v>515</v>
      </c>
      <c r="W13" s="758"/>
      <c r="X13" s="758"/>
    </row>
    <row r="14" spans="1:24" ht="17.25" customHeight="1">
      <c r="B14" s="114"/>
      <c r="C14" s="836"/>
      <c r="D14" s="822"/>
      <c r="E14" s="823"/>
      <c r="F14" s="804"/>
      <c r="G14" s="8" t="s">
        <v>75</v>
      </c>
      <c r="H14" s="8" t="s">
        <v>75</v>
      </c>
      <c r="I14" s="8" t="s">
        <v>75</v>
      </c>
      <c r="J14" s="790" t="s">
        <v>75</v>
      </c>
      <c r="K14" s="791"/>
      <c r="L14" s="790" t="s">
        <v>75</v>
      </c>
      <c r="M14" s="791"/>
      <c r="N14" s="8" t="s">
        <v>75</v>
      </c>
      <c r="O14" s="8" t="s">
        <v>75</v>
      </c>
      <c r="P14" s="8" t="s">
        <v>75</v>
      </c>
      <c r="Q14" s="115" t="s">
        <v>75</v>
      </c>
      <c r="R14" s="8" t="s">
        <v>75</v>
      </c>
      <c r="S14" s="8" t="s">
        <v>77</v>
      </c>
      <c r="T14" s="104" t="s">
        <v>75</v>
      </c>
      <c r="U14" s="170" t="s">
        <v>75</v>
      </c>
      <c r="V14" s="759"/>
      <c r="W14" s="758"/>
      <c r="X14" s="758"/>
    </row>
    <row r="15" spans="1:24" ht="64.7" customHeight="1">
      <c r="B15" s="114"/>
      <c r="C15" s="836"/>
      <c r="D15" s="805" t="s">
        <v>224</v>
      </c>
      <c r="E15" s="794" t="s">
        <v>178</v>
      </c>
      <c r="F15" s="745"/>
      <c r="G15" s="113"/>
      <c r="H15" s="113"/>
      <c r="I15" s="113"/>
      <c r="J15" s="765"/>
      <c r="K15" s="766"/>
      <c r="L15" s="828"/>
      <c r="M15" s="829"/>
      <c r="N15" s="113"/>
      <c r="O15" s="113"/>
      <c r="P15" s="113"/>
      <c r="Q15" s="113"/>
      <c r="R15" s="113"/>
      <c r="S15" s="113"/>
      <c r="T15" s="112"/>
      <c r="U15" s="169" t="str">
        <f>IF(G15="","",SUM(G15:T15))</f>
        <v/>
      </c>
      <c r="V15" s="757" t="s">
        <v>516</v>
      </c>
      <c r="W15" s="758"/>
      <c r="X15" s="758"/>
    </row>
    <row r="16" spans="1:24" ht="17.25" customHeight="1" thickBot="1">
      <c r="B16" s="114"/>
      <c r="C16" s="836"/>
      <c r="D16" s="806"/>
      <c r="E16" s="796"/>
      <c r="F16" s="749"/>
      <c r="G16" s="8" t="s">
        <v>75</v>
      </c>
      <c r="H16" s="8" t="s">
        <v>75</v>
      </c>
      <c r="I16" s="8" t="s">
        <v>75</v>
      </c>
      <c r="J16" s="790" t="s">
        <v>75</v>
      </c>
      <c r="K16" s="791"/>
      <c r="L16" s="790" t="s">
        <v>75</v>
      </c>
      <c r="M16" s="791"/>
      <c r="N16" s="8" t="s">
        <v>75</v>
      </c>
      <c r="O16" s="8" t="s">
        <v>75</v>
      </c>
      <c r="P16" s="8" t="s">
        <v>75</v>
      </c>
      <c r="Q16" s="115" t="s">
        <v>75</v>
      </c>
      <c r="R16" s="8" t="s">
        <v>75</v>
      </c>
      <c r="S16" s="8" t="s">
        <v>77</v>
      </c>
      <c r="T16" s="107" t="s">
        <v>75</v>
      </c>
      <c r="U16" s="171" t="s">
        <v>75</v>
      </c>
      <c r="V16" s="759"/>
      <c r="W16" s="758"/>
      <c r="X16" s="758"/>
    </row>
    <row r="17" spans="2:24" ht="15" hidden="1" customHeight="1" thickTop="1">
      <c r="B17" s="85"/>
      <c r="C17" s="836"/>
      <c r="D17" s="119"/>
      <c r="E17" s="811" t="s">
        <v>15</v>
      </c>
      <c r="F17" s="149"/>
      <c r="G17" s="780"/>
      <c r="H17" s="780"/>
      <c r="I17" s="780"/>
      <c r="J17" s="825" t="s">
        <v>131</v>
      </c>
      <c r="K17" s="830"/>
      <c r="L17" s="825" t="s">
        <v>131</v>
      </c>
      <c r="M17" s="830"/>
      <c r="N17" s="780"/>
      <c r="O17" s="780"/>
      <c r="P17" s="780"/>
      <c r="Q17" s="780"/>
      <c r="R17" s="780"/>
      <c r="S17" s="780"/>
      <c r="T17" s="832"/>
      <c r="U17" s="172" t="s">
        <v>110</v>
      </c>
      <c r="V17" s="757" t="s">
        <v>166</v>
      </c>
      <c r="W17" s="181"/>
      <c r="X17" s="181"/>
    </row>
    <row r="18" spans="2:24" ht="60" hidden="1" customHeight="1">
      <c r="B18" s="85"/>
      <c r="C18" s="836"/>
      <c r="D18" s="119"/>
      <c r="E18" s="814"/>
      <c r="F18" s="150"/>
      <c r="G18" s="781"/>
      <c r="H18" s="781"/>
      <c r="I18" s="781"/>
      <c r="J18" s="826"/>
      <c r="K18" s="831"/>
      <c r="L18" s="826"/>
      <c r="M18" s="831"/>
      <c r="N18" s="781"/>
      <c r="O18" s="781"/>
      <c r="P18" s="781"/>
      <c r="Q18" s="781"/>
      <c r="R18" s="781"/>
      <c r="S18" s="781"/>
      <c r="T18" s="768"/>
      <c r="U18" s="173" t="str">
        <f>IF(G17="","",IF('２ページ'!#REF!="☑",SUM(G17:I17,K20,M20,N17:T17),IF(AND('２ページ'!I30="☑",(K17+M17)&gt;8),SUM(8,G17:I17,K20,M20,N17:T17),SUM(G17:I17,K17,K20,M17,M20,N17:T17))))</f>
        <v/>
      </c>
      <c r="V18" s="759"/>
      <c r="W18" s="181"/>
      <c r="X18" s="181"/>
    </row>
    <row r="19" spans="2:24" ht="15" hidden="1" customHeight="1">
      <c r="B19" s="85"/>
      <c r="C19" s="836"/>
      <c r="D19" s="119"/>
      <c r="E19" s="814"/>
      <c r="F19" s="150"/>
      <c r="G19" s="781"/>
      <c r="H19" s="781"/>
      <c r="I19" s="781"/>
      <c r="J19" s="827"/>
      <c r="K19" s="64" t="s">
        <v>53</v>
      </c>
      <c r="L19" s="827"/>
      <c r="M19" s="42" t="s">
        <v>53</v>
      </c>
      <c r="N19" s="781"/>
      <c r="O19" s="781"/>
      <c r="P19" s="781"/>
      <c r="Q19" s="781"/>
      <c r="R19" s="781"/>
      <c r="S19" s="781"/>
      <c r="T19" s="768"/>
      <c r="U19" s="174" t="s">
        <v>75</v>
      </c>
      <c r="V19" s="759"/>
      <c r="W19" s="181"/>
      <c r="X19" s="181"/>
    </row>
    <row r="20" spans="2:24" ht="65.25" hidden="1" customHeight="1">
      <c r="B20" s="85"/>
      <c r="C20" s="836"/>
      <c r="D20" s="119"/>
      <c r="E20" s="814"/>
      <c r="F20" s="150"/>
      <c r="G20" s="781"/>
      <c r="H20" s="781"/>
      <c r="I20" s="781"/>
      <c r="J20" s="809" t="s">
        <v>132</v>
      </c>
      <c r="K20" s="70"/>
      <c r="L20" s="809" t="s">
        <v>132</v>
      </c>
      <c r="M20" s="70"/>
      <c r="N20" s="781"/>
      <c r="O20" s="781"/>
      <c r="P20" s="781"/>
      <c r="Q20" s="781"/>
      <c r="R20" s="781"/>
      <c r="S20" s="781"/>
      <c r="T20" s="768"/>
      <c r="U20" s="167" t="str">
        <f>IF(G17="","",IF(AND('２ページ'!#REF!="☑",SUM(G17:I20,K17,K20,M17,M20,N17:T20)&lt;19),SUM(G17:I20,K17,K20,M17,M20,N17:T20),IF(AND('２ページ'!#REF!="☑",SUM(G17:I20,K17,K20,M17,M20,N17:T20)&gt;=19),0,U18)))</f>
        <v/>
      </c>
      <c r="V20" s="759"/>
      <c r="W20" s="181"/>
      <c r="X20" s="181"/>
    </row>
    <row r="21" spans="2:24" ht="15.75" hidden="1" customHeight="1" thickBot="1">
      <c r="B21" s="85"/>
      <c r="C21" s="837"/>
      <c r="D21" s="120"/>
      <c r="E21" s="816"/>
      <c r="F21" s="151"/>
      <c r="G21" s="8" t="s">
        <v>111</v>
      </c>
      <c r="H21" s="8" t="s">
        <v>111</v>
      </c>
      <c r="I21" s="8" t="s">
        <v>111</v>
      </c>
      <c r="J21" s="810"/>
      <c r="K21" s="101" t="s">
        <v>53</v>
      </c>
      <c r="L21" s="810"/>
      <c r="M21" s="101" t="s">
        <v>53</v>
      </c>
      <c r="N21" s="8" t="s">
        <v>112</v>
      </c>
      <c r="O21" s="8" t="s">
        <v>112</v>
      </c>
      <c r="P21" s="8" t="s">
        <v>112</v>
      </c>
      <c r="Q21" s="8" t="s">
        <v>112</v>
      </c>
      <c r="R21" s="8" t="s">
        <v>112</v>
      </c>
      <c r="S21" s="8" t="s">
        <v>112</v>
      </c>
      <c r="T21" s="104" t="s">
        <v>112</v>
      </c>
      <c r="U21" s="175" t="s">
        <v>112</v>
      </c>
      <c r="V21" s="759"/>
      <c r="W21" s="181"/>
      <c r="X21" s="181"/>
    </row>
    <row r="22" spans="2:24" ht="72" hidden="1" customHeight="1">
      <c r="B22" s="85"/>
      <c r="C22" s="769" t="s">
        <v>16</v>
      </c>
      <c r="D22" s="99"/>
      <c r="E22" s="815" t="s">
        <v>13</v>
      </c>
      <c r="F22" s="154"/>
      <c r="G22" s="94"/>
      <c r="H22" s="94"/>
      <c r="I22" s="94"/>
      <c r="J22" s="772"/>
      <c r="K22" s="773"/>
      <c r="L22" s="772"/>
      <c r="M22" s="773"/>
      <c r="N22" s="94"/>
      <c r="O22" s="94"/>
      <c r="P22" s="94"/>
      <c r="Q22" s="94"/>
      <c r="R22" s="94"/>
      <c r="S22" s="94"/>
      <c r="T22" s="106"/>
      <c r="U22" s="167" t="str">
        <f>IF(G22="","",SUM(G22:T22))</f>
        <v/>
      </c>
      <c r="V22" s="757" t="s">
        <v>147</v>
      </c>
      <c r="W22" s="181"/>
      <c r="X22" s="181"/>
    </row>
    <row r="23" spans="2:24" ht="15" hidden="1" customHeight="1">
      <c r="B23" s="85"/>
      <c r="C23" s="769"/>
      <c r="D23" s="99"/>
      <c r="E23" s="816"/>
      <c r="F23" s="151"/>
      <c r="G23" s="8" t="s">
        <v>17</v>
      </c>
      <c r="H23" s="8" t="s">
        <v>17</v>
      </c>
      <c r="I23" s="8" t="s">
        <v>17</v>
      </c>
      <c r="J23" s="790" t="s">
        <v>17</v>
      </c>
      <c r="K23" s="791"/>
      <c r="L23" s="790" t="s">
        <v>17</v>
      </c>
      <c r="M23" s="791"/>
      <c r="N23" s="8" t="s">
        <v>17</v>
      </c>
      <c r="O23" s="8" t="s">
        <v>17</v>
      </c>
      <c r="P23" s="8" t="s">
        <v>17</v>
      </c>
      <c r="Q23" s="8" t="s">
        <v>17</v>
      </c>
      <c r="R23" s="8" t="s">
        <v>17</v>
      </c>
      <c r="S23" s="8" t="s">
        <v>17</v>
      </c>
      <c r="T23" s="104" t="s">
        <v>17</v>
      </c>
      <c r="U23" s="175" t="s">
        <v>17</v>
      </c>
      <c r="V23" s="759"/>
      <c r="W23" s="181"/>
      <c r="X23" s="181"/>
    </row>
    <row r="24" spans="2:24" ht="87.75" hidden="1" customHeight="1">
      <c r="B24" s="85"/>
      <c r="C24" s="769"/>
      <c r="D24" s="99"/>
      <c r="E24" s="755" t="s">
        <v>113</v>
      </c>
      <c r="F24" s="154"/>
      <c r="G24" s="94"/>
      <c r="H24" s="94"/>
      <c r="I24" s="94"/>
      <c r="J24" s="765"/>
      <c r="K24" s="766"/>
      <c r="L24" s="765"/>
      <c r="M24" s="766"/>
      <c r="N24" s="94"/>
      <c r="O24" s="94"/>
      <c r="P24" s="94"/>
      <c r="Q24" s="94"/>
      <c r="R24" s="94"/>
      <c r="S24" s="94"/>
      <c r="T24" s="106"/>
      <c r="U24" s="176" t="str">
        <f>IF(G24="","",SUM(G24:T24))</f>
        <v/>
      </c>
      <c r="V24" s="763" t="s">
        <v>154</v>
      </c>
      <c r="W24" s="181"/>
      <c r="X24" s="181"/>
    </row>
    <row r="25" spans="2:24" ht="17.25" hidden="1" customHeight="1" thickTop="1" thickBot="1">
      <c r="B25" s="85"/>
      <c r="C25" s="769"/>
      <c r="D25" s="99"/>
      <c r="E25" s="824"/>
      <c r="F25" s="150"/>
      <c r="G25" s="10" t="s">
        <v>17</v>
      </c>
      <c r="H25" s="10" t="s">
        <v>17</v>
      </c>
      <c r="I25" s="10" t="s">
        <v>17</v>
      </c>
      <c r="J25" s="786" t="s">
        <v>17</v>
      </c>
      <c r="K25" s="787"/>
      <c r="L25" s="786" t="s">
        <v>17</v>
      </c>
      <c r="M25" s="787"/>
      <c r="N25" s="10" t="s">
        <v>17</v>
      </c>
      <c r="O25" s="10" t="s">
        <v>17</v>
      </c>
      <c r="P25" s="10" t="s">
        <v>17</v>
      </c>
      <c r="Q25" s="10" t="s">
        <v>17</v>
      </c>
      <c r="R25" s="10" t="s">
        <v>17</v>
      </c>
      <c r="S25" s="10" t="s">
        <v>17</v>
      </c>
      <c r="T25" s="105" t="s">
        <v>17</v>
      </c>
      <c r="U25" s="168" t="s">
        <v>17</v>
      </c>
      <c r="V25" s="764"/>
      <c r="W25" s="181"/>
      <c r="X25" s="181"/>
    </row>
    <row r="26" spans="2:24" ht="53.25" hidden="1" customHeight="1">
      <c r="B26" s="85"/>
      <c r="C26" s="769"/>
      <c r="D26" s="99"/>
      <c r="E26" s="811" t="s">
        <v>15</v>
      </c>
      <c r="F26" s="149"/>
      <c r="G26" s="93"/>
      <c r="H26" s="93"/>
      <c r="I26" s="93"/>
      <c r="J26" s="765"/>
      <c r="K26" s="766"/>
      <c r="L26" s="765"/>
      <c r="M26" s="766"/>
      <c r="N26" s="93"/>
      <c r="O26" s="93"/>
      <c r="P26" s="93"/>
      <c r="Q26" s="93"/>
      <c r="R26" s="93"/>
      <c r="S26" s="93"/>
      <c r="T26" s="103"/>
      <c r="U26" s="176" t="str">
        <f>IF(G26="","",SUM(G26:T26))</f>
        <v/>
      </c>
      <c r="V26" s="757" t="s">
        <v>168</v>
      </c>
      <c r="W26" s="181"/>
      <c r="X26" s="181"/>
    </row>
    <row r="27" spans="2:24" ht="17.25" hidden="1" customHeight="1" thickTop="1" thickBot="1">
      <c r="B27" s="85"/>
      <c r="C27" s="769"/>
      <c r="D27" s="99"/>
      <c r="E27" s="812"/>
      <c r="F27" s="152"/>
      <c r="G27" s="9" t="s">
        <v>17</v>
      </c>
      <c r="H27" s="9" t="s">
        <v>17</v>
      </c>
      <c r="I27" s="9" t="s">
        <v>17</v>
      </c>
      <c r="J27" s="788" t="s">
        <v>17</v>
      </c>
      <c r="K27" s="789"/>
      <c r="L27" s="788" t="s">
        <v>17</v>
      </c>
      <c r="M27" s="789"/>
      <c r="N27" s="9" t="s">
        <v>17</v>
      </c>
      <c r="O27" s="9" t="s">
        <v>17</v>
      </c>
      <c r="P27" s="9" t="s">
        <v>17</v>
      </c>
      <c r="Q27" s="9" t="s">
        <v>17</v>
      </c>
      <c r="R27" s="9" t="s">
        <v>17</v>
      </c>
      <c r="S27" s="9" t="s">
        <v>17</v>
      </c>
      <c r="T27" s="107" t="s">
        <v>17</v>
      </c>
      <c r="U27" s="177" t="s">
        <v>17</v>
      </c>
      <c r="V27" s="759"/>
      <c r="W27" s="181"/>
      <c r="X27" s="181"/>
    </row>
    <row r="28" spans="2:24" ht="15.75" hidden="1" customHeight="1" thickTop="1">
      <c r="B28" s="85"/>
      <c r="C28" s="769"/>
      <c r="D28" s="99"/>
      <c r="E28" s="813" t="s">
        <v>10</v>
      </c>
      <c r="F28" s="153"/>
      <c r="G28" s="792" t="str">
        <f>IF(G22="","",SUM(G22,G26,G24))</f>
        <v/>
      </c>
      <c r="H28" s="792" t="str">
        <f>IF(H22="","",SUM(H22,H26,H24))</f>
        <v/>
      </c>
      <c r="I28" s="792" t="str">
        <f>IF(I22="","",SUM(I22,I26,I24))</f>
        <v/>
      </c>
      <c r="J28" s="782" t="str">
        <f>IF(J22="","",SUM(J22,J26,J24))</f>
        <v/>
      </c>
      <c r="K28" s="783"/>
      <c r="L28" s="782" t="str">
        <f>IF(L22="","",SUM(L22,L26,L24))</f>
        <v/>
      </c>
      <c r="M28" s="783"/>
      <c r="N28" s="792" t="str">
        <f t="shared" ref="N28:T28" si="0">IF(N22="","",SUM(N22,N26,N24))</f>
        <v/>
      </c>
      <c r="O28" s="792" t="str">
        <f t="shared" si="0"/>
        <v/>
      </c>
      <c r="P28" s="792" t="str">
        <f t="shared" si="0"/>
        <v/>
      </c>
      <c r="Q28" s="792" t="str">
        <f t="shared" si="0"/>
        <v/>
      </c>
      <c r="R28" s="792" t="str">
        <f t="shared" si="0"/>
        <v/>
      </c>
      <c r="S28" s="792" t="str">
        <f>IF(S22="","",SUM(S22,S26,S24))</f>
        <v/>
      </c>
      <c r="T28" s="761" t="str">
        <f t="shared" si="0"/>
        <v/>
      </c>
      <c r="U28" s="178" t="s">
        <v>114</v>
      </c>
      <c r="V28" s="182"/>
      <c r="W28" s="181"/>
      <c r="X28" s="181"/>
    </row>
    <row r="29" spans="2:24" ht="55.5" hidden="1" customHeight="1">
      <c r="B29" s="85"/>
      <c r="C29" s="769"/>
      <c r="D29" s="99"/>
      <c r="E29" s="814"/>
      <c r="F29" s="150"/>
      <c r="G29" s="793"/>
      <c r="H29" s="793"/>
      <c r="I29" s="793"/>
      <c r="J29" s="784"/>
      <c r="K29" s="785"/>
      <c r="L29" s="784"/>
      <c r="M29" s="785"/>
      <c r="N29" s="793"/>
      <c r="O29" s="793"/>
      <c r="P29" s="793"/>
      <c r="Q29" s="793"/>
      <c r="R29" s="793"/>
      <c r="S29" s="793"/>
      <c r="T29" s="762"/>
      <c r="U29" s="167" t="str">
        <f>IF(G28="","",SUM(G28:T29))</f>
        <v/>
      </c>
      <c r="V29" s="182"/>
      <c r="W29" s="181"/>
      <c r="X29" s="181"/>
    </row>
    <row r="30" spans="2:24" ht="17.25" hidden="1" customHeight="1" thickTop="1" thickBot="1">
      <c r="B30" s="85"/>
      <c r="C30" s="769"/>
      <c r="D30" s="99"/>
      <c r="E30" s="814"/>
      <c r="F30" s="150"/>
      <c r="G30" s="10" t="s">
        <v>17</v>
      </c>
      <c r="H30" s="10" t="s">
        <v>17</v>
      </c>
      <c r="I30" s="10" t="s">
        <v>17</v>
      </c>
      <c r="J30" s="786" t="s">
        <v>17</v>
      </c>
      <c r="K30" s="787"/>
      <c r="L30" s="786" t="s">
        <v>17</v>
      </c>
      <c r="M30" s="787"/>
      <c r="N30" s="10" t="s">
        <v>17</v>
      </c>
      <c r="O30" s="10" t="s">
        <v>17</v>
      </c>
      <c r="P30" s="10" t="s">
        <v>17</v>
      </c>
      <c r="Q30" s="10" t="s">
        <v>17</v>
      </c>
      <c r="R30" s="10" t="s">
        <v>17</v>
      </c>
      <c r="S30" s="10" t="s">
        <v>17</v>
      </c>
      <c r="T30" s="105" t="s">
        <v>17</v>
      </c>
      <c r="U30" s="168" t="s">
        <v>17</v>
      </c>
      <c r="V30" s="183"/>
      <c r="W30" s="181"/>
      <c r="X30" s="181"/>
    </row>
    <row r="31" spans="2:24" ht="63.95" customHeight="1" thickTop="1">
      <c r="B31" s="85"/>
      <c r="C31" s="798" t="s">
        <v>146</v>
      </c>
      <c r="D31" s="799"/>
      <c r="E31" s="800"/>
      <c r="F31" s="801"/>
      <c r="G31" s="100"/>
      <c r="H31" s="100"/>
      <c r="I31" s="162"/>
      <c r="J31" s="807"/>
      <c r="K31" s="808"/>
      <c r="L31" s="807"/>
      <c r="M31" s="808"/>
      <c r="N31" s="100"/>
      <c r="O31" s="100"/>
      <c r="P31" s="100"/>
      <c r="Q31" s="100"/>
      <c r="R31" s="100"/>
      <c r="S31" s="100"/>
      <c r="T31" s="109"/>
      <c r="U31" s="164" t="str">
        <f>IF(G31="","",SUM(G31:T31))</f>
        <v/>
      </c>
      <c r="V31" s="760"/>
      <c r="W31" s="756"/>
      <c r="X31" s="756"/>
    </row>
    <row r="32" spans="2:24" ht="16.5" thickBot="1">
      <c r="B32" s="85"/>
      <c r="C32" s="802"/>
      <c r="D32" s="803"/>
      <c r="E32" s="803"/>
      <c r="F32" s="804"/>
      <c r="G32" s="12" t="s">
        <v>14</v>
      </c>
      <c r="H32" s="12" t="s">
        <v>14</v>
      </c>
      <c r="I32" s="12" t="s">
        <v>14</v>
      </c>
      <c r="J32" s="838" t="s">
        <v>115</v>
      </c>
      <c r="K32" s="839"/>
      <c r="L32" s="838" t="s">
        <v>115</v>
      </c>
      <c r="M32" s="839"/>
      <c r="N32" s="12" t="s">
        <v>14</v>
      </c>
      <c r="O32" s="12" t="s">
        <v>14</v>
      </c>
      <c r="P32" s="12" t="s">
        <v>115</v>
      </c>
      <c r="Q32" s="11" t="s">
        <v>14</v>
      </c>
      <c r="R32" s="12" t="s">
        <v>14</v>
      </c>
      <c r="S32" s="12" t="s">
        <v>14</v>
      </c>
      <c r="T32" s="110" t="s">
        <v>75</v>
      </c>
      <c r="U32" s="179" t="s">
        <v>14</v>
      </c>
      <c r="V32" s="760"/>
      <c r="W32" s="756"/>
      <c r="X32" s="756"/>
    </row>
    <row r="33" spans="2:22" ht="16.5" thickTop="1">
      <c r="B33" s="85"/>
      <c r="C33" s="85"/>
      <c r="D33" s="98"/>
      <c r="E33" s="85"/>
      <c r="F33" s="159"/>
      <c r="G33" s="85"/>
      <c r="H33" s="85"/>
      <c r="I33" s="85"/>
      <c r="J33" s="85"/>
      <c r="K33" s="85"/>
      <c r="L33" s="85"/>
      <c r="M33" s="85"/>
      <c r="N33" s="85"/>
      <c r="O33" s="85"/>
      <c r="P33" s="85"/>
      <c r="Q33" s="85"/>
      <c r="R33" s="85"/>
      <c r="S33" s="85"/>
      <c r="T33" s="85"/>
      <c r="U33" s="85"/>
      <c r="V33" s="85"/>
    </row>
  </sheetData>
  <sheetProtection algorithmName="SHA-512" hashValue="25ew/V6nV+3+oHMDqyjCsmw27Ju8OYNC2o+LAU2uljOys7KWAodTFza7W3e101J9aWyHSnfCQta7xm47Dlg3gQ==" saltValue="Ezw9G5/X0FbcS00KdJ1agA==" spinCount="100000" sheet="1" objects="1" scenarios="1"/>
  <mergeCells count="108">
    <mergeCell ref="L31:M31"/>
    <mergeCell ref="L32:M32"/>
    <mergeCell ref="Q28:Q29"/>
    <mergeCell ref="L12:M12"/>
    <mergeCell ref="J32:K32"/>
    <mergeCell ref="P28:P29"/>
    <mergeCell ref="O28:O29"/>
    <mergeCell ref="N28:N29"/>
    <mergeCell ref="L24:M24"/>
    <mergeCell ref="J14:K14"/>
    <mergeCell ref="J13:K13"/>
    <mergeCell ref="J23:K23"/>
    <mergeCell ref="J27:K27"/>
    <mergeCell ref="L26:M26"/>
    <mergeCell ref="K17:K18"/>
    <mergeCell ref="L30:M30"/>
    <mergeCell ref="V17:V21"/>
    <mergeCell ref="T17:T20"/>
    <mergeCell ref="L9:M9"/>
    <mergeCell ref="L8:M8"/>
    <mergeCell ref="C7:E7"/>
    <mergeCell ref="H10:H11"/>
    <mergeCell ref="I17:I20"/>
    <mergeCell ref="H17:H20"/>
    <mergeCell ref="I10:I11"/>
    <mergeCell ref="J7:K7"/>
    <mergeCell ref="J8:K8"/>
    <mergeCell ref="C8:C21"/>
    <mergeCell ref="L7:M7"/>
    <mergeCell ref="S17:S20"/>
    <mergeCell ref="R17:R20"/>
    <mergeCell ref="O17:O20"/>
    <mergeCell ref="N17:N20"/>
    <mergeCell ref="L20:L21"/>
    <mergeCell ref="L10:M11"/>
    <mergeCell ref="L14:M14"/>
    <mergeCell ref="L13:M13"/>
    <mergeCell ref="J9:K9"/>
    <mergeCell ref="S28:S29"/>
    <mergeCell ref="R28:R29"/>
    <mergeCell ref="Q10:Q11"/>
    <mergeCell ref="L17:L19"/>
    <mergeCell ref="J10:K11"/>
    <mergeCell ref="L15:M15"/>
    <mergeCell ref="J12:K12"/>
    <mergeCell ref="J16:K16"/>
    <mergeCell ref="L16:M16"/>
    <mergeCell ref="P10:P11"/>
    <mergeCell ref="O10:O11"/>
    <mergeCell ref="N10:N11"/>
    <mergeCell ref="R10:R11"/>
    <mergeCell ref="S10:S11"/>
    <mergeCell ref="L22:M22"/>
    <mergeCell ref="M17:M18"/>
    <mergeCell ref="J17:J19"/>
    <mergeCell ref="I28:I29"/>
    <mergeCell ref="D8:F9"/>
    <mergeCell ref="C31:F32"/>
    <mergeCell ref="D15:D16"/>
    <mergeCell ref="G10:G11"/>
    <mergeCell ref="J30:K30"/>
    <mergeCell ref="J24:K24"/>
    <mergeCell ref="J31:K31"/>
    <mergeCell ref="J20:J21"/>
    <mergeCell ref="E26:E27"/>
    <mergeCell ref="G28:G29"/>
    <mergeCell ref="E28:E30"/>
    <mergeCell ref="E22:E23"/>
    <mergeCell ref="H28:H29"/>
    <mergeCell ref="E17:E21"/>
    <mergeCell ref="D10:F12"/>
    <mergeCell ref="D13:F14"/>
    <mergeCell ref="G17:G20"/>
    <mergeCell ref="E15:F16"/>
    <mergeCell ref="E24:E25"/>
    <mergeCell ref="V31:X32"/>
    <mergeCell ref="T28:T29"/>
    <mergeCell ref="V26:V27"/>
    <mergeCell ref="V24:V25"/>
    <mergeCell ref="J26:K26"/>
    <mergeCell ref="T10:T11"/>
    <mergeCell ref="V22:V23"/>
    <mergeCell ref="C22:C30"/>
    <mergeCell ref="U4:U5"/>
    <mergeCell ref="V3:V5"/>
    <mergeCell ref="J22:K22"/>
    <mergeCell ref="C4:I5"/>
    <mergeCell ref="J3:M5"/>
    <mergeCell ref="N3:N5"/>
    <mergeCell ref="T3:T5"/>
    <mergeCell ref="P17:P20"/>
    <mergeCell ref="Q17:Q20"/>
    <mergeCell ref="J28:K29"/>
    <mergeCell ref="J25:K25"/>
    <mergeCell ref="J15:K15"/>
    <mergeCell ref="L25:M25"/>
    <mergeCell ref="L27:M27"/>
    <mergeCell ref="L28:M29"/>
    <mergeCell ref="L23:M23"/>
    <mergeCell ref="W2:X2"/>
    <mergeCell ref="W3:X5"/>
    <mergeCell ref="O4:S5"/>
    <mergeCell ref="O3:S3"/>
    <mergeCell ref="V7:X7"/>
    <mergeCell ref="V8:X9"/>
    <mergeCell ref="V10:X12"/>
    <mergeCell ref="V13:X14"/>
    <mergeCell ref="V15:X16"/>
  </mergeCells>
  <phoneticPr fontId="3"/>
  <conditionalFormatting sqref="G22:I22 N22:T22">
    <cfRule type="expression" dxfId="90" priority="114" stopIfTrue="1">
      <formula>OR(AND(G22="",G8&lt;&gt;""),AND(G22&lt;&gt;"",G22&lt;G8))</formula>
    </cfRule>
  </conditionalFormatting>
  <conditionalFormatting sqref="J22:M22">
    <cfRule type="expression" dxfId="89" priority="119" stopIfTrue="1">
      <formula>OR(AND(J22="",K20&lt;&gt;""),AND(J22&lt;&gt;"",J22&lt;J8))</formula>
    </cfRule>
  </conditionalFormatting>
  <conditionalFormatting sqref="G26:I26 N26:T26">
    <cfRule type="expression" dxfId="88" priority="124">
      <formula>OR(AND(G26="",G17&lt;&gt;""),AND(G26&lt;G17))</formula>
    </cfRule>
  </conditionalFormatting>
  <conditionalFormatting sqref="G24:T24">
    <cfRule type="expression" dxfId="87" priority="127" stopIfTrue="1">
      <formula>AND(G24="",G22&lt;&gt;"")</formula>
    </cfRule>
  </conditionalFormatting>
  <conditionalFormatting sqref="N19:T19 G19:I19">
    <cfRule type="expression" dxfId="86" priority="244" stopIfTrue="1">
      <formula>OR(AND(G19="",G12&lt;&gt;""),AND(G28&lt;&gt;"",G19&gt;G28))</formula>
    </cfRule>
    <cfRule type="expression" dxfId="85" priority="245" stopIfTrue="1">
      <formula>AND(G19&lt;&gt;"",(G19+G33)&gt;#REF!)</formula>
    </cfRule>
  </conditionalFormatting>
  <conditionalFormatting sqref="H20">
    <cfRule type="expression" dxfId="84" priority="268" stopIfTrue="1">
      <formula>OR(AND(H20="",H17&lt;&gt;""),AND(H29&lt;&gt;"",H20&gt;H29))</formula>
    </cfRule>
    <cfRule type="expression" dxfId="83" priority="269" stopIfTrue="1">
      <formula>AND(H20&lt;&gt;"",(H20+#REF!)&gt;#REF!)</formula>
    </cfRule>
  </conditionalFormatting>
  <conditionalFormatting sqref="N17:T17 G17:I17">
    <cfRule type="expression" dxfId="82" priority="368" stopIfTrue="1">
      <formula>OR(AND(G17="",G10&lt;&gt;""),AND(G26&lt;&gt;"",G17&gt;G26))</formula>
    </cfRule>
    <cfRule type="expression" dxfId="81" priority="369" stopIfTrue="1">
      <formula>AND(G17&lt;&gt;"",(G17+G31)&gt;#REF!)</formula>
    </cfRule>
  </conditionalFormatting>
  <conditionalFormatting sqref="K17 M17:M18">
    <cfRule type="expression" dxfId="80" priority="372" stopIfTrue="1">
      <formula>OR(AND(K17="",J10&lt;&gt;""),AND(AND(K20&lt;&gt;"",J26&lt;&gt;""),(K17+K20)&gt;J26))</formula>
    </cfRule>
    <cfRule type="expression" dxfId="79" priority="373" stopIfTrue="1">
      <formula>AND(K17&lt;&gt;"",(K17+K20+J31)&gt;#REF!)</formula>
    </cfRule>
  </conditionalFormatting>
  <conditionalFormatting sqref="N31:S31 G31:I31">
    <cfRule type="expression" dxfId="78" priority="376" stopIfTrue="1">
      <formula>OR(AND(OR(G31&lt;G8,G31&lt;G10),G31&lt;&gt;""),AND(G31="",G26&lt;&gt;""))</formula>
    </cfRule>
    <cfRule type="expression" dxfId="77" priority="377" stopIfTrue="1">
      <formula>AND(G31&lt;&gt;"",(G31+G17)&gt;#REF!)</formula>
    </cfRule>
  </conditionalFormatting>
  <conditionalFormatting sqref="J31:M31">
    <cfRule type="expression" dxfId="76" priority="380" stopIfTrue="1">
      <formula>OR(AND(OR(J31&lt;J8,J31&lt;J10),J31&lt;&gt;""),AND(J31="",J26&lt;&gt;""))</formula>
    </cfRule>
    <cfRule type="expression" dxfId="75" priority="381" stopIfTrue="1">
      <formula>AND(J31&lt;&gt;"",(J31+K17+K20)&gt;#REF!)</formula>
    </cfRule>
  </conditionalFormatting>
  <conditionalFormatting sqref="G8:T8">
    <cfRule type="expression" dxfId="74" priority="382" stopIfTrue="1">
      <formula>OR(AND(G22&lt;&gt;"",G8&gt;G22),AND(G31&lt;&gt;"",G8&gt;G31),AND(G8="",G10&lt;&gt;""))</formula>
    </cfRule>
    <cfRule type="expression" dxfId="73" priority="383" stopIfTrue="1">
      <formula>AND(G17&lt;&gt;"",(G8+G17)&gt;#REF!)</formula>
    </cfRule>
  </conditionalFormatting>
  <conditionalFormatting sqref="K20 M20">
    <cfRule type="expression" dxfId="72" priority="384" stopIfTrue="1">
      <formula>OR(AND(K20="",K17&lt;&gt;""),AND(AND(K17&lt;&gt;"",J26&lt;&gt;""),(K17+K20)&gt;J26))</formula>
    </cfRule>
    <cfRule type="expression" dxfId="71" priority="385" stopIfTrue="1">
      <formula>AND(K20&lt;&gt;"",(K17+K20+#REF!)&gt;#REF!)</formula>
    </cfRule>
  </conditionalFormatting>
  <conditionalFormatting sqref="G10:T10">
    <cfRule type="expression" dxfId="70" priority="388" stopIfTrue="1">
      <formula>OR(AND(G10="",G8&lt;&gt;""),AND(G31&lt;&gt;"",G10&gt;G31))</formula>
    </cfRule>
    <cfRule type="expression" dxfId="69" priority="389" stopIfTrue="1">
      <formula>AND(G17&lt;&gt;"",(G10+G17)&gt;#REF!)</formula>
    </cfRule>
  </conditionalFormatting>
  <conditionalFormatting sqref="N20:T20 G20">
    <cfRule type="expression" dxfId="68" priority="390" stopIfTrue="1">
      <formula>OR(AND(G20="",G17&lt;&gt;""),AND(G29&lt;&gt;"",G20&gt;G29))</formula>
    </cfRule>
    <cfRule type="expression" dxfId="67" priority="391" stopIfTrue="1">
      <formula>AND(G20&lt;&gt;"",(G20+#REF!)&gt;#REF!)</formula>
    </cfRule>
  </conditionalFormatting>
  <conditionalFormatting sqref="I20">
    <cfRule type="expression" dxfId="66" priority="394" stopIfTrue="1">
      <formula>OR(AND(I20="",I17&lt;&gt;""),AND(I29&lt;&gt;"",I20&gt;I29))</formula>
    </cfRule>
    <cfRule type="expression" dxfId="65" priority="395" stopIfTrue="1">
      <formula>AND(I20&lt;&gt;"",(I20+#REF!)&gt;#REF!)</formula>
    </cfRule>
  </conditionalFormatting>
  <conditionalFormatting sqref="T31">
    <cfRule type="expression" dxfId="64" priority="416" stopIfTrue="1">
      <formula>OR(AND(#REF!&lt;&gt;"",T31&gt;#REF!),AND(#REF!&lt;&gt;"",T31&gt;#REF!),AND(T31="",T33&lt;&gt;""))</formula>
    </cfRule>
    <cfRule type="expression" dxfId="63" priority="417" stopIfTrue="1">
      <formula>AND(#REF!&lt;&gt;"",(T31+#REF!)&gt;#REF!)</formula>
    </cfRule>
  </conditionalFormatting>
  <conditionalFormatting sqref="P18:T18">
    <cfRule type="expression" dxfId="62" priority="428" stopIfTrue="1">
      <formula>OR(AND(P18="",P11&lt;&gt;""),AND(P27&lt;&gt;"",P18&gt;P27))</formula>
    </cfRule>
    <cfRule type="expression" dxfId="61" priority="429" stopIfTrue="1">
      <formula>AND(P18&lt;&gt;"",(P18+P32)&gt;#REF!)</formula>
    </cfRule>
  </conditionalFormatting>
  <conditionalFormatting sqref="P11:T11">
    <cfRule type="expression" dxfId="60" priority="430" stopIfTrue="1">
      <formula>OR(AND(P11="",P9&lt;&gt;""),AND(P32&lt;&gt;"",P11&gt;P32))</formula>
    </cfRule>
    <cfRule type="expression" dxfId="59" priority="431" stopIfTrue="1">
      <formula>AND(P18&lt;&gt;"",(P11+P18)&gt;#REF!)</formula>
    </cfRule>
  </conditionalFormatting>
  <conditionalFormatting sqref="N18:O18 G18:I18">
    <cfRule type="expression" dxfId="58" priority="432" stopIfTrue="1">
      <formula>OR(AND(G18="",G11&lt;&gt;""),AND(G27&lt;&gt;"",G18&gt;G27))</formula>
    </cfRule>
    <cfRule type="expression" dxfId="57" priority="433" stopIfTrue="1">
      <formula>AND(G18&lt;&gt;"",(G18+G32)&gt;#REF!)</formula>
    </cfRule>
  </conditionalFormatting>
  <conditionalFormatting sqref="G11:O11">
    <cfRule type="expression" dxfId="56" priority="436" stopIfTrue="1">
      <formula>OR(AND(G11="",G9&lt;&gt;""),AND(G32&lt;&gt;"",G11&gt;G32))</formula>
    </cfRule>
    <cfRule type="expression" dxfId="55" priority="437" stopIfTrue="1">
      <formula>AND(G18&lt;&gt;"",(G11+G18)&gt;#REF!)</formula>
    </cfRule>
  </conditionalFormatting>
  <dataValidations count="1">
    <dataValidation imeMode="disabled" allowBlank="1" showInputMessage="1" showErrorMessage="1" sqref="N10:T10 G26:T26 G22:T22 G8:T8 K17 G17:G18 K20 M17:M18 M20 N17:T20 G24:T24 H17:I20 L10 H10:J10 G10:G11 G31:T31 G15:T15 G13:T13"/>
  </dataValidations>
  <pageMargins left="0.31496062992125984" right="0.31496062992125984" top="1.0236220472440944" bottom="0.19685039370078741" header="0" footer="0.35433070866141736"/>
  <pageSetup paperSize="9" scale="56" orientation="landscape" r:id="rId1"/>
  <headerFooter alignWithMargins="0">
    <oddFooter>&amp;C&amp;14 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Q33"/>
  <sheetViews>
    <sheetView showGridLines="0" view="pageBreakPreview" zoomScale="75" zoomScaleNormal="55" zoomScaleSheetLayoutView="75" workbookViewId="0">
      <selection activeCell="N22" sqref="N22"/>
    </sheetView>
  </sheetViews>
  <sheetFormatPr defaultRowHeight="15.75"/>
  <cols>
    <col min="1" max="1" width="7.375" style="15" customWidth="1"/>
    <col min="2" max="2" width="2.5" style="15" customWidth="1"/>
    <col min="3" max="3" width="8.375" style="15" customWidth="1"/>
    <col min="4" max="4" width="4.25" style="15" customWidth="1"/>
    <col min="5" max="9" width="13.125" style="15" customWidth="1"/>
    <col min="10" max="13" width="6.875" style="15" customWidth="1"/>
    <col min="14" max="15" width="13.125" style="15" customWidth="1"/>
    <col min="16" max="16" width="8.625" style="15" customWidth="1"/>
    <col min="17" max="24" width="13.125" style="15" customWidth="1"/>
    <col min="25" max="26" width="0" style="15" hidden="1" customWidth="1"/>
    <col min="27" max="95" width="4.625" style="15" hidden="1" customWidth="1"/>
    <col min="96" max="96" width="0" style="15" hidden="1" customWidth="1"/>
    <col min="97" max="16384" width="9" style="15"/>
  </cols>
  <sheetData>
    <row r="1" spans="3:27">
      <c r="P1" s="382" t="str">
        <f>IF('実績報告書１ページ '!V2="","",'実績報告書１ページ '!V2&amp;"_"&amp;'実績報告書１ページ '!O2)</f>
        <v/>
      </c>
    </row>
    <row r="2" spans="3:27" ht="24" customHeight="1">
      <c r="C2" s="126" t="s">
        <v>468</v>
      </c>
      <c r="D2" s="108"/>
      <c r="E2"/>
      <c r="F2"/>
      <c r="G2"/>
      <c r="H2"/>
      <c r="I2"/>
      <c r="J2"/>
      <c r="K2"/>
      <c r="L2"/>
      <c r="M2"/>
      <c r="N2"/>
      <c r="O2"/>
      <c r="P2" s="148"/>
      <c r="Q2" s="148"/>
      <c r="R2" s="148"/>
      <c r="S2" s="148"/>
      <c r="T2" s="148"/>
      <c r="U2" s="148"/>
      <c r="V2" s="148"/>
      <c r="AA2" s="186" t="s">
        <v>223</v>
      </c>
    </row>
    <row r="3" spans="3:27" ht="34.5" customHeight="1">
      <c r="C3" s="126" t="s">
        <v>382</v>
      </c>
      <c r="D3" s="108"/>
      <c r="E3"/>
      <c r="F3"/>
      <c r="G3"/>
      <c r="H3"/>
      <c r="I3"/>
      <c r="J3"/>
      <c r="K3"/>
      <c r="L3"/>
      <c r="M3"/>
      <c r="N3"/>
      <c r="O3"/>
      <c r="P3" s="148"/>
      <c r="Q3" s="148"/>
      <c r="R3" s="148"/>
      <c r="S3" s="148"/>
      <c r="T3" s="148"/>
      <c r="U3" s="148"/>
      <c r="V3" s="148"/>
      <c r="AA3" s="186"/>
    </row>
    <row r="4" spans="3:27" ht="34.5" customHeight="1">
      <c r="C4" s="126" t="s">
        <v>316</v>
      </c>
      <c r="D4" s="108"/>
      <c r="E4"/>
      <c r="F4"/>
      <c r="G4"/>
      <c r="H4"/>
      <c r="I4"/>
      <c r="J4"/>
      <c r="K4"/>
      <c r="L4"/>
      <c r="M4"/>
      <c r="N4"/>
      <c r="O4"/>
      <c r="P4" s="148"/>
      <c r="Q4" s="148"/>
      <c r="R4" s="148"/>
      <c r="S4" s="148"/>
      <c r="T4" s="148"/>
      <c r="U4" s="148"/>
      <c r="V4" s="148"/>
      <c r="AA4" s="186"/>
    </row>
    <row r="5" spans="3:27" ht="30" customHeight="1">
      <c r="E5" s="269" t="s">
        <v>236</v>
      </c>
      <c r="F5" s="251" t="s">
        <v>309</v>
      </c>
      <c r="G5" s="255"/>
      <c r="H5" s="269" t="s">
        <v>236</v>
      </c>
      <c r="I5" s="251" t="s">
        <v>310</v>
      </c>
      <c r="J5" s="255"/>
      <c r="K5" s="255"/>
      <c r="L5"/>
      <c r="M5"/>
      <c r="N5"/>
      <c r="O5"/>
      <c r="P5" s="148"/>
      <c r="Q5" s="148"/>
      <c r="R5" s="148"/>
      <c r="S5" s="148"/>
      <c r="T5" s="148"/>
      <c r="U5" s="148"/>
      <c r="V5" s="148"/>
      <c r="AA5" s="186"/>
    </row>
    <row r="6" spans="3:27" s="25" customFormat="1" ht="8.1" customHeight="1">
      <c r="E6" s="259"/>
      <c r="F6" s="260"/>
      <c r="G6" s="261"/>
      <c r="H6" s="259"/>
      <c r="I6" s="260"/>
      <c r="J6" s="261"/>
      <c r="K6" s="261"/>
      <c r="L6" s="262"/>
      <c r="M6" s="262"/>
      <c r="N6" s="262"/>
      <c r="O6" s="262"/>
      <c r="P6" s="148"/>
      <c r="Q6" s="148"/>
      <c r="R6" s="148"/>
      <c r="S6" s="148"/>
      <c r="T6" s="148"/>
      <c r="U6" s="148"/>
      <c r="V6" s="148"/>
      <c r="AA6" s="263"/>
    </row>
    <row r="7" spans="3:27" s="270" customFormat="1" ht="30" customHeight="1">
      <c r="C7" s="271" t="s">
        <v>311</v>
      </c>
      <c r="F7" s="134"/>
      <c r="G7" s="134"/>
      <c r="H7" s="134"/>
      <c r="I7" s="134"/>
      <c r="J7" s="134"/>
      <c r="K7" s="134"/>
      <c r="L7" s="134"/>
      <c r="M7" s="134"/>
      <c r="N7" s="134"/>
      <c r="O7" s="134"/>
      <c r="P7" s="148"/>
      <c r="Q7" s="148"/>
      <c r="R7" s="148"/>
      <c r="S7" s="148"/>
      <c r="T7" s="148"/>
      <c r="U7" s="148"/>
      <c r="V7" s="148"/>
      <c r="AA7" s="271"/>
    </row>
    <row r="8" spans="3:27" s="270" customFormat="1" ht="55.5" customHeight="1">
      <c r="C8" s="269" t="s">
        <v>236</v>
      </c>
      <c r="D8" s="842" t="s">
        <v>312</v>
      </c>
      <c r="E8" s="842"/>
      <c r="F8" s="842"/>
      <c r="G8" s="842"/>
      <c r="H8" s="842"/>
      <c r="I8" s="842"/>
      <c r="J8" s="842"/>
      <c r="K8" s="842"/>
      <c r="L8" s="842"/>
      <c r="M8" s="842"/>
      <c r="N8" s="842"/>
      <c r="O8" s="842"/>
      <c r="P8" s="251"/>
      <c r="Q8" s="251"/>
      <c r="R8" s="251"/>
      <c r="S8" s="251"/>
      <c r="T8" s="251"/>
      <c r="U8" s="251"/>
      <c r="V8" s="148"/>
      <c r="AA8" s="271"/>
    </row>
    <row r="9" spans="3:27" s="5" customFormat="1" ht="8.1" customHeight="1">
      <c r="C9" s="259"/>
      <c r="D9" s="264"/>
      <c r="E9" s="264"/>
      <c r="F9" s="264"/>
      <c r="G9" s="264"/>
      <c r="H9" s="264"/>
      <c r="I9" s="264"/>
      <c r="J9" s="264"/>
      <c r="K9" s="264"/>
      <c r="L9" s="264"/>
      <c r="M9" s="264"/>
      <c r="N9" s="264"/>
      <c r="O9" s="264"/>
      <c r="P9" s="264"/>
      <c r="Q9" s="264"/>
      <c r="R9" s="264"/>
      <c r="S9" s="264"/>
      <c r="T9" s="264"/>
      <c r="U9" s="264"/>
      <c r="V9" s="148"/>
      <c r="AA9" s="265"/>
    </row>
    <row r="10" spans="3:27" s="270" customFormat="1" ht="30" customHeight="1">
      <c r="C10" s="271" t="s">
        <v>313</v>
      </c>
      <c r="D10" s="108"/>
      <c r="E10" s="134"/>
      <c r="F10" s="134"/>
      <c r="G10" s="134"/>
      <c r="H10" s="134"/>
      <c r="I10" s="134"/>
      <c r="J10" s="134"/>
      <c r="K10" s="134"/>
      <c r="L10" s="134"/>
      <c r="M10" s="134"/>
      <c r="N10" s="257"/>
      <c r="O10" s="134"/>
      <c r="P10" s="148"/>
      <c r="Q10" s="148"/>
      <c r="R10" s="148"/>
      <c r="S10" s="148"/>
      <c r="T10" s="148"/>
      <c r="U10" s="148"/>
      <c r="V10" s="148"/>
      <c r="AA10" s="271"/>
    </row>
    <row r="11" spans="3:27" s="270" customFormat="1" ht="56.25" customHeight="1">
      <c r="C11" s="253" t="s">
        <v>338</v>
      </c>
      <c r="D11" s="843" t="s">
        <v>325</v>
      </c>
      <c r="E11" s="843"/>
      <c r="F11" s="843"/>
      <c r="G11" s="843"/>
      <c r="H11" s="843"/>
      <c r="I11" s="843"/>
      <c r="J11" s="843"/>
      <c r="K11" s="843"/>
      <c r="L11" s="843"/>
      <c r="M11" s="843"/>
      <c r="N11" s="843"/>
      <c r="O11" s="843"/>
      <c r="P11" s="279"/>
      <c r="Q11" s="279"/>
      <c r="R11" s="279"/>
      <c r="S11" s="279"/>
      <c r="T11" s="279"/>
      <c r="U11" s="279"/>
      <c r="V11" s="279"/>
      <c r="W11" s="279"/>
      <c r="X11" s="279"/>
      <c r="AA11" s="271"/>
    </row>
    <row r="12" spans="3:27" s="270" customFormat="1" ht="66.75" customHeight="1">
      <c r="C12" s="253" t="s">
        <v>338</v>
      </c>
      <c r="D12" s="842" t="s">
        <v>314</v>
      </c>
      <c r="E12" s="842"/>
      <c r="F12" s="842"/>
      <c r="G12" s="842"/>
      <c r="H12" s="842"/>
      <c r="I12" s="842"/>
      <c r="J12" s="842"/>
      <c r="K12" s="842"/>
      <c r="L12" s="842"/>
      <c r="M12" s="842"/>
      <c r="N12" s="842"/>
      <c r="O12" s="842"/>
      <c r="P12" s="280"/>
      <c r="Q12" s="280"/>
      <c r="R12" s="280"/>
      <c r="S12" s="280"/>
      <c r="T12" s="280"/>
      <c r="U12" s="280"/>
      <c r="V12" s="280"/>
      <c r="W12" s="280"/>
      <c r="X12" s="280"/>
      <c r="AA12" s="271"/>
    </row>
    <row r="13" spans="3:27" s="270" customFormat="1" ht="8.1" customHeight="1">
      <c r="C13" s="253"/>
      <c r="D13" s="272"/>
      <c r="E13" s="272"/>
      <c r="F13" s="272"/>
      <c r="G13" s="272"/>
      <c r="H13" s="272"/>
      <c r="I13" s="272"/>
      <c r="J13" s="272"/>
      <c r="K13" s="272"/>
      <c r="L13" s="272"/>
      <c r="M13" s="272"/>
      <c r="N13" s="272"/>
      <c r="O13" s="272"/>
      <c r="P13" s="272"/>
      <c r="Q13" s="272"/>
      <c r="R13" s="272"/>
      <c r="S13" s="272"/>
      <c r="T13" s="272"/>
      <c r="U13" s="272"/>
      <c r="V13" s="272"/>
      <c r="W13" s="272"/>
      <c r="X13" s="272"/>
      <c r="AA13" s="271"/>
    </row>
    <row r="14" spans="3:27" s="270" customFormat="1" ht="26.1" customHeight="1">
      <c r="C14" s="275" t="s">
        <v>354</v>
      </c>
      <c r="D14" s="133"/>
      <c r="E14" s="133"/>
      <c r="F14" s="133"/>
      <c r="G14" s="133"/>
      <c r="H14" s="133"/>
      <c r="I14" s="133"/>
      <c r="J14" s="133"/>
      <c r="K14" s="274"/>
      <c r="L14" s="274"/>
      <c r="M14" s="274"/>
      <c r="N14" s="184"/>
      <c r="O14" s="134"/>
      <c r="P14" s="148"/>
      <c r="Q14" s="148"/>
      <c r="R14" s="148"/>
      <c r="S14" s="148"/>
      <c r="T14" s="148"/>
      <c r="U14" s="148"/>
      <c r="V14" s="148"/>
      <c r="AA14" s="271"/>
    </row>
    <row r="15" spans="3:27" s="270" customFormat="1" ht="45.95" customHeight="1">
      <c r="C15" s="844" t="s">
        <v>355</v>
      </c>
      <c r="D15" s="844"/>
      <c r="E15" s="844"/>
      <c r="F15" s="844"/>
      <c r="G15" s="844"/>
      <c r="H15" s="844"/>
      <c r="I15" s="844" t="s">
        <v>315</v>
      </c>
      <c r="J15" s="844"/>
      <c r="K15" s="844"/>
      <c r="L15" s="844"/>
      <c r="M15" s="844"/>
      <c r="N15" s="844"/>
      <c r="O15" s="844"/>
      <c r="P15" s="148"/>
      <c r="Q15" s="148"/>
      <c r="R15" s="148"/>
      <c r="S15" s="148"/>
      <c r="T15" s="148"/>
      <c r="U15" s="148"/>
      <c r="V15" s="148"/>
      <c r="AA15" s="271"/>
    </row>
    <row r="16" spans="3:27" s="270" customFormat="1" ht="45.95" customHeight="1">
      <c r="C16" s="840" t="s">
        <v>319</v>
      </c>
      <c r="D16" s="840"/>
      <c r="E16" s="840"/>
      <c r="F16" s="840"/>
      <c r="G16" s="840"/>
      <c r="H16" s="840"/>
      <c r="I16" s="841" t="s">
        <v>324</v>
      </c>
      <c r="J16" s="841"/>
      <c r="K16" s="841"/>
      <c r="L16" s="841"/>
      <c r="M16" s="841"/>
      <c r="N16" s="841"/>
      <c r="O16" s="841"/>
      <c r="P16" s="148"/>
      <c r="Q16" s="148"/>
      <c r="R16" s="148"/>
      <c r="S16" s="148"/>
      <c r="T16" s="148"/>
      <c r="U16" s="148"/>
      <c r="V16" s="148"/>
      <c r="AA16" s="271"/>
    </row>
    <row r="17" spans="3:27" s="270" customFormat="1" ht="45.95" customHeight="1">
      <c r="C17" s="840" t="s">
        <v>320</v>
      </c>
      <c r="D17" s="840"/>
      <c r="E17" s="840"/>
      <c r="F17" s="840"/>
      <c r="G17" s="840"/>
      <c r="H17" s="840"/>
      <c r="I17" s="841" t="s">
        <v>322</v>
      </c>
      <c r="J17" s="841"/>
      <c r="K17" s="841"/>
      <c r="L17" s="841"/>
      <c r="M17" s="841"/>
      <c r="N17" s="841"/>
      <c r="O17" s="841"/>
      <c r="P17" s="148"/>
      <c r="Q17" s="148"/>
      <c r="R17" s="148"/>
      <c r="S17" s="148"/>
      <c r="T17" s="148"/>
      <c r="U17" s="148"/>
      <c r="V17" s="148"/>
      <c r="AA17" s="271"/>
    </row>
    <row r="18" spans="3:27" s="270" customFormat="1" ht="45.95" customHeight="1">
      <c r="C18" s="840" t="s">
        <v>321</v>
      </c>
      <c r="D18" s="840"/>
      <c r="E18" s="840"/>
      <c r="F18" s="840"/>
      <c r="G18" s="840"/>
      <c r="H18" s="840"/>
      <c r="I18" s="841" t="s">
        <v>323</v>
      </c>
      <c r="J18" s="841"/>
      <c r="K18" s="841"/>
      <c r="L18" s="841"/>
      <c r="M18" s="841"/>
      <c r="N18" s="841"/>
      <c r="O18" s="841"/>
      <c r="P18" s="148"/>
      <c r="Q18" s="148"/>
      <c r="R18" s="148"/>
      <c r="S18" s="148"/>
      <c r="T18" s="148"/>
      <c r="U18" s="148"/>
      <c r="V18" s="148"/>
      <c r="AA18" s="271"/>
    </row>
    <row r="19" spans="3:27" s="270" customFormat="1" ht="34.5" customHeight="1">
      <c r="C19" s="122" t="s">
        <v>317</v>
      </c>
      <c r="D19" s="273"/>
      <c r="E19" s="273"/>
      <c r="F19" s="273"/>
      <c r="G19" s="273"/>
      <c r="H19" s="273"/>
      <c r="I19" s="273"/>
      <c r="J19" s="256"/>
      <c r="K19" s="256"/>
      <c r="L19" s="256"/>
      <c r="M19" s="256"/>
      <c r="N19" s="256"/>
      <c r="O19" s="258"/>
      <c r="P19" s="256"/>
      <c r="Q19" s="256"/>
      <c r="R19" s="256"/>
      <c r="S19" s="256"/>
      <c r="T19" s="272"/>
      <c r="U19" s="272"/>
      <c r="V19" s="272"/>
      <c r="W19" s="272"/>
      <c r="AA19" s="271"/>
    </row>
    <row r="20" spans="3:27" s="270" customFormat="1" ht="45.95" customHeight="1">
      <c r="C20" s="844" t="s">
        <v>377</v>
      </c>
      <c r="D20" s="844"/>
      <c r="E20" s="844"/>
      <c r="F20" s="844"/>
      <c r="G20" s="844" t="s">
        <v>378</v>
      </c>
      <c r="H20" s="844"/>
      <c r="I20" s="844" t="s">
        <v>379</v>
      </c>
      <c r="J20" s="844"/>
      <c r="K20" s="845" t="s">
        <v>380</v>
      </c>
      <c r="L20" s="845"/>
      <c r="M20" s="845"/>
      <c r="N20" s="256"/>
      <c r="O20" s="276"/>
      <c r="P20" s="276"/>
      <c r="Q20" s="276"/>
      <c r="R20" s="276"/>
      <c r="S20" s="276"/>
      <c r="T20" s="276"/>
      <c r="U20" s="276"/>
      <c r="V20" s="276"/>
      <c r="W20" s="276"/>
      <c r="X20" s="276"/>
      <c r="AA20" s="271"/>
    </row>
    <row r="21" spans="3:27" s="270" customFormat="1" ht="26.1" customHeight="1">
      <c r="C21" s="846"/>
      <c r="D21" s="846"/>
      <c r="E21" s="846"/>
      <c r="F21" s="846"/>
      <c r="G21" s="847"/>
      <c r="H21" s="846"/>
      <c r="I21" s="846"/>
      <c r="J21" s="846"/>
      <c r="K21" s="848"/>
      <c r="L21" s="848"/>
      <c r="M21" s="848"/>
      <c r="N21" s="256"/>
      <c r="O21" s="277"/>
      <c r="P21" s="277"/>
      <c r="Q21" s="277"/>
      <c r="R21" s="277"/>
      <c r="S21" s="277"/>
      <c r="T21" s="276"/>
      <c r="U21" s="276"/>
      <c r="V21" s="276"/>
      <c r="W21" s="276"/>
      <c r="X21" s="276"/>
      <c r="AA21" s="271"/>
    </row>
    <row r="22" spans="3:27" s="288" customFormat="1" ht="26.1" customHeight="1">
      <c r="C22" s="846"/>
      <c r="D22" s="846"/>
      <c r="E22" s="846"/>
      <c r="F22" s="846"/>
      <c r="G22" s="847"/>
      <c r="H22" s="846"/>
      <c r="I22" s="846"/>
      <c r="J22" s="846"/>
      <c r="K22" s="848"/>
      <c r="L22" s="848"/>
      <c r="M22" s="848"/>
      <c r="N22" s="256"/>
      <c r="O22" s="277"/>
      <c r="P22" s="277"/>
      <c r="Q22" s="277"/>
      <c r="R22" s="277"/>
      <c r="S22" s="277"/>
      <c r="T22" s="276"/>
      <c r="U22" s="276"/>
      <c r="V22" s="276"/>
      <c r="W22" s="276"/>
      <c r="X22" s="276"/>
      <c r="AA22" s="271"/>
    </row>
    <row r="23" spans="3:27" s="288" customFormat="1" ht="26.1" customHeight="1">
      <c r="C23" s="846"/>
      <c r="D23" s="846"/>
      <c r="E23" s="846"/>
      <c r="F23" s="846"/>
      <c r="G23" s="847"/>
      <c r="H23" s="846"/>
      <c r="I23" s="846"/>
      <c r="J23" s="846"/>
      <c r="K23" s="848"/>
      <c r="L23" s="848"/>
      <c r="M23" s="848"/>
      <c r="N23" s="134"/>
      <c r="O23" s="277"/>
      <c r="P23" s="277"/>
      <c r="Q23" s="277"/>
      <c r="R23" s="277"/>
      <c r="S23" s="277"/>
      <c r="T23" s="278"/>
      <c r="U23" s="278"/>
      <c r="V23" s="278"/>
      <c r="W23" s="278"/>
      <c r="X23" s="278"/>
      <c r="AA23" s="271"/>
    </row>
    <row r="24" spans="3:27" s="288" customFormat="1" ht="26.1" customHeight="1">
      <c r="C24" s="846"/>
      <c r="D24" s="846"/>
      <c r="E24" s="846"/>
      <c r="F24" s="846"/>
      <c r="G24" s="847"/>
      <c r="H24" s="846"/>
      <c r="I24" s="846"/>
      <c r="J24" s="846"/>
      <c r="K24" s="848"/>
      <c r="L24" s="848"/>
      <c r="M24" s="848"/>
      <c r="N24" s="256"/>
      <c r="O24" s="277"/>
      <c r="P24" s="277"/>
      <c r="Q24" s="277"/>
      <c r="R24" s="277"/>
      <c r="S24" s="277"/>
      <c r="T24" s="278"/>
      <c r="U24" s="278"/>
      <c r="V24" s="278"/>
      <c r="W24" s="278"/>
      <c r="X24" s="278"/>
      <c r="AA24" s="271"/>
    </row>
    <row r="25" spans="3:27" s="288" customFormat="1" ht="26.1" customHeight="1">
      <c r="C25" s="846"/>
      <c r="D25" s="846"/>
      <c r="E25" s="846"/>
      <c r="F25" s="846"/>
      <c r="G25" s="847"/>
      <c r="H25" s="846"/>
      <c r="I25" s="846"/>
      <c r="J25" s="846"/>
      <c r="K25" s="848"/>
      <c r="L25" s="848"/>
      <c r="M25" s="848"/>
      <c r="N25" s="256"/>
      <c r="O25" s="277"/>
      <c r="P25" s="277"/>
      <c r="Q25" s="277"/>
      <c r="R25" s="277"/>
      <c r="S25" s="277"/>
      <c r="T25" s="278"/>
      <c r="U25" s="278"/>
      <c r="V25" s="278"/>
      <c r="W25" s="278"/>
      <c r="X25" s="278"/>
      <c r="AA25" s="271"/>
    </row>
    <row r="26" spans="3:27" s="270" customFormat="1" ht="26.1" customHeight="1">
      <c r="C26" s="846"/>
      <c r="D26" s="846"/>
      <c r="E26" s="846"/>
      <c r="F26" s="846"/>
      <c r="G26" s="847"/>
      <c r="H26" s="846"/>
      <c r="I26" s="846"/>
      <c r="J26" s="846"/>
      <c r="K26" s="848"/>
      <c r="L26" s="848"/>
      <c r="M26" s="848"/>
      <c r="N26" s="256"/>
      <c r="O26" s="277"/>
      <c r="P26" s="277"/>
      <c r="Q26" s="277"/>
      <c r="R26" s="277"/>
      <c r="S26" s="277"/>
      <c r="T26" s="276"/>
      <c r="U26" s="276"/>
      <c r="V26" s="276"/>
      <c r="W26" s="276"/>
      <c r="X26" s="276"/>
      <c r="AA26" s="271"/>
    </row>
    <row r="27" spans="3:27" s="270" customFormat="1" ht="26.1" customHeight="1">
      <c r="C27" s="846"/>
      <c r="D27" s="846"/>
      <c r="E27" s="846"/>
      <c r="F27" s="846"/>
      <c r="G27" s="847"/>
      <c r="H27" s="846"/>
      <c r="I27" s="846"/>
      <c r="J27" s="846"/>
      <c r="K27" s="848"/>
      <c r="L27" s="848"/>
      <c r="M27" s="848"/>
      <c r="N27" s="134"/>
      <c r="O27" s="277"/>
      <c r="P27" s="277"/>
      <c r="Q27" s="277"/>
      <c r="R27" s="277"/>
      <c r="S27" s="277"/>
      <c r="T27" s="278"/>
      <c r="U27" s="278"/>
      <c r="V27" s="278"/>
      <c r="W27" s="278"/>
      <c r="X27" s="278"/>
      <c r="AA27" s="271"/>
    </row>
    <row r="28" spans="3:27" s="270" customFormat="1" ht="26.1" customHeight="1">
      <c r="C28" s="846"/>
      <c r="D28" s="846"/>
      <c r="E28" s="846"/>
      <c r="F28" s="846"/>
      <c r="G28" s="847"/>
      <c r="H28" s="846"/>
      <c r="I28" s="846"/>
      <c r="J28" s="846"/>
      <c r="K28" s="848"/>
      <c r="L28" s="848"/>
      <c r="M28" s="848"/>
      <c r="N28" s="256"/>
      <c r="O28" s="277"/>
      <c r="P28" s="277"/>
      <c r="Q28" s="277"/>
      <c r="R28" s="277"/>
      <c r="S28" s="277"/>
      <c r="T28" s="278"/>
      <c r="U28" s="278"/>
      <c r="V28" s="278"/>
      <c r="W28" s="278"/>
      <c r="X28" s="278"/>
      <c r="AA28" s="271"/>
    </row>
    <row r="29" spans="3:27" s="270" customFormat="1" ht="26.1" customHeight="1">
      <c r="C29" s="846"/>
      <c r="D29" s="846"/>
      <c r="E29" s="846"/>
      <c r="F29" s="846"/>
      <c r="G29" s="847"/>
      <c r="H29" s="846"/>
      <c r="I29" s="846"/>
      <c r="J29" s="846"/>
      <c r="K29" s="848"/>
      <c r="L29" s="848"/>
      <c r="M29" s="848"/>
      <c r="N29" s="256"/>
      <c r="O29" s="277"/>
      <c r="P29" s="277"/>
      <c r="Q29" s="277"/>
      <c r="R29" s="277"/>
      <c r="S29" s="277"/>
      <c r="T29" s="278"/>
      <c r="U29" s="278"/>
      <c r="V29" s="278"/>
      <c r="W29" s="278"/>
      <c r="X29" s="278"/>
      <c r="AA29" s="271"/>
    </row>
    <row r="30" spans="3:27" s="270" customFormat="1" ht="26.1" customHeight="1" thickBot="1">
      <c r="C30" s="846"/>
      <c r="D30" s="846"/>
      <c r="E30" s="846"/>
      <c r="F30" s="846"/>
      <c r="G30" s="847"/>
      <c r="H30" s="846"/>
      <c r="I30" s="846"/>
      <c r="J30" s="846"/>
      <c r="K30" s="848"/>
      <c r="L30" s="848"/>
      <c r="M30" s="848"/>
      <c r="N30" s="134"/>
      <c r="O30" s="277"/>
      <c r="P30" s="277"/>
      <c r="Q30" s="277"/>
      <c r="R30" s="277"/>
      <c r="S30" s="277"/>
      <c r="T30" s="278"/>
      <c r="U30" s="278"/>
      <c r="V30" s="278"/>
      <c r="W30" s="278"/>
      <c r="X30" s="278"/>
      <c r="AA30" s="271"/>
    </row>
    <row r="31" spans="3:27" s="270" customFormat="1" ht="14.25" customHeight="1">
      <c r="C31" s="849" t="s">
        <v>318</v>
      </c>
      <c r="D31" s="850"/>
      <c r="E31" s="850"/>
      <c r="F31" s="850"/>
      <c r="G31" s="850"/>
      <c r="H31" s="850"/>
      <c r="I31" s="850"/>
      <c r="J31" s="850"/>
      <c r="K31" s="853" t="s">
        <v>340</v>
      </c>
      <c r="L31" s="854"/>
      <c r="M31" s="855"/>
      <c r="N31" s="134"/>
      <c r="O31" s="266"/>
      <c r="P31" s="266"/>
      <c r="Q31" s="266"/>
      <c r="R31" s="266"/>
      <c r="S31" s="266"/>
      <c r="T31" s="148"/>
      <c r="U31" s="148"/>
      <c r="V31" s="148"/>
      <c r="W31" s="148"/>
      <c r="X31" s="148"/>
      <c r="AA31" s="271"/>
    </row>
    <row r="32" spans="3:27" s="270" customFormat="1" ht="26.1" customHeight="1" thickBot="1">
      <c r="C32" s="851"/>
      <c r="D32" s="852"/>
      <c r="E32" s="852"/>
      <c r="F32" s="852"/>
      <c r="G32" s="852"/>
      <c r="H32" s="852"/>
      <c r="I32" s="852"/>
      <c r="J32" s="852"/>
      <c r="K32" s="856">
        <f>SUM(K21:M30)</f>
        <v>0</v>
      </c>
      <c r="L32" s="857"/>
      <c r="M32" s="858"/>
      <c r="N32" s="184"/>
      <c r="O32" s="134"/>
      <c r="P32" s="148"/>
      <c r="Q32" s="148"/>
      <c r="R32" s="148"/>
      <c r="S32" s="148"/>
      <c r="T32" s="148"/>
      <c r="U32" s="148"/>
      <c r="V32" s="148"/>
      <c r="AA32" s="271"/>
    </row>
    <row r="33" spans="3:27" s="270" customFormat="1" ht="26.1" customHeight="1">
      <c r="C33" s="133"/>
      <c r="D33" s="133"/>
      <c r="E33" s="133"/>
      <c r="F33" s="133"/>
      <c r="G33" s="133"/>
      <c r="H33" s="133"/>
      <c r="I33" s="133"/>
      <c r="J33" s="133"/>
      <c r="K33" s="274"/>
      <c r="L33" s="274"/>
      <c r="M33" s="274"/>
      <c r="N33" s="184"/>
      <c r="O33" s="134"/>
      <c r="P33" s="148"/>
      <c r="Q33" s="148"/>
      <c r="R33" s="148"/>
      <c r="S33" s="148"/>
      <c r="T33" s="148"/>
      <c r="U33" s="148"/>
      <c r="V33" s="148"/>
      <c r="AA33" s="271"/>
    </row>
  </sheetData>
  <sheetProtection algorithmName="SHA-512" hashValue="mGYMwHbyEG3ChM5LFyaX46IR+K9tLMzv4JJLi5vyZlJJFbS7sBViOqyD8cnczcIpjYpCiK/c7/HvokDXsIAu9Q==" saltValue="ka4SGErpaLShbSTVeBDuMw==" spinCount="100000" sheet="1" objects="1" scenarios="1"/>
  <mergeCells count="58">
    <mergeCell ref="C24:F24"/>
    <mergeCell ref="G24:H24"/>
    <mergeCell ref="I24:J24"/>
    <mergeCell ref="K24:M24"/>
    <mergeCell ref="C25:F25"/>
    <mergeCell ref="G25:H25"/>
    <mergeCell ref="I25:J25"/>
    <mergeCell ref="K25:M25"/>
    <mergeCell ref="C31:J32"/>
    <mergeCell ref="K31:M31"/>
    <mergeCell ref="K32:M32"/>
    <mergeCell ref="C29:F29"/>
    <mergeCell ref="G29:H29"/>
    <mergeCell ref="I29:J29"/>
    <mergeCell ref="K29:M29"/>
    <mergeCell ref="C30:F30"/>
    <mergeCell ref="G30:H30"/>
    <mergeCell ref="I30:J30"/>
    <mergeCell ref="K30:M30"/>
    <mergeCell ref="C27:F27"/>
    <mergeCell ref="G27:H27"/>
    <mergeCell ref="I27:J27"/>
    <mergeCell ref="K27:M27"/>
    <mergeCell ref="C28:F28"/>
    <mergeCell ref="G28:H28"/>
    <mergeCell ref="I28:J28"/>
    <mergeCell ref="K28:M28"/>
    <mergeCell ref="C21:F21"/>
    <mergeCell ref="G21:H21"/>
    <mergeCell ref="I21:J21"/>
    <mergeCell ref="K21:M21"/>
    <mergeCell ref="C26:F26"/>
    <mergeCell ref="G26:H26"/>
    <mergeCell ref="I26:J26"/>
    <mergeCell ref="K26:M26"/>
    <mergeCell ref="C22:F22"/>
    <mergeCell ref="G22:H22"/>
    <mergeCell ref="I22:J22"/>
    <mergeCell ref="K22:M22"/>
    <mergeCell ref="C23:F23"/>
    <mergeCell ref="G23:H23"/>
    <mergeCell ref="I23:J23"/>
    <mergeCell ref="K23:M23"/>
    <mergeCell ref="C17:H17"/>
    <mergeCell ref="I17:O17"/>
    <mergeCell ref="C18:H18"/>
    <mergeCell ref="I18:O18"/>
    <mergeCell ref="C20:F20"/>
    <mergeCell ref="G20:H20"/>
    <mergeCell ref="I20:J20"/>
    <mergeCell ref="K20:M20"/>
    <mergeCell ref="C16:H16"/>
    <mergeCell ref="I16:O16"/>
    <mergeCell ref="D8:O8"/>
    <mergeCell ref="D11:O11"/>
    <mergeCell ref="D12:O12"/>
    <mergeCell ref="C15:H15"/>
    <mergeCell ref="I15:O15"/>
  </mergeCells>
  <phoneticPr fontId="3"/>
  <conditionalFormatting sqref="C8">
    <cfRule type="expression" dxfId="54" priority="43">
      <formula>AND($E$5="☑",$C$8="□")</formula>
    </cfRule>
  </conditionalFormatting>
  <conditionalFormatting sqref="C21:F21">
    <cfRule type="expression" dxfId="53" priority="42">
      <formula>AND($E$5="☑",$C$21="")</formula>
    </cfRule>
  </conditionalFormatting>
  <conditionalFormatting sqref="G21:H21">
    <cfRule type="expression" dxfId="52" priority="41">
      <formula>AND($C$21&lt;&gt;"",$G$21="")</formula>
    </cfRule>
  </conditionalFormatting>
  <conditionalFormatting sqref="I21:J21">
    <cfRule type="expression" dxfId="51" priority="40">
      <formula>AND($C$21&lt;&gt;"",$I$21="")</formula>
    </cfRule>
  </conditionalFormatting>
  <conditionalFormatting sqref="K21:M21">
    <cfRule type="expression" dxfId="50" priority="23">
      <formula>AND($C$21="",$K$21&lt;&gt;"")</formula>
    </cfRule>
    <cfRule type="expression" dxfId="49" priority="39">
      <formula>AND($C$21&lt;&gt;"",$K$21="")</formula>
    </cfRule>
  </conditionalFormatting>
  <conditionalFormatting sqref="G26:H26">
    <cfRule type="expression" dxfId="48" priority="38">
      <formula>AND($C$26&lt;&gt;"",$G$26="")</formula>
    </cfRule>
  </conditionalFormatting>
  <conditionalFormatting sqref="I26:J26">
    <cfRule type="expression" dxfId="47" priority="37">
      <formula>AND($C$26&lt;&gt;"",$I$26="")</formula>
    </cfRule>
  </conditionalFormatting>
  <conditionalFormatting sqref="K26:M26">
    <cfRule type="expression" dxfId="46" priority="22">
      <formula>AND($C$26="",$K$26&lt;&gt;"")</formula>
    </cfRule>
    <cfRule type="expression" dxfId="45" priority="36">
      <formula>AND($C$26&lt;&gt;"",$K$26="")</formula>
    </cfRule>
  </conditionalFormatting>
  <conditionalFormatting sqref="G27:H27">
    <cfRule type="expression" dxfId="44" priority="35">
      <formula>AND($C$27&lt;&gt;"",$G$27="")</formula>
    </cfRule>
  </conditionalFormatting>
  <conditionalFormatting sqref="I27:J27">
    <cfRule type="expression" dxfId="43" priority="34">
      <formula>AND($C$27&lt;&gt;"",$I$27="")</formula>
    </cfRule>
  </conditionalFormatting>
  <conditionalFormatting sqref="K27:M27">
    <cfRule type="expression" dxfId="42" priority="21">
      <formula>AND($C$27="",$K$27&lt;&gt;"")</formula>
    </cfRule>
    <cfRule type="expression" dxfId="41" priority="33">
      <formula>AND($C$27&lt;&gt;"",$K$27="")</formula>
    </cfRule>
  </conditionalFormatting>
  <conditionalFormatting sqref="G28:H28">
    <cfRule type="expression" dxfId="40" priority="32">
      <formula>AND($C$28&lt;&gt;"",$G$28="")</formula>
    </cfRule>
  </conditionalFormatting>
  <conditionalFormatting sqref="I28:J28">
    <cfRule type="expression" dxfId="39" priority="31">
      <formula>AND($C$28&lt;&gt;"",$I$28="")</formula>
    </cfRule>
  </conditionalFormatting>
  <conditionalFormatting sqref="K28:M28">
    <cfRule type="expression" dxfId="38" priority="20">
      <formula>AND($C$28="",$K$28&lt;&gt;"")</formula>
    </cfRule>
    <cfRule type="expression" dxfId="37" priority="30">
      <formula>AND($C$28&lt;&gt;"",$K$28="")</formula>
    </cfRule>
  </conditionalFormatting>
  <conditionalFormatting sqref="G29:H29">
    <cfRule type="expression" dxfId="36" priority="29">
      <formula>AND($C$29&lt;&gt;"",$G$29="")</formula>
    </cfRule>
  </conditionalFormatting>
  <conditionalFormatting sqref="I29:J29">
    <cfRule type="expression" dxfId="35" priority="28">
      <formula>AND($C$29&lt;&gt;"",$I$29="")</formula>
    </cfRule>
  </conditionalFormatting>
  <conditionalFormatting sqref="K29:M29">
    <cfRule type="expression" dxfId="34" priority="19">
      <formula>AND($C$29="",$K$29&lt;&gt;"")</formula>
    </cfRule>
    <cfRule type="expression" dxfId="33" priority="27">
      <formula>AND($C$29&lt;&gt;"",$K$29="")</formula>
    </cfRule>
  </conditionalFormatting>
  <conditionalFormatting sqref="G30:H30">
    <cfRule type="expression" dxfId="32" priority="26">
      <formula>AND($C$30&lt;&gt;"",$G$30="")</formula>
    </cfRule>
  </conditionalFormatting>
  <conditionalFormatting sqref="I30:J30">
    <cfRule type="expression" dxfId="31" priority="25">
      <formula>AND($C$30&lt;&gt;"",$I$30="")</formula>
    </cfRule>
  </conditionalFormatting>
  <conditionalFormatting sqref="K30:M30">
    <cfRule type="expression" dxfId="30" priority="18">
      <formula>AND($C$30="",$K$30&lt;&gt;"")</formula>
    </cfRule>
    <cfRule type="expression" dxfId="29" priority="24">
      <formula>AND($C$30&lt;&gt;"",$K$30="")</formula>
    </cfRule>
  </conditionalFormatting>
  <conditionalFormatting sqref="E5">
    <cfRule type="expression" dxfId="28" priority="17">
      <formula>AND($E$5="□",$C$21&lt;&gt;"")</formula>
    </cfRule>
  </conditionalFormatting>
  <conditionalFormatting sqref="G22:H22">
    <cfRule type="expression" dxfId="27" priority="16">
      <formula>AND($C$26&lt;&gt;"",$G$26="")</formula>
    </cfRule>
  </conditionalFormatting>
  <conditionalFormatting sqref="I22:J22">
    <cfRule type="expression" dxfId="26" priority="15">
      <formula>AND($C$26&lt;&gt;"",$I$26="")</formula>
    </cfRule>
  </conditionalFormatting>
  <conditionalFormatting sqref="K22:M22">
    <cfRule type="expression" dxfId="25" priority="4">
      <formula>AND($C$26="",$K$26&lt;&gt;"")</formula>
    </cfRule>
    <cfRule type="expression" dxfId="24" priority="14">
      <formula>AND($C$26&lt;&gt;"",$K$26="")</formula>
    </cfRule>
  </conditionalFormatting>
  <conditionalFormatting sqref="G23:H23">
    <cfRule type="expression" dxfId="23" priority="13">
      <formula>AND($C$27&lt;&gt;"",$G$27="")</formula>
    </cfRule>
  </conditionalFormatting>
  <conditionalFormatting sqref="I23:J23">
    <cfRule type="expression" dxfId="22" priority="12">
      <formula>AND($C$27&lt;&gt;"",$I$27="")</formula>
    </cfRule>
  </conditionalFormatting>
  <conditionalFormatting sqref="K23:M23">
    <cfRule type="expression" dxfId="21" priority="3">
      <formula>AND($C$27="",$K$27&lt;&gt;"")</formula>
    </cfRule>
    <cfRule type="expression" dxfId="20" priority="11">
      <formula>AND($C$27&lt;&gt;"",$K$27="")</formula>
    </cfRule>
  </conditionalFormatting>
  <conditionalFormatting sqref="G24:H24">
    <cfRule type="expression" dxfId="19" priority="10">
      <formula>AND($C$28&lt;&gt;"",$G$28="")</formula>
    </cfRule>
  </conditionalFormatting>
  <conditionalFormatting sqref="I24:J24">
    <cfRule type="expression" dxfId="18" priority="9">
      <formula>AND($C$28&lt;&gt;"",$I$28="")</formula>
    </cfRule>
  </conditionalFormatting>
  <conditionalFormatting sqref="K24:M24">
    <cfRule type="expression" dxfId="17" priority="2">
      <formula>AND($C$28="",$K$28&lt;&gt;"")</formula>
    </cfRule>
    <cfRule type="expression" dxfId="16" priority="8">
      <formula>AND($C$28&lt;&gt;"",$K$28="")</formula>
    </cfRule>
  </conditionalFormatting>
  <conditionalFormatting sqref="G25:H25">
    <cfRule type="expression" dxfId="15" priority="7">
      <formula>AND($C$29&lt;&gt;"",$G$29="")</formula>
    </cfRule>
  </conditionalFormatting>
  <conditionalFormatting sqref="I25:J25">
    <cfRule type="expression" dxfId="14" priority="6">
      <formula>AND($C$29&lt;&gt;"",$I$29="")</formula>
    </cfRule>
  </conditionalFormatting>
  <conditionalFormatting sqref="K25:M25">
    <cfRule type="expression" dxfId="13" priority="1">
      <formula>AND($C$29="",$K$29&lt;&gt;"")</formula>
    </cfRule>
    <cfRule type="expression" dxfId="12" priority="5">
      <formula>AND($C$29&lt;&gt;"",$K$29="")</formula>
    </cfRule>
  </conditionalFormatting>
  <dataValidations count="2">
    <dataValidation type="list" allowBlank="1" showInputMessage="1" showErrorMessage="1" sqref="H5:H6 E5:E6 C8:C9">
      <formula1>"□,☑"</formula1>
    </dataValidation>
    <dataValidation type="list" allowBlank="1" showInputMessage="1" showErrorMessage="1" sqref="I21:J30">
      <formula1>"ⅰ,ⅱ,ⅲ"</formula1>
    </dataValidation>
  </dataValidations>
  <pageMargins left="0.31496062992125984" right="0.31496062992125984" top="0.82677165354330717" bottom="0" header="0" footer="0.35433070866141736"/>
  <pageSetup paperSize="9" scale="65" orientation="portrait" blackAndWhite="1" r:id="rId1"/>
  <headerFooter alignWithMargins="0">
    <oddFooter>&amp;C&amp;14 4</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3FEA4EA9-1439-42CC-8F76-C2A653702C4F}">
            <xm:f>AND('3ページ'!#REF!="□",'3ページ'!#REF!="☑")</xm:f>
            <x14:dxf>
              <fill>
                <patternFill>
                  <bgColor rgb="FFFF0000"/>
                </patternFill>
              </fill>
            </x14:dxf>
          </x14:cfRule>
          <xm:sqref>C8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9"/>
  <sheetViews>
    <sheetView showGridLines="0" view="pageBreakPreview" zoomScale="75" zoomScaleNormal="55" zoomScaleSheetLayoutView="75" workbookViewId="0">
      <selection activeCell="G7" sqref="G7:H7"/>
    </sheetView>
  </sheetViews>
  <sheetFormatPr defaultRowHeight="15.75"/>
  <cols>
    <col min="1" max="1" width="5.25" style="15" customWidth="1"/>
    <col min="2" max="2" width="2.5" style="15" customWidth="1"/>
    <col min="3" max="3" width="8.375" style="15" customWidth="1"/>
    <col min="4" max="4" width="4.25" style="15" customWidth="1"/>
    <col min="5" max="9" width="13.125" style="15" customWidth="1"/>
    <col min="10" max="13" width="6.875" style="15" customWidth="1"/>
    <col min="14" max="14" width="13.125" style="15" customWidth="1"/>
    <col min="15" max="15" width="18.625" style="15" customWidth="1"/>
    <col min="16" max="16384" width="9" style="15"/>
  </cols>
  <sheetData>
    <row r="1" spans="2:16">
      <c r="P1" s="382" t="str">
        <f>IF('実績報告書１ページ '!V2="","",'実績報告書１ページ '!V2&amp;"_"&amp;'実績報告書１ページ '!O2)</f>
        <v/>
      </c>
    </row>
    <row r="2" spans="2:16" s="242" customFormat="1" ht="28.5" customHeight="1">
      <c r="B2" s="34"/>
      <c r="C2" s="122" t="s">
        <v>383</v>
      </c>
      <c r="D2" s="243"/>
      <c r="E2" s="243"/>
      <c r="F2" s="243"/>
      <c r="G2" s="243"/>
      <c r="H2" s="243"/>
      <c r="I2" s="243"/>
      <c r="J2" s="243"/>
      <c r="K2" s="254"/>
      <c r="L2" s="254"/>
      <c r="M2" s="254"/>
      <c r="N2" s="134"/>
      <c r="O2" s="134"/>
    </row>
    <row r="3" spans="2:16" ht="28.5" customHeight="1">
      <c r="C3" s="859" t="s">
        <v>370</v>
      </c>
      <c r="D3" s="859"/>
      <c r="E3" s="859"/>
      <c r="F3" s="859"/>
      <c r="G3" s="859"/>
      <c r="H3" s="859"/>
      <c r="I3" s="859"/>
      <c r="J3" s="859"/>
      <c r="K3" s="859"/>
      <c r="L3" s="859"/>
      <c r="M3" s="859"/>
      <c r="N3" s="859"/>
      <c r="O3" s="859"/>
    </row>
    <row r="4" spans="2:16" ht="20.100000000000001" customHeight="1">
      <c r="C4" s="882" t="s">
        <v>371</v>
      </c>
      <c r="D4" s="882"/>
      <c r="E4" s="882"/>
      <c r="F4" s="882"/>
      <c r="G4" s="882"/>
      <c r="H4" s="882"/>
      <c r="I4" s="882"/>
      <c r="J4" s="882"/>
      <c r="K4" s="882"/>
      <c r="L4" s="882"/>
      <c r="M4" s="882"/>
      <c r="N4" s="882"/>
      <c r="O4" s="882"/>
    </row>
    <row r="5" spans="2:16" ht="34.5" customHeight="1">
      <c r="C5" s="864" t="s">
        <v>200</v>
      </c>
      <c r="D5" s="865"/>
      <c r="E5" s="870" t="s">
        <v>205</v>
      </c>
      <c r="F5" s="871"/>
      <c r="G5" s="874" t="s">
        <v>385</v>
      </c>
      <c r="H5" s="871"/>
      <c r="I5" s="874" t="s">
        <v>386</v>
      </c>
      <c r="J5" s="876"/>
      <c r="K5" s="877"/>
      <c r="L5" s="874" t="s">
        <v>387</v>
      </c>
      <c r="M5" s="881"/>
      <c r="N5" s="871"/>
      <c r="O5" s="883" t="s">
        <v>55</v>
      </c>
    </row>
    <row r="6" spans="2:16" ht="34.5" customHeight="1">
      <c r="C6" s="866"/>
      <c r="D6" s="867"/>
      <c r="E6" s="872"/>
      <c r="F6" s="873"/>
      <c r="G6" s="875"/>
      <c r="H6" s="873"/>
      <c r="I6" s="878"/>
      <c r="J6" s="879"/>
      <c r="K6" s="880"/>
      <c r="L6" s="875"/>
      <c r="M6" s="872"/>
      <c r="N6" s="873"/>
      <c r="O6" s="884"/>
    </row>
    <row r="7" spans="2:16" ht="19.5" customHeight="1">
      <c r="C7" s="868"/>
      <c r="D7" s="869"/>
      <c r="E7" s="860" t="s">
        <v>212</v>
      </c>
      <c r="F7" s="861"/>
      <c r="G7" s="860" t="s">
        <v>213</v>
      </c>
      <c r="H7" s="862"/>
      <c r="I7" s="860" t="s">
        <v>214</v>
      </c>
      <c r="J7" s="863"/>
      <c r="K7" s="862"/>
      <c r="L7" s="860" t="s">
        <v>215</v>
      </c>
      <c r="M7" s="863"/>
      <c r="N7" s="862"/>
      <c r="O7" s="282" t="s">
        <v>373</v>
      </c>
    </row>
    <row r="8" spans="2:16" ht="69.75" customHeight="1">
      <c r="C8" s="885" t="s">
        <v>332</v>
      </c>
      <c r="D8" s="886"/>
      <c r="E8" s="887"/>
      <c r="F8" s="888"/>
      <c r="G8" s="887"/>
      <c r="H8" s="888"/>
      <c r="I8" s="889"/>
      <c r="J8" s="890"/>
      <c r="K8" s="891"/>
      <c r="L8" s="892"/>
      <c r="M8" s="887"/>
      <c r="N8" s="888"/>
      <c r="O8" s="281">
        <f>SUM(E8:N8)</f>
        <v>0</v>
      </c>
    </row>
    <row r="9" spans="2:16" ht="28.5" customHeight="1">
      <c r="C9" s="897" t="s">
        <v>211</v>
      </c>
      <c r="D9" s="898"/>
      <c r="E9" s="898"/>
      <c r="F9" s="898"/>
      <c r="G9" s="898"/>
      <c r="H9" s="898"/>
      <c r="I9" s="898"/>
      <c r="J9" s="898"/>
      <c r="K9" s="898"/>
      <c r="L9" s="161"/>
      <c r="M9" s="148"/>
    </row>
    <row r="10" spans="2:16" ht="20.100000000000001" customHeight="1">
      <c r="C10" s="882" t="s">
        <v>371</v>
      </c>
      <c r="D10" s="882"/>
      <c r="E10" s="882"/>
      <c r="F10" s="882"/>
      <c r="G10" s="882"/>
      <c r="H10" s="882"/>
      <c r="I10" s="882"/>
      <c r="J10" s="882"/>
      <c r="K10" s="882"/>
      <c r="L10" s="882"/>
      <c r="M10" s="882"/>
      <c r="N10" s="882"/>
      <c r="O10" s="882"/>
    </row>
    <row r="11" spans="2:16" ht="34.5" customHeight="1">
      <c r="C11" s="864" t="s">
        <v>200</v>
      </c>
      <c r="D11" s="899"/>
      <c r="E11" s="895" t="s">
        <v>201</v>
      </c>
      <c r="F11" s="895" t="s">
        <v>202</v>
      </c>
      <c r="G11" s="895" t="s">
        <v>203</v>
      </c>
      <c r="H11" s="895" t="s">
        <v>206</v>
      </c>
      <c r="I11" s="895" t="s">
        <v>207</v>
      </c>
      <c r="J11" s="874" t="s">
        <v>204</v>
      </c>
      <c r="K11" s="903"/>
      <c r="L11" s="874" t="s">
        <v>209</v>
      </c>
      <c r="M11" s="903"/>
      <c r="N11" s="895" t="s">
        <v>208</v>
      </c>
      <c r="O11" s="883" t="s">
        <v>372</v>
      </c>
    </row>
    <row r="12" spans="2:16" ht="34.5" customHeight="1">
      <c r="C12" s="866"/>
      <c r="D12" s="900"/>
      <c r="E12" s="902"/>
      <c r="F12" s="902"/>
      <c r="G12" s="902"/>
      <c r="H12" s="902"/>
      <c r="I12" s="902"/>
      <c r="J12" s="904"/>
      <c r="K12" s="905"/>
      <c r="L12" s="904"/>
      <c r="M12" s="905"/>
      <c r="N12" s="896"/>
      <c r="O12" s="884"/>
    </row>
    <row r="13" spans="2:16" ht="19.5" customHeight="1">
      <c r="C13" s="868"/>
      <c r="D13" s="901"/>
      <c r="E13" s="457" t="s">
        <v>519</v>
      </c>
      <c r="F13" s="457" t="s">
        <v>216</v>
      </c>
      <c r="G13" s="457" t="s">
        <v>217</v>
      </c>
      <c r="H13" s="457" t="s">
        <v>218</v>
      </c>
      <c r="I13" s="457" t="s">
        <v>219</v>
      </c>
      <c r="J13" s="893" t="s">
        <v>220</v>
      </c>
      <c r="K13" s="894"/>
      <c r="L13" s="893" t="s">
        <v>221</v>
      </c>
      <c r="M13" s="894"/>
      <c r="N13" s="457" t="s">
        <v>222</v>
      </c>
      <c r="O13" s="282" t="s">
        <v>374</v>
      </c>
    </row>
    <row r="14" spans="2:16" ht="69.75" customHeight="1">
      <c r="C14" s="885" t="s">
        <v>333</v>
      </c>
      <c r="D14" s="886"/>
      <c r="E14" s="187"/>
      <c r="F14" s="187"/>
      <c r="G14" s="187"/>
      <c r="H14" s="187"/>
      <c r="I14" s="187"/>
      <c r="J14" s="912"/>
      <c r="K14" s="913"/>
      <c r="L14" s="912"/>
      <c r="M14" s="914"/>
      <c r="N14" s="187"/>
      <c r="O14" s="281">
        <f>SUM(E14:N14)</f>
        <v>0</v>
      </c>
      <c r="P14" s="159"/>
    </row>
    <row r="15" spans="2:16" ht="28.5" customHeight="1">
      <c r="C15" s="111" t="s">
        <v>364</v>
      </c>
      <c r="N15" s="159"/>
    </row>
    <row r="16" spans="2:16" ht="20.100000000000001" customHeight="1">
      <c r="C16" s="882" t="s">
        <v>371</v>
      </c>
      <c r="D16" s="882"/>
      <c r="E16" s="882"/>
      <c r="F16" s="882"/>
      <c r="G16" s="882"/>
      <c r="H16" s="882"/>
      <c r="I16" s="882"/>
      <c r="J16" s="882"/>
      <c r="K16" s="882"/>
      <c r="L16" s="882"/>
      <c r="M16" s="882"/>
      <c r="N16" s="882"/>
      <c r="O16" s="882"/>
    </row>
    <row r="17" spans="3:15" ht="24.75" customHeight="1">
      <c r="C17" s="864" t="s">
        <v>200</v>
      </c>
      <c r="D17" s="935"/>
      <c r="E17" s="864" t="s">
        <v>356</v>
      </c>
      <c r="F17" s="935"/>
      <c r="G17" s="864" t="s">
        <v>357</v>
      </c>
      <c r="H17" s="935"/>
      <c r="I17" s="864" t="s">
        <v>358</v>
      </c>
      <c r="J17" s="940"/>
      <c r="K17" s="935"/>
      <c r="L17" s="864" t="s">
        <v>359</v>
      </c>
      <c r="M17" s="915"/>
      <c r="N17" s="916"/>
      <c r="O17" s="883" t="s">
        <v>372</v>
      </c>
    </row>
    <row r="18" spans="3:15" ht="24.75" customHeight="1">
      <c r="C18" s="936"/>
      <c r="D18" s="937"/>
      <c r="E18" s="936"/>
      <c r="F18" s="937"/>
      <c r="G18" s="936"/>
      <c r="H18" s="937"/>
      <c r="I18" s="936"/>
      <c r="J18" s="941"/>
      <c r="K18" s="937"/>
      <c r="L18" s="917"/>
      <c r="M18" s="918"/>
      <c r="N18" s="919"/>
      <c r="O18" s="884"/>
    </row>
    <row r="19" spans="3:15" ht="24.75" customHeight="1">
      <c r="C19" s="938"/>
      <c r="D19" s="939"/>
      <c r="E19" s="860" t="s">
        <v>360</v>
      </c>
      <c r="F19" s="862"/>
      <c r="G19" s="860" t="s">
        <v>361</v>
      </c>
      <c r="H19" s="862"/>
      <c r="I19" s="860" t="s">
        <v>362</v>
      </c>
      <c r="J19" s="863"/>
      <c r="K19" s="862"/>
      <c r="L19" s="860" t="s">
        <v>363</v>
      </c>
      <c r="M19" s="863"/>
      <c r="N19" s="862"/>
      <c r="O19" s="282" t="s">
        <v>375</v>
      </c>
    </row>
    <row r="20" spans="3:15" ht="69.75" customHeight="1">
      <c r="C20" s="885" t="s">
        <v>332</v>
      </c>
      <c r="D20" s="886"/>
      <c r="E20" s="887"/>
      <c r="F20" s="888"/>
      <c r="G20" s="887"/>
      <c r="H20" s="888"/>
      <c r="I20" s="889"/>
      <c r="J20" s="890"/>
      <c r="K20" s="891"/>
      <c r="L20" s="892"/>
      <c r="M20" s="887"/>
      <c r="N20" s="888"/>
      <c r="O20" s="281">
        <f>SUM(E20:N20)</f>
        <v>0</v>
      </c>
    </row>
    <row r="21" spans="3:15" ht="28.5" customHeight="1">
      <c r="C21" s="111" t="s">
        <v>365</v>
      </c>
      <c r="N21" s="159"/>
    </row>
    <row r="22" spans="3:15" ht="20.100000000000001" customHeight="1">
      <c r="C22" s="882" t="s">
        <v>371</v>
      </c>
      <c r="D22" s="882"/>
      <c r="E22" s="882"/>
      <c r="F22" s="882"/>
      <c r="G22" s="882"/>
      <c r="H22" s="882"/>
      <c r="I22" s="882"/>
      <c r="J22" s="882"/>
      <c r="K22" s="882"/>
      <c r="L22" s="882"/>
      <c r="M22" s="882"/>
      <c r="N22" s="882"/>
      <c r="O22" s="882"/>
    </row>
    <row r="23" spans="3:15" ht="24.75" customHeight="1">
      <c r="C23" s="864" t="s">
        <v>200</v>
      </c>
      <c r="D23" s="935"/>
      <c r="E23" s="864" t="s">
        <v>356</v>
      </c>
      <c r="F23" s="935"/>
      <c r="G23" s="864" t="s">
        <v>357</v>
      </c>
      <c r="H23" s="935"/>
      <c r="I23" s="864" t="s">
        <v>358</v>
      </c>
      <c r="J23" s="940"/>
      <c r="K23" s="935"/>
      <c r="L23" s="864" t="s">
        <v>359</v>
      </c>
      <c r="M23" s="915"/>
      <c r="N23" s="916"/>
      <c r="O23" s="883" t="s">
        <v>372</v>
      </c>
    </row>
    <row r="24" spans="3:15" ht="24.75" customHeight="1">
      <c r="C24" s="936"/>
      <c r="D24" s="937"/>
      <c r="E24" s="936"/>
      <c r="F24" s="937"/>
      <c r="G24" s="936"/>
      <c r="H24" s="937"/>
      <c r="I24" s="936"/>
      <c r="J24" s="941"/>
      <c r="K24" s="937"/>
      <c r="L24" s="917"/>
      <c r="M24" s="918"/>
      <c r="N24" s="919"/>
      <c r="O24" s="884"/>
    </row>
    <row r="25" spans="3:15" ht="24.75" customHeight="1">
      <c r="C25" s="938"/>
      <c r="D25" s="939"/>
      <c r="E25" s="860" t="s">
        <v>366</v>
      </c>
      <c r="F25" s="862"/>
      <c r="G25" s="860" t="s">
        <v>367</v>
      </c>
      <c r="H25" s="862"/>
      <c r="I25" s="860" t="s">
        <v>368</v>
      </c>
      <c r="J25" s="863"/>
      <c r="K25" s="862"/>
      <c r="L25" s="860" t="s">
        <v>369</v>
      </c>
      <c r="M25" s="863"/>
      <c r="N25" s="862"/>
      <c r="O25" s="282" t="s">
        <v>376</v>
      </c>
    </row>
    <row r="26" spans="3:15" ht="69.75" customHeight="1">
      <c r="C26" s="885" t="s">
        <v>332</v>
      </c>
      <c r="D26" s="886"/>
      <c r="E26" s="887"/>
      <c r="F26" s="888"/>
      <c r="G26" s="887"/>
      <c r="H26" s="888"/>
      <c r="I26" s="889"/>
      <c r="J26" s="890"/>
      <c r="K26" s="891"/>
      <c r="L26" s="892"/>
      <c r="M26" s="887"/>
      <c r="N26" s="888"/>
      <c r="O26" s="281">
        <f>SUM(E26:N26)</f>
        <v>0</v>
      </c>
    </row>
    <row r="27" spans="3:15" ht="24.75" customHeight="1">
      <c r="N27" s="159"/>
    </row>
    <row r="28" spans="3:15" ht="30" customHeight="1">
      <c r="C28" s="122" t="s">
        <v>384</v>
      </c>
      <c r="N28" s="159"/>
    </row>
    <row r="29" spans="3:15" ht="30" customHeight="1">
      <c r="C29" s="923" t="s">
        <v>329</v>
      </c>
      <c r="D29" s="925"/>
      <c r="E29" s="906" t="s">
        <v>326</v>
      </c>
      <c r="F29" s="907"/>
      <c r="G29" s="920" t="s">
        <v>330</v>
      </c>
      <c r="H29" s="921"/>
      <c r="I29" s="921"/>
      <c r="J29" s="921"/>
      <c r="K29" s="921"/>
      <c r="L29" s="921"/>
      <c r="M29" s="921"/>
      <c r="N29" s="922"/>
      <c r="O29" s="82"/>
    </row>
    <row r="30" spans="3:15" ht="39" customHeight="1">
      <c r="C30" s="942"/>
      <c r="D30" s="943"/>
      <c r="E30" s="908"/>
      <c r="F30" s="909"/>
      <c r="G30" s="923" t="s">
        <v>331</v>
      </c>
      <c r="H30" s="925"/>
      <c r="I30" s="923" t="s">
        <v>327</v>
      </c>
      <c r="J30" s="924"/>
      <c r="K30" s="925"/>
      <c r="L30" s="924" t="s">
        <v>328</v>
      </c>
      <c r="M30" s="924"/>
      <c r="N30" s="925"/>
      <c r="O30" s="82"/>
    </row>
    <row r="31" spans="3:15" ht="19.5" customHeight="1">
      <c r="C31" s="910"/>
      <c r="D31" s="911"/>
      <c r="E31" s="910" t="s">
        <v>335</v>
      </c>
      <c r="F31" s="911"/>
      <c r="G31" s="910" t="s">
        <v>336</v>
      </c>
      <c r="H31" s="911"/>
      <c r="I31" s="910" t="s">
        <v>337</v>
      </c>
      <c r="J31" s="928"/>
      <c r="K31" s="928"/>
      <c r="L31" s="910" t="s">
        <v>341</v>
      </c>
      <c r="M31" s="928"/>
      <c r="N31" s="911"/>
      <c r="O31" s="82"/>
    </row>
    <row r="32" spans="3:15" ht="69.75" customHeight="1">
      <c r="C32" s="944" t="s">
        <v>334</v>
      </c>
      <c r="D32" s="922"/>
      <c r="E32" s="926"/>
      <c r="F32" s="913"/>
      <c r="G32" s="926"/>
      <c r="H32" s="913"/>
      <c r="I32" s="926"/>
      <c r="J32" s="927"/>
      <c r="K32" s="913"/>
      <c r="L32" s="926"/>
      <c r="M32" s="927"/>
      <c r="N32" s="913"/>
      <c r="O32" s="229"/>
    </row>
    <row r="33" spans="3:17" ht="30" customHeight="1" thickBot="1">
      <c r="C33" s="190"/>
      <c r="N33" s="159"/>
    </row>
    <row r="34" spans="3:17" ht="42" customHeight="1">
      <c r="C34" s="930" t="s">
        <v>233</v>
      </c>
      <c r="D34" s="930"/>
      <c r="E34" s="930"/>
      <c r="F34" s="930"/>
      <c r="G34" s="930"/>
      <c r="H34" s="930"/>
      <c r="I34" s="931" t="str">
        <f>IF(G32+I32=0,"",G32+I32)</f>
        <v/>
      </c>
      <c r="J34" s="932"/>
      <c r="K34" s="929" t="s">
        <v>381</v>
      </c>
      <c r="L34" s="929"/>
      <c r="M34" s="929"/>
      <c r="N34" s="929"/>
      <c r="O34" s="929"/>
      <c r="P34" s="929"/>
      <c r="Q34" s="283"/>
    </row>
    <row r="35" spans="3:17" ht="18" customHeight="1" thickBot="1">
      <c r="H35" s="253" t="s">
        <v>342</v>
      </c>
      <c r="I35" s="933"/>
      <c r="J35" s="934"/>
      <c r="K35" s="929"/>
      <c r="L35" s="929"/>
      <c r="M35" s="929"/>
      <c r="N35" s="929"/>
      <c r="O35" s="929"/>
      <c r="P35" s="929"/>
      <c r="Q35" s="283"/>
    </row>
    <row r="36" spans="3:17" ht="54" customHeight="1">
      <c r="I36" s="287"/>
      <c r="J36" s="287"/>
      <c r="K36" s="929"/>
      <c r="L36" s="929"/>
      <c r="M36" s="929"/>
      <c r="N36" s="929"/>
      <c r="O36" s="929"/>
      <c r="P36" s="929"/>
    </row>
    <row r="37" spans="3:17" ht="69" customHeight="1">
      <c r="I37" s="287"/>
      <c r="J37" s="287"/>
      <c r="K37" s="287"/>
      <c r="L37" s="287"/>
      <c r="M37" s="287"/>
      <c r="N37" s="287"/>
      <c r="O37" s="287"/>
    </row>
    <row r="39" spans="3:17">
      <c r="I39" s="33"/>
    </row>
  </sheetData>
  <sheetProtection algorithmName="SHA-512" hashValue="fGfbPIqZT2m6z0zvM7ajt0GFK4d6ynDp1ZGuXVBMqbhkqTs2Zs4zJXRcP/7vIYUFxOvOZG5uObT1Ve5qE/vHWw==" saltValue="W7WBK9CVg7MzdfZn/5jIyw==" spinCount="100000" sheet="1" objects="1" scenarios="1"/>
  <mergeCells count="84">
    <mergeCell ref="C26:D26"/>
    <mergeCell ref="E26:F26"/>
    <mergeCell ref="G26:H26"/>
    <mergeCell ref="I26:K26"/>
    <mergeCell ref="L26:N26"/>
    <mergeCell ref="I20:K20"/>
    <mergeCell ref="L20:N20"/>
    <mergeCell ref="C17:D19"/>
    <mergeCell ref="E17:F18"/>
    <mergeCell ref="G17:H18"/>
    <mergeCell ref="I17:K18"/>
    <mergeCell ref="K34:P36"/>
    <mergeCell ref="O23:O24"/>
    <mergeCell ref="C34:H34"/>
    <mergeCell ref="I34:J35"/>
    <mergeCell ref="C23:D25"/>
    <mergeCell ref="E23:F24"/>
    <mergeCell ref="G23:H24"/>
    <mergeCell ref="I23:K24"/>
    <mergeCell ref="L23:N24"/>
    <mergeCell ref="E25:F25"/>
    <mergeCell ref="G25:H25"/>
    <mergeCell ref="I25:K25"/>
    <mergeCell ref="L25:N25"/>
    <mergeCell ref="C29:D31"/>
    <mergeCell ref="C32:D32"/>
    <mergeCell ref="E32:F32"/>
    <mergeCell ref="G29:N29"/>
    <mergeCell ref="I30:K30"/>
    <mergeCell ref="L30:N30"/>
    <mergeCell ref="I32:K32"/>
    <mergeCell ref="L32:N32"/>
    <mergeCell ref="G30:H30"/>
    <mergeCell ref="G32:H32"/>
    <mergeCell ref="G31:H31"/>
    <mergeCell ref="I31:K31"/>
    <mergeCell ref="L31:N31"/>
    <mergeCell ref="E29:F30"/>
    <mergeCell ref="E31:F31"/>
    <mergeCell ref="C14:D14"/>
    <mergeCell ref="J14:K14"/>
    <mergeCell ref="L14:M14"/>
    <mergeCell ref="L17:N18"/>
    <mergeCell ref="E19:F19"/>
    <mergeCell ref="G19:H19"/>
    <mergeCell ref="I19:K19"/>
    <mergeCell ref="L19:N19"/>
    <mergeCell ref="C16:O16"/>
    <mergeCell ref="C22:O22"/>
    <mergeCell ref="O17:O18"/>
    <mergeCell ref="C20:D20"/>
    <mergeCell ref="E20:F20"/>
    <mergeCell ref="G20:H20"/>
    <mergeCell ref="J13:K13"/>
    <mergeCell ref="L13:M13"/>
    <mergeCell ref="N11:N12"/>
    <mergeCell ref="C9:K9"/>
    <mergeCell ref="C11:D13"/>
    <mergeCell ref="E11:E12"/>
    <mergeCell ref="F11:F12"/>
    <mergeCell ref="G11:G12"/>
    <mergeCell ref="H11:H12"/>
    <mergeCell ref="I11:I12"/>
    <mergeCell ref="J11:K12"/>
    <mergeCell ref="L11:M12"/>
    <mergeCell ref="C10:O10"/>
    <mergeCell ref="O11:O12"/>
    <mergeCell ref="C8:D8"/>
    <mergeCell ref="E8:F8"/>
    <mergeCell ref="G8:H8"/>
    <mergeCell ref="I8:K8"/>
    <mergeCell ref="L8:N8"/>
    <mergeCell ref="C3:O3"/>
    <mergeCell ref="E7:F7"/>
    <mergeCell ref="G7:H7"/>
    <mergeCell ref="I7:K7"/>
    <mergeCell ref="L7:N7"/>
    <mergeCell ref="C5:D7"/>
    <mergeCell ref="E5:F6"/>
    <mergeCell ref="G5:H6"/>
    <mergeCell ref="I5:K6"/>
    <mergeCell ref="L5:N6"/>
    <mergeCell ref="C4:O4"/>
    <mergeCell ref="O5:O6"/>
  </mergeCells>
  <phoneticPr fontId="3"/>
  <conditionalFormatting sqref="G32:H32">
    <cfRule type="expression" dxfId="10" priority="66">
      <formula>G32&lt;$O$8</formula>
    </cfRule>
  </conditionalFormatting>
  <conditionalFormatting sqref="I32:K32">
    <cfRule type="expression" dxfId="9" priority="65">
      <formula>I32&lt;$O$14</formula>
    </cfRule>
  </conditionalFormatting>
  <conditionalFormatting sqref="L32:N32">
    <cfRule type="expression" dxfId="8" priority="1">
      <formula>$L$32&lt;$O$20</formula>
    </cfRule>
  </conditionalFormatting>
  <pageMargins left="0.31496062992125984" right="0.31496062992125984" top="1.0236220472440944" bottom="0" header="0" footer="0.35433070866141736"/>
  <pageSetup paperSize="9" scale="64" orientation="portrait" blackAndWhite="1" r:id="rId1"/>
  <headerFooter alignWithMargins="0">
    <oddFooter>&amp;C&amp;14 5</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1" id="{868ABEC7-3364-4D77-BB6E-FDDCDDFB763C}">
            <xm:f>E32&lt;'4ページ'!$K$32</xm:f>
            <x14:dxf>
              <fill>
                <patternFill>
                  <bgColor rgb="FFFF0000"/>
                </patternFill>
              </fill>
            </x14:dxf>
          </x14:cfRule>
          <xm:sqref>E32:F32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一番最初に入力</vt:lpstr>
      <vt:lpstr>交付申請書</vt:lpstr>
      <vt:lpstr>請求書</vt:lpstr>
      <vt:lpstr>実績報告書１ページ </vt:lpstr>
      <vt:lpstr>２ページ</vt:lpstr>
      <vt:lpstr>２-２ページ</vt:lpstr>
      <vt:lpstr>3ページ</vt:lpstr>
      <vt:lpstr>4ページ</vt:lpstr>
      <vt:lpstr>5ページ</vt:lpstr>
      <vt:lpstr>6ページ</vt:lpstr>
      <vt:lpstr>7ページ</vt:lpstr>
      <vt:lpstr>8ページ</vt:lpstr>
      <vt:lpstr>施設情報</vt:lpstr>
      <vt:lpstr>'２-２ページ'!Print_Area</vt:lpstr>
      <vt:lpstr>'２ページ'!Print_Area</vt:lpstr>
      <vt:lpstr>'3ページ'!Print_Area</vt:lpstr>
      <vt:lpstr>'4ページ'!Print_Area</vt:lpstr>
      <vt:lpstr>'5ページ'!Print_Area</vt:lpstr>
      <vt:lpstr>'6ページ'!Print_Area</vt:lpstr>
      <vt:lpstr>'7ページ'!Print_Area</vt:lpstr>
      <vt:lpstr>'8ページ'!Print_Area</vt:lpstr>
      <vt:lpstr>一番最初に入力!Print_Area</vt:lpstr>
      <vt:lpstr>交付申請書!Print_Area</vt:lpstr>
      <vt:lpstr>'実績報告書１ページ '!Print_Area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仙台市</cp:lastModifiedBy>
  <cp:lastPrinted>2024-12-04T03:01:13Z</cp:lastPrinted>
  <dcterms:created xsi:type="dcterms:W3CDTF">1997-01-08T22:48:59Z</dcterms:created>
  <dcterms:modified xsi:type="dcterms:W3CDTF">2025-02-21T01:56:48Z</dcterms:modified>
</cp:coreProperties>
</file>