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2\1_R2_補助金申請案内（地域型）\1-④_実費徴収に係る補足給付事業補助金←未\"/>
    </mc:Choice>
  </mc:AlternateContent>
  <workbookProtection workbookAlgorithmName="SHA-512" workbookHashValue="sXJZzLhMRbF59jDrzPKBPVk+zvkPm5jX5LfF1kMOkFYQ9cByfrWm9TOfPSu1DBa1QOgdUVk7ItjBW0hamwGy5w==" workbookSaltValue="7x9ODIMIi9P0yd7wrgaFOg==" workbookSpinCount="100000" lockStructure="1"/>
  <bookViews>
    <workbookView xWindow="600" yWindow="120" windowWidth="19395" windowHeight="7830"/>
  </bookViews>
  <sheets>
    <sheet name="一番最初に入力" sheetId="8" r:id="rId1"/>
    <sheet name="様式第１号" sheetId="9" r:id="rId2"/>
    <sheet name="別表1_教材費・行事費等" sheetId="5" r:id="rId3"/>
    <sheet name="仙台市使用集計表" sheetId="13" r:id="rId4"/>
  </sheets>
  <definedNames>
    <definedName name="_xlnm.Print_Area" localSheetId="3">仙台市使用集計表!$A$1:$AB$49</definedName>
    <definedName name="_xlnm.Print_Area" localSheetId="2">別表1_教材費・行事費等!$A$1:$S$62</definedName>
    <definedName name="_xlnm.Print_Area" localSheetId="1">様式第１号!$A$1:$S$33</definedName>
  </definedNames>
  <calcPr calcId="162913"/>
</workbook>
</file>

<file path=xl/calcChain.xml><?xml version="1.0" encoding="utf-8"?>
<calcChain xmlns="http://schemas.openxmlformats.org/spreadsheetml/2006/main">
  <c r="R1" i="9" l="1"/>
  <c r="F56" i="5" l="1"/>
  <c r="G56" i="5"/>
  <c r="H56" i="5"/>
  <c r="I56" i="5"/>
  <c r="J56" i="5"/>
  <c r="K56" i="5"/>
  <c r="L56" i="5"/>
  <c r="M56" i="5"/>
  <c r="N56" i="5"/>
  <c r="O56" i="5"/>
  <c r="P56" i="5"/>
  <c r="Q56" i="5"/>
  <c r="G32" i="5"/>
  <c r="H32" i="5"/>
  <c r="I32" i="5"/>
  <c r="J32" i="5"/>
  <c r="K32" i="5"/>
  <c r="L32" i="5"/>
  <c r="M32" i="5"/>
  <c r="N32" i="5"/>
  <c r="O32" i="5"/>
  <c r="P32" i="5"/>
  <c r="Q32" i="5"/>
  <c r="F32" i="5"/>
  <c r="G20" i="5"/>
  <c r="H20" i="5"/>
  <c r="I20" i="5"/>
  <c r="J20" i="5"/>
  <c r="K20" i="5"/>
  <c r="L20" i="5"/>
  <c r="M20" i="5"/>
  <c r="N20" i="5"/>
  <c r="O20" i="5"/>
  <c r="P20" i="5"/>
  <c r="Q20" i="5"/>
  <c r="F20" i="5"/>
  <c r="R32" i="5" l="1"/>
  <c r="F21" i="5"/>
  <c r="Z57" i="5" l="1"/>
  <c r="Y57" i="5"/>
  <c r="W57" i="5"/>
  <c r="V57" i="5"/>
  <c r="Z45" i="5"/>
  <c r="Y45" i="5"/>
  <c r="W45" i="5"/>
  <c r="V45" i="5"/>
  <c r="AC33" i="5"/>
  <c r="AB33" i="5"/>
  <c r="W33" i="5"/>
  <c r="V33" i="5"/>
  <c r="AC21" i="5"/>
  <c r="Q57" i="5" l="1"/>
  <c r="P57" i="5"/>
  <c r="O57" i="5"/>
  <c r="N57" i="5"/>
  <c r="M57" i="5"/>
  <c r="L57" i="5"/>
  <c r="K57" i="5"/>
  <c r="J57" i="5"/>
  <c r="I57" i="5"/>
  <c r="H57" i="5"/>
  <c r="G57" i="5"/>
  <c r="F57" i="5"/>
  <c r="B52" i="5"/>
  <c r="Q44" i="5"/>
  <c r="Q45" i="5" s="1"/>
  <c r="P44" i="5"/>
  <c r="P45" i="5" s="1"/>
  <c r="O44" i="5"/>
  <c r="O45" i="5" s="1"/>
  <c r="N44" i="5"/>
  <c r="N45" i="5" s="1"/>
  <c r="M44" i="5"/>
  <c r="M45" i="5" s="1"/>
  <c r="L44" i="5"/>
  <c r="L45" i="5" s="1"/>
  <c r="K44" i="5"/>
  <c r="K45" i="5" s="1"/>
  <c r="J44" i="5"/>
  <c r="J45" i="5" s="1"/>
  <c r="I44" i="5"/>
  <c r="I45" i="5" s="1"/>
  <c r="H44" i="5"/>
  <c r="H45" i="5" s="1"/>
  <c r="G44" i="5"/>
  <c r="G45" i="5" s="1"/>
  <c r="F44" i="5"/>
  <c r="B40" i="5"/>
  <c r="Q33" i="5"/>
  <c r="P33" i="5"/>
  <c r="O33" i="5"/>
  <c r="N33" i="5"/>
  <c r="M33" i="5"/>
  <c r="L33" i="5"/>
  <c r="K33" i="5"/>
  <c r="J33" i="5"/>
  <c r="I33" i="5"/>
  <c r="H33" i="5"/>
  <c r="G33" i="5"/>
  <c r="F33" i="5"/>
  <c r="B28" i="5"/>
  <c r="B16" i="5"/>
  <c r="G21" i="5"/>
  <c r="H21" i="5"/>
  <c r="I21" i="5"/>
  <c r="J21" i="5"/>
  <c r="K21" i="5"/>
  <c r="L21" i="5"/>
  <c r="M21" i="5"/>
  <c r="N21" i="5"/>
  <c r="O21" i="5"/>
  <c r="P21" i="5"/>
  <c r="Q21" i="5"/>
  <c r="W21" i="5" l="1"/>
  <c r="S10" i="13" s="1"/>
  <c r="Z33" i="5"/>
  <c r="Y33" i="5"/>
  <c r="AC57" i="5"/>
  <c r="AB57" i="5"/>
  <c r="Z21" i="5"/>
  <c r="S23" i="13" s="1"/>
  <c r="Y21" i="5"/>
  <c r="V21" i="5"/>
  <c r="AB21" i="5"/>
  <c r="R20" i="5"/>
  <c r="R21" i="5"/>
  <c r="R44" i="5"/>
  <c r="F45" i="5"/>
  <c r="R45" i="5" s="1"/>
  <c r="R33" i="5"/>
  <c r="R57" i="5"/>
  <c r="R56" i="5"/>
  <c r="M34" i="13" l="1"/>
  <c r="M30" i="13"/>
  <c r="M26" i="13"/>
  <c r="M28" i="13"/>
  <c r="P28" i="13" s="1"/>
  <c r="M31" i="13"/>
  <c r="M23" i="13"/>
  <c r="P23" i="13" s="1"/>
  <c r="M33" i="13"/>
  <c r="P33" i="13" s="1"/>
  <c r="M29" i="13"/>
  <c r="P29" i="13" s="1"/>
  <c r="M25" i="13"/>
  <c r="M32" i="13"/>
  <c r="P32" i="13" s="1"/>
  <c r="M24" i="13"/>
  <c r="P24" i="13" s="1"/>
  <c r="M27" i="13"/>
  <c r="P27" i="13" s="1"/>
  <c r="M21" i="13"/>
  <c r="M17" i="13"/>
  <c r="P17" i="13" s="1"/>
  <c r="M13" i="13"/>
  <c r="P13" i="13" s="1"/>
  <c r="M16" i="13"/>
  <c r="M19" i="13"/>
  <c r="P19" i="13" s="1"/>
  <c r="M11" i="13"/>
  <c r="P11" i="13" s="1"/>
  <c r="M14" i="13"/>
  <c r="P14" i="13" s="1"/>
  <c r="M20" i="13"/>
  <c r="P20" i="13" s="1"/>
  <c r="M12" i="13"/>
  <c r="P12" i="13" s="1"/>
  <c r="M15" i="13"/>
  <c r="P15" i="13" s="1"/>
  <c r="M18" i="13"/>
  <c r="P18" i="13" s="1"/>
  <c r="M10" i="13"/>
  <c r="P10" i="13" s="1"/>
  <c r="AB45" i="5"/>
  <c r="M43" i="13" s="1"/>
  <c r="AC45" i="5"/>
  <c r="S36" i="13" s="1"/>
  <c r="O61" i="5"/>
  <c r="I22" i="9" s="1"/>
  <c r="P34" i="13"/>
  <c r="P26" i="13"/>
  <c r="P25" i="13"/>
  <c r="P31" i="13"/>
  <c r="P30" i="13"/>
  <c r="P16" i="13"/>
  <c r="P21" i="13"/>
  <c r="M44" i="13" l="1"/>
  <c r="P44" i="13" s="1"/>
  <c r="M40" i="13"/>
  <c r="M41" i="13"/>
  <c r="P41" i="13" s="1"/>
  <c r="M45" i="13"/>
  <c r="P45" i="13" s="1"/>
  <c r="M42" i="13"/>
  <c r="P42" i="13" s="1"/>
  <c r="M39" i="13"/>
  <c r="P39" i="13" s="1"/>
  <c r="M36" i="13"/>
  <c r="P36" i="13" s="1"/>
  <c r="M46" i="13"/>
  <c r="P46" i="13" s="1"/>
  <c r="P40" i="13"/>
  <c r="M38" i="13"/>
  <c r="P38" i="13" s="1"/>
  <c r="M37" i="13"/>
  <c r="P37" i="13" s="1"/>
  <c r="M47" i="13"/>
  <c r="P47" i="13" s="1"/>
  <c r="P43" i="13"/>
  <c r="S49" i="13"/>
  <c r="P35" i="13"/>
  <c r="P22" i="13"/>
  <c r="P48" i="13" l="1"/>
  <c r="E9" i="9" l="1"/>
  <c r="F5" i="5"/>
</calcChain>
</file>

<file path=xl/sharedStrings.xml><?xml version="1.0" encoding="utf-8"?>
<sst xmlns="http://schemas.openxmlformats.org/spreadsheetml/2006/main" count="789" uniqueCount="673">
  <si>
    <t>実費徴収項目</t>
    <rPh sb="0" eb="2">
      <t>ジッピ</t>
    </rPh>
    <rPh sb="2" eb="4">
      <t>チョウシュウ</t>
    </rPh>
    <rPh sb="4" eb="6">
      <t>コウモク</t>
    </rPh>
    <phoneticPr fontId="1"/>
  </si>
  <si>
    <t>対象月</t>
    <rPh sb="0" eb="2">
      <t>タイショウ</t>
    </rPh>
    <rPh sb="2" eb="3">
      <t>ツキ</t>
    </rPh>
    <phoneticPr fontId="1"/>
  </si>
  <si>
    <t>４月</t>
    <rPh sb="1" eb="2">
      <t>ガツ</t>
    </rPh>
    <phoneticPr fontId="1"/>
  </si>
  <si>
    <t>５月</t>
    <rPh sb="1" eb="2">
      <t>ガツ</t>
    </rPh>
    <phoneticPr fontId="1"/>
  </si>
  <si>
    <t>６月</t>
  </si>
  <si>
    <t>７月</t>
  </si>
  <si>
    <t>８月</t>
  </si>
  <si>
    <t>９月</t>
  </si>
  <si>
    <t>１０月</t>
  </si>
  <si>
    <t>１１月</t>
  </si>
  <si>
    <t>１２月</t>
  </si>
  <si>
    <t>１月</t>
  </si>
  <si>
    <t>２月</t>
  </si>
  <si>
    <t>３月</t>
  </si>
  <si>
    <t>合計</t>
    <rPh sb="0" eb="2">
      <t>ゴウケイ</t>
    </rPh>
    <phoneticPr fontId="1"/>
  </si>
  <si>
    <t>採用額</t>
    <rPh sb="0" eb="2">
      <t>サイヨウ</t>
    </rPh>
    <rPh sb="2" eb="3">
      <t>ガク</t>
    </rPh>
    <phoneticPr fontId="1"/>
  </si>
  <si>
    <t>（別表１）</t>
    <rPh sb="1" eb="3">
      <t>ベッピョウ</t>
    </rPh>
    <phoneticPr fontId="1"/>
  </si>
  <si>
    <t>合計額（Ａ+Ｂ+Ｃ+Ｄ+E）</t>
    <rPh sb="0" eb="2">
      <t>ゴウケイ</t>
    </rPh>
    <rPh sb="2" eb="3">
      <t>ガク</t>
    </rPh>
    <phoneticPr fontId="1"/>
  </si>
  <si>
    <t>（百円未満切捨て）</t>
    <rPh sb="1" eb="3">
      <t>ヒャクエン</t>
    </rPh>
    <rPh sb="3" eb="5">
      <t>ミマン</t>
    </rPh>
    <rPh sb="5" eb="7">
      <t>キリス</t>
    </rPh>
    <phoneticPr fontId="1"/>
  </si>
  <si>
    <t>最初に，</t>
    <rPh sb="0" eb="2">
      <t>サイショ</t>
    </rPh>
    <phoneticPr fontId="6"/>
  </si>
  <si>
    <t>（１）</t>
    <phoneticPr fontId="6"/>
  </si>
  <si>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6"/>
  </si>
  <si>
    <t>（２）</t>
    <phoneticPr fontId="6"/>
  </si>
  <si>
    <t>（３）</t>
    <phoneticPr fontId="6"/>
  </si>
  <si>
    <t>（４）</t>
    <phoneticPr fontId="6"/>
  </si>
  <si>
    <t>施設コード一覧</t>
    <rPh sb="0" eb="2">
      <t>シセツ</t>
    </rPh>
    <rPh sb="5" eb="7">
      <t>イチラン</t>
    </rPh>
    <phoneticPr fontId="13"/>
  </si>
  <si>
    <t>私立保育所</t>
    <rPh sb="0" eb="2">
      <t>シリツ</t>
    </rPh>
    <rPh sb="2" eb="4">
      <t>ホイク</t>
    </rPh>
    <rPh sb="4" eb="5">
      <t>ジョ</t>
    </rPh>
    <phoneticPr fontId="13"/>
  </si>
  <si>
    <t>青葉区</t>
    <rPh sb="0" eb="3">
      <t>アオバク</t>
    </rPh>
    <phoneticPr fontId="1"/>
  </si>
  <si>
    <t>太白区</t>
    <rPh sb="0" eb="3">
      <t>タイハクク</t>
    </rPh>
    <phoneticPr fontId="1"/>
  </si>
  <si>
    <t>03106</t>
  </si>
  <si>
    <t>保育所　新田こばと園</t>
  </si>
  <si>
    <t>04115</t>
  </si>
  <si>
    <t>カール英会話ほいくえん</t>
  </si>
  <si>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</si>
  <si>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</si>
  <si>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</si>
  <si>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</si>
  <si>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</si>
  <si>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</si>
  <si>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</si>
  <si>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</si>
  <si>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</si>
  <si>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</si>
  <si>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</si>
  <si>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</si>
  <si>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01104</t>
  </si>
  <si>
    <t>青葉保育園</t>
  </si>
  <si>
    <t>02103</t>
  </si>
  <si>
    <t>富沢わかば保育園</t>
  </si>
  <si>
    <t>03109</t>
  </si>
  <si>
    <t>福室希望園</t>
  </si>
  <si>
    <t>04118</t>
  </si>
  <si>
    <t>仙台こども保育園</t>
    <rPh sb="0" eb="2">
      <t>センダイ</t>
    </rPh>
    <rPh sb="5" eb="8">
      <t>ホイクエン</t>
    </rPh>
    <phoneticPr fontId="1"/>
  </si>
  <si>
    <t>01105</t>
  </si>
  <si>
    <t>柏木保育園</t>
  </si>
  <si>
    <t>02104</t>
  </si>
  <si>
    <t>YMCA西中田保育園</t>
  </si>
  <si>
    <t>03110</t>
  </si>
  <si>
    <t>田子希望園</t>
  </si>
  <si>
    <t>01106</t>
  </si>
  <si>
    <t>かたひら保育園</t>
  </si>
  <si>
    <t>02105</t>
  </si>
  <si>
    <t>長町自由の星保育園</t>
  </si>
  <si>
    <t>03111</t>
  </si>
  <si>
    <t>扇町まるさんかくしかく保育園</t>
  </si>
  <si>
    <t>04120</t>
  </si>
  <si>
    <t>蒲町おもちゃばこ保育園</t>
    <rPh sb="0" eb="2">
      <t>カバノマチ</t>
    </rPh>
    <rPh sb="8" eb="11">
      <t>ホイクエン</t>
    </rPh>
    <phoneticPr fontId="1"/>
  </si>
  <si>
    <t>01107</t>
  </si>
  <si>
    <t>ことりの家保育園</t>
  </si>
  <si>
    <t>02107</t>
  </si>
  <si>
    <t>茂庭ピッパラ保育園</t>
  </si>
  <si>
    <t>04122</t>
  </si>
  <si>
    <t>若林どろんこ保育園</t>
  </si>
  <si>
    <t>01108</t>
  </si>
  <si>
    <t>中江保育園</t>
  </si>
  <si>
    <t>02108</t>
  </si>
  <si>
    <t>YMCA南大野田保育園</t>
  </si>
  <si>
    <t>03113</t>
  </si>
  <si>
    <t>鶴ケ谷マードレ保育園</t>
  </si>
  <si>
    <t>04123</t>
  </si>
  <si>
    <t>チャイルドスクエア仙台六丁の目元町</t>
  </si>
  <si>
    <t>01109</t>
  </si>
  <si>
    <t>保育所　八幡こばと園</t>
  </si>
  <si>
    <t>02109</t>
  </si>
  <si>
    <t>若竹よいこのくに保育園</t>
  </si>
  <si>
    <t>03114</t>
  </si>
  <si>
    <t>中野栄あしぐろ保育所</t>
  </si>
  <si>
    <t>04124</t>
  </si>
  <si>
    <t>カール英会話こども園</t>
  </si>
  <si>
    <t>01112</t>
  </si>
  <si>
    <t>マザーズ・ばんすい保育園</t>
  </si>
  <si>
    <t>02110</t>
  </si>
  <si>
    <t>柳生もりの子保育園</t>
  </si>
  <si>
    <t>04126</t>
  </si>
  <si>
    <t>チャイルドスクエア仙台荒井南</t>
  </si>
  <si>
    <t>01114</t>
  </si>
  <si>
    <t>あさひの森保育園</t>
  </si>
  <si>
    <t>02111</t>
  </si>
  <si>
    <t>ますみ保育園</t>
  </si>
  <si>
    <t>03118</t>
  </si>
  <si>
    <t>福田町あしぐろ保育所</t>
  </si>
  <si>
    <t>04127</t>
  </si>
  <si>
    <t>仙台荒井雲母保育園</t>
  </si>
  <si>
    <t>01115</t>
  </si>
  <si>
    <t>ワッセ森のひろば保育園</t>
  </si>
  <si>
    <t>02112</t>
  </si>
  <si>
    <t>まつぼっくり保育園</t>
  </si>
  <si>
    <t>03120</t>
  </si>
  <si>
    <t>04128</t>
  </si>
  <si>
    <t>あそびまショー保育園</t>
  </si>
  <si>
    <t>01116</t>
  </si>
  <si>
    <t>愛隣こども園</t>
  </si>
  <si>
    <t>03121</t>
  </si>
  <si>
    <t>04129</t>
  </si>
  <si>
    <t>六丁の目保育園</t>
  </si>
  <si>
    <t>01118</t>
  </si>
  <si>
    <t>さねや・ちるどれんず・ふぁあむ</t>
  </si>
  <si>
    <t>02114</t>
  </si>
  <si>
    <t>しげる保育園</t>
  </si>
  <si>
    <t>03123</t>
  </si>
  <si>
    <t>04133</t>
  </si>
  <si>
    <t>ビックママランド卸町園</t>
  </si>
  <si>
    <t>01122</t>
  </si>
  <si>
    <t>杜のみらい保育園</t>
  </si>
  <si>
    <t>03124</t>
  </si>
  <si>
    <t>泉区</t>
    <rPh sb="0" eb="2">
      <t>イズミク</t>
    </rPh>
    <phoneticPr fontId="1"/>
  </si>
  <si>
    <t>01124</t>
  </si>
  <si>
    <t>堤町あしぐろ保育所</t>
  </si>
  <si>
    <t>02117</t>
  </si>
  <si>
    <t>大野田すぎのこ保育園</t>
  </si>
  <si>
    <t>03125</t>
  </si>
  <si>
    <t>05101</t>
  </si>
  <si>
    <t>南光台保育園</t>
  </si>
  <si>
    <t>01128</t>
  </si>
  <si>
    <t>コスモス大手町保育園</t>
    <rPh sb="4" eb="7">
      <t>オオテマチ</t>
    </rPh>
    <rPh sb="9" eb="10">
      <t>エン</t>
    </rPh>
    <phoneticPr fontId="4"/>
  </si>
  <si>
    <t>02118</t>
  </si>
  <si>
    <t>アスク長町南保育園</t>
  </si>
  <si>
    <t>03126</t>
  </si>
  <si>
    <t>01129</t>
  </si>
  <si>
    <t>メリーポピンズエスパル仙台ルーム</t>
    <rPh sb="11" eb="13">
      <t>センダイ</t>
    </rPh>
    <phoneticPr fontId="4"/>
  </si>
  <si>
    <t>02119</t>
  </si>
  <si>
    <t>仙台袋原あおぞら保育園</t>
  </si>
  <si>
    <t>03127</t>
  </si>
  <si>
    <t>05103</t>
  </si>
  <si>
    <t>泉中央保育園</t>
  </si>
  <si>
    <t>01130</t>
  </si>
  <si>
    <t>パリス錦町保育園</t>
    <rPh sb="3" eb="5">
      <t>ニシキチョウ</t>
    </rPh>
    <rPh sb="5" eb="8">
      <t>ホイクエン</t>
    </rPh>
    <phoneticPr fontId="4"/>
  </si>
  <si>
    <t>02120</t>
  </si>
  <si>
    <t>ポポラー仙台長町園</t>
  </si>
  <si>
    <t>03128</t>
  </si>
  <si>
    <t>岩切どろんこ保育園</t>
    <rPh sb="0" eb="2">
      <t>イワキリ</t>
    </rPh>
    <rPh sb="6" eb="9">
      <t>ホイクエン</t>
    </rPh>
    <phoneticPr fontId="4"/>
  </si>
  <si>
    <t>05104</t>
  </si>
  <si>
    <t>桂こどもの城保育園</t>
  </si>
  <si>
    <t>01131</t>
  </si>
  <si>
    <t>中山とびのこ保育園</t>
  </si>
  <si>
    <t>02121</t>
  </si>
  <si>
    <t>コスモス〆木保育園</t>
  </si>
  <si>
    <t>03129</t>
  </si>
  <si>
    <t>榴岡はるかぜ保育園</t>
    <rPh sb="0" eb="2">
      <t>ツツジガオカ</t>
    </rPh>
    <rPh sb="6" eb="9">
      <t>ホイクエン</t>
    </rPh>
    <phoneticPr fontId="4"/>
  </si>
  <si>
    <t>05105</t>
  </si>
  <si>
    <t>住吉台保育園</t>
  </si>
  <si>
    <t>01132</t>
  </si>
  <si>
    <t>通町ハピネス保育園</t>
  </si>
  <si>
    <t>02123</t>
  </si>
  <si>
    <t>アスク富沢保育園</t>
  </si>
  <si>
    <t>03130</t>
  </si>
  <si>
    <t>05106</t>
  </si>
  <si>
    <t>虹の丘保育園</t>
  </si>
  <si>
    <t>01133</t>
  </si>
  <si>
    <t>ロリポップクラブマザリーズ電力ビル園</t>
  </si>
  <si>
    <t>02124</t>
  </si>
  <si>
    <t>アスク南仙台保育園</t>
  </si>
  <si>
    <t>05107</t>
  </si>
  <si>
    <t>長命ケ丘つくし保育園</t>
  </si>
  <si>
    <t>01134</t>
  </si>
  <si>
    <t>マザーズ・エスパル保育園</t>
  </si>
  <si>
    <t>02125</t>
  </si>
  <si>
    <t>富沢みなみ保育園</t>
  </si>
  <si>
    <t>05108</t>
  </si>
  <si>
    <t>南光のぞみ保育園</t>
  </si>
  <si>
    <t>01135</t>
  </si>
  <si>
    <t>朝市センター保育園</t>
  </si>
  <si>
    <t>02126</t>
  </si>
  <si>
    <t>クリムスポーツ保育園</t>
    <rPh sb="7" eb="10">
      <t>ホイクエン</t>
    </rPh>
    <phoneticPr fontId="4"/>
  </si>
  <si>
    <t>05111</t>
  </si>
  <si>
    <t>YMCA加茂保育園</t>
  </si>
  <si>
    <t>01136</t>
  </si>
  <si>
    <t>カール英会話プリスクール</t>
  </si>
  <si>
    <t>02127</t>
  </si>
  <si>
    <t>八木山あおば保育園</t>
    <rPh sb="0" eb="2">
      <t>ヤギ</t>
    </rPh>
    <rPh sb="2" eb="3">
      <t>ヤマ</t>
    </rPh>
    <rPh sb="6" eb="9">
      <t>ホイクエン</t>
    </rPh>
    <phoneticPr fontId="4"/>
  </si>
  <si>
    <t>05112</t>
  </si>
  <si>
    <t>そらのこ保育園</t>
  </si>
  <si>
    <t>01138</t>
  </si>
  <si>
    <t>仙台らぴあ保育園</t>
    <rPh sb="0" eb="2">
      <t>センダイ</t>
    </rPh>
    <rPh sb="5" eb="8">
      <t>ホイクエン</t>
    </rPh>
    <phoneticPr fontId="15"/>
  </si>
  <si>
    <t>02128</t>
  </si>
  <si>
    <t>アスク山田かぎとり保育園</t>
    <rPh sb="3" eb="5">
      <t>ヤマダ</t>
    </rPh>
    <rPh sb="9" eb="11">
      <t>ホイク</t>
    </rPh>
    <rPh sb="11" eb="12">
      <t>エン</t>
    </rPh>
    <phoneticPr fontId="4"/>
  </si>
  <si>
    <t>05113</t>
  </si>
  <si>
    <t>明石南こどもの城保育園</t>
  </si>
  <si>
    <t>01139</t>
  </si>
  <si>
    <t>マザーズ・かみすぎ保育園</t>
  </si>
  <si>
    <t>02129</t>
  </si>
  <si>
    <t>富沢自由の星保育園</t>
  </si>
  <si>
    <t>ニューフィールド保育園</t>
    <rPh sb="8" eb="11">
      <t>ホイクエン</t>
    </rPh>
    <phoneticPr fontId="4"/>
  </si>
  <si>
    <t>05115</t>
  </si>
  <si>
    <t>アスク八乙女保育園</t>
  </si>
  <si>
    <t>01140</t>
  </si>
  <si>
    <t>食と森の保育園小松島</t>
  </si>
  <si>
    <t>02130</t>
  </si>
  <si>
    <t>あい保育園長町南</t>
  </si>
  <si>
    <t>若林区</t>
    <rPh sb="0" eb="2">
      <t>ワカバヤシ</t>
    </rPh>
    <rPh sb="2" eb="3">
      <t>ク</t>
    </rPh>
    <phoneticPr fontId="1"/>
  </si>
  <si>
    <t>05116</t>
  </si>
  <si>
    <t>ろりぽっぷ泉中央南園</t>
  </si>
  <si>
    <t>01141</t>
  </si>
  <si>
    <t>ミッキー保育園北仙台園</t>
  </si>
  <si>
    <t>02131</t>
  </si>
  <si>
    <t>鹿野なないろ保育園</t>
  </si>
  <si>
    <t>04101</t>
  </si>
  <si>
    <t>仙台保育園</t>
  </si>
  <si>
    <t>05117</t>
  </si>
  <si>
    <t>ミッキー保育園泉中央園</t>
  </si>
  <si>
    <t>01142</t>
  </si>
  <si>
    <t>ファニーハート保育園</t>
    <rPh sb="7" eb="10">
      <t>ホイクエン</t>
    </rPh>
    <phoneticPr fontId="4"/>
  </si>
  <si>
    <t>02132</t>
  </si>
  <si>
    <t>富沢アリス保育園</t>
  </si>
  <si>
    <t>04102</t>
  </si>
  <si>
    <t>穀町保育園</t>
  </si>
  <si>
    <t>05118</t>
  </si>
  <si>
    <t>コスモス将監保育園</t>
    <rPh sb="4" eb="6">
      <t>ショウゲン</t>
    </rPh>
    <rPh sb="6" eb="9">
      <t>ホイクエン</t>
    </rPh>
    <phoneticPr fontId="4"/>
  </si>
  <si>
    <t>01143</t>
  </si>
  <si>
    <t>中山保育園</t>
    <rPh sb="0" eb="2">
      <t>ナカヤマ</t>
    </rPh>
    <rPh sb="2" eb="4">
      <t>ホイク</t>
    </rPh>
    <rPh sb="4" eb="5">
      <t>エン</t>
    </rPh>
    <phoneticPr fontId="6"/>
  </si>
  <si>
    <t>02135</t>
  </si>
  <si>
    <t>あすと長町こぶたの城保育園</t>
    <rPh sb="3" eb="5">
      <t>ナガマチ</t>
    </rPh>
    <rPh sb="9" eb="10">
      <t>シロ</t>
    </rPh>
    <rPh sb="10" eb="13">
      <t>ホイクエン</t>
    </rPh>
    <phoneticPr fontId="15"/>
  </si>
  <si>
    <t>04103</t>
  </si>
  <si>
    <t>能仁保児園</t>
  </si>
  <si>
    <t>05119</t>
  </si>
  <si>
    <t>マミー保育園</t>
    <rPh sb="3" eb="5">
      <t>ホイク</t>
    </rPh>
    <rPh sb="5" eb="6">
      <t>エン</t>
    </rPh>
    <phoneticPr fontId="4"/>
  </si>
  <si>
    <t>02136</t>
  </si>
  <si>
    <t>ロリポップクラブマザリーズ柳生</t>
    <rPh sb="13" eb="15">
      <t>ヤナギウ</t>
    </rPh>
    <phoneticPr fontId="4"/>
  </si>
  <si>
    <t>04104</t>
  </si>
  <si>
    <t>卸町光の子保育園</t>
  </si>
  <si>
    <t>05120</t>
  </si>
  <si>
    <t>仙台いずみの森保育園</t>
  </si>
  <si>
    <t>06101</t>
  </si>
  <si>
    <t>国見ケ丘せんだんの杜保育園</t>
  </si>
  <si>
    <t>02137</t>
  </si>
  <si>
    <t>ひまわり保育園</t>
    <rPh sb="4" eb="7">
      <t>ホイクエン</t>
    </rPh>
    <phoneticPr fontId="4"/>
  </si>
  <si>
    <t>04105</t>
  </si>
  <si>
    <t>六丁の目マザーグース保育園</t>
  </si>
  <si>
    <t>05121</t>
  </si>
  <si>
    <t>ミッキー保育園八乙女園</t>
    <rPh sb="4" eb="7">
      <t>ホイクエン</t>
    </rPh>
    <rPh sb="7" eb="10">
      <t>ヤオトメ</t>
    </rPh>
    <rPh sb="10" eb="11">
      <t>エン</t>
    </rPh>
    <phoneticPr fontId="4"/>
  </si>
  <si>
    <t>06103</t>
  </si>
  <si>
    <t>栗生あおば保育園</t>
  </si>
  <si>
    <t>02138</t>
  </si>
  <si>
    <t>あすと長町めぐみ保育園</t>
    <rPh sb="3" eb="5">
      <t>ナガマチ</t>
    </rPh>
    <rPh sb="8" eb="11">
      <t>ホイクエン</t>
    </rPh>
    <phoneticPr fontId="15"/>
  </si>
  <si>
    <t>04106</t>
  </si>
  <si>
    <t>荒井青葉保育園</t>
  </si>
  <si>
    <t>05122</t>
  </si>
  <si>
    <t>泉すぎのこ保育園</t>
    <rPh sb="0" eb="1">
      <t>イズミ</t>
    </rPh>
    <phoneticPr fontId="4"/>
  </si>
  <si>
    <t>06104</t>
  </si>
  <si>
    <t>コスモス錦保育所</t>
  </si>
  <si>
    <t>02139</t>
  </si>
  <si>
    <t>仙台元氣保育園</t>
  </si>
  <si>
    <t>04107</t>
  </si>
  <si>
    <t>ろりぽっぷ保育園</t>
  </si>
  <si>
    <t>05123</t>
  </si>
  <si>
    <t>パリス将監西保育園</t>
  </si>
  <si>
    <t>06106</t>
  </si>
  <si>
    <t>コスモスひろせ保育園</t>
  </si>
  <si>
    <t>02140</t>
  </si>
  <si>
    <t>諏訪ぱれっと保育園</t>
    <rPh sb="0" eb="2">
      <t>スワ</t>
    </rPh>
    <phoneticPr fontId="4"/>
  </si>
  <si>
    <t>04108</t>
  </si>
  <si>
    <t>上飯田くるみ保育園</t>
  </si>
  <si>
    <t>05124</t>
  </si>
  <si>
    <t>仙台八乙女雲母保育園</t>
  </si>
  <si>
    <t>06107</t>
  </si>
  <si>
    <t>はぐくみ保育園</t>
  </si>
  <si>
    <t>宮城野区</t>
    <rPh sb="0" eb="4">
      <t>ミヤギノク</t>
    </rPh>
    <phoneticPr fontId="1"/>
  </si>
  <si>
    <t>04109</t>
  </si>
  <si>
    <t>やまとまちあから保育園</t>
  </si>
  <si>
    <t>05125</t>
  </si>
  <si>
    <t>ろりぽっぷ赤い屋根の保育園</t>
    <rPh sb="5" eb="6">
      <t>アカ</t>
    </rPh>
    <rPh sb="7" eb="9">
      <t>ヤネ</t>
    </rPh>
    <rPh sb="10" eb="13">
      <t>ホイクエン</t>
    </rPh>
    <phoneticPr fontId="4"/>
  </si>
  <si>
    <t>06108</t>
  </si>
  <si>
    <t>アスク愛子保育園</t>
  </si>
  <si>
    <t>03101</t>
  </si>
  <si>
    <t>五城保育園</t>
  </si>
  <si>
    <t>04110</t>
  </si>
  <si>
    <t>ダーナ保育園</t>
  </si>
  <si>
    <t>05126</t>
  </si>
  <si>
    <t>八乙女らぽむ保育園</t>
  </si>
  <si>
    <t>06109</t>
  </si>
  <si>
    <t>愛子すぎのこ保育園</t>
  </si>
  <si>
    <t>03103</t>
  </si>
  <si>
    <t>小田原保育園</t>
  </si>
  <si>
    <t>04111</t>
  </si>
  <si>
    <t>あっぷる保育園</t>
  </si>
  <si>
    <t>05127</t>
  </si>
  <si>
    <t>紫山いちにいさん保育園</t>
  </si>
  <si>
    <t>06110</t>
  </si>
  <si>
    <t>あっぷる愛子保育園</t>
  </si>
  <si>
    <t>03104</t>
  </si>
  <si>
    <t>乳銀杏保育園</t>
  </si>
  <si>
    <t>04113</t>
  </si>
  <si>
    <t>マザーズ・サンピア保育園</t>
  </si>
  <si>
    <t>05128</t>
  </si>
  <si>
    <t>南光台すいせん保育所</t>
    <rPh sb="0" eb="3">
      <t>ナンコウダイ</t>
    </rPh>
    <rPh sb="7" eb="9">
      <t>ホイク</t>
    </rPh>
    <rPh sb="9" eb="10">
      <t>ショ</t>
    </rPh>
    <phoneticPr fontId="6"/>
  </si>
  <si>
    <t>06111</t>
  </si>
  <si>
    <t>第２コスモス錦保育所</t>
  </si>
  <si>
    <t>04114</t>
  </si>
  <si>
    <t>アスクやまとまち保育園</t>
  </si>
  <si>
    <t>幼保連携型認定こども園</t>
    <rPh sb="0" eb="1">
      <t>ヨウ</t>
    </rPh>
    <rPh sb="1" eb="2">
      <t>ホ</t>
    </rPh>
    <rPh sb="2" eb="5">
      <t>レンケイガタ</t>
    </rPh>
    <rPh sb="5" eb="7">
      <t>ニンテイ</t>
    </rPh>
    <rPh sb="10" eb="11">
      <t>エン</t>
    </rPh>
    <phoneticPr fontId="13"/>
  </si>
  <si>
    <t>71101</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</si>
  <si>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6"/>
  </si>
  <si>
    <t>71102</t>
  </si>
  <si>
    <t>福聚幼稚園</t>
    <rPh sb="0" eb="1">
      <t>フク</t>
    </rPh>
    <rPh sb="1" eb="2">
      <t>ジュ</t>
    </rPh>
    <rPh sb="2" eb="5">
      <t>ヨウチエン</t>
    </rPh>
    <phoneticPr fontId="16"/>
  </si>
  <si>
    <t>71103</t>
  </si>
  <si>
    <t>認定こども園　みどりの森</t>
    <rPh sb="0" eb="2">
      <t>ニンテイ</t>
    </rPh>
    <rPh sb="5" eb="6">
      <t>エン</t>
    </rPh>
    <rPh sb="11" eb="12">
      <t>モリ</t>
    </rPh>
    <phoneticPr fontId="16"/>
  </si>
  <si>
    <t>71104</t>
  </si>
  <si>
    <t>宮城学院女子大学附属認定こども園　森のこども園</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6"/>
  </si>
  <si>
    <t>71105</t>
  </si>
  <si>
    <t>幼保連携型認定こども園　はせくらまち杜のこども園</t>
    <phoneticPr fontId="16"/>
  </si>
  <si>
    <t>71201</t>
  </si>
  <si>
    <t>立華認定こども園</t>
    <rPh sb="0" eb="2">
      <t>タチバナ</t>
    </rPh>
    <rPh sb="2" eb="4">
      <t>ニンテイ</t>
    </rPh>
    <rPh sb="7" eb="8">
      <t>エン</t>
    </rPh>
    <phoneticPr fontId="16"/>
  </si>
  <si>
    <t>71202</t>
  </si>
  <si>
    <t>新田すいせんこども園</t>
    <rPh sb="0" eb="2">
      <t>シンデン</t>
    </rPh>
    <rPh sb="9" eb="10">
      <t>エン</t>
    </rPh>
    <phoneticPr fontId="16"/>
  </si>
  <si>
    <t>71203</t>
  </si>
  <si>
    <t>原町すいせんこども園</t>
    <rPh sb="0" eb="1">
      <t>ハラ</t>
    </rPh>
    <rPh sb="1" eb="2">
      <t>マチ</t>
    </rPh>
    <rPh sb="9" eb="10">
      <t>エン</t>
    </rPh>
    <phoneticPr fontId="16"/>
  </si>
  <si>
    <t>71204</t>
  </si>
  <si>
    <t>新田東すいせんこども園</t>
    <rPh sb="0" eb="2">
      <t>シンデン</t>
    </rPh>
    <rPh sb="2" eb="3">
      <t>ヒガシ</t>
    </rPh>
    <rPh sb="10" eb="11">
      <t>エン</t>
    </rPh>
    <phoneticPr fontId="16"/>
  </si>
  <si>
    <t>71301</t>
  </si>
  <si>
    <t>蒲町こども園</t>
    <rPh sb="0" eb="2">
      <t>カバノマチ</t>
    </rPh>
    <rPh sb="5" eb="6">
      <t>エン</t>
    </rPh>
    <phoneticPr fontId="16"/>
  </si>
  <si>
    <t>71302</t>
  </si>
  <si>
    <t>河原町すいせんこども園</t>
    <rPh sb="0" eb="3">
      <t>カワラマチ</t>
    </rPh>
    <rPh sb="10" eb="11">
      <t>エン</t>
    </rPh>
    <phoneticPr fontId="16"/>
  </si>
  <si>
    <t>71401</t>
  </si>
  <si>
    <t>認定こども園くり幼稚園・くりっこ保育園</t>
    <rPh sb="0" eb="2">
      <t>ニンテイ</t>
    </rPh>
    <rPh sb="5" eb="6">
      <t>エン</t>
    </rPh>
    <rPh sb="8" eb="11">
      <t>ヨウチエン</t>
    </rPh>
    <rPh sb="16" eb="19">
      <t>ホイクエン</t>
    </rPh>
    <phoneticPr fontId="16"/>
  </si>
  <si>
    <t>71402</t>
  </si>
  <si>
    <t>認定向山こども園</t>
    <rPh sb="0" eb="2">
      <t>ニンテイ</t>
    </rPh>
    <rPh sb="2" eb="4">
      <t>ムカイヤマ</t>
    </rPh>
    <rPh sb="7" eb="8">
      <t>エン</t>
    </rPh>
    <phoneticPr fontId="16"/>
  </si>
  <si>
    <t>71403</t>
  </si>
  <si>
    <t>ゆりかご認定こども園</t>
    <rPh sb="4" eb="6">
      <t>ニンテイ</t>
    </rPh>
    <rPh sb="9" eb="10">
      <t>エン</t>
    </rPh>
    <phoneticPr fontId="16"/>
  </si>
  <si>
    <t>71404</t>
  </si>
  <si>
    <t>西多賀チェリーこども園</t>
    <rPh sb="0" eb="3">
      <t>ニシタガ</t>
    </rPh>
    <rPh sb="10" eb="11">
      <t>エン</t>
    </rPh>
    <phoneticPr fontId="16"/>
  </si>
  <si>
    <t>71405</t>
  </si>
  <si>
    <t>太子堂すいせんこども園</t>
    <rPh sb="0" eb="3">
      <t>タイシドウ</t>
    </rPh>
    <rPh sb="10" eb="11">
      <t>エン</t>
    </rPh>
    <phoneticPr fontId="16"/>
  </si>
  <si>
    <t>71501</t>
  </si>
  <si>
    <t>泉第２チェリーこども園</t>
    <rPh sb="0" eb="1">
      <t>イズミ</t>
    </rPh>
    <rPh sb="1" eb="2">
      <t>ダイ</t>
    </rPh>
    <rPh sb="10" eb="11">
      <t>エン</t>
    </rPh>
    <phoneticPr fontId="16"/>
  </si>
  <si>
    <t>71502</t>
  </si>
  <si>
    <t>認定こども園　やかまし村</t>
    <rPh sb="0" eb="2">
      <t>ニンテイ</t>
    </rPh>
    <rPh sb="5" eb="6">
      <t>エン</t>
    </rPh>
    <rPh sb="11" eb="12">
      <t>ムラ</t>
    </rPh>
    <phoneticPr fontId="16"/>
  </si>
  <si>
    <t>71503</t>
  </si>
  <si>
    <t>泉チェリーこども園</t>
    <rPh sb="0" eb="1">
      <t>イズミ</t>
    </rPh>
    <rPh sb="8" eb="9">
      <t>エン</t>
    </rPh>
    <phoneticPr fontId="16"/>
  </si>
  <si>
    <t>71504</t>
  </si>
  <si>
    <t>寺岡すいせんこども園</t>
    <rPh sb="0" eb="2">
      <t>テラオカ</t>
    </rPh>
    <rPh sb="9" eb="10">
      <t>エン</t>
    </rPh>
    <phoneticPr fontId="16"/>
  </si>
  <si>
    <t>保育所型認定こども園</t>
    <rPh sb="0" eb="2">
      <t>ホイク</t>
    </rPh>
    <rPh sb="2" eb="3">
      <t>ショ</t>
    </rPh>
    <rPh sb="3" eb="4">
      <t>ガタ</t>
    </rPh>
    <rPh sb="4" eb="6">
      <t>ニンテイ</t>
    </rPh>
    <rPh sb="9" eb="10">
      <t>エン</t>
    </rPh>
    <phoneticPr fontId="13"/>
  </si>
  <si>
    <t>73201</t>
  </si>
  <si>
    <t>ますえの森どうわこども園</t>
    <rPh sb="4" eb="5">
      <t>モリ</t>
    </rPh>
    <rPh sb="11" eb="12">
      <t>エン</t>
    </rPh>
    <phoneticPr fontId="16"/>
  </si>
  <si>
    <t>印</t>
  </si>
  <si>
    <t>（あて先） 仙 台 市 長　</t>
  </si>
  <si>
    <t>令和</t>
    <rPh sb="0" eb="2">
      <t>レイワ</t>
    </rPh>
    <phoneticPr fontId="1"/>
  </si>
  <si>
    <t>年度実費徴収に係る補足給付事業補助金実績報告書</t>
    <rPh sb="0" eb="2">
      <t>ネンド</t>
    </rPh>
    <rPh sb="2" eb="6">
      <t>ジッピチョウシュウ</t>
    </rPh>
    <rPh sb="7" eb="8">
      <t>カカ</t>
    </rPh>
    <rPh sb="9" eb="13">
      <t>ホソクキュウフ</t>
    </rPh>
    <rPh sb="13" eb="15">
      <t>ジギョウ</t>
    </rPh>
    <rPh sb="15" eb="18">
      <t>ホジョキン</t>
    </rPh>
    <rPh sb="18" eb="20">
      <t>ジッセキ</t>
    </rPh>
    <rPh sb="20" eb="23">
      <t>ホウコクショ</t>
    </rPh>
    <phoneticPr fontId="1"/>
  </si>
  <si>
    <t>（施設名：</t>
    <rPh sb="1" eb="3">
      <t>シセツ</t>
    </rPh>
    <rPh sb="3" eb="4">
      <t>メイ</t>
    </rPh>
    <phoneticPr fontId="6"/>
  </si>
  <si>
    <t>）</t>
    <phoneticPr fontId="6"/>
  </si>
  <si>
    <t>設置者　所在地又は住所　</t>
    <rPh sb="4" eb="7">
      <t>ショザイチ</t>
    </rPh>
    <rPh sb="7" eb="8">
      <t>マタ</t>
    </rPh>
    <rPh sb="9" eb="11">
      <t>ジュウショ</t>
    </rPh>
    <phoneticPr fontId="6"/>
  </si>
  <si>
    <t>法人名または氏名　</t>
    <rPh sb="0" eb="2">
      <t>ホウジン</t>
    </rPh>
    <rPh sb="2" eb="3">
      <t>メイ</t>
    </rPh>
    <rPh sb="6" eb="8">
      <t>シメイ</t>
    </rPh>
    <phoneticPr fontId="6"/>
  </si>
  <si>
    <t>代表者名</t>
    <rPh sb="0" eb="3">
      <t>ダイヒョウシャ</t>
    </rPh>
    <rPh sb="3" eb="4">
      <t>メイ</t>
    </rPh>
    <phoneticPr fontId="6"/>
  </si>
  <si>
    <t>印</t>
    <rPh sb="0" eb="1">
      <t>イン</t>
    </rPh>
    <phoneticPr fontId="6"/>
  </si>
  <si>
    <t>（法人の場合）</t>
    <rPh sb="1" eb="3">
      <t>ホウジン</t>
    </rPh>
    <rPh sb="4" eb="6">
      <t>バアイ</t>
    </rPh>
    <phoneticPr fontId="6"/>
  </si>
  <si>
    <t>（施設類型：</t>
    <phoneticPr fontId="13"/>
  </si>
  <si>
    <t>年度　実費徴収に係る補足給付事業補助金実績調書</t>
    <rPh sb="0" eb="2">
      <t>ネンド</t>
    </rPh>
    <rPh sb="3" eb="7">
      <t>ジッピチョウシュウ</t>
    </rPh>
    <rPh sb="8" eb="9">
      <t>カカ</t>
    </rPh>
    <rPh sb="10" eb="19">
      <t>ホソクキュウフジギョウホジョキン</t>
    </rPh>
    <rPh sb="19" eb="21">
      <t>ジッセキ</t>
    </rPh>
    <rPh sb="21" eb="23">
      <t>チョウショ</t>
    </rPh>
    <phoneticPr fontId="1"/>
  </si>
  <si>
    <t>生年月日</t>
    <rPh sb="0" eb="2">
      <t>セイネン</t>
    </rPh>
    <rPh sb="2" eb="4">
      <t>ガッピ</t>
    </rPh>
    <phoneticPr fontId="1"/>
  </si>
  <si>
    <t>対象児童名</t>
    <rPh sb="0" eb="4">
      <t>タイショウジドウ</t>
    </rPh>
    <rPh sb="4" eb="5">
      <t>メイ</t>
    </rPh>
    <phoneticPr fontId="1"/>
  </si>
  <si>
    <t>認定こども園</t>
    <rPh sb="0" eb="2">
      <t>ニンテイ</t>
    </rPh>
    <rPh sb="5" eb="6">
      <t>エン</t>
    </rPh>
    <phoneticPr fontId="13"/>
  </si>
  <si>
    <t>にじいろ保育園</t>
  </si>
  <si>
    <t>ニチイキッズ仙台くろまつ保育園</t>
  </si>
  <si>
    <t>パティ保育園</t>
  </si>
  <si>
    <t>ＷＡＣまごころ保育園</t>
    <rPh sb="7" eb="10">
      <t>ホイクエン</t>
    </rPh>
    <phoneticPr fontId="23"/>
  </si>
  <si>
    <t>おうち保育園こうとう台</t>
  </si>
  <si>
    <t>ふれあい保育園</t>
    <rPh sb="4" eb="7">
      <t>ホイクエン</t>
    </rPh>
    <phoneticPr fontId="6"/>
  </si>
  <si>
    <t>おひさま原っぱ保育園</t>
    <rPh sb="4" eb="5">
      <t>ハラ</t>
    </rPh>
    <rPh sb="7" eb="10">
      <t>ホイクエン</t>
    </rPh>
    <phoneticPr fontId="2"/>
  </si>
  <si>
    <t>おうち保育園木町どおり</t>
    <rPh sb="3" eb="6">
      <t>ホイクエン</t>
    </rPh>
    <rPh sb="6" eb="8">
      <t>キマチ</t>
    </rPh>
    <phoneticPr fontId="6"/>
  </si>
  <si>
    <t>小規模保育事業所ココカラ荒巻</t>
    <rPh sb="0" eb="3">
      <t>ショウキボ</t>
    </rPh>
    <rPh sb="3" eb="5">
      <t>ホイク</t>
    </rPh>
    <rPh sb="5" eb="7">
      <t>ジギョウ</t>
    </rPh>
    <rPh sb="7" eb="8">
      <t>ショ</t>
    </rPh>
    <rPh sb="12" eb="14">
      <t>アラマキ</t>
    </rPh>
    <phoneticPr fontId="6"/>
  </si>
  <si>
    <t>みのり保育園</t>
    <rPh sb="3" eb="6">
      <t>ホイクエン</t>
    </rPh>
    <phoneticPr fontId="25"/>
  </si>
  <si>
    <t>かみすぎさくら保育園</t>
    <rPh sb="7" eb="10">
      <t>ホイクエン</t>
    </rPh>
    <phoneticPr fontId="25"/>
  </si>
  <si>
    <t>すまいる立町保育園</t>
    <rPh sb="4" eb="6">
      <t>タチマチ</t>
    </rPh>
    <rPh sb="6" eb="9">
      <t>ホイクエン</t>
    </rPh>
    <phoneticPr fontId="25"/>
  </si>
  <si>
    <t>ぷりえ～る保育園あらまき</t>
    <rPh sb="5" eb="8">
      <t>ホイクエン</t>
    </rPh>
    <phoneticPr fontId="25"/>
  </si>
  <si>
    <t>ぶんぶん保育園</t>
    <rPh sb="4" eb="7">
      <t>ホイクエン</t>
    </rPh>
    <phoneticPr fontId="25"/>
  </si>
  <si>
    <t>北・杜のみらい保育園</t>
  </si>
  <si>
    <t>青葉・杜のみらい保育園</t>
    <rPh sb="0" eb="2">
      <t>アオバ</t>
    </rPh>
    <rPh sb="3" eb="4">
      <t>モリ</t>
    </rPh>
    <rPh sb="8" eb="11">
      <t>ホイクエン</t>
    </rPh>
    <phoneticPr fontId="6"/>
  </si>
  <si>
    <t>共同保育所ちろりん村</t>
    <rPh sb="0" eb="2">
      <t>キョウドウ</t>
    </rPh>
    <rPh sb="2" eb="4">
      <t>ホイク</t>
    </rPh>
    <rPh sb="4" eb="5">
      <t>ショ</t>
    </rPh>
    <rPh sb="9" eb="10">
      <t>ムラ</t>
    </rPh>
    <phoneticPr fontId="25"/>
  </si>
  <si>
    <t>きまちこころ保育園</t>
    <rPh sb="6" eb="9">
      <t>ホイクエン</t>
    </rPh>
    <phoneticPr fontId="25"/>
  </si>
  <si>
    <t>こどもの家エミール</t>
    <rPh sb="4" eb="5">
      <t>イエ</t>
    </rPh>
    <phoneticPr fontId="25"/>
  </si>
  <si>
    <t>朝市っ子保育園</t>
    <rPh sb="0" eb="2">
      <t>アサイチ</t>
    </rPh>
    <rPh sb="3" eb="4">
      <t>コ</t>
    </rPh>
    <rPh sb="4" eb="7">
      <t>ホイクエン</t>
    </rPh>
    <phoneticPr fontId="25"/>
  </si>
  <si>
    <t>かみすぎさくら第2保育園</t>
    <rPh sb="7" eb="8">
      <t>ダイ</t>
    </rPh>
    <rPh sb="9" eb="12">
      <t>ホイクエン</t>
    </rPh>
    <phoneticPr fontId="25"/>
  </si>
  <si>
    <t>さくらっこ保育園</t>
    <rPh sb="5" eb="8">
      <t>ホイクエン</t>
    </rPh>
    <phoneticPr fontId="25"/>
  </si>
  <si>
    <t>ピーターパン東勝山</t>
    <rPh sb="6" eb="7">
      <t>ヒガシ</t>
    </rPh>
    <rPh sb="7" eb="9">
      <t>カツヤマ</t>
    </rPh>
    <phoneticPr fontId="25"/>
  </si>
  <si>
    <t>たっこの家</t>
    <rPh sb="4" eb="5">
      <t>イエ</t>
    </rPh>
    <phoneticPr fontId="6"/>
  </si>
  <si>
    <t>愛児園</t>
  </si>
  <si>
    <t>カール高松ナーサリー</t>
    <rPh sb="3" eb="4">
      <t>タカ</t>
    </rPh>
    <phoneticPr fontId="25"/>
  </si>
  <si>
    <t>カールリトルプリスクール</t>
  </si>
  <si>
    <t>ぴっころきっず中野栄</t>
  </si>
  <si>
    <t>ブルーベリーズ保育園</t>
  </si>
  <si>
    <t>ぼだい保育園</t>
  </si>
  <si>
    <t>もりのなかま保育園宮城野園</t>
    <rPh sb="6" eb="9">
      <t>ホイクエン</t>
    </rPh>
    <rPh sb="9" eb="12">
      <t>ミヤギノ</t>
    </rPh>
    <rPh sb="12" eb="13">
      <t>エン</t>
    </rPh>
    <phoneticPr fontId="6"/>
  </si>
  <si>
    <t>ハニー保育園</t>
    <rPh sb="3" eb="6">
      <t>ホイクエン</t>
    </rPh>
    <phoneticPr fontId="25"/>
  </si>
  <si>
    <t>スクルドエンジェル保育園仙台宮城野原園</t>
    <rPh sb="9" eb="12">
      <t>ホイクエン</t>
    </rPh>
    <rPh sb="12" eb="14">
      <t>センダイ</t>
    </rPh>
    <rPh sb="14" eb="18">
      <t>ミヤギノハラ</t>
    </rPh>
    <rPh sb="18" eb="19">
      <t>エン</t>
    </rPh>
    <phoneticPr fontId="6"/>
  </si>
  <si>
    <t>ちゃいるどらんど岩切駅前保育園</t>
    <rPh sb="8" eb="12">
      <t>イワキリエキマエ</t>
    </rPh>
    <phoneticPr fontId="25"/>
  </si>
  <si>
    <t>保育園れいんぼーなーさりー原ノ町館1</t>
    <rPh sb="0" eb="3">
      <t>ホイクエン</t>
    </rPh>
    <rPh sb="13" eb="14">
      <t>ハラ</t>
    </rPh>
    <rPh sb="15" eb="16">
      <t>マチ</t>
    </rPh>
    <rPh sb="16" eb="17">
      <t>カン</t>
    </rPh>
    <phoneticPr fontId="25"/>
  </si>
  <si>
    <t>保育園れいんぼーなーさりー原ノ町館2</t>
    <rPh sb="0" eb="3">
      <t>ホイクエン</t>
    </rPh>
    <rPh sb="13" eb="14">
      <t>ハラ</t>
    </rPh>
    <rPh sb="15" eb="16">
      <t>マチ</t>
    </rPh>
    <rPh sb="16" eb="17">
      <t>カン</t>
    </rPh>
    <phoneticPr fontId="25"/>
  </si>
  <si>
    <t>しらとり保育園</t>
  </si>
  <si>
    <t>保育園レインボーナーサリー田子館</t>
  </si>
  <si>
    <t>さくらんぼ保育園</t>
  </si>
  <si>
    <t>キッズフィールド新田東園</t>
    <rPh sb="8" eb="10">
      <t>シンデン</t>
    </rPh>
    <rPh sb="10" eb="11">
      <t>ヒガシ</t>
    </rPh>
    <rPh sb="11" eb="12">
      <t>エン</t>
    </rPh>
    <phoneticPr fontId="25"/>
  </si>
  <si>
    <t>つつじがおか保育園</t>
    <rPh sb="6" eb="9">
      <t>ホイクエン</t>
    </rPh>
    <phoneticPr fontId="25"/>
  </si>
  <si>
    <t>保育ルーム　きらきら</t>
  </si>
  <si>
    <t>カール大和町ナーサリー</t>
  </si>
  <si>
    <t>小規模保育事業所ココカラ五橋</t>
    <rPh sb="0" eb="3">
      <t>ショウキボ</t>
    </rPh>
    <rPh sb="3" eb="5">
      <t>ホイク</t>
    </rPh>
    <rPh sb="5" eb="7">
      <t>ジギョウ</t>
    </rPh>
    <rPh sb="7" eb="8">
      <t>ショ</t>
    </rPh>
    <rPh sb="12" eb="14">
      <t>イツツバシ</t>
    </rPh>
    <phoneticPr fontId="6"/>
  </si>
  <si>
    <t>ちゃいるどらんど六丁の目保育園</t>
    <rPh sb="8" eb="10">
      <t>ロクチョウ</t>
    </rPh>
    <rPh sb="11" eb="12">
      <t>メ</t>
    </rPh>
    <rPh sb="12" eb="15">
      <t>ホイクエン</t>
    </rPh>
    <phoneticPr fontId="2"/>
  </si>
  <si>
    <t>すまいる新寺保育園</t>
    <rPh sb="4" eb="5">
      <t>シン</t>
    </rPh>
    <rPh sb="5" eb="6">
      <t>テラ</t>
    </rPh>
    <rPh sb="6" eb="9">
      <t>ホイクエン</t>
    </rPh>
    <phoneticPr fontId="25"/>
  </si>
  <si>
    <t>ろりぽっぷ小規模保育園おほしさま館</t>
    <rPh sb="5" eb="8">
      <t>ショウキボ</t>
    </rPh>
    <rPh sb="8" eb="11">
      <t>ホイクエン</t>
    </rPh>
    <rPh sb="16" eb="17">
      <t>カン</t>
    </rPh>
    <phoneticPr fontId="25"/>
  </si>
  <si>
    <t>ちびっこひろば保育園</t>
  </si>
  <si>
    <t>カール荒井ナーサリー</t>
  </si>
  <si>
    <t>バイリンガル保育園なないろの里</t>
    <rPh sb="6" eb="9">
      <t>ホイクエン</t>
    </rPh>
    <rPh sb="14" eb="15">
      <t>サト</t>
    </rPh>
    <phoneticPr fontId="25"/>
  </si>
  <si>
    <t>ちゃいるどらんど六丁の目南保育園</t>
  </si>
  <si>
    <t>空飛ぶくぢら保育所</t>
    <rPh sb="0" eb="1">
      <t>ソラ</t>
    </rPh>
    <rPh sb="1" eb="2">
      <t>ト</t>
    </rPh>
    <rPh sb="6" eb="8">
      <t>ホイク</t>
    </rPh>
    <rPh sb="8" eb="9">
      <t>ショ</t>
    </rPh>
    <phoneticPr fontId="25"/>
  </si>
  <si>
    <t>ろりぽっぷ第2小規模保育園おひさま館</t>
    <rPh sb="5" eb="6">
      <t>ダイ</t>
    </rPh>
    <rPh sb="7" eb="10">
      <t>ショウキボ</t>
    </rPh>
    <rPh sb="10" eb="13">
      <t>ホイクエン</t>
    </rPh>
    <rPh sb="17" eb="18">
      <t>カン</t>
    </rPh>
    <phoneticPr fontId="25"/>
  </si>
  <si>
    <t>グレース保育園</t>
    <rPh sb="4" eb="7">
      <t>ホイクエン</t>
    </rPh>
    <phoneticPr fontId="25"/>
  </si>
  <si>
    <t>小規模 六丁の目保育園</t>
    <rPh sb="0" eb="3">
      <t>ショウキボ</t>
    </rPh>
    <rPh sb="4" eb="6">
      <t>ロクチョウ</t>
    </rPh>
    <rPh sb="7" eb="8">
      <t>メ</t>
    </rPh>
    <rPh sb="8" eb="11">
      <t>ホイクエン</t>
    </rPh>
    <phoneticPr fontId="25"/>
  </si>
  <si>
    <t>とみざわ保育園</t>
  </si>
  <si>
    <t>ぴっころきっず長町南</t>
  </si>
  <si>
    <t>もりのなかま保育園　南仙台園</t>
  </si>
  <si>
    <t>スクルドエンジェル保育園仙台長町園</t>
    <rPh sb="9" eb="12">
      <t>ホイクエン</t>
    </rPh>
    <rPh sb="12" eb="14">
      <t>センダイ</t>
    </rPh>
    <rPh sb="14" eb="16">
      <t>ナガマチ</t>
    </rPh>
    <rPh sb="16" eb="17">
      <t>エン</t>
    </rPh>
    <phoneticPr fontId="6"/>
  </si>
  <si>
    <t>星の子保育園</t>
    <rPh sb="0" eb="1">
      <t>ホシ</t>
    </rPh>
    <rPh sb="2" eb="3">
      <t>コ</t>
    </rPh>
    <rPh sb="3" eb="6">
      <t>ホイクエン</t>
    </rPh>
    <phoneticPr fontId="6"/>
  </si>
  <si>
    <t>バンビのおうち保育園</t>
    <rPh sb="7" eb="10">
      <t>ホイクエン</t>
    </rPh>
    <phoneticPr fontId="25"/>
  </si>
  <si>
    <t>アテナ保育園</t>
    <rPh sb="3" eb="6">
      <t>ホイクエン</t>
    </rPh>
    <phoneticPr fontId="25"/>
  </si>
  <si>
    <t>砂押こころ保育園</t>
    <rPh sb="0" eb="2">
      <t>スナオシ</t>
    </rPh>
    <rPh sb="5" eb="8">
      <t>ホイクエン</t>
    </rPh>
    <phoneticPr fontId="25"/>
  </si>
  <si>
    <t>時のかけはし保育園</t>
    <rPh sb="0" eb="1">
      <t>トキ</t>
    </rPh>
    <rPh sb="6" eb="9">
      <t>ホイクエン</t>
    </rPh>
    <phoneticPr fontId="25"/>
  </si>
  <si>
    <t>おおぞら保育園</t>
  </si>
  <si>
    <t>袋原ちびっこひろば保育園</t>
    <rPh sb="0" eb="1">
      <t>フクロ</t>
    </rPh>
    <rPh sb="1" eb="2">
      <t>ハラ</t>
    </rPh>
    <rPh sb="9" eb="12">
      <t>ホイクエン</t>
    </rPh>
    <phoneticPr fontId="25"/>
  </si>
  <si>
    <t>ぷりえ～る保育園</t>
  </si>
  <si>
    <t>サン・キッズ保育園</t>
    <rPh sb="6" eb="9">
      <t>ホイクエン</t>
    </rPh>
    <phoneticPr fontId="6"/>
  </si>
  <si>
    <t>ぷりえ～る保育園2</t>
    <rPh sb="5" eb="8">
      <t>ホイクエン</t>
    </rPh>
    <phoneticPr fontId="6"/>
  </si>
  <si>
    <t>やまとみらい八乙女保育園</t>
  </si>
  <si>
    <t>アートチャイルドケア仙台泉中央</t>
    <rPh sb="10" eb="12">
      <t>センダイ</t>
    </rPh>
    <rPh sb="12" eb="13">
      <t>イズミ</t>
    </rPh>
    <rPh sb="13" eb="15">
      <t>チュウオウ</t>
    </rPh>
    <phoneticPr fontId="25"/>
  </si>
  <si>
    <t>リコリコ保育園</t>
    <rPh sb="4" eb="7">
      <t>ホイクエン</t>
    </rPh>
    <phoneticPr fontId="25"/>
  </si>
  <si>
    <t>森のプーさん保育園</t>
  </si>
  <si>
    <t>ハピネス保育園南光台東</t>
    <rPh sb="4" eb="7">
      <t>ホイクエン</t>
    </rPh>
    <rPh sb="7" eb="9">
      <t>ナンコウ</t>
    </rPh>
    <rPh sb="9" eb="10">
      <t>ダイ</t>
    </rPh>
    <rPh sb="10" eb="11">
      <t>ヒガシ</t>
    </rPh>
    <phoneticPr fontId="25"/>
  </si>
  <si>
    <t>ピーターパン北中山</t>
    <rPh sb="6" eb="7">
      <t>キタ</t>
    </rPh>
    <rPh sb="7" eb="9">
      <t>ナカヤマ</t>
    </rPh>
    <phoneticPr fontId="25"/>
  </si>
  <si>
    <t>泉中央さんさん保育室</t>
    <rPh sb="0" eb="3">
      <t>イズミチュウオウ</t>
    </rPh>
    <rPh sb="7" eb="10">
      <t>ホイクシツ</t>
    </rPh>
    <phoneticPr fontId="25"/>
  </si>
  <si>
    <t>泉の杜保育園</t>
    <rPh sb="0" eb="1">
      <t>イズミ</t>
    </rPh>
    <rPh sb="2" eb="3">
      <t>モリ</t>
    </rPh>
    <rPh sb="3" eb="6">
      <t>ホイクエン</t>
    </rPh>
    <phoneticPr fontId="25"/>
  </si>
  <si>
    <t>みなみの光保育園</t>
    <rPh sb="4" eb="5">
      <t>ヒカリ</t>
    </rPh>
    <rPh sb="5" eb="8">
      <t>ホイクエン</t>
    </rPh>
    <phoneticPr fontId="25"/>
  </si>
  <si>
    <t>カール錦ケ丘ナーサリー</t>
  </si>
  <si>
    <t>栗生ひよこ園</t>
  </si>
  <si>
    <t>おひさま保育園</t>
  </si>
  <si>
    <t>キッズガーデン・グランママ</t>
  </si>
  <si>
    <t>ぷらむ保育園</t>
  </si>
  <si>
    <t>ひよこ保育園</t>
    <rPh sb="3" eb="6">
      <t>ホイクエン</t>
    </rPh>
    <phoneticPr fontId="6"/>
  </si>
  <si>
    <t>まんまる保育園</t>
    <rPh sb="4" eb="7">
      <t>ホイクエン</t>
    </rPh>
    <phoneticPr fontId="25"/>
  </si>
  <si>
    <t>保育園ソレイユ</t>
  </si>
  <si>
    <t>にこにこハウス</t>
  </si>
  <si>
    <t>苦竹ナーサリー</t>
    <rPh sb="0" eb="2">
      <t>ニガタケ</t>
    </rPh>
    <phoneticPr fontId="25"/>
  </si>
  <si>
    <t>ぽっかぽか彩保育園</t>
    <rPh sb="5" eb="6">
      <t>アヤ</t>
    </rPh>
    <rPh sb="6" eb="9">
      <t>ホイクエン</t>
    </rPh>
    <phoneticPr fontId="25"/>
  </si>
  <si>
    <t>太白だんだん保育園</t>
  </si>
  <si>
    <t>フレーベル保育園</t>
  </si>
  <si>
    <t>いずみ保育園</t>
    <rPh sb="3" eb="6">
      <t>ホイクエン</t>
    </rPh>
    <phoneticPr fontId="6"/>
  </si>
  <si>
    <t>小羊園</t>
  </si>
  <si>
    <t>泉ヶ丘保育園</t>
    <rPh sb="0" eb="3">
      <t>イズミガオカ</t>
    </rPh>
    <rPh sb="3" eb="6">
      <t>ホイクエン</t>
    </rPh>
    <phoneticPr fontId="25"/>
  </si>
  <si>
    <t>パパママ保育園</t>
    <rPh sb="4" eb="7">
      <t>ホイクエン</t>
    </rPh>
    <phoneticPr fontId="25"/>
  </si>
  <si>
    <t>ミッキー小規模保育園</t>
    <rPh sb="4" eb="7">
      <t>ショウキボ</t>
    </rPh>
    <rPh sb="7" eb="10">
      <t>ホイクエン</t>
    </rPh>
    <phoneticPr fontId="25"/>
  </si>
  <si>
    <t>愛子つぼみ保育園</t>
    <rPh sb="0" eb="2">
      <t>アヤシ</t>
    </rPh>
    <rPh sb="5" eb="8">
      <t>ホイクエン</t>
    </rPh>
    <phoneticPr fontId="6"/>
  </si>
  <si>
    <t>豊和すまいる保育園 仙台青葉校</t>
    <rPh sb="0" eb="1">
      <t>ユタカ</t>
    </rPh>
    <rPh sb="1" eb="2">
      <t>ワ</t>
    </rPh>
    <rPh sb="6" eb="9">
      <t>ホイクエン</t>
    </rPh>
    <rPh sb="10" eb="12">
      <t>センダイ</t>
    </rPh>
    <rPh sb="12" eb="14">
      <t>アオバ</t>
    </rPh>
    <rPh sb="14" eb="15">
      <t>コウ</t>
    </rPh>
    <phoneticPr fontId="24"/>
  </si>
  <si>
    <t>りっきーぱーくあすと長町</t>
    <rPh sb="10" eb="12">
      <t>ナガマチ</t>
    </rPh>
    <phoneticPr fontId="24"/>
  </si>
  <si>
    <t>ヤクルトあやしつばめ保育園</t>
    <rPh sb="10" eb="13">
      <t>ホイクエン</t>
    </rPh>
    <phoneticPr fontId="24"/>
  </si>
  <si>
    <t>ビックママランド北目町</t>
    <rPh sb="8" eb="9">
      <t>キタ</t>
    </rPh>
    <rPh sb="9" eb="10">
      <t>メ</t>
    </rPh>
    <rPh sb="10" eb="11">
      <t>マチ</t>
    </rPh>
    <phoneticPr fontId="24"/>
  </si>
  <si>
    <t>わくわくモリモリ保育所</t>
    <rPh sb="8" eb="10">
      <t>ホイク</t>
    </rPh>
    <rPh sb="10" eb="11">
      <t>ショ</t>
    </rPh>
    <phoneticPr fontId="24"/>
  </si>
  <si>
    <t>ヤクルト二日町つばめ保育園</t>
    <rPh sb="4" eb="7">
      <t>フツカマチ</t>
    </rPh>
    <rPh sb="10" eb="13">
      <t>ホイクエン</t>
    </rPh>
    <phoneticPr fontId="24"/>
  </si>
  <si>
    <t>きらきら保育園</t>
    <rPh sb="4" eb="7">
      <t>ホイクエン</t>
    </rPh>
    <phoneticPr fontId="24"/>
  </si>
  <si>
    <t>エスパルキッズ保育園</t>
    <rPh sb="7" eb="10">
      <t>ホイクエン</t>
    </rPh>
    <phoneticPr fontId="25"/>
  </si>
  <si>
    <t>色付きのセルを記載してください。</t>
    <rPh sb="0" eb="2">
      <t>イロツ</t>
    </rPh>
    <rPh sb="7" eb="9">
      <t>キサイ</t>
    </rPh>
    <phoneticPr fontId="1"/>
  </si>
  <si>
    <t xml:space="preserve">※添付書類 </t>
    <rPh sb="1" eb="3">
      <t>テンプ</t>
    </rPh>
    <rPh sb="3" eb="5">
      <t>ショルイ</t>
    </rPh>
    <phoneticPr fontId="1"/>
  </si>
  <si>
    <t>(単位：円)</t>
    <rPh sb="1" eb="3">
      <t>タンイ</t>
    </rPh>
    <rPh sb="4" eb="5">
      <t>エン</t>
    </rPh>
    <phoneticPr fontId="1"/>
  </si>
  <si>
    <t>Ｂ</t>
    <phoneticPr fontId="1"/>
  </si>
  <si>
    <t>Ａ</t>
    <phoneticPr fontId="1"/>
  </si>
  <si>
    <t>Ｃ</t>
    <phoneticPr fontId="1"/>
  </si>
  <si>
    <t>Ｄ</t>
    <phoneticPr fontId="1"/>
  </si>
  <si>
    <t>　　　※上限額（2,500円）を超える場合は、2,500円が採用額となります。</t>
    <phoneticPr fontId="1"/>
  </si>
  <si>
    <t>41114</t>
  </si>
  <si>
    <t>41601</t>
  </si>
  <si>
    <t>41602</t>
  </si>
  <si>
    <t>41603</t>
  </si>
  <si>
    <t>41604</t>
  </si>
  <si>
    <t>41605</t>
  </si>
  <si>
    <t>41606</t>
  </si>
  <si>
    <t>石川　信子</t>
    <rPh sb="0" eb="2">
      <t>イシカワ</t>
    </rPh>
    <rPh sb="3" eb="5">
      <t>ノブコ</t>
    </rPh>
    <phoneticPr fontId="35"/>
  </si>
  <si>
    <t>東海林　美代子</t>
    <rPh sb="0" eb="3">
      <t>ショウジ</t>
    </rPh>
    <rPh sb="4" eb="7">
      <t>ミ　ヨ　コ</t>
    </rPh>
    <phoneticPr fontId="35"/>
  </si>
  <si>
    <t>竹田　早苗</t>
    <rPh sb="0" eb="2">
      <t>タケダ</t>
    </rPh>
    <rPh sb="3" eb="5">
      <t>サナエ</t>
    </rPh>
    <phoneticPr fontId="35"/>
  </si>
  <si>
    <t>木村　和子</t>
    <rPh sb="0" eb="2">
      <t>キ　ムラ</t>
    </rPh>
    <rPh sb="3" eb="5">
      <t>カズコ</t>
    </rPh>
    <phoneticPr fontId="35"/>
  </si>
  <si>
    <t>新免　信美</t>
    <rPh sb="0" eb="1">
      <t>シン</t>
    </rPh>
    <rPh sb="1" eb="2">
      <t>メン</t>
    </rPh>
    <rPh sb="3" eb="4">
      <t>ノブ</t>
    </rPh>
    <rPh sb="4" eb="5">
      <t>ミ</t>
    </rPh>
    <phoneticPr fontId="35"/>
  </si>
  <si>
    <t>濱中　明美</t>
    <rPh sb="0" eb="1">
      <t>ハマ</t>
    </rPh>
    <rPh sb="1" eb="2">
      <t>ナカ</t>
    </rPh>
    <rPh sb="3" eb="5">
      <t>アケミ</t>
    </rPh>
    <phoneticPr fontId="35"/>
  </si>
  <si>
    <t>野村　薫</t>
    <rPh sb="0" eb="2">
      <t>ノムラ</t>
    </rPh>
    <rPh sb="3" eb="4">
      <t>カオル</t>
    </rPh>
    <phoneticPr fontId="35"/>
  </si>
  <si>
    <t>小出　美知子</t>
    <rPh sb="0" eb="2">
      <t>コイデ</t>
    </rPh>
    <rPh sb="3" eb="6">
      <t>ミチコ</t>
    </rPh>
    <phoneticPr fontId="35"/>
  </si>
  <si>
    <t>土井　悦子</t>
    <rPh sb="0" eb="2">
      <t>ド　イ</t>
    </rPh>
    <rPh sb="3" eb="5">
      <t>エツコ</t>
    </rPh>
    <phoneticPr fontId="35"/>
  </si>
  <si>
    <t>坂詰　稔</t>
    <rPh sb="0" eb="2">
      <t>サカヅメ</t>
    </rPh>
    <rPh sb="3" eb="4">
      <t>ミノル</t>
    </rPh>
    <phoneticPr fontId="35"/>
  </si>
  <si>
    <t>武内　洋子</t>
    <rPh sb="0" eb="2">
      <t>タケウチ</t>
    </rPh>
    <rPh sb="3" eb="5">
      <t>ヨウコ</t>
    </rPh>
    <phoneticPr fontId="35"/>
  </si>
  <si>
    <t>鈴木　史子</t>
    <rPh sb="0" eb="5">
      <t>スズキ　      フミ    コ</t>
    </rPh>
    <phoneticPr fontId="35"/>
  </si>
  <si>
    <t>仲　　恵美</t>
    <rPh sb="0" eb="1">
      <t>ナカ</t>
    </rPh>
    <rPh sb="3" eb="5">
      <t>エミ</t>
    </rPh>
    <phoneticPr fontId="35"/>
  </si>
  <si>
    <t>齋藤　眞弓</t>
    <rPh sb="0" eb="2">
      <t>サイトウ</t>
    </rPh>
    <rPh sb="3" eb="5">
      <t>マユミ</t>
    </rPh>
    <phoneticPr fontId="35"/>
  </si>
  <si>
    <t>菊地　恵子</t>
    <rPh sb="0" eb="2">
      <t>キクチ</t>
    </rPh>
    <rPh sb="3" eb="5">
      <t>ケイコ</t>
    </rPh>
    <phoneticPr fontId="35"/>
  </si>
  <si>
    <t>菊地　美夏</t>
    <rPh sb="0" eb="2">
      <t>キクチ</t>
    </rPh>
    <rPh sb="3" eb="5">
      <t>ミカ</t>
    </rPh>
    <phoneticPr fontId="35"/>
  </si>
  <si>
    <t>戸田　由美</t>
    <rPh sb="0" eb="2">
      <t>トダ</t>
    </rPh>
    <rPh sb="3" eb="5">
      <t>ユミ</t>
    </rPh>
    <phoneticPr fontId="35"/>
  </si>
  <si>
    <t>矢澤　要子</t>
    <rPh sb="0" eb="2">
      <t>ヤザワ</t>
    </rPh>
    <rPh sb="3" eb="4">
      <t>ヨウ</t>
    </rPh>
    <rPh sb="4" eb="5">
      <t>コ</t>
    </rPh>
    <phoneticPr fontId="35"/>
  </si>
  <si>
    <t>鎌田　優子</t>
    <rPh sb="0" eb="2">
      <t>カマタ</t>
    </rPh>
    <rPh sb="3" eb="5">
      <t>ユウコ</t>
    </rPh>
    <phoneticPr fontId="35"/>
  </si>
  <si>
    <t>佐藤　恵美子</t>
    <rPh sb="0" eb="2">
      <t>サトウ</t>
    </rPh>
    <rPh sb="3" eb="6">
      <t>エミコ</t>
    </rPh>
    <phoneticPr fontId="35"/>
  </si>
  <si>
    <t>伊藤　由美子</t>
    <rPh sb="0" eb="2">
      <t>イトウ</t>
    </rPh>
    <rPh sb="3" eb="6">
      <t>ユミコ</t>
    </rPh>
    <phoneticPr fontId="35"/>
  </si>
  <si>
    <t>宇佐美　恵子</t>
    <rPh sb="0" eb="3">
      <t>ウサミ</t>
    </rPh>
    <rPh sb="4" eb="6">
      <t>ケイコ</t>
    </rPh>
    <phoneticPr fontId="35"/>
  </si>
  <si>
    <t>多田　直美</t>
    <rPh sb="0" eb="2">
      <t>タダ</t>
    </rPh>
    <rPh sb="3" eb="5">
      <t>ナオミ</t>
    </rPh>
    <phoneticPr fontId="35"/>
  </si>
  <si>
    <t>嶺岸　京子</t>
    <rPh sb="0" eb="2">
      <t>ミネギシ</t>
    </rPh>
    <rPh sb="3" eb="5">
      <t>キョウコ</t>
    </rPh>
    <phoneticPr fontId="35"/>
  </si>
  <si>
    <t>小林　希</t>
    <rPh sb="0" eb="2">
      <t>コバヤシ</t>
    </rPh>
    <rPh sb="3" eb="4">
      <t>ノゾミ</t>
    </rPh>
    <phoneticPr fontId="35"/>
  </si>
  <si>
    <t>及川　文子</t>
    <rPh sb="0" eb="1">
      <t>オイカワ　　　アヤコ</t>
    </rPh>
    <phoneticPr fontId="35"/>
  </si>
  <si>
    <t>濱野　雅代</t>
    <rPh sb="0" eb="2">
      <t>ハマノ</t>
    </rPh>
    <rPh sb="3" eb="5">
      <t>マサヨ</t>
    </rPh>
    <phoneticPr fontId="35"/>
  </si>
  <si>
    <t>久光　久美子</t>
    <rPh sb="0" eb="2">
      <t>ヒサミツ</t>
    </rPh>
    <rPh sb="3" eb="6">
      <t>　ク　ミ　　コ</t>
    </rPh>
    <phoneticPr fontId="35"/>
  </si>
  <si>
    <t>佐藤　愛子</t>
    <rPh sb="0" eb="2">
      <t>サトウ</t>
    </rPh>
    <rPh sb="3" eb="5">
      <t>アイコ</t>
    </rPh>
    <phoneticPr fontId="35"/>
  </si>
  <si>
    <t>武田　和子</t>
    <rPh sb="0" eb="2">
      <t>タケダ</t>
    </rPh>
    <rPh sb="3" eb="5">
      <t>カズコ</t>
    </rPh>
    <phoneticPr fontId="35"/>
  </si>
  <si>
    <t>佐藤　礼子</t>
    <rPh sb="0" eb="2">
      <t>サトウ</t>
    </rPh>
    <rPh sb="3" eb="5">
      <t>レイコ</t>
    </rPh>
    <phoneticPr fontId="35"/>
  </si>
  <si>
    <t>吉田　一美・小山　典子</t>
    <rPh sb="0" eb="2">
      <t>ヨシダ</t>
    </rPh>
    <rPh sb="3" eb="5">
      <t>ヒトミ</t>
    </rPh>
    <rPh sb="6" eb="8">
      <t>オヤマ</t>
    </rPh>
    <rPh sb="9" eb="11">
      <t>ノリコ</t>
    </rPh>
    <phoneticPr fontId="35"/>
  </si>
  <si>
    <t>高橋　真由美・鈴木　めぐみ</t>
    <rPh sb="0" eb="2">
      <t>タカハシ</t>
    </rPh>
    <rPh sb="3" eb="6">
      <t>マユミ</t>
    </rPh>
    <phoneticPr fontId="35"/>
  </si>
  <si>
    <t>川村　隆・川村　真紀</t>
    <rPh sb="0" eb="2">
      <t>カワムラ</t>
    </rPh>
    <rPh sb="3" eb="4">
      <t>タカシ</t>
    </rPh>
    <rPh sb="5" eb="7">
      <t>カワムラ</t>
    </rPh>
    <rPh sb="8" eb="10">
      <t>マキ</t>
    </rPh>
    <phoneticPr fontId="35"/>
  </si>
  <si>
    <t>遊佐　ひろ子・畠山　祐子</t>
    <rPh sb="0" eb="2">
      <t>ユサ</t>
    </rPh>
    <rPh sb="5" eb="6">
      <t>コ</t>
    </rPh>
    <phoneticPr fontId="35"/>
  </si>
  <si>
    <t>岸　麻記子・天間　千栄子</t>
    <rPh sb="0" eb="1">
      <t>キシ</t>
    </rPh>
    <rPh sb="2" eb="5">
      <t>マキコ</t>
    </rPh>
    <rPh sb="6" eb="7">
      <t>テン</t>
    </rPh>
    <rPh sb="7" eb="8">
      <t>マ</t>
    </rPh>
    <rPh sb="9" eb="12">
      <t>チエコ</t>
    </rPh>
    <phoneticPr fontId="35"/>
  </si>
  <si>
    <t>菅野　淳・菅野　美紀</t>
    <rPh sb="0" eb="2">
      <t>カンノ</t>
    </rPh>
    <rPh sb="3" eb="4">
      <t>アツシ</t>
    </rPh>
    <rPh sb="5" eb="7">
      <t>カンノ</t>
    </rPh>
    <rPh sb="8" eb="10">
      <t>ミキ</t>
    </rPh>
    <phoneticPr fontId="35"/>
  </si>
  <si>
    <t>佐藤　弘美</t>
    <rPh sb="0" eb="2">
      <t>サトウ</t>
    </rPh>
    <rPh sb="3" eb="5">
      <t>ヒロミ</t>
    </rPh>
    <phoneticPr fontId="35"/>
  </si>
  <si>
    <t>日下　恭子</t>
    <rPh sb="0" eb="2">
      <t>クサカ　　　キョウコ</t>
    </rPh>
    <phoneticPr fontId="35"/>
  </si>
  <si>
    <t>佐藤　豊子</t>
    <rPh sb="0" eb="2">
      <t>サトウ</t>
    </rPh>
    <rPh sb="3" eb="5">
      <t>トヨコ</t>
    </rPh>
    <phoneticPr fontId="35"/>
  </si>
  <si>
    <t>星野　和枝</t>
    <rPh sb="0" eb="2">
      <t>ホシノ</t>
    </rPh>
    <rPh sb="3" eb="5">
      <t>カズエ</t>
    </rPh>
    <phoneticPr fontId="35"/>
  </si>
  <si>
    <t>佐藤　勇介</t>
    <rPh sb="0" eb="2">
      <t>サトウ</t>
    </rPh>
    <rPh sb="3" eb="5">
      <t>ユウスケ</t>
    </rPh>
    <phoneticPr fontId="35"/>
  </si>
  <si>
    <t>飛内　侑里</t>
    <rPh sb="0" eb="2">
      <t>トビナイ</t>
    </rPh>
    <rPh sb="3" eb="5">
      <t>ユウリ</t>
    </rPh>
    <phoneticPr fontId="35"/>
  </si>
  <si>
    <t>齊藤　あゆみ</t>
    <rPh sb="0" eb="2">
      <t>サイトウ</t>
    </rPh>
    <phoneticPr fontId="35"/>
  </si>
  <si>
    <t>藤垣　祐子</t>
    <rPh sb="0" eb="2">
      <t>フジガキ</t>
    </rPh>
    <rPh sb="3" eb="5">
      <t>ユウコ</t>
    </rPh>
    <phoneticPr fontId="35"/>
  </si>
  <si>
    <t>石山　立身</t>
    <rPh sb="0" eb="2">
      <t>イシヤマ</t>
    </rPh>
    <rPh sb="3" eb="4">
      <t>タ</t>
    </rPh>
    <rPh sb="4" eb="5">
      <t>ミ</t>
    </rPh>
    <phoneticPr fontId="35"/>
  </si>
  <si>
    <t>小野寺　敏子</t>
    <rPh sb="0" eb="3">
      <t>　オノデラ　　　　　トシコ</t>
    </rPh>
    <phoneticPr fontId="35"/>
  </si>
  <si>
    <t>鈴木　明子</t>
    <rPh sb="0" eb="2">
      <t>スズキ</t>
    </rPh>
    <rPh sb="3" eb="5">
      <t>アキコ</t>
    </rPh>
    <phoneticPr fontId="35"/>
  </si>
  <si>
    <t>志小田　舞子</t>
    <rPh sb="0" eb="3">
      <t>シコダ</t>
    </rPh>
    <rPh sb="4" eb="6">
      <t>マイコ</t>
    </rPh>
    <phoneticPr fontId="35"/>
  </si>
  <si>
    <t>村田　寿恵</t>
    <rPh sb="0" eb="2">
      <t>ムラタ</t>
    </rPh>
    <rPh sb="3" eb="5">
      <t>ヒサエ</t>
    </rPh>
    <phoneticPr fontId="35"/>
  </si>
  <si>
    <t>伊藤　美樹</t>
    <rPh sb="0" eb="2">
      <t>イトウ</t>
    </rPh>
    <rPh sb="3" eb="5">
      <t>ミキ</t>
    </rPh>
    <phoneticPr fontId="35"/>
  </si>
  <si>
    <t>佐藤　かおり</t>
    <rPh sb="0" eb="2">
      <t>サトウ</t>
    </rPh>
    <phoneticPr fontId="35"/>
  </si>
  <si>
    <t>佐藤　久美子</t>
    <rPh sb="0" eb="2">
      <t>サトウ</t>
    </rPh>
    <rPh sb="3" eb="6">
      <t>クミコ</t>
    </rPh>
    <phoneticPr fontId="35"/>
  </si>
  <si>
    <t>小野　敬子・酒井　リエ子</t>
    <rPh sb="0" eb="2">
      <t>オノ</t>
    </rPh>
    <rPh sb="3" eb="5">
      <t>ケイコ</t>
    </rPh>
    <rPh sb="6" eb="8">
      <t>サカイ</t>
    </rPh>
    <rPh sb="11" eb="12">
      <t>コ</t>
    </rPh>
    <phoneticPr fontId="35"/>
  </si>
  <si>
    <t>家庭的保育事業</t>
    <rPh sb="0" eb="7">
      <t>カテイテキホイクジギョウ</t>
    </rPh>
    <phoneticPr fontId="13"/>
  </si>
  <si>
    <t>小規模保育事業Ｃ型</t>
    <rPh sb="0" eb="3">
      <t>ショウキボ</t>
    </rPh>
    <rPh sb="3" eb="5">
      <t>ホイク</t>
    </rPh>
    <rPh sb="5" eb="7">
      <t>ジギョウ</t>
    </rPh>
    <rPh sb="8" eb="9">
      <t>ガタ</t>
    </rPh>
    <phoneticPr fontId="13"/>
  </si>
  <si>
    <t>青葉区</t>
    <rPh sb="0" eb="3">
      <t>アオバク</t>
    </rPh>
    <phoneticPr fontId="1"/>
  </si>
  <si>
    <t>宮城野区</t>
    <rPh sb="0" eb="4">
      <t>ミヤギノク</t>
    </rPh>
    <phoneticPr fontId="1"/>
  </si>
  <si>
    <t>若林区</t>
    <rPh sb="0" eb="2">
      <t>ワカバヤシ</t>
    </rPh>
    <rPh sb="2" eb="3">
      <t>ク</t>
    </rPh>
    <phoneticPr fontId="1"/>
  </si>
  <si>
    <t>青葉区・宮城総合支所</t>
    <rPh sb="0" eb="3">
      <t>アオバク</t>
    </rPh>
    <rPh sb="4" eb="6">
      <t>ミヤギ</t>
    </rPh>
    <rPh sb="6" eb="8">
      <t>ソウゴウ</t>
    </rPh>
    <rPh sb="8" eb="10">
      <t>シショ</t>
    </rPh>
    <phoneticPr fontId="1"/>
  </si>
  <si>
    <t>太白区</t>
    <rPh sb="0" eb="2">
      <t>タイハク</t>
    </rPh>
    <rPh sb="2" eb="3">
      <t>ク</t>
    </rPh>
    <phoneticPr fontId="1"/>
  </si>
  <si>
    <t>泉区</t>
    <rPh sb="0" eb="2">
      <t>イズミク</t>
    </rPh>
    <phoneticPr fontId="1"/>
  </si>
  <si>
    <t>小規模保育事業A型・B型</t>
    <rPh sb="0" eb="3">
      <t>ショウキボ</t>
    </rPh>
    <rPh sb="3" eb="5">
      <t>ホイク</t>
    </rPh>
    <rPh sb="5" eb="7">
      <t>ジギョウ</t>
    </rPh>
    <rPh sb="8" eb="9">
      <t>ガタ</t>
    </rPh>
    <rPh sb="11" eb="12">
      <t>ガタ</t>
    </rPh>
    <phoneticPr fontId="1"/>
  </si>
  <si>
    <t>小規模保育事業Ａ型</t>
    <rPh sb="0" eb="3">
      <t>ショウキボ</t>
    </rPh>
    <rPh sb="3" eb="5">
      <t>ホイク</t>
    </rPh>
    <rPh sb="5" eb="7">
      <t>ジギョウ</t>
    </rPh>
    <rPh sb="8" eb="9">
      <t>ガタ</t>
    </rPh>
    <phoneticPr fontId="1"/>
  </si>
  <si>
    <t>小規模保育事業Ｂ型</t>
    <rPh sb="0" eb="3">
      <t>ショウキボ</t>
    </rPh>
    <rPh sb="3" eb="5">
      <t>ホイク</t>
    </rPh>
    <rPh sb="5" eb="7">
      <t>ジギョウ</t>
    </rPh>
    <rPh sb="8" eb="9">
      <t>ガタ</t>
    </rPh>
    <phoneticPr fontId="1"/>
  </si>
  <si>
    <t>宮城野区</t>
    <rPh sb="0" eb="3">
      <t>ミヤギノ</t>
    </rPh>
    <rPh sb="3" eb="4">
      <t>ク</t>
    </rPh>
    <phoneticPr fontId="1"/>
  </si>
  <si>
    <t>泉区</t>
    <rPh sb="0" eb="1">
      <t>イズミ</t>
    </rPh>
    <rPh sb="1" eb="2">
      <t>ク</t>
    </rPh>
    <phoneticPr fontId="1"/>
  </si>
  <si>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13"/>
  </si>
  <si>
    <t>Ａ型</t>
    <rPh sb="1" eb="2">
      <t>ガタ</t>
    </rPh>
    <phoneticPr fontId="1"/>
  </si>
  <si>
    <t>Ｂ型</t>
    <rPh sb="1" eb="2">
      <t>ガタ</t>
    </rPh>
    <phoneticPr fontId="1"/>
  </si>
  <si>
    <t>保育所型</t>
    <rPh sb="0" eb="2">
      <t>ホイク</t>
    </rPh>
    <rPh sb="2" eb="3">
      <t>ショ</t>
    </rPh>
    <rPh sb="3" eb="4">
      <t>ガタ</t>
    </rPh>
    <phoneticPr fontId="1"/>
  </si>
  <si>
    <t>ワタキュー保育園北四番丁園</t>
    <rPh sb="5" eb="8">
      <t>ホイクエン</t>
    </rPh>
    <rPh sb="8" eb="12">
      <t>キタヨバンチョウ</t>
    </rPh>
    <rPh sb="12" eb="13">
      <t>エン</t>
    </rPh>
    <phoneticPr fontId="24"/>
  </si>
  <si>
    <t>ビックママランド支倉園</t>
    <rPh sb="8" eb="10">
      <t>ハセクラ</t>
    </rPh>
    <rPh sb="10" eb="11">
      <t>エン</t>
    </rPh>
    <phoneticPr fontId="24"/>
  </si>
  <si>
    <t>あすと長町保育所</t>
    <rPh sb="3" eb="5">
      <t>ナガマチ</t>
    </rPh>
    <rPh sb="5" eb="7">
      <t>ホイク</t>
    </rPh>
    <rPh sb="7" eb="8">
      <t>ショ</t>
    </rPh>
    <phoneticPr fontId="24"/>
  </si>
  <si>
    <t>もりのひろば保育園</t>
    <rPh sb="6" eb="9">
      <t>ホイクエン</t>
    </rPh>
    <phoneticPr fontId="24"/>
  </si>
  <si>
    <t>コープこやぎの保育園</t>
    <rPh sb="7" eb="10">
      <t>ホイクエン</t>
    </rPh>
    <phoneticPr fontId="25"/>
  </si>
  <si>
    <t>施 設 名 ：</t>
    <rPh sb="0" eb="1">
      <t>シ</t>
    </rPh>
    <rPh sb="2" eb="3">
      <t>セツ</t>
    </rPh>
    <rPh sb="4" eb="5">
      <t>メイ</t>
    </rPh>
    <phoneticPr fontId="1"/>
  </si>
  <si>
    <t>認定</t>
    <rPh sb="0" eb="2">
      <t>ニンテイ</t>
    </rPh>
    <phoneticPr fontId="1"/>
  </si>
  <si>
    <t>年齢</t>
    <rPh sb="0" eb="2">
      <t>ネンレイ</t>
    </rPh>
    <phoneticPr fontId="1"/>
  </si>
  <si>
    <t>対象児童名フリガナ</t>
    <rPh sb="0" eb="2">
      <t>タイショウ</t>
    </rPh>
    <rPh sb="2" eb="4">
      <t>ジドウ</t>
    </rPh>
    <rPh sb="4" eb="5">
      <t>メイ</t>
    </rPh>
    <phoneticPr fontId="1"/>
  </si>
  <si>
    <t>←計算用・消さないでください。</t>
    <rPh sb="1" eb="4">
      <t>ケイサンヨウ</t>
    </rPh>
    <rPh sb="5" eb="6">
      <t>ケ</t>
    </rPh>
    <phoneticPr fontId="1"/>
  </si>
  <si>
    <t>支給見込</t>
    <rPh sb="0" eb="2">
      <t>シキュウ</t>
    </rPh>
    <rPh sb="2" eb="4">
      <t>ミコミ</t>
    </rPh>
    <phoneticPr fontId="1"/>
  </si>
  <si>
    <t>教材費・行事費等（給食費以外）</t>
    <phoneticPr fontId="1"/>
  </si>
  <si>
    <t>か所数</t>
    <rPh sb="1" eb="2">
      <t>ショ</t>
    </rPh>
    <rPh sb="2" eb="3">
      <t>スウ</t>
    </rPh>
    <phoneticPr fontId="1"/>
  </si>
  <si>
    <t>支給児童数
（延月数）</t>
    <rPh sb="0" eb="2">
      <t>シキュウ</t>
    </rPh>
    <rPh sb="2" eb="5">
      <t>ジドウスウ</t>
    </rPh>
    <rPh sb="7" eb="8">
      <t>ノ</t>
    </rPh>
    <rPh sb="8" eb="10">
      <t>ツキスウ</t>
    </rPh>
    <phoneticPr fontId="1"/>
  </si>
  <si>
    <t>月数</t>
    <rPh sb="0" eb="2">
      <t>ツキスウ</t>
    </rPh>
    <phoneticPr fontId="1"/>
  </si>
  <si>
    <t>人数</t>
    <rPh sb="0" eb="2">
      <t>ニンズウ</t>
    </rPh>
    <phoneticPr fontId="1"/>
  </si>
  <si>
    <t>計</t>
    <rPh sb="0" eb="1">
      <t>ケイ</t>
    </rPh>
    <phoneticPr fontId="1"/>
  </si>
  <si>
    <t>⑤</t>
    <phoneticPr fontId="1"/>
  </si>
  <si>
    <t>⑥</t>
    <phoneticPr fontId="1"/>
  </si>
  <si>
    <t>⑦</t>
    <phoneticPr fontId="1"/>
  </si>
  <si>
    <t>⑧</t>
    <phoneticPr fontId="1"/>
  </si>
  <si>
    <t>⑨</t>
    <phoneticPr fontId="1"/>
  </si>
  <si>
    <t>１号認定</t>
    <rPh sb="1" eb="2">
      <t>ゴウ</t>
    </rPh>
    <rPh sb="2" eb="4">
      <t>ニンテイ</t>
    </rPh>
    <phoneticPr fontId="1"/>
  </si>
  <si>
    <t>小計</t>
    <rPh sb="0" eb="2">
      <t>ショウケイ</t>
    </rPh>
    <phoneticPr fontId="1"/>
  </si>
  <si>
    <t>２号認定</t>
    <rPh sb="1" eb="2">
      <t>ゴウ</t>
    </rPh>
    <rPh sb="2" eb="4">
      <t>ニンテイ</t>
    </rPh>
    <phoneticPr fontId="1"/>
  </si>
  <si>
    <t>３号認定</t>
    <rPh sb="1" eb="2">
      <t>ゴウ</t>
    </rPh>
    <rPh sb="2" eb="4">
      <t>ニンテイ</t>
    </rPh>
    <phoneticPr fontId="1"/>
  </si>
  <si>
    <t>1号</t>
    <rPh sb="1" eb="2">
      <t>ゴウ</t>
    </rPh>
    <phoneticPr fontId="1"/>
  </si>
  <si>
    <t>2号</t>
    <rPh sb="1" eb="2">
      <t>ゴウ</t>
    </rPh>
    <phoneticPr fontId="1"/>
  </si>
  <si>
    <t>3号</t>
    <rPh sb="1" eb="2">
      <t>ゴウ</t>
    </rPh>
    <phoneticPr fontId="1"/>
  </si>
  <si>
    <t>実費徴収にかかる補足給付事業補助金　仙台市使用集計表</t>
    <phoneticPr fontId="1"/>
  </si>
  <si>
    <t>※自動集計のため入力不要です。</t>
    <phoneticPr fontId="1"/>
  </si>
  <si>
    <t>入力不要です。要提出</t>
    <rPh sb="0" eb="2">
      <t>ニュウリョク</t>
    </rPh>
    <rPh sb="2" eb="4">
      <t>フヨウ</t>
    </rPh>
    <rPh sb="7" eb="8">
      <t>ヨウ</t>
    </rPh>
    <rPh sb="8" eb="10">
      <t>テイシュツ</t>
    </rPh>
    <phoneticPr fontId="1"/>
  </si>
  <si>
    <t>社会福祉法人●●会</t>
    <rPh sb="0" eb="2">
      <t>シャカイ</t>
    </rPh>
    <rPh sb="2" eb="4">
      <t>フクシ</t>
    </rPh>
    <rPh sb="4" eb="6">
      <t>ホウジン</t>
    </rPh>
    <rPh sb="8" eb="9">
      <t>カイ</t>
    </rPh>
    <phoneticPr fontId="1"/>
  </si>
  <si>
    <t>オムツ処理代</t>
    <rPh sb="3" eb="5">
      <t>ショリ</t>
    </rPh>
    <rPh sb="5" eb="6">
      <t>ダイ</t>
    </rPh>
    <phoneticPr fontId="1"/>
  </si>
  <si>
    <t>布団リース代</t>
    <rPh sb="0" eb="2">
      <t>フトン</t>
    </rPh>
    <rPh sb="5" eb="6">
      <t>ダイ</t>
    </rPh>
    <phoneticPr fontId="1"/>
  </si>
  <si>
    <t>行事参加費</t>
    <rPh sb="0" eb="2">
      <t>ギョウジ</t>
    </rPh>
    <rPh sb="2" eb="4">
      <t>サンカ</t>
    </rPh>
    <rPh sb="4" eb="5">
      <t>ヒ</t>
    </rPh>
    <phoneticPr fontId="1"/>
  </si>
  <si>
    <t>２号</t>
  </si>
  <si>
    <t>仙台市宮城野区・・・</t>
    <rPh sb="0" eb="3">
      <t>センダイシ</t>
    </rPh>
    <rPh sb="3" eb="7">
      <t>ミヤギノク</t>
    </rPh>
    <phoneticPr fontId="1"/>
  </si>
  <si>
    <t>★★こども園</t>
    <rPh sb="5" eb="6">
      <t>エン</t>
    </rPh>
    <phoneticPr fontId="1"/>
  </si>
  <si>
    <t>★★こども園</t>
    <rPh sb="5" eb="6">
      <t>エン</t>
    </rPh>
    <phoneticPr fontId="1"/>
  </si>
  <si>
    <t>認定こども園</t>
    <rPh sb="0" eb="2">
      <t>ニンテイ</t>
    </rPh>
    <rPh sb="5" eb="6">
      <t>エン</t>
    </rPh>
    <phoneticPr fontId="1"/>
  </si>
  <si>
    <t>３号</t>
  </si>
  <si>
    <t>オムツ処理代</t>
    <rPh sb="3" eb="6">
      <t>ショリダイ</t>
    </rPh>
    <phoneticPr fontId="1"/>
  </si>
  <si>
    <t>布団リース代</t>
    <rPh sb="0" eb="2">
      <t>フトン</t>
    </rPh>
    <rPh sb="5" eb="6">
      <t>ダイ</t>
    </rPh>
    <phoneticPr fontId="1"/>
  </si>
  <si>
    <t>高橋　愛</t>
    <rPh sb="0" eb="2">
      <t>タカハシ</t>
    </rPh>
    <rPh sb="3" eb="4">
      <t>アイ</t>
    </rPh>
    <phoneticPr fontId="1"/>
  </si>
  <si>
    <t>タカハシ　アイ</t>
    <phoneticPr fontId="1"/>
  </si>
  <si>
    <t>伊藤　春陽</t>
    <rPh sb="0" eb="2">
      <t>イトウ</t>
    </rPh>
    <rPh sb="3" eb="5">
      <t>ハルヒ</t>
    </rPh>
    <phoneticPr fontId="1"/>
  </si>
  <si>
    <t>イトウ　ハルヒ</t>
    <phoneticPr fontId="1"/>
  </si>
  <si>
    <t>１号</t>
  </si>
  <si>
    <t>田中　麗</t>
    <rPh sb="0" eb="2">
      <t>タナカ</t>
    </rPh>
    <rPh sb="3" eb="4">
      <t>レイ</t>
    </rPh>
    <phoneticPr fontId="1"/>
  </si>
  <si>
    <t>タナカ　レイ</t>
    <phoneticPr fontId="1"/>
  </si>
  <si>
    <t>理事長　認給　太郎</t>
    <rPh sb="0" eb="3">
      <t>リジチョウ</t>
    </rPh>
    <rPh sb="4" eb="5">
      <t>ニン</t>
    </rPh>
    <rPh sb="5" eb="6">
      <t>キュウ</t>
    </rPh>
    <rPh sb="7" eb="9">
      <t>タロウ</t>
    </rPh>
    <phoneticPr fontId="1"/>
  </si>
  <si>
    <t>03150</t>
    <phoneticPr fontId="1"/>
  </si>
  <si>
    <t>【実費徴収にかかる補足給付事業補助金】交付申請書作成の手引き</t>
    <rPh sb="1" eb="3">
      <t>ジッピ</t>
    </rPh>
    <rPh sb="3" eb="5">
      <t>チョウシュウ</t>
    </rPh>
    <rPh sb="9" eb="11">
      <t>ホソク</t>
    </rPh>
    <rPh sb="11" eb="13">
      <t>キュウフ</t>
    </rPh>
    <rPh sb="13" eb="15">
      <t>ジギョウ</t>
    </rPh>
    <rPh sb="15" eb="18">
      <t>ホジョキン</t>
    </rPh>
    <rPh sb="19" eb="21">
      <t>コウフ</t>
    </rPh>
    <rPh sb="21" eb="24">
      <t>シンセイショ</t>
    </rPh>
    <rPh sb="24" eb="26">
      <t>サクセイ</t>
    </rPh>
    <rPh sb="27" eb="29">
      <t>テビ</t>
    </rPh>
    <phoneticPr fontId="6"/>
  </si>
  <si>
    <t>申請年度を入力してください。</t>
    <rPh sb="0" eb="2">
      <t>シンセイ</t>
    </rPh>
    <rPh sb="2" eb="4">
      <t>ネンド</t>
    </rPh>
    <rPh sb="5" eb="7">
      <t>ニュウリョク</t>
    </rPh>
    <phoneticPr fontId="6"/>
  </si>
  <si>
    <r>
      <t>これによって，自動的に施設名や年度が交付申請書に入力されます</t>
    </r>
    <r>
      <rPr>
        <u/>
        <sz val="12"/>
        <rFont val="HGSｺﾞｼｯｸM"/>
        <family val="3"/>
        <charset val="128"/>
      </rPr>
      <t>（法人代表者名は自動で表示されませんので直接入力してください）</t>
    </r>
    <r>
      <rPr>
        <sz val="12"/>
        <rFont val="HGSｺﾞｼｯｸM"/>
        <family val="3"/>
        <charset val="128"/>
      </rPr>
      <t>。様式第１号に自動入力されている法人の情報等が正しいかどうかを確認してください。
入力された情報が異なる場合は直接入力してください。</t>
    </r>
    <rPh sb="7" eb="10">
      <t>ジドウテキ</t>
    </rPh>
    <rPh sb="11" eb="13">
      <t>シセツ</t>
    </rPh>
    <rPh sb="13" eb="14">
      <t>メイ</t>
    </rPh>
    <rPh sb="15" eb="17">
      <t>ネンド</t>
    </rPh>
    <rPh sb="18" eb="20">
      <t>コウフ</t>
    </rPh>
    <rPh sb="20" eb="22">
      <t>シンセイ</t>
    </rPh>
    <rPh sb="22" eb="23">
      <t>ショ</t>
    </rPh>
    <rPh sb="24" eb="26">
      <t>ニュウリョク</t>
    </rPh>
    <rPh sb="31" eb="37">
      <t>ホウジンダイヒョウシャメイ</t>
    </rPh>
    <rPh sb="38" eb="40">
      <t>ジドウ</t>
    </rPh>
    <rPh sb="41" eb="43">
      <t>ヒョウジ</t>
    </rPh>
    <rPh sb="50" eb="54">
      <t>チョクセツニュウリョク</t>
    </rPh>
    <rPh sb="82" eb="83">
      <t>トウ</t>
    </rPh>
    <rPh sb="102" eb="104">
      <t>ニュウリョク</t>
    </rPh>
    <rPh sb="107" eb="109">
      <t>ジョウホウ</t>
    </rPh>
    <rPh sb="110" eb="111">
      <t>コト</t>
    </rPh>
    <rPh sb="113" eb="115">
      <t>バアイ</t>
    </rPh>
    <rPh sb="116" eb="118">
      <t>チョクセツ</t>
    </rPh>
    <rPh sb="118" eb="120">
      <t>ニュウリョク</t>
    </rPh>
    <phoneticPr fontId="6"/>
  </si>
  <si>
    <t>様式第１号、別表１の塗りつぶされたセルに必要事項を記載してください。</t>
    <rPh sb="6" eb="8">
      <t>ベッピョウ</t>
    </rPh>
    <rPh sb="7" eb="8">
      <t>ケツベツ</t>
    </rPh>
    <rPh sb="10" eb="11">
      <t>ヌ</t>
    </rPh>
    <rPh sb="20" eb="22">
      <t>ヒツヨウ</t>
    </rPh>
    <rPh sb="22" eb="24">
      <t>ジコウ</t>
    </rPh>
    <rPh sb="25" eb="27">
      <t>キサイ</t>
    </rPh>
    <phoneticPr fontId="6"/>
  </si>
  <si>
    <t>最後に，様式第１号の申請日，年度，法人名等に間違いがないことを確認して印刷し，押印の上（捨印もお願いします）ご提出ください。</t>
    <rPh sb="0" eb="2">
      <t>サイゴ</t>
    </rPh>
    <rPh sb="10" eb="12">
      <t>シンセイ</t>
    </rPh>
    <rPh sb="12" eb="13">
      <t>ビ</t>
    </rPh>
    <rPh sb="14" eb="16">
      <t>ネンド</t>
    </rPh>
    <rPh sb="17" eb="19">
      <t>ホウジン</t>
    </rPh>
    <rPh sb="19" eb="20">
      <t>メイ</t>
    </rPh>
    <rPh sb="20" eb="21">
      <t>トウ</t>
    </rPh>
    <rPh sb="22" eb="24">
      <t>マチガ</t>
    </rPh>
    <rPh sb="31" eb="33">
      <t>カクニン</t>
    </rPh>
    <rPh sb="35" eb="37">
      <t>インサツ</t>
    </rPh>
    <rPh sb="39" eb="41">
      <t>オウイン</t>
    </rPh>
    <rPh sb="42" eb="43">
      <t>ウエ</t>
    </rPh>
    <rPh sb="44" eb="46">
      <t>ステイン</t>
    </rPh>
    <rPh sb="48" eb="49">
      <t>ネガ</t>
    </rPh>
    <rPh sb="55" eb="57">
      <t>テイシュツ</t>
    </rPh>
    <phoneticPr fontId="6"/>
  </si>
  <si>
    <t xml:space="preserve">様式第１号                              　　　　　　　　　　　　　  </t>
    <phoneticPr fontId="1"/>
  </si>
  <si>
    <t>２</t>
    <phoneticPr fontId="1"/>
  </si>
  <si>
    <t>実費徴収の内容及びその金額が分かる書類（規定・保護者向けのお知らせ等）</t>
    <rPh sb="0" eb="2">
      <t>ジッピ</t>
    </rPh>
    <rPh sb="2" eb="4">
      <t>チョウシュウ</t>
    </rPh>
    <rPh sb="5" eb="7">
      <t>ナイヨウ</t>
    </rPh>
    <rPh sb="7" eb="8">
      <t>オヨ</t>
    </rPh>
    <rPh sb="11" eb="13">
      <t>キンガク</t>
    </rPh>
    <rPh sb="14" eb="15">
      <t>ワ</t>
    </rPh>
    <rPh sb="17" eb="19">
      <t>ショルイ</t>
    </rPh>
    <rPh sb="20" eb="22">
      <t>キテイ</t>
    </rPh>
    <rPh sb="23" eb="26">
      <t>ホゴシャ</t>
    </rPh>
    <rPh sb="26" eb="27">
      <t>ム</t>
    </rPh>
    <rPh sb="30" eb="31">
      <t>シ</t>
    </rPh>
    <rPh sb="33" eb="34">
      <t>ナド</t>
    </rPh>
    <phoneticPr fontId="1"/>
  </si>
  <si>
    <t>標記について、実費徴収に係る補足給付事業補助金交付要綱の規定に基づき、関係書類を添えて申請します。</t>
    <rPh sb="0" eb="2">
      <t>ヒョウキ</t>
    </rPh>
    <rPh sb="7" eb="11">
      <t>ジッピチョウシュウ</t>
    </rPh>
    <rPh sb="12" eb="13">
      <t>カカ</t>
    </rPh>
    <rPh sb="14" eb="16">
      <t>ホソク</t>
    </rPh>
    <rPh sb="16" eb="18">
      <t>キュウフ</t>
    </rPh>
    <rPh sb="18" eb="23">
      <t>ジギョウホジョキン</t>
    </rPh>
    <rPh sb="23" eb="25">
      <t>コウフ</t>
    </rPh>
    <rPh sb="25" eb="27">
      <t>ヨウコウ</t>
    </rPh>
    <rPh sb="28" eb="30">
      <t>キテイ</t>
    </rPh>
    <rPh sb="31" eb="32">
      <t>モト</t>
    </rPh>
    <rPh sb="35" eb="37">
      <t>カンケイ</t>
    </rPh>
    <rPh sb="37" eb="39">
      <t>ショルイ</t>
    </rPh>
    <rPh sb="40" eb="41">
      <t>ソ</t>
    </rPh>
    <rPh sb="43" eb="45">
      <t>シンセイ</t>
    </rPh>
    <phoneticPr fontId="1"/>
  </si>
  <si>
    <t>【交付申請額】</t>
    <rPh sb="1" eb="3">
      <t>コウフ</t>
    </rPh>
    <rPh sb="3" eb="5">
      <t>シンセイ</t>
    </rPh>
    <rPh sb="5" eb="6">
      <t>ガク</t>
    </rPh>
    <phoneticPr fontId="1"/>
  </si>
  <si>
    <t>金</t>
    <rPh sb="0" eb="1">
      <t>キン</t>
    </rPh>
    <phoneticPr fontId="1"/>
  </si>
  <si>
    <t>円</t>
    <rPh sb="0" eb="1">
      <t>エン</t>
    </rPh>
    <phoneticPr fontId="1"/>
  </si>
  <si>
    <t>■　実費徴収の内容及び金額</t>
    <rPh sb="2" eb="4">
      <t>ジッピ</t>
    </rPh>
    <rPh sb="4" eb="6">
      <t>チョウシュウ</t>
    </rPh>
    <rPh sb="7" eb="9">
      <t>ナイヨウ</t>
    </rPh>
    <rPh sb="9" eb="10">
      <t>オヨ</t>
    </rPh>
    <rPh sb="11" eb="13">
      <t>キンガク</t>
    </rPh>
    <phoneticPr fontId="1"/>
  </si>
  <si>
    <t>実費徴収に係る補足給付事業補助金交付申請調書（別表１）のとおり</t>
    <rPh sb="0" eb="4">
      <t>ジッピチョウシュウ</t>
    </rPh>
    <rPh sb="5" eb="6">
      <t>カカ</t>
    </rPh>
    <rPh sb="7" eb="9">
      <t>ホソク</t>
    </rPh>
    <rPh sb="9" eb="11">
      <t>キュウフ</t>
    </rPh>
    <rPh sb="11" eb="13">
      <t>ジギョウ</t>
    </rPh>
    <rPh sb="13" eb="16">
      <t>ホジョキン</t>
    </rPh>
    <rPh sb="16" eb="18">
      <t>コウフ</t>
    </rPh>
    <rPh sb="18" eb="20">
      <t>シンセイ</t>
    </rPh>
    <rPh sb="20" eb="22">
      <t>チョウショ</t>
    </rPh>
    <rPh sb="23" eb="25">
      <t>ベッピョウ</t>
    </rPh>
    <phoneticPr fontId="1"/>
  </si>
  <si>
    <t>【提出書類】
　様式第１号、別表１、別紙（集計表）、添付資料の順に並べ、提出してください。
　</t>
    <rPh sb="1" eb="3">
      <t>テイシュツ</t>
    </rPh>
    <rPh sb="3" eb="5">
      <t>ショルイ</t>
    </rPh>
    <rPh sb="8" eb="10">
      <t>ヨウシキ</t>
    </rPh>
    <rPh sb="10" eb="11">
      <t>ダイ</t>
    </rPh>
    <rPh sb="12" eb="13">
      <t>ゴウ</t>
    </rPh>
    <rPh sb="14" eb="16">
      <t>ベッピョウ</t>
    </rPh>
    <rPh sb="18" eb="20">
      <t>ベッシ</t>
    </rPh>
    <rPh sb="21" eb="23">
      <t>シュウケイ</t>
    </rPh>
    <rPh sb="23" eb="24">
      <t>ヒョウ</t>
    </rPh>
    <rPh sb="26" eb="30">
      <t>テンプシリョウ</t>
    </rPh>
    <rPh sb="31" eb="32">
      <t>ジュン</t>
    </rPh>
    <rPh sb="33" eb="34">
      <t>ナラ</t>
    </rPh>
    <rPh sb="36" eb="38">
      <t>テイシュツ</t>
    </rPh>
    <phoneticPr fontId="1"/>
  </si>
  <si>
    <t>対象経費　　　　　の支出予定額</t>
    <rPh sb="0" eb="2">
      <t>タイショウ</t>
    </rPh>
    <rPh sb="2" eb="4">
      <t>ケイヒ</t>
    </rPh>
    <rPh sb="10" eb="12">
      <t>シシュツ</t>
    </rPh>
    <rPh sb="12" eb="14">
      <t>ヨテイ</t>
    </rPh>
    <rPh sb="14" eb="15">
      <t>ガク</t>
    </rPh>
    <phoneticPr fontId="1"/>
  </si>
  <si>
    <t>（別紙）</t>
    <rPh sb="1" eb="3">
      <t>ベッシ</t>
    </rPh>
    <phoneticPr fontId="1"/>
  </si>
  <si>
    <t>保育園ワタキューキンダーハイム</t>
    <phoneticPr fontId="4"/>
  </si>
  <si>
    <t>仙台岩切あおぞら保育園</t>
    <phoneticPr fontId="4"/>
  </si>
  <si>
    <t>アスク小鶴新田保育園</t>
    <phoneticPr fontId="4"/>
  </si>
  <si>
    <t>ニチイキッズ仙台さかえ保育園</t>
    <phoneticPr fontId="14"/>
  </si>
  <si>
    <t>ロリポップクラブ出花園</t>
    <phoneticPr fontId="4"/>
  </si>
  <si>
    <t>小田原ことりのうた保育園</t>
    <phoneticPr fontId="4"/>
  </si>
  <si>
    <t>幸町すいせん保育所</t>
    <rPh sb="0" eb="2">
      <t>サイワイチョウ</t>
    </rPh>
    <rPh sb="6" eb="8">
      <t>ホイク</t>
    </rPh>
    <rPh sb="8" eb="9">
      <t>ショ</t>
    </rPh>
    <phoneticPr fontId="14"/>
  </si>
  <si>
    <t>岩切たんぽぽ保育園</t>
    <rPh sb="0" eb="2">
      <t>イワキリ</t>
    </rPh>
    <phoneticPr fontId="4"/>
  </si>
  <si>
    <t>03131</t>
    <phoneticPr fontId="6"/>
  </si>
  <si>
    <t>つつじがおかもりのいえ保育園</t>
    <phoneticPr fontId="4"/>
  </si>
  <si>
    <t>03132</t>
    <phoneticPr fontId="6"/>
  </si>
  <si>
    <t>パプリカ保育園</t>
    <phoneticPr fontId="4"/>
  </si>
  <si>
    <t>03134</t>
    <phoneticPr fontId="6"/>
  </si>
  <si>
    <t>ありすの国保育園</t>
    <phoneticPr fontId="4"/>
  </si>
  <si>
    <t>03138</t>
    <phoneticPr fontId="6"/>
  </si>
  <si>
    <t>ピースフル保育園</t>
    <phoneticPr fontId="4"/>
  </si>
  <si>
    <t>03139</t>
    <phoneticPr fontId="1"/>
  </si>
  <si>
    <t>03141</t>
    <phoneticPr fontId="6"/>
  </si>
  <si>
    <t>つばめ保育園</t>
    <rPh sb="3" eb="6">
      <t>ホイクエン</t>
    </rPh>
    <phoneticPr fontId="4"/>
  </si>
  <si>
    <t>03142</t>
    <phoneticPr fontId="6"/>
  </si>
  <si>
    <t>榴岡なないろ保育園</t>
    <rPh sb="0" eb="2">
      <t>ツツジガオカ</t>
    </rPh>
    <rPh sb="6" eb="9">
      <t>ホイクエン</t>
    </rPh>
    <phoneticPr fontId="4"/>
  </si>
  <si>
    <t>宮城総合支所</t>
    <rPh sb="0" eb="2">
      <t>ミヤギ</t>
    </rPh>
    <rPh sb="2" eb="4">
      <t>ソウゴウ</t>
    </rPh>
    <rPh sb="4" eb="6">
      <t>シショ</t>
    </rPh>
    <phoneticPr fontId="1"/>
  </si>
  <si>
    <t>05131</t>
    <phoneticPr fontId="6"/>
  </si>
  <si>
    <t>やまとみらい南光台東保育園</t>
    <rPh sb="6" eb="9">
      <t>ナンコウダイ</t>
    </rPh>
    <rPh sb="9" eb="10">
      <t>ヒガシ</t>
    </rPh>
    <rPh sb="10" eb="13">
      <t>ホイクエン</t>
    </rPh>
    <phoneticPr fontId="6"/>
  </si>
  <si>
    <t>05132</t>
    <phoneticPr fontId="6"/>
  </si>
  <si>
    <t>向陽台はるかぜ保育園</t>
    <rPh sb="0" eb="3">
      <t>コウヨウダイ</t>
    </rPh>
    <rPh sb="7" eb="10">
      <t>ホイクエン</t>
    </rPh>
    <phoneticPr fontId="6"/>
  </si>
  <si>
    <t>02143</t>
    <phoneticPr fontId="6"/>
  </si>
  <si>
    <t>YMCA長町保育園</t>
    <rPh sb="4" eb="6">
      <t>ナガマチ</t>
    </rPh>
    <rPh sb="6" eb="9">
      <t>ホイクエン</t>
    </rPh>
    <phoneticPr fontId="4"/>
  </si>
  <si>
    <t>06112</t>
    <phoneticPr fontId="6"/>
  </si>
  <si>
    <t>川前ぱれっと保育園</t>
    <rPh sb="0" eb="2">
      <t>カワマエ</t>
    </rPh>
    <rPh sb="6" eb="9">
      <t>ホイクエン</t>
    </rPh>
    <phoneticPr fontId="6"/>
  </si>
  <si>
    <t>アスイク保育園　薬師堂前</t>
    <rPh sb="4" eb="7">
      <t>ホイクエン</t>
    </rPh>
    <rPh sb="8" eb="11">
      <t>ヤクシドウ</t>
    </rPh>
    <rPh sb="11" eb="12">
      <t>マエ</t>
    </rPh>
    <phoneticPr fontId="1"/>
  </si>
  <si>
    <t>こぶたの城おおのだ保育園</t>
    <rPh sb="4" eb="5">
      <t>シロ</t>
    </rPh>
    <rPh sb="9" eb="12">
      <t>ホイクエン</t>
    </rPh>
    <phoneticPr fontId="1"/>
  </si>
  <si>
    <t>杜のぽかぽか保育園</t>
    <rPh sb="0" eb="1">
      <t>モリ</t>
    </rPh>
    <rPh sb="6" eb="9">
      <t>ホイクエン</t>
    </rPh>
    <phoneticPr fontId="1"/>
  </si>
  <si>
    <t>富沢こころ保育園</t>
    <rPh sb="0" eb="2">
      <t>トミザワ</t>
    </rPh>
    <rPh sb="5" eb="8">
      <t>ホイクエン</t>
    </rPh>
    <phoneticPr fontId="1"/>
  </si>
  <si>
    <t>ペンギンナーサリースクールせんだい</t>
    <phoneticPr fontId="1"/>
  </si>
  <si>
    <t>新田ナーサリー</t>
    <rPh sb="0" eb="2">
      <t>シンデン</t>
    </rPh>
    <phoneticPr fontId="1"/>
  </si>
  <si>
    <t>南中山すいせん保育園</t>
    <phoneticPr fontId="25"/>
  </si>
  <si>
    <t>キッズ・マークトゥエイン</t>
    <phoneticPr fontId="1"/>
  </si>
  <si>
    <t>（1）教材費・行事等費用の実費徴収</t>
    <rPh sb="3" eb="5">
      <t>キョウザイ</t>
    </rPh>
    <rPh sb="5" eb="6">
      <t>ヒ</t>
    </rPh>
    <rPh sb="7" eb="10">
      <t>ギョウジナド</t>
    </rPh>
    <rPh sb="10" eb="12">
      <t>ヒヨウ</t>
    </rPh>
    <rPh sb="13" eb="15">
      <t>ジッピ</t>
    </rPh>
    <rPh sb="15" eb="17">
      <t>チョウシュウ</t>
    </rPh>
    <phoneticPr fontId="1"/>
  </si>
  <si>
    <t>令和</t>
    <rPh sb="0" eb="2">
      <t>レイワ</t>
    </rPh>
    <phoneticPr fontId="1"/>
  </si>
  <si>
    <t>年</t>
    <rPh sb="0" eb="1">
      <t>ネン</t>
    </rPh>
    <phoneticPr fontId="1"/>
  </si>
  <si>
    <t>月</t>
    <rPh sb="0" eb="1">
      <t>ガツ</t>
    </rPh>
    <phoneticPr fontId="1"/>
  </si>
  <si>
    <t>日</t>
    <rPh sb="0" eb="1">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</si>
</sst>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_ &quot;円&quot;"/>
    <numFmt numFmtId="179" formatCode="0&quot;歳&quot;"/>
    <numFmt numFmtId="180" formatCode="#,##0&quot;円&quot;"/>
    <numFmt numFmtId="181" formatCode="#&quot;ヶ月&quot;"/>
  </numFmts>
  <fonts count="44" x14ac:knownFonts="1">
    <font>
      <sz val="11"/>
      <color theme="1"/>
      <name val="ＭＳ Ｐゴシック"/>
      <family val="2"/>
      <charset val="128"/>
      <scheme val="minor"/>
    </font>
    <font>
      <sz val="6"/>
      <name val="ＭＳ Ｐゴシック"/>
      <family val="2"/>
      <charset val="128"/>
      <scheme val="minor"/>
    </font>
    <font>
      <b/>
      <sz val="12"/>
      <color theme="1"/>
      <name val="ＭＳ Ｐゴシック"/>
      <family val="3"/>
      <charset val="128"/>
      <scheme val="minor"/>
    </font>
    <font>
      <sz val="11"/>
      <color theme="1"/>
      <name val="ＭＳ Ｐゴシック"/>
      <family val="3"/>
      <charset val="128"/>
      <scheme val="minor"/>
    </font>
    <font>
      <sz val="11"/>
      <name val="ＭＳ Ｐゴシック"/>
      <family val="3"/>
      <charset val="128"/>
    </font>
    <font>
      <b/>
      <sz val="16"/>
      <name val="HGSｺﾞｼｯｸM"/>
      <family val="3"/>
      <charset val="128"/>
    </font>
    <font>
      <sz val="6"/>
      <name val="ＭＳ Ｐゴシック"/>
      <family val="3"/>
      <charset val="128"/>
    </font>
    <font>
      <sz val="11"/>
      <name val="HGSｺﾞｼｯｸM"/>
      <family val="3"/>
      <charset val="128"/>
    </font>
    <font>
      <sz val="12"/>
      <name val="HGSｺﾞｼｯｸM"/>
      <family val="3"/>
      <charset val="128"/>
    </font>
    <font>
      <sz val="11"/>
      <color theme="1"/>
      <name val="HGSｺﾞｼｯｸM"/>
      <family val="3"/>
      <charset val="128"/>
    </font>
    <font>
      <sz val="12"/>
      <color theme="1"/>
      <name val="HGSｺﾞｼｯｸM"/>
      <family val="3"/>
      <charset val="128"/>
    </font>
    <font>
      <sz val="16"/>
      <name val="HGSｺﾞｼｯｸM"/>
      <family val="3"/>
      <charset val="128"/>
    </font>
    <font>
      <b/>
      <sz val="12"/>
      <name val="HGSｺﾞｼｯｸM"/>
      <family val="3"/>
      <charset val="128"/>
    </font>
    <font>
      <sz val="6"/>
      <name val="ＭＳ Ｐゴシック"/>
      <family val="3"/>
      <charset val="128"/>
      <scheme val="minor"/>
    </font>
    <font>
      <b/>
      <sz val="22"/>
      <name val="ＭＳ 明朝"/>
      <family val="1"/>
      <charset val="128"/>
    </font>
    <font>
      <b/>
      <u/>
      <sz val="12"/>
      <name val="ＭＳ 明朝"/>
      <family val="1"/>
      <charset val="128"/>
    </font>
    <font>
      <sz val="10.5"/>
      <name val="Century"/>
      <family val="1"/>
    </font>
    <font>
      <sz val="12"/>
      <name val="ＭＳ 明朝"/>
      <family val="1"/>
      <charset val="128"/>
    </font>
    <font>
      <sz val="10"/>
      <name val="ＭＳ 明朝"/>
      <family val="1"/>
      <charset val="128"/>
    </font>
    <font>
      <b/>
      <sz val="16"/>
      <name val="ＭＳ 明朝"/>
      <family val="1"/>
      <charset val="128"/>
    </font>
    <font>
      <sz val="16"/>
      <name val="ＭＳ 明朝"/>
      <family val="1"/>
      <charset val="128"/>
    </font>
    <font>
      <sz val="12"/>
      <color theme="1"/>
      <name val="ＭＳ 明朝"/>
      <family val="1"/>
      <charset val="128"/>
    </font>
    <font>
      <sz val="11"/>
      <color theme="1"/>
      <name val="ＭＳ Ｐゴシック"/>
      <family val="2"/>
      <scheme val="minor"/>
    </font>
    <font>
      <b/>
      <sz val="15"/>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6"/>
      <color theme="1"/>
      <name val="HGSｺﾞｼｯｸM"/>
      <family val="3"/>
      <charset val="128"/>
    </font>
    <font>
      <sz val="11"/>
      <name val="ＭＳ 明朝"/>
      <family val="1"/>
      <charset val="128"/>
    </font>
    <font>
      <sz val="11"/>
      <color theme="1"/>
      <name val="ＭＳ 明朝"/>
      <family val="1"/>
      <charset val="128"/>
    </font>
    <font>
      <b/>
      <sz val="12"/>
      <color theme="1"/>
      <name val="HGPｺﾞｼｯｸM"/>
      <family val="3"/>
      <charset val="128"/>
    </font>
    <font>
      <sz val="11"/>
      <color theme="1"/>
      <name val="HGPｺﾞｼｯｸM"/>
      <family val="3"/>
      <charset val="128"/>
    </font>
    <font>
      <b/>
      <sz val="14"/>
      <color theme="1"/>
      <name val="HGPｺﾞｼｯｸM"/>
      <family val="3"/>
      <charset val="128"/>
    </font>
    <font>
      <b/>
      <sz val="16"/>
      <color theme="1"/>
      <name val="HGSｺﾞｼｯｸM"/>
      <family val="3"/>
      <charset val="128"/>
    </font>
    <font>
      <b/>
      <sz val="14"/>
      <name val="ＭＳ 明朝"/>
      <family val="1"/>
      <charset val="128"/>
    </font>
    <font>
      <b/>
      <sz val="16"/>
      <color theme="1"/>
      <name val="HGPｺﾞｼｯｸM"/>
      <family val="3"/>
      <charset val="128"/>
    </font>
    <font>
      <sz val="22"/>
      <name val="ＭＳ Ｐゴシック"/>
      <family val="2"/>
      <charset val="128"/>
      <scheme val="minor"/>
    </font>
    <font>
      <sz val="11"/>
      <name val="HGPｺﾞｼｯｸM"/>
      <family val="3"/>
      <charset val="128"/>
    </font>
    <font>
      <sz val="14"/>
      <color theme="1"/>
      <name val="HGPｺﾞｼｯｸM"/>
      <family val="3"/>
      <charset val="128"/>
    </font>
    <font>
      <sz val="16"/>
      <color theme="1"/>
      <name val="HGPｺﾞｼｯｸM"/>
      <family val="3"/>
      <charset val="128"/>
    </font>
    <font>
      <b/>
      <sz val="18"/>
      <color theme="1"/>
      <name val="HGPｺﾞｼｯｸM"/>
      <family val="3"/>
      <charset val="128"/>
    </font>
    <font>
      <sz val="18"/>
      <color theme="1"/>
      <name val="HGPｺﾞｼｯｸM"/>
      <family val="3"/>
      <charset val="128"/>
    </font>
    <font>
      <u/>
      <sz val="12"/>
      <name val="HGSｺﾞｼｯｸM"/>
      <family val="3"/>
      <charset val="128"/>
    </font>
    <font>
      <sz val="14"/>
      <name val="ＭＳ 明朝"/>
      <family val="1"/>
      <charset val="128"/>
    </font>
    <font>
      <sz val="11"/>
      <color theme="1"/>
      <name val="ＭＳ Ｐゴシック"/>
      <family val="2"/>
      <charset val="128"/>
      <scheme val="minor"/>
    </font>
  </fonts>
  <fills count="11">
    <fill>
      <patternFill patternType="none"/>
    </fill>
    <fill>
      <patternFill patternType="gray125"/>
    </fill>
    <fill>
      <patternFill patternType="solid">
        <fgColor theme="9" tint="0.59999389629810485"/>
        <bgColor indexed="64"/>
      </patternFill>
    </fill>
    <fill>
      <patternFill patternType="solid">
        <fgColor rgb="FFFFFF99"/>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theme="8" tint="0.39997558519241921"/>
        <bgColor indexed="64"/>
      </patternFill>
    </fill>
    <fill>
      <patternFill patternType="solid">
        <fgColor theme="0"/>
        <bgColor indexed="64"/>
      </patternFill>
    </fill>
    <fill>
      <patternFill patternType="solid">
        <fgColor rgb="FFFFFF66"/>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medium">
        <color indexed="64"/>
      </top>
      <bottom/>
      <diagonal/>
    </border>
    <border>
      <left style="thick">
        <color indexed="64"/>
      </left>
      <right style="thick">
        <color indexed="64"/>
      </right>
      <top style="thick">
        <color indexed="64"/>
      </top>
      <bottom style="thick">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auto="1"/>
      </left>
      <right/>
      <top/>
      <bottom/>
      <diagonal/>
    </border>
    <border>
      <left/>
      <right style="thin">
        <color auto="1"/>
      </right>
      <top/>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double">
        <color indexed="64"/>
      </bottom>
      <diagonal/>
    </border>
    <border>
      <left/>
      <right/>
      <top style="hair">
        <color auto="1"/>
      </top>
      <bottom style="double">
        <color indexed="64"/>
      </bottom>
      <diagonal/>
    </border>
    <border>
      <left/>
      <right style="thin">
        <color auto="1"/>
      </right>
      <top style="hair">
        <color auto="1"/>
      </top>
      <bottom style="double">
        <color indexed="64"/>
      </bottom>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top/>
      <bottom style="hair">
        <color auto="1"/>
      </bottom>
      <diagonal/>
    </border>
    <border>
      <left/>
      <right style="thin">
        <color auto="1"/>
      </right>
      <top/>
      <bottom style="hair">
        <color auto="1"/>
      </bottom>
      <diagonal/>
    </border>
    <border>
      <left style="thin">
        <color auto="1"/>
      </left>
      <right/>
      <top style="double">
        <color indexed="64"/>
      </top>
      <bottom/>
      <diagonal/>
    </border>
    <border>
      <left/>
      <right/>
      <top style="double">
        <color indexed="64"/>
      </top>
      <bottom/>
      <diagonal/>
    </border>
    <border>
      <left/>
      <right style="thin">
        <color auto="1"/>
      </right>
      <top style="double">
        <color indexed="64"/>
      </top>
      <bottom/>
      <diagonal/>
    </border>
  </borders>
  <cellStyleXfs count="6">
    <xf numFmtId="0" fontId="0" fillId="0" borderId="0">
      <alignment vertical="center"/>
    </xf>
    <xf numFmtId="0" fontId="4" fillId="0" borderId="0">
      <alignment vertical="center"/>
    </xf>
    <xf numFmtId="0" fontId="4" fillId="0" borderId="0"/>
    <xf numFmtId="0" fontId="22" fillId="0" borderId="0"/>
    <xf numFmtId="0" fontId="3" fillId="0" borderId="0">
      <alignment vertical="center"/>
    </xf>
    <xf numFmtId="38" fontId="43" fillId="0" borderId="0" applyFont="0" applyFill="0" applyBorder="0" applyAlignment="0" applyProtection="0">
      <alignment vertical="center"/>
    </xf>
  </cellStyleXfs>
  <cellXfs count="330">
    <xf numFmtId="0" fontId="0" fillId="0" borderId="0" xfId="0">
      <alignment vertical="center"/>
    </xf>
    <xf numFmtId="0" fontId="7" fillId="0" borderId="0" xfId="1" applyFont="1">
      <alignment vertical="center"/>
    </xf>
    <xf numFmtId="0" fontId="7" fillId="0" borderId="0" xfId="1" applyFont="1" applyAlignment="1">
      <alignment horizontal="left" vertical="center"/>
    </xf>
    <xf numFmtId="0" fontId="8" fillId="0" borderId="0" xfId="1" applyFont="1" applyAlignment="1">
      <alignment horizontal="left" vertical="center"/>
    </xf>
    <xf numFmtId="0" fontId="8" fillId="0" borderId="0" xfId="1" applyFont="1">
      <alignment vertical="center"/>
    </xf>
    <xf numFmtId="49" fontId="8" fillId="0" borderId="0" xfId="1" applyNumberFormat="1" applyFont="1" applyAlignment="1">
      <alignment horizontal="right" vertical="center"/>
    </xf>
    <xf numFmtId="0" fontId="10" fillId="0" borderId="0" xfId="1" applyFont="1">
      <alignment vertical="center"/>
    </xf>
    <xf numFmtId="49" fontId="11" fillId="3" borderId="16" xfId="1" applyNumberFormat="1" applyFont="1" applyFill="1" applyBorder="1" applyAlignment="1" applyProtection="1">
      <alignment horizontal="center" vertical="center" shrinkToFit="1"/>
      <protection locked="0"/>
    </xf>
    <xf numFmtId="49" fontId="7" fillId="0" borderId="0" xfId="1" applyNumberFormat="1" applyFont="1">
      <alignment vertical="center"/>
    </xf>
    <xf numFmtId="0" fontId="8" fillId="0" borderId="0" xfId="1" applyFont="1" applyAlignment="1">
      <alignment vertical="center"/>
    </xf>
    <xf numFmtId="0" fontId="8" fillId="0" borderId="0" xfId="1" applyFont="1" applyAlignment="1">
      <alignment vertical="center" wrapText="1"/>
    </xf>
    <xf numFmtId="0" fontId="10" fillId="0" borderId="0" xfId="1" applyFont="1" applyAlignment="1">
      <alignment vertical="top"/>
    </xf>
    <xf numFmtId="0" fontId="12" fillId="0" borderId="0" xfId="1" applyFont="1" applyAlignment="1">
      <alignment vertical="top" wrapText="1"/>
    </xf>
    <xf numFmtId="49" fontId="7" fillId="0" borderId="0" xfId="1" applyNumberFormat="1" applyFont="1" applyAlignment="1">
      <alignment horizontal="right" vertical="center"/>
    </xf>
    <xf numFmtId="0" fontId="9" fillId="0" borderId="0" xfId="1" applyFont="1" applyAlignment="1">
      <alignment vertical="center"/>
    </xf>
    <xf numFmtId="0" fontId="9" fillId="0" borderId="0" xfId="1" applyFont="1" applyAlignment="1">
      <alignment vertical="center" shrinkToFit="1"/>
    </xf>
    <xf numFmtId="0" fontId="7" fillId="7" borderId="22" xfId="1" applyFont="1" applyFill="1" applyBorder="1" applyAlignment="1">
      <alignment horizontal="center" vertical="center" shrinkToFit="1"/>
    </xf>
    <xf numFmtId="0" fontId="17" fillId="0" borderId="0" xfId="2" applyFont="1" applyFill="1" applyBorder="1" applyAlignment="1" applyProtection="1">
      <alignment vertical="center"/>
    </xf>
    <xf numFmtId="0" fontId="17" fillId="0" borderId="0" xfId="2" applyFont="1" applyFill="1" applyBorder="1" applyAlignment="1" applyProtection="1">
      <alignment vertical="center" shrinkToFit="1"/>
    </xf>
    <xf numFmtId="0" fontId="17" fillId="0" borderId="0" xfId="2" applyFont="1" applyAlignment="1" applyProtection="1">
      <alignment vertical="center"/>
    </xf>
    <xf numFmtId="0" fontId="17" fillId="0" borderId="0" xfId="2" applyFont="1" applyAlignment="1" applyProtection="1">
      <alignment horizontal="right" vertical="center"/>
    </xf>
    <xf numFmtId="0" fontId="17" fillId="0" borderId="0" xfId="1" applyFont="1" applyFill="1" applyAlignment="1" applyProtection="1">
      <alignment horizontal="center" vertical="center"/>
    </xf>
    <xf numFmtId="0" fontId="17" fillId="0" borderId="0" xfId="1" applyFont="1" applyFill="1" applyAlignment="1" applyProtection="1">
      <alignment horizontal="left" vertical="center"/>
    </xf>
    <xf numFmtId="0" fontId="17" fillId="0" borderId="0" xfId="1" applyFont="1" applyAlignment="1" applyProtection="1">
      <alignment horizontal="left" vertical="center"/>
    </xf>
    <xf numFmtId="0" fontId="17" fillId="0" borderId="0" xfId="2" applyFont="1" applyProtection="1"/>
    <xf numFmtId="0" fontId="17" fillId="0" borderId="0" xfId="2" applyFont="1" applyAlignment="1" applyProtection="1">
      <alignment horizontal="left" vertical="center"/>
    </xf>
    <xf numFmtId="0" fontId="17" fillId="0" borderId="0" xfId="1" applyFont="1" applyFill="1" applyBorder="1" applyAlignment="1" applyProtection="1">
      <alignment horizontal="left" vertical="center"/>
    </xf>
    <xf numFmtId="0" fontId="18" fillId="0" borderId="0" xfId="1" applyFont="1" applyFill="1" applyBorder="1" applyAlignment="1" applyProtection="1">
      <alignment vertical="top" shrinkToFit="1"/>
    </xf>
    <xf numFmtId="0" fontId="19" fillId="0" borderId="0" xfId="1" applyFont="1" applyAlignment="1" applyProtection="1">
      <alignment vertical="center"/>
    </xf>
    <xf numFmtId="0" fontId="20" fillId="0" borderId="0" xfId="1" applyFont="1" applyAlignment="1" applyProtection="1">
      <alignment vertical="center"/>
    </xf>
    <xf numFmtId="0" fontId="17" fillId="0" borderId="0" xfId="2" applyFont="1" applyAlignment="1" applyProtection="1">
      <alignment horizontal="center" vertical="center"/>
    </xf>
    <xf numFmtId="0" fontId="17" fillId="0" borderId="0" xfId="2" applyNumberFormat="1" applyFont="1" applyAlignment="1" applyProtection="1">
      <alignment horizontal="center" vertical="center"/>
    </xf>
    <xf numFmtId="49" fontId="26" fillId="3" borderId="16" xfId="1" applyNumberFormat="1" applyFont="1" applyFill="1" applyBorder="1" applyAlignment="1" applyProtection="1">
      <alignment horizontal="center" vertical="center" shrinkToFit="1"/>
      <protection locked="0"/>
    </xf>
    <xf numFmtId="0" fontId="17" fillId="0" borderId="0" xfId="1" applyFont="1" applyProtection="1">
      <alignment vertical="center"/>
    </xf>
    <xf numFmtId="0" fontId="17" fillId="0" borderId="0" xfId="2" applyFont="1" applyAlignment="1" applyProtection="1">
      <alignment horizontal="center"/>
    </xf>
    <xf numFmtId="0" fontId="27" fillId="0" borderId="0" xfId="1" applyFont="1" applyProtection="1">
      <alignment vertical="center"/>
    </xf>
    <xf numFmtId="0" fontId="27" fillId="0" borderId="0" xfId="2" applyFont="1" applyProtection="1"/>
    <xf numFmtId="0" fontId="17" fillId="0" borderId="0" xfId="1" applyFont="1" applyFill="1" applyBorder="1" applyProtection="1">
      <alignment vertical="center"/>
    </xf>
    <xf numFmtId="0" fontId="17" fillId="0" borderId="0" xfId="2" applyFont="1" applyFill="1" applyBorder="1" applyProtection="1"/>
    <xf numFmtId="0" fontId="27" fillId="0" borderId="0" xfId="1" applyFont="1" applyFill="1" applyBorder="1" applyProtection="1">
      <alignment vertical="center"/>
    </xf>
    <xf numFmtId="0" fontId="27" fillId="0" borderId="0" xfId="2" applyFont="1" applyFill="1" applyBorder="1" applyProtection="1"/>
    <xf numFmtId="0" fontId="20" fillId="0" borderId="0" xfId="1" applyFont="1" applyProtection="1">
      <alignment vertical="center"/>
    </xf>
    <xf numFmtId="0" fontId="19" fillId="0" borderId="0" xfId="1" applyFont="1" applyProtection="1">
      <alignment vertical="center"/>
    </xf>
    <xf numFmtId="0" fontId="19" fillId="0" borderId="0" xfId="1" applyNumberFormat="1" applyFont="1" applyAlignment="1" applyProtection="1">
      <alignment horizontal="center" vertical="center"/>
    </xf>
    <xf numFmtId="0" fontId="20" fillId="0" borderId="0" xfId="2" applyFont="1" applyProtection="1"/>
    <xf numFmtId="0" fontId="17" fillId="0" borderId="0" xfId="0" applyFont="1" applyProtection="1">
      <alignment vertical="center"/>
    </xf>
    <xf numFmtId="0" fontId="28" fillId="0" borderId="0" xfId="0" applyFont="1" applyProtection="1">
      <alignment vertical="center"/>
    </xf>
    <xf numFmtId="0" fontId="30" fillId="0" borderId="0" xfId="0" applyFont="1">
      <alignment vertical="center"/>
    </xf>
    <xf numFmtId="176" fontId="30" fillId="2" borderId="1" xfId="0" applyNumberFormat="1" applyFont="1" applyFill="1" applyBorder="1" applyProtection="1">
      <alignment vertical="center"/>
      <protection locked="0"/>
    </xf>
    <xf numFmtId="176" fontId="30" fillId="2" borderId="4" xfId="0" applyNumberFormat="1" applyFont="1" applyFill="1" applyBorder="1" applyProtection="1">
      <alignment vertical="center"/>
      <protection locked="0"/>
    </xf>
    <xf numFmtId="176" fontId="30" fillId="2" borderId="2" xfId="0" applyNumberFormat="1" applyFont="1" applyFill="1" applyBorder="1" applyProtection="1">
      <alignment vertical="center"/>
      <protection locked="0"/>
    </xf>
    <xf numFmtId="176" fontId="30" fillId="2" borderId="5" xfId="0" applyNumberFormat="1" applyFont="1" applyFill="1" applyBorder="1" applyProtection="1">
      <alignment vertical="center"/>
      <protection locked="0"/>
    </xf>
    <xf numFmtId="0" fontId="30" fillId="0" borderId="0" xfId="0" applyFont="1" applyAlignment="1" applyProtection="1">
      <alignment vertical="center" shrinkToFit="1"/>
    </xf>
    <xf numFmtId="0" fontId="19" fillId="0" borderId="0" xfId="1" applyFont="1" applyAlignment="1" applyProtection="1">
      <alignment horizontal="right" vertical="center"/>
    </xf>
    <xf numFmtId="0" fontId="29" fillId="0" borderId="0" xfId="0" applyFont="1" applyProtection="1">
      <alignment vertical="center"/>
    </xf>
    <xf numFmtId="0" fontId="30" fillId="0" borderId="0" xfId="0" applyFont="1" applyProtection="1">
      <alignment vertical="center"/>
    </xf>
    <xf numFmtId="0" fontId="30" fillId="0" borderId="0" xfId="0" applyFont="1" applyFill="1" applyBorder="1" applyAlignment="1" applyProtection="1">
      <alignment horizontal="center" vertical="center"/>
    </xf>
    <xf numFmtId="176" fontId="30" fillId="0" borderId="3" xfId="0" applyNumberFormat="1" applyFont="1" applyBorder="1" applyProtection="1">
      <alignment vertical="center"/>
    </xf>
    <xf numFmtId="176" fontId="30" fillId="0" borderId="8" xfId="0" applyNumberFormat="1" applyFont="1" applyBorder="1" applyProtection="1">
      <alignment vertical="center"/>
    </xf>
    <xf numFmtId="176" fontId="30" fillId="0" borderId="1" xfId="0" applyNumberFormat="1" applyFont="1" applyBorder="1" applyProtection="1">
      <alignment vertical="center"/>
    </xf>
    <xf numFmtId="176" fontId="30" fillId="0" borderId="7" xfId="0" applyNumberFormat="1" applyFont="1" applyBorder="1" applyProtection="1">
      <alignment vertical="center"/>
    </xf>
    <xf numFmtId="176" fontId="30" fillId="0" borderId="0" xfId="0" applyNumberFormat="1" applyFont="1" applyBorder="1" applyProtection="1">
      <alignment vertical="center"/>
    </xf>
    <xf numFmtId="0" fontId="30" fillId="0" borderId="0" xfId="0" applyFont="1" applyAlignment="1" applyProtection="1">
      <alignment vertical="center" wrapText="1"/>
    </xf>
    <xf numFmtId="0" fontId="30" fillId="0" borderId="0" xfId="0" applyFont="1" applyAlignment="1" applyProtection="1">
      <alignment vertical="center"/>
    </xf>
    <xf numFmtId="0" fontId="30" fillId="0" borderId="30" xfId="0" applyFont="1" applyBorder="1" applyAlignment="1" applyProtection="1">
      <alignment vertical="center" shrinkToFit="1"/>
    </xf>
    <xf numFmtId="0" fontId="30" fillId="0" borderId="1" xfId="0" applyFont="1" applyBorder="1" applyAlignment="1" applyProtection="1">
      <alignment vertical="center" shrinkToFit="1"/>
    </xf>
    <xf numFmtId="0" fontId="31" fillId="0" borderId="0" xfId="0" applyFont="1" applyAlignment="1" applyProtection="1">
      <alignment horizontal="right" vertical="center"/>
    </xf>
    <xf numFmtId="0" fontId="33" fillId="0" borderId="0" xfId="1" applyNumberFormat="1" applyFont="1" applyAlignment="1" applyProtection="1">
      <alignment horizontal="center" vertical="center"/>
    </xf>
    <xf numFmtId="0" fontId="31" fillId="0" borderId="0" xfId="0" applyFont="1" applyProtection="1">
      <alignment vertical="center"/>
    </xf>
    <xf numFmtId="0" fontId="34" fillId="0" borderId="0" xfId="0" applyNumberFormat="1" applyFont="1" applyAlignment="1" applyProtection="1">
      <alignment horizontal="center" vertical="center"/>
    </xf>
    <xf numFmtId="0" fontId="7" fillId="0" borderId="0" xfId="1" applyFont="1">
      <alignment vertical="center"/>
    </xf>
    <xf numFmtId="0" fontId="30" fillId="0" borderId="0" xfId="0" applyFont="1">
      <alignment vertical="center"/>
    </xf>
    <xf numFmtId="0" fontId="30" fillId="0" borderId="0" xfId="0" applyFont="1" applyAlignment="1" applyProtection="1">
      <alignment horizontal="right" vertical="center"/>
    </xf>
    <xf numFmtId="0" fontId="7" fillId="7" borderId="22" xfId="1" applyFont="1" applyFill="1" applyBorder="1" applyAlignment="1">
      <alignment horizontal="center" vertical="center"/>
    </xf>
    <xf numFmtId="177" fontId="36" fillId="0" borderId="0" xfId="0" applyNumberFormat="1" applyFont="1" applyFill="1" applyBorder="1" applyAlignment="1">
      <alignment horizontal="left" vertical="center" shrinkToFit="1"/>
    </xf>
    <xf numFmtId="177" fontId="36" fillId="7" borderId="22" xfId="0" applyNumberFormat="1" applyFont="1" applyFill="1" applyBorder="1" applyAlignment="1">
      <alignment horizontal="center" vertical="center" shrinkToFit="1"/>
    </xf>
    <xf numFmtId="0" fontId="7" fillId="5" borderId="21" xfId="1" applyFont="1" applyFill="1" applyBorder="1" applyAlignment="1">
      <alignment horizontal="left" vertical="center" shrinkToFit="1"/>
    </xf>
    <xf numFmtId="177" fontId="36" fillId="7" borderId="21" xfId="0" applyNumberFormat="1" applyFont="1" applyFill="1" applyBorder="1" applyAlignment="1">
      <alignment horizontal="center" vertical="center" shrinkToFit="1"/>
    </xf>
    <xf numFmtId="0" fontId="7" fillId="0" borderId="0" xfId="1" applyFont="1" applyFill="1" applyBorder="1" applyAlignment="1">
      <alignment horizontal="center" vertical="center" shrinkToFit="1"/>
    </xf>
    <xf numFmtId="0" fontId="30" fillId="0" borderId="13" xfId="0" applyFont="1" applyFill="1" applyBorder="1" applyAlignment="1" applyProtection="1">
      <alignment horizontal="center" vertical="center" shrinkToFit="1"/>
    </xf>
    <xf numFmtId="0" fontId="30" fillId="0" borderId="0" xfId="0" applyFont="1" applyAlignment="1">
      <alignment horizontal="right" vertical="center"/>
    </xf>
    <xf numFmtId="0" fontId="30" fillId="0" borderId="0" xfId="0" applyFont="1">
      <alignment vertical="center"/>
    </xf>
    <xf numFmtId="0" fontId="30" fillId="0" borderId="0" xfId="0" applyFont="1" applyAlignment="1">
      <alignment horizontal="center" vertical="center"/>
    </xf>
    <xf numFmtId="0" fontId="30" fillId="2" borderId="29" xfId="0" applyFont="1" applyFill="1" applyBorder="1" applyAlignment="1" applyProtection="1">
      <alignment vertical="center" shrinkToFit="1"/>
      <protection locked="0"/>
    </xf>
    <xf numFmtId="0" fontId="30" fillId="2" borderId="33" xfId="0" applyFont="1" applyFill="1" applyBorder="1" applyAlignment="1" applyProtection="1">
      <alignment vertical="center" shrinkToFit="1"/>
      <protection locked="0"/>
    </xf>
    <xf numFmtId="0" fontId="37" fillId="0" borderId="0" xfId="0" applyFont="1">
      <alignment vertical="center"/>
    </xf>
    <xf numFmtId="0" fontId="30" fillId="0" borderId="0" xfId="0" applyFont="1" applyAlignment="1" applyProtection="1">
      <alignment horizontal="center" vertical="center"/>
    </xf>
    <xf numFmtId="0" fontId="30" fillId="0" borderId="0" xfId="0" applyFont="1" applyAlignment="1">
      <alignment horizontal="left" vertical="center"/>
    </xf>
    <xf numFmtId="0" fontId="32" fillId="0" borderId="0" xfId="0" applyFont="1" applyAlignment="1">
      <alignment horizontal="left" vertical="center"/>
    </xf>
    <xf numFmtId="0" fontId="30" fillId="0" borderId="1" xfId="0" applyFont="1" applyBorder="1" applyAlignment="1">
      <alignment horizontal="center" vertical="center" shrinkToFit="1"/>
    </xf>
    <xf numFmtId="181" fontId="30" fillId="0" borderId="1" xfId="0" applyNumberFormat="1" applyFont="1" applyBorder="1" applyAlignment="1">
      <alignment horizontal="center" vertical="center" shrinkToFit="1"/>
    </xf>
    <xf numFmtId="178" fontId="30" fillId="0" borderId="1" xfId="0" applyNumberFormat="1" applyFont="1" applyBorder="1" applyAlignment="1">
      <alignment horizontal="center" vertical="center" shrinkToFit="1"/>
    </xf>
    <xf numFmtId="0" fontId="37" fillId="0" borderId="47" xfId="0" applyFont="1" applyBorder="1">
      <alignment vertical="center"/>
    </xf>
    <xf numFmtId="0" fontId="39" fillId="0" borderId="0" xfId="0" applyFont="1">
      <alignment vertical="center"/>
    </xf>
    <xf numFmtId="0" fontId="38" fillId="9" borderId="32" xfId="0" applyFont="1" applyFill="1" applyBorder="1" applyAlignment="1">
      <alignment vertical="center"/>
    </xf>
    <xf numFmtId="0" fontId="38" fillId="9" borderId="37" xfId="0" applyFont="1" applyFill="1" applyBorder="1" applyAlignment="1">
      <alignment vertical="center"/>
    </xf>
    <xf numFmtId="0" fontId="38" fillId="9" borderId="38" xfId="0" applyFont="1" applyFill="1" applyBorder="1" applyAlignment="1">
      <alignment vertical="center"/>
    </xf>
    <xf numFmtId="0" fontId="38" fillId="9" borderId="47" xfId="0" applyFont="1" applyFill="1" applyBorder="1" applyAlignment="1">
      <alignment vertical="center"/>
    </xf>
    <xf numFmtId="0" fontId="38" fillId="9" borderId="0" xfId="0" applyFont="1" applyFill="1" applyBorder="1" applyAlignment="1">
      <alignment vertical="center"/>
    </xf>
    <xf numFmtId="0" fontId="38" fillId="9" borderId="48" xfId="0" applyFont="1" applyFill="1" applyBorder="1" applyAlignment="1">
      <alignment vertical="center"/>
    </xf>
    <xf numFmtId="0" fontId="38" fillId="9" borderId="47" xfId="0" applyFont="1" applyFill="1" applyBorder="1" applyAlignment="1">
      <alignment horizontal="center" vertical="center"/>
    </xf>
    <xf numFmtId="0" fontId="38" fillId="9" borderId="0" xfId="0" applyFont="1" applyFill="1" applyBorder="1" applyAlignment="1">
      <alignment horizontal="center" vertical="center"/>
    </xf>
    <xf numFmtId="0" fontId="38" fillId="9" borderId="0" xfId="0" applyFont="1" applyFill="1" applyAlignment="1">
      <alignment vertical="center"/>
    </xf>
    <xf numFmtId="0" fontId="38" fillId="9" borderId="48" xfId="0" applyFont="1" applyFill="1" applyBorder="1" applyAlignment="1">
      <alignment horizontal="center" vertical="center"/>
    </xf>
    <xf numFmtId="0" fontId="8" fillId="0" borderId="0" xfId="1" applyFont="1" applyAlignment="1">
      <alignment vertical="top" wrapText="1"/>
    </xf>
    <xf numFmtId="0" fontId="40" fillId="0" borderId="0" xfId="0" applyFont="1">
      <alignment vertical="center"/>
    </xf>
    <xf numFmtId="0" fontId="30" fillId="0" borderId="0" xfId="0" applyFont="1">
      <alignment vertical="center"/>
    </xf>
    <xf numFmtId="0" fontId="42" fillId="0" borderId="0" xfId="2" applyFont="1" applyProtection="1"/>
    <xf numFmtId="0" fontId="21" fillId="0" borderId="0" xfId="2" applyFont="1" applyAlignment="1" applyProtection="1">
      <alignment vertical="center" shrinkToFit="1"/>
    </xf>
    <xf numFmtId="0" fontId="42" fillId="0" borderId="0" xfId="2" applyFont="1" applyAlignment="1" applyProtection="1">
      <alignment horizontal="center" vertical="center"/>
    </xf>
    <xf numFmtId="0" fontId="38" fillId="9" borderId="0" xfId="0" applyFont="1" applyFill="1" applyBorder="1" applyAlignment="1">
      <alignment vertical="center" shrinkToFit="1"/>
    </xf>
    <xf numFmtId="0" fontId="38" fillId="9" borderId="0" xfId="0" applyFont="1" applyFill="1" applyBorder="1" applyAlignment="1">
      <alignment horizontal="center" vertical="center" wrapText="1"/>
    </xf>
    <xf numFmtId="0" fontId="37" fillId="0" borderId="0" xfId="0" applyFont="1" applyBorder="1">
      <alignment vertical="center"/>
    </xf>
    <xf numFmtId="0" fontId="9" fillId="7" borderId="22" xfId="0" applyFont="1" applyFill="1" applyBorder="1" applyAlignment="1" applyProtection="1">
      <alignment horizontal="center" vertical="center" shrinkToFit="1"/>
    </xf>
    <xf numFmtId="0" fontId="7" fillId="7" borderId="23" xfId="1" applyFont="1" applyFill="1" applyBorder="1" applyAlignment="1" applyProtection="1">
      <alignment horizontal="center" vertical="center" shrinkToFit="1"/>
    </xf>
    <xf numFmtId="0" fontId="7" fillId="7" borderId="22" xfId="1" applyFont="1" applyFill="1" applyBorder="1" applyAlignment="1" applyProtection="1">
      <alignment horizontal="center" vertical="center" shrinkToFit="1"/>
    </xf>
    <xf numFmtId="0" fontId="9" fillId="7" borderId="25" xfId="0" applyFont="1" applyFill="1" applyBorder="1" applyAlignment="1" applyProtection="1">
      <alignment horizontal="center" vertical="center" shrinkToFit="1"/>
    </xf>
    <xf numFmtId="0" fontId="9" fillId="7" borderId="23" xfId="0" applyFont="1" applyFill="1" applyBorder="1" applyAlignment="1" applyProtection="1">
      <alignment horizontal="center" vertical="center" shrinkToFit="1"/>
    </xf>
    <xf numFmtId="0" fontId="9" fillId="7" borderId="21" xfId="0" applyFont="1" applyFill="1" applyBorder="1" applyAlignment="1" applyProtection="1">
      <alignment horizontal="center" vertical="center" shrinkToFit="1"/>
    </xf>
    <xf numFmtId="49" fontId="9" fillId="7" borderId="25" xfId="0" applyNumberFormat="1" applyFont="1" applyFill="1" applyBorder="1" applyAlignment="1" applyProtection="1">
      <alignment horizontal="center" vertical="center" shrinkToFit="1"/>
    </xf>
    <xf numFmtId="0" fontId="7" fillId="7" borderId="21" xfId="1" applyFont="1" applyFill="1" applyBorder="1" applyAlignment="1" applyProtection="1">
      <alignment horizontal="center" vertical="center" shrinkToFit="1"/>
    </xf>
    <xf numFmtId="0" fontId="7" fillId="7" borderId="25" xfId="1" applyFont="1" applyFill="1" applyBorder="1" applyAlignment="1" applyProtection="1">
      <alignment horizontal="center" vertical="center" shrinkToFit="1"/>
    </xf>
    <xf numFmtId="49" fontId="9" fillId="7" borderId="22" xfId="0" applyNumberFormat="1" applyFont="1" applyFill="1" applyBorder="1" applyAlignment="1" applyProtection="1">
      <alignment horizontal="center" vertical="center" shrinkToFit="1"/>
    </xf>
    <xf numFmtId="0" fontId="9" fillId="0" borderId="0" xfId="0" applyFont="1" applyAlignment="1" applyProtection="1">
      <alignment vertical="center" shrinkToFit="1"/>
    </xf>
    <xf numFmtId="0" fontId="9" fillId="0" borderId="0" xfId="0" applyFont="1" applyAlignment="1" applyProtection="1">
      <alignment vertical="center"/>
    </xf>
    <xf numFmtId="0" fontId="9" fillId="0" borderId="0" xfId="0" applyFont="1" applyAlignment="1">
      <alignment vertical="center"/>
    </xf>
    <xf numFmtId="49" fontId="7" fillId="7" borderId="25" xfId="1" applyNumberFormat="1" applyFont="1" applyFill="1" applyBorder="1" applyAlignment="1" applyProtection="1">
      <alignment horizontal="center" vertical="center" shrinkToFit="1"/>
    </xf>
    <xf numFmtId="0" fontId="7" fillId="0" borderId="0" xfId="0" applyFont="1">
      <alignment vertical="center"/>
    </xf>
    <xf numFmtId="49" fontId="7" fillId="7" borderId="22" xfId="1" applyNumberFormat="1" applyFont="1" applyFill="1" applyBorder="1" applyAlignment="1" applyProtection="1">
      <alignment horizontal="center" vertical="center" shrinkToFit="1"/>
    </xf>
    <xf numFmtId="0" fontId="7" fillId="7" borderId="22" xfId="1" applyFont="1" applyFill="1" applyBorder="1" applyAlignment="1" applyProtection="1">
      <alignment horizontal="center" vertical="center"/>
    </xf>
    <xf numFmtId="0" fontId="7" fillId="0" borderId="0" xfId="1" applyFont="1" applyProtection="1">
      <alignment vertical="center"/>
    </xf>
    <xf numFmtId="0" fontId="7" fillId="7" borderId="22" xfId="1" applyNumberFormat="1" applyFont="1" applyFill="1" applyBorder="1" applyAlignment="1" applyProtection="1">
      <alignment horizontal="center" vertical="center"/>
    </xf>
    <xf numFmtId="0" fontId="33" fillId="0" borderId="9" xfId="2" applyFont="1" applyBorder="1" applyAlignment="1" applyProtection="1">
      <alignment horizontal="center" vertical="center"/>
    </xf>
    <xf numFmtId="0" fontId="17" fillId="0" borderId="0" xfId="2" applyFont="1" applyFill="1" applyAlignment="1" applyProtection="1">
      <alignment horizontal="center" vertical="center"/>
    </xf>
    <xf numFmtId="0" fontId="17" fillId="10" borderId="0" xfId="2" applyFont="1" applyFill="1" applyAlignment="1" applyProtection="1">
      <alignment horizontal="center" vertical="center"/>
    </xf>
    <xf numFmtId="0" fontId="7" fillId="0" borderId="22" xfId="1" applyFont="1" applyBorder="1" applyAlignment="1" applyProtection="1">
      <alignment horizontal="left" vertical="center" shrinkToFit="1"/>
    </xf>
    <xf numFmtId="0" fontId="7" fillId="6" borderId="22" xfId="1" applyFont="1" applyFill="1" applyBorder="1" applyAlignment="1" applyProtection="1">
      <alignment horizontal="center" vertical="center" shrinkToFit="1"/>
    </xf>
    <xf numFmtId="0" fontId="7" fillId="0" borderId="19" xfId="1" applyFont="1" applyBorder="1" applyAlignment="1" applyProtection="1">
      <alignment horizontal="left" vertical="center" shrinkToFit="1"/>
    </xf>
    <xf numFmtId="0" fontId="7" fillId="0" borderId="20" xfId="1" applyFont="1" applyBorder="1" applyAlignment="1" applyProtection="1">
      <alignment horizontal="left" vertical="center" shrinkToFit="1"/>
    </xf>
    <xf numFmtId="0" fontId="7" fillId="0" borderId="21" xfId="1" applyFont="1" applyBorder="1" applyAlignment="1" applyProtection="1">
      <alignment horizontal="left" vertical="center" shrinkToFit="1"/>
    </xf>
    <xf numFmtId="0" fontId="5" fillId="0" borderId="0" xfId="1" applyFont="1" applyAlignment="1">
      <alignment horizontal="left" vertical="center"/>
    </xf>
    <xf numFmtId="0" fontId="8" fillId="4" borderId="0" xfId="1" applyFont="1" applyFill="1" applyBorder="1" applyAlignment="1">
      <alignment horizontal="left" vertical="center"/>
    </xf>
    <xf numFmtId="0" fontId="7" fillId="5" borderId="18" xfId="1" applyFont="1" applyFill="1" applyBorder="1" applyAlignment="1" applyProtection="1">
      <alignment horizontal="left" vertical="center" shrinkToFit="1"/>
    </xf>
    <xf numFmtId="0" fontId="7" fillId="6" borderId="19" xfId="1" applyFont="1" applyFill="1" applyBorder="1" applyAlignment="1" applyProtection="1">
      <alignment horizontal="center" vertical="center"/>
    </xf>
    <xf numFmtId="0" fontId="7" fillId="6" borderId="20" xfId="1" applyFont="1" applyFill="1" applyBorder="1" applyAlignment="1" applyProtection="1">
      <alignment horizontal="center" vertical="center"/>
    </xf>
    <xf numFmtId="0" fontId="7" fillId="6" borderId="21" xfId="1" applyFont="1" applyFill="1" applyBorder="1" applyAlignment="1" applyProtection="1">
      <alignment horizontal="center" vertical="center"/>
    </xf>
    <xf numFmtId="0" fontId="7" fillId="0" borderId="19" xfId="1" applyFont="1" applyBorder="1" applyAlignment="1" applyProtection="1">
      <alignment vertical="center" shrinkToFit="1"/>
    </xf>
    <xf numFmtId="0" fontId="7" fillId="0" borderId="20" xfId="1" applyFont="1" applyBorder="1" applyAlignment="1" applyProtection="1">
      <alignment vertical="center" shrinkToFit="1"/>
    </xf>
    <xf numFmtId="0" fontId="7" fillId="0" borderId="21" xfId="1" applyFont="1" applyBorder="1" applyAlignment="1" applyProtection="1">
      <alignment vertical="center" shrinkToFit="1"/>
    </xf>
    <xf numFmtId="0" fontId="8" fillId="0" borderId="0" xfId="1" applyFont="1" applyAlignment="1">
      <alignment vertical="top" wrapText="1"/>
    </xf>
    <xf numFmtId="0" fontId="8" fillId="0" borderId="0" xfId="1" applyFont="1" applyAlignment="1">
      <alignment vertical="top"/>
    </xf>
    <xf numFmtId="0" fontId="8" fillId="0" borderId="0" xfId="1" applyFont="1" applyAlignment="1">
      <alignment vertical="center" wrapText="1"/>
    </xf>
    <xf numFmtId="0" fontId="7" fillId="0" borderId="17" xfId="1" applyFont="1" applyBorder="1" applyAlignment="1" applyProtection="1">
      <alignment horizontal="left" vertical="center" shrinkToFit="1"/>
    </xf>
    <xf numFmtId="0" fontId="7" fillId="0" borderId="18" xfId="1" applyFont="1" applyBorder="1" applyAlignment="1" applyProtection="1">
      <alignment horizontal="left" vertical="center" shrinkToFit="1"/>
    </xf>
    <xf numFmtId="0" fontId="7" fillId="0" borderId="24" xfId="1" applyFont="1" applyBorder="1" applyAlignment="1" applyProtection="1">
      <alignment horizontal="left" vertical="center" shrinkToFit="1"/>
    </xf>
    <xf numFmtId="0" fontId="9" fillId="0" borderId="19" xfId="1" applyFont="1" applyBorder="1" applyAlignment="1" applyProtection="1">
      <alignment horizontal="left" vertical="center" shrinkToFit="1"/>
    </xf>
    <xf numFmtId="0" fontId="9" fillId="0" borderId="20" xfId="1" applyFont="1" applyBorder="1" applyAlignment="1" applyProtection="1">
      <alignment horizontal="left" vertical="center" shrinkToFit="1"/>
    </xf>
    <xf numFmtId="0" fontId="9" fillId="0" borderId="21" xfId="1" applyFont="1" applyBorder="1" applyAlignment="1" applyProtection="1">
      <alignment horizontal="left" vertical="center" shrinkToFit="1"/>
    </xf>
    <xf numFmtId="0" fontId="7" fillId="6" borderId="19" xfId="1" applyFont="1" applyFill="1" applyBorder="1" applyAlignment="1" applyProtection="1">
      <alignment horizontal="center" vertical="center" shrinkToFit="1"/>
    </xf>
    <xf numFmtId="0" fontId="7" fillId="6" borderId="20" xfId="1" applyFont="1" applyFill="1" applyBorder="1" applyAlignment="1" applyProtection="1">
      <alignment horizontal="center" vertical="center" shrinkToFit="1"/>
    </xf>
    <xf numFmtId="0" fontId="7" fillId="6" borderId="21" xfId="1" applyFont="1" applyFill="1" applyBorder="1" applyAlignment="1" applyProtection="1">
      <alignment horizontal="center" vertical="center" shrinkToFit="1"/>
    </xf>
    <xf numFmtId="0" fontId="7" fillId="0" borderId="26" xfId="1" applyFont="1" applyBorder="1" applyAlignment="1" applyProtection="1">
      <alignment horizontal="left" vertical="center" shrinkToFit="1"/>
    </xf>
    <xf numFmtId="0" fontId="7" fillId="0" borderId="27" xfId="1" applyFont="1" applyBorder="1" applyAlignment="1" applyProtection="1">
      <alignment horizontal="left" vertical="center" shrinkToFit="1"/>
    </xf>
    <xf numFmtId="0" fontId="7" fillId="0" borderId="28" xfId="1" applyFont="1" applyBorder="1" applyAlignment="1" applyProtection="1">
      <alignment horizontal="left" vertical="center" shrinkToFit="1"/>
    </xf>
    <xf numFmtId="0" fontId="7" fillId="0" borderId="22" xfId="1" applyFont="1" applyBorder="1" applyAlignment="1">
      <alignment vertical="center" shrinkToFit="1"/>
    </xf>
    <xf numFmtId="0" fontId="7" fillId="5" borderId="17" xfId="1" applyFont="1" applyFill="1" applyBorder="1" applyAlignment="1">
      <alignment horizontal="left" vertical="center" shrinkToFit="1"/>
    </xf>
    <xf numFmtId="0" fontId="7" fillId="5" borderId="18" xfId="1" applyFont="1" applyFill="1" applyBorder="1" applyAlignment="1">
      <alignment horizontal="left" vertical="center" shrinkToFit="1"/>
    </xf>
    <xf numFmtId="0" fontId="7" fillId="8" borderId="17" xfId="1" applyFont="1" applyFill="1" applyBorder="1" applyAlignment="1" applyProtection="1">
      <alignment horizontal="left" vertical="center"/>
    </xf>
    <xf numFmtId="0" fontId="7" fillId="8" borderId="18" xfId="1" applyFont="1" applyFill="1" applyBorder="1" applyAlignment="1" applyProtection="1">
      <alignment horizontal="left" vertical="center"/>
    </xf>
    <xf numFmtId="0" fontId="7" fillId="0" borderId="22" xfId="1" applyFont="1" applyBorder="1" applyAlignment="1">
      <alignment horizontal="center" vertical="center" shrinkToFit="1"/>
    </xf>
    <xf numFmtId="0" fontId="7" fillId="0" borderId="22" xfId="1" applyFont="1" applyFill="1" applyBorder="1" applyAlignment="1">
      <alignment horizontal="left" vertical="center" shrinkToFit="1"/>
    </xf>
    <xf numFmtId="0" fontId="7" fillId="0" borderId="19" xfId="1" applyFont="1" applyFill="1" applyBorder="1" applyAlignment="1">
      <alignment horizontal="left" vertical="center"/>
    </xf>
    <xf numFmtId="0" fontId="7" fillId="0" borderId="20" xfId="1" applyFont="1" applyFill="1" applyBorder="1" applyAlignment="1">
      <alignment horizontal="left" vertical="center"/>
    </xf>
    <xf numFmtId="0" fontId="7" fillId="0" borderId="21" xfId="1" applyFont="1" applyFill="1" applyBorder="1" applyAlignment="1">
      <alignment horizontal="left" vertical="center"/>
    </xf>
    <xf numFmtId="0" fontId="7" fillId="0" borderId="22" xfId="1" applyFont="1" applyFill="1" applyBorder="1" applyAlignment="1">
      <alignment horizontal="left" vertical="center"/>
    </xf>
    <xf numFmtId="0" fontId="7" fillId="0" borderId="19" xfId="1" applyFont="1" applyBorder="1" applyAlignment="1" applyProtection="1">
      <alignment horizontal="left" vertical="center"/>
    </xf>
    <xf numFmtId="0" fontId="7" fillId="0" borderId="20" xfId="1" applyFont="1" applyBorder="1" applyAlignment="1" applyProtection="1">
      <alignment horizontal="left" vertical="center"/>
    </xf>
    <xf numFmtId="0" fontId="7" fillId="0" borderId="21" xfId="1" applyFont="1" applyBorder="1" applyAlignment="1" applyProtection="1">
      <alignment horizontal="left" vertical="center"/>
    </xf>
    <xf numFmtId="177" fontId="36" fillId="0" borderId="22" xfId="0" applyNumberFormat="1" applyFont="1" applyFill="1" applyBorder="1" applyAlignment="1">
      <alignment horizontal="left" vertical="center" shrinkToFit="1"/>
    </xf>
    <xf numFmtId="0" fontId="7" fillId="0" borderId="22" xfId="1" applyFont="1" applyBorder="1" applyAlignment="1" applyProtection="1">
      <alignment horizontal="left" vertical="center"/>
    </xf>
    <xf numFmtId="177" fontId="36" fillId="0" borderId="22" xfId="0" applyNumberFormat="1" applyFont="1" applyFill="1" applyBorder="1" applyAlignment="1" applyProtection="1">
      <alignment horizontal="left" vertical="center" shrinkToFit="1"/>
    </xf>
    <xf numFmtId="0" fontId="7" fillId="6" borderId="22" xfId="1" applyFont="1" applyFill="1" applyBorder="1" applyAlignment="1">
      <alignment horizontal="center" vertical="center" shrinkToFit="1"/>
    </xf>
    <xf numFmtId="0" fontId="7" fillId="0" borderId="19" xfId="1" applyFont="1" applyFill="1" applyBorder="1" applyAlignment="1">
      <alignment vertical="center"/>
    </xf>
    <xf numFmtId="0" fontId="7" fillId="0" borderId="20" xfId="1" applyFont="1" applyFill="1" applyBorder="1" applyAlignment="1">
      <alignment vertical="center"/>
    </xf>
    <xf numFmtId="0" fontId="7" fillId="0" borderId="21" xfId="1" applyFont="1" applyFill="1" applyBorder="1" applyAlignment="1">
      <alignment vertical="center"/>
    </xf>
    <xf numFmtId="177" fontId="36" fillId="6" borderId="21" xfId="0" applyNumberFormat="1" applyFont="1" applyFill="1" applyBorder="1" applyAlignment="1">
      <alignment horizontal="center" vertical="center" shrinkToFit="1"/>
    </xf>
    <xf numFmtId="177" fontId="36" fillId="6" borderId="22" xfId="0" applyNumberFormat="1" applyFont="1" applyFill="1" applyBorder="1" applyAlignment="1">
      <alignment horizontal="center" vertical="center" shrinkToFit="1"/>
    </xf>
    <xf numFmtId="0" fontId="7" fillId="5" borderId="22" xfId="1" applyFont="1" applyFill="1" applyBorder="1" applyAlignment="1" applyProtection="1">
      <alignment horizontal="left" vertical="center" shrinkToFit="1"/>
    </xf>
    <xf numFmtId="0" fontId="7" fillId="5" borderId="19" xfId="1" applyFont="1" applyFill="1" applyBorder="1" applyAlignment="1">
      <alignment horizontal="left" vertical="center" shrinkToFit="1"/>
    </xf>
    <xf numFmtId="0" fontId="7" fillId="5" borderId="20" xfId="1" applyFont="1" applyFill="1" applyBorder="1" applyAlignment="1">
      <alignment horizontal="left" vertical="center" shrinkToFit="1"/>
    </xf>
    <xf numFmtId="38" fontId="33" fillId="0" borderId="9" xfId="5" applyFont="1" applyBorder="1" applyAlignment="1" applyProtection="1">
      <alignment horizontal="center" vertical="center"/>
    </xf>
    <xf numFmtId="0" fontId="42" fillId="0" borderId="0" xfId="2" applyFont="1" applyAlignment="1" applyProtection="1">
      <alignment horizontal="left" vertical="center" wrapText="1"/>
    </xf>
    <xf numFmtId="0" fontId="17" fillId="0" borderId="0" xfId="2" applyNumberFormat="1" applyFont="1" applyAlignment="1" applyProtection="1">
      <alignment horizontal="right" vertical="top"/>
    </xf>
    <xf numFmtId="0" fontId="17" fillId="10" borderId="0" xfId="2" applyNumberFormat="1" applyFont="1" applyFill="1" applyAlignment="1" applyProtection="1">
      <alignment horizontal="center" vertical="center" shrinkToFit="1"/>
    </xf>
    <xf numFmtId="0" fontId="17" fillId="0" borderId="0" xfId="1" applyFont="1" applyAlignment="1" applyProtection="1">
      <alignment horizontal="right" vertical="center" shrinkToFit="1"/>
    </xf>
    <xf numFmtId="0" fontId="17" fillId="10" borderId="0" xfId="1" applyNumberFormat="1" applyFont="1" applyFill="1" applyAlignment="1" applyProtection="1">
      <alignment horizontal="left" vertical="center" shrinkToFit="1"/>
    </xf>
    <xf numFmtId="0" fontId="17" fillId="0" borderId="0" xfId="1" applyFont="1" applyAlignment="1" applyProtection="1">
      <alignment horizontal="left" vertical="center" shrinkToFit="1"/>
    </xf>
    <xf numFmtId="0" fontId="17" fillId="10" borderId="0" xfId="1" applyNumberFormat="1" applyFont="1" applyFill="1" applyAlignment="1" applyProtection="1">
      <alignment horizontal="left" vertical="center"/>
    </xf>
    <xf numFmtId="0" fontId="18" fillId="0" borderId="0" xfId="1" applyFont="1" applyAlignment="1" applyProtection="1">
      <alignment horizontal="left" vertical="top" shrinkToFit="1"/>
    </xf>
    <xf numFmtId="0" fontId="17" fillId="0" borderId="0" xfId="2" applyFont="1" applyFill="1" applyAlignment="1" applyProtection="1">
      <alignment horizontal="right" vertical="center" shrinkToFit="1"/>
    </xf>
    <xf numFmtId="0" fontId="30" fillId="0" borderId="9" xfId="0" applyFont="1" applyBorder="1" applyAlignment="1">
      <alignment horizontal="center" vertical="center" shrinkToFit="1"/>
    </xf>
    <xf numFmtId="0" fontId="30" fillId="0" borderId="9" xfId="0" applyFont="1" applyBorder="1" applyAlignment="1">
      <alignment horizontal="center" vertical="center"/>
    </xf>
    <xf numFmtId="0" fontId="30" fillId="0" borderId="15" xfId="0" applyFont="1" applyBorder="1" applyAlignment="1">
      <alignment horizontal="center" vertical="center" shrinkToFit="1"/>
    </xf>
    <xf numFmtId="0" fontId="30" fillId="0" borderId="0" xfId="0" applyFont="1" applyAlignment="1" applyProtection="1">
      <alignment horizontal="right" vertical="center"/>
    </xf>
    <xf numFmtId="0" fontId="0" fillId="0" borderId="0" xfId="0" applyAlignment="1">
      <alignment horizontal="right" vertical="center"/>
    </xf>
    <xf numFmtId="0" fontId="30" fillId="0" borderId="10" xfId="0" applyFont="1" applyBorder="1" applyAlignment="1">
      <alignment horizontal="center" vertical="center" shrinkToFit="1"/>
    </xf>
    <xf numFmtId="0" fontId="30" fillId="0" borderId="11" xfId="0" applyFont="1" applyBorder="1" applyAlignment="1">
      <alignment horizontal="center" vertical="center" shrinkToFit="1"/>
    </xf>
    <xf numFmtId="0" fontId="30" fillId="0" borderId="12" xfId="0" applyFont="1" applyBorder="1" applyAlignment="1">
      <alignment horizontal="center" vertical="center" shrinkToFit="1"/>
    </xf>
    <xf numFmtId="178" fontId="31" fillId="0" borderId="41" xfId="0" applyNumberFormat="1" applyFont="1" applyBorder="1" applyAlignment="1">
      <alignment horizontal="right" vertical="center" shrinkToFit="1"/>
    </xf>
    <xf numFmtId="178" fontId="31" fillId="0" borderId="42" xfId="0" applyNumberFormat="1" applyFont="1" applyBorder="1" applyAlignment="1">
      <alignment horizontal="right" vertical="center" shrinkToFit="1"/>
    </xf>
    <xf numFmtId="178" fontId="31" fillId="0" borderId="43" xfId="0" applyNumberFormat="1" applyFont="1" applyBorder="1" applyAlignment="1">
      <alignment horizontal="right" vertical="center" shrinkToFit="1"/>
    </xf>
    <xf numFmtId="176" fontId="30" fillId="0" borderId="32" xfId="0" applyNumberFormat="1" applyFont="1" applyBorder="1" applyAlignment="1" applyProtection="1">
      <alignment horizontal="center" vertical="center"/>
    </xf>
    <xf numFmtId="176" fontId="30" fillId="0" borderId="6" xfId="0" applyNumberFormat="1" applyFont="1" applyBorder="1" applyAlignment="1" applyProtection="1">
      <alignment horizontal="center" vertical="center"/>
    </xf>
    <xf numFmtId="176" fontId="30" fillId="0" borderId="13" xfId="0" applyNumberFormat="1" applyFont="1" applyBorder="1" applyAlignment="1" applyProtection="1">
      <alignment horizontal="center" vertical="center"/>
    </xf>
    <xf numFmtId="176" fontId="30" fillId="0" borderId="8" xfId="0" applyNumberFormat="1" applyFont="1" applyBorder="1" applyAlignment="1" applyProtection="1">
      <alignment horizontal="center" vertical="center"/>
    </xf>
    <xf numFmtId="176" fontId="30" fillId="0" borderId="31" xfId="0" applyNumberFormat="1" applyFont="1" applyBorder="1" applyAlignment="1" applyProtection="1">
      <alignment horizontal="center" vertical="center"/>
    </xf>
    <xf numFmtId="176" fontId="30" fillId="0" borderId="3" xfId="0" applyNumberFormat="1" applyFont="1" applyBorder="1" applyAlignment="1" applyProtection="1">
      <alignment horizontal="center" vertical="center"/>
    </xf>
    <xf numFmtId="0" fontId="30" fillId="2" borderId="32" xfId="0" applyFont="1" applyFill="1" applyBorder="1" applyAlignment="1" applyProtection="1">
      <alignment horizontal="center" vertical="center" shrinkToFit="1"/>
      <protection locked="0"/>
    </xf>
    <xf numFmtId="0" fontId="30" fillId="2" borderId="37" xfId="0" applyFont="1" applyFill="1" applyBorder="1" applyAlignment="1" applyProtection="1">
      <alignment horizontal="center" vertical="center" shrinkToFit="1"/>
      <protection locked="0"/>
    </xf>
    <xf numFmtId="0" fontId="30" fillId="2" borderId="38" xfId="0" applyFont="1" applyFill="1" applyBorder="1" applyAlignment="1" applyProtection="1">
      <alignment horizontal="center" vertical="center" shrinkToFit="1"/>
      <protection locked="0"/>
    </xf>
    <xf numFmtId="0" fontId="30" fillId="0" borderId="44" xfId="0" applyFont="1" applyFill="1" applyBorder="1" applyAlignment="1" applyProtection="1">
      <alignment horizontal="center" vertical="center" shrinkToFit="1"/>
    </xf>
    <xf numFmtId="0" fontId="30" fillId="0" borderId="3" xfId="0" applyFont="1" applyFill="1" applyBorder="1" applyAlignment="1" applyProtection="1">
      <alignment horizontal="center" vertical="center" shrinkToFit="1"/>
    </xf>
    <xf numFmtId="0" fontId="30" fillId="2" borderId="45" xfId="0" applyFont="1" applyFill="1" applyBorder="1" applyAlignment="1" applyProtection="1">
      <alignment horizontal="center" vertical="center" shrinkToFit="1"/>
      <protection locked="0"/>
    </xf>
    <xf numFmtId="0" fontId="30" fillId="2" borderId="27" xfId="0" applyFont="1" applyFill="1" applyBorder="1" applyAlignment="1" applyProtection="1">
      <alignment horizontal="center" vertical="center" shrinkToFit="1"/>
      <protection locked="0"/>
    </xf>
    <xf numFmtId="0" fontId="30" fillId="2" borderId="46" xfId="0" applyFont="1" applyFill="1" applyBorder="1" applyAlignment="1" applyProtection="1">
      <alignment horizontal="center" vertical="center" shrinkToFit="1"/>
      <protection locked="0"/>
    </xf>
    <xf numFmtId="0" fontId="30" fillId="2" borderId="6" xfId="0" applyFont="1" applyFill="1" applyBorder="1" applyAlignment="1" applyProtection="1">
      <alignment horizontal="center" vertical="center" shrinkToFit="1"/>
      <protection locked="0"/>
    </xf>
    <xf numFmtId="0" fontId="30" fillId="2" borderId="39" xfId="0" applyFont="1" applyFill="1" applyBorder="1" applyAlignment="1" applyProtection="1">
      <alignment horizontal="center" vertical="center" shrinkToFit="1"/>
      <protection locked="0"/>
    </xf>
    <xf numFmtId="0" fontId="30" fillId="2" borderId="40" xfId="0" applyFont="1" applyFill="1" applyBorder="1" applyAlignment="1" applyProtection="1">
      <alignment horizontal="center" vertical="center" shrinkToFit="1"/>
      <protection locked="0"/>
    </xf>
    <xf numFmtId="0" fontId="30" fillId="0" borderId="32" xfId="0" applyFont="1" applyFill="1" applyBorder="1" applyAlignment="1" applyProtection="1">
      <alignment horizontal="center" vertical="center" shrinkToFit="1"/>
    </xf>
    <xf numFmtId="0" fontId="30" fillId="0" borderId="6" xfId="0" applyFont="1" applyFill="1" applyBorder="1" applyAlignment="1" applyProtection="1">
      <alignment horizontal="center" vertical="center" shrinkToFit="1"/>
    </xf>
    <xf numFmtId="57" fontId="30" fillId="2" borderId="32" xfId="0" applyNumberFormat="1" applyFont="1" applyFill="1" applyBorder="1" applyAlignment="1" applyProtection="1">
      <alignment horizontal="center" vertical="center" shrinkToFit="1"/>
      <protection locked="0"/>
    </xf>
    <xf numFmtId="57" fontId="30" fillId="2" borderId="37" xfId="0" applyNumberFormat="1" applyFont="1" applyFill="1" applyBorder="1" applyAlignment="1" applyProtection="1">
      <alignment horizontal="center" vertical="center" shrinkToFit="1"/>
      <protection locked="0"/>
    </xf>
    <xf numFmtId="57" fontId="30" fillId="2" borderId="38" xfId="0" applyNumberFormat="1" applyFont="1" applyFill="1" applyBorder="1" applyAlignment="1" applyProtection="1">
      <alignment horizontal="center" vertical="center" shrinkToFit="1"/>
      <protection locked="0"/>
    </xf>
    <xf numFmtId="57" fontId="30" fillId="2" borderId="6" xfId="0" applyNumberFormat="1" applyFont="1" applyFill="1" applyBorder="1" applyAlignment="1" applyProtection="1">
      <alignment horizontal="center" vertical="center" shrinkToFit="1"/>
      <protection locked="0"/>
    </xf>
    <xf numFmtId="57" fontId="30" fillId="2" borderId="39" xfId="0" applyNumberFormat="1" applyFont="1" applyFill="1" applyBorder="1" applyAlignment="1" applyProtection="1">
      <alignment horizontal="center" vertical="center" shrinkToFit="1"/>
      <protection locked="0"/>
    </xf>
    <xf numFmtId="57" fontId="30" fillId="2" borderId="40" xfId="0" applyNumberFormat="1" applyFont="1" applyFill="1" applyBorder="1" applyAlignment="1" applyProtection="1">
      <alignment horizontal="center" vertical="center" shrinkToFit="1"/>
      <protection locked="0"/>
    </xf>
    <xf numFmtId="179" fontId="30" fillId="0" borderId="32" xfId="0" applyNumberFormat="1" applyFont="1" applyFill="1" applyBorder="1" applyAlignment="1" applyProtection="1">
      <alignment horizontal="center" vertical="center" shrinkToFit="1"/>
    </xf>
    <xf numFmtId="179" fontId="30" fillId="0" borderId="37" xfId="0" applyNumberFormat="1" applyFont="1" applyFill="1" applyBorder="1" applyAlignment="1" applyProtection="1">
      <alignment horizontal="center" vertical="center" shrinkToFit="1"/>
    </xf>
    <xf numFmtId="179" fontId="30" fillId="0" borderId="38" xfId="0" applyNumberFormat="1" applyFont="1" applyFill="1" applyBorder="1" applyAlignment="1" applyProtection="1">
      <alignment horizontal="center" vertical="center" shrinkToFit="1"/>
    </xf>
    <xf numFmtId="179" fontId="30" fillId="0" borderId="6" xfId="0" applyNumberFormat="1" applyFont="1" applyFill="1" applyBorder="1" applyAlignment="1" applyProtection="1">
      <alignment horizontal="center" vertical="center" shrinkToFit="1"/>
    </xf>
    <xf numFmtId="179" fontId="30" fillId="0" borderId="39" xfId="0" applyNumberFormat="1" applyFont="1" applyFill="1" applyBorder="1" applyAlignment="1" applyProtection="1">
      <alignment horizontal="center" vertical="center" shrinkToFit="1"/>
    </xf>
    <xf numFmtId="179" fontId="30" fillId="0" borderId="40" xfId="0" applyNumberFormat="1" applyFont="1" applyFill="1" applyBorder="1" applyAlignment="1" applyProtection="1">
      <alignment horizontal="center" vertical="center" shrinkToFit="1"/>
    </xf>
    <xf numFmtId="0" fontId="30" fillId="0" borderId="13" xfId="0" applyFont="1" applyFill="1" applyBorder="1" applyAlignment="1" applyProtection="1">
      <alignment horizontal="center" vertical="center" shrinkToFit="1"/>
    </xf>
    <xf numFmtId="0" fontId="30" fillId="2" borderId="13" xfId="0" applyNumberFormat="1" applyFont="1" applyFill="1" applyBorder="1" applyAlignment="1" applyProtection="1">
      <alignment horizontal="center" vertical="center"/>
    </xf>
    <xf numFmtId="0" fontId="30" fillId="2" borderId="3" xfId="0" applyNumberFormat="1" applyFont="1" applyFill="1" applyBorder="1" applyAlignment="1" applyProtection="1">
      <alignment horizontal="center" vertical="center"/>
    </xf>
    <xf numFmtId="0" fontId="30" fillId="0" borderId="13" xfId="0" applyFont="1" applyBorder="1" applyAlignment="1" applyProtection="1">
      <alignment horizontal="center" vertical="center" shrinkToFit="1"/>
    </xf>
    <xf numFmtId="0" fontId="30" fillId="0" borderId="8" xfId="0" applyFont="1" applyBorder="1" applyAlignment="1" applyProtection="1">
      <alignment horizontal="center" vertical="center" shrinkToFit="1"/>
    </xf>
    <xf numFmtId="0" fontId="30" fillId="0" borderId="3" xfId="0" applyFont="1" applyBorder="1" applyAlignment="1" applyProtection="1">
      <alignment horizontal="center" vertical="center" shrinkToFit="1"/>
    </xf>
    <xf numFmtId="0" fontId="30" fillId="0" borderId="0" xfId="0" applyFont="1" applyProtection="1">
      <alignment vertical="center"/>
    </xf>
    <xf numFmtId="176" fontId="30" fillId="0" borderId="1" xfId="0" applyNumberFormat="1" applyFont="1" applyBorder="1" applyAlignment="1" applyProtection="1">
      <alignment horizontal="center" vertical="center"/>
    </xf>
    <xf numFmtId="176" fontId="30" fillId="0" borderId="4" xfId="0" applyNumberFormat="1" applyFont="1" applyBorder="1" applyAlignment="1" applyProtection="1">
      <alignment horizontal="center" vertical="center"/>
    </xf>
    <xf numFmtId="0" fontId="30" fillId="0" borderId="0" xfId="0" applyFont="1" applyAlignment="1" applyProtection="1">
      <alignment horizontal="center" vertical="center"/>
    </xf>
    <xf numFmtId="0" fontId="38" fillId="9" borderId="47" xfId="0" applyFont="1" applyFill="1" applyBorder="1" applyAlignment="1">
      <alignment horizontal="center" vertical="center"/>
    </xf>
    <xf numFmtId="0" fontId="38" fillId="9" borderId="0" xfId="0" applyFont="1" applyFill="1" applyBorder="1" applyAlignment="1">
      <alignment horizontal="center" vertical="center"/>
    </xf>
    <xf numFmtId="0" fontId="38" fillId="9" borderId="48" xfId="0" applyFont="1" applyFill="1" applyBorder="1" applyAlignment="1">
      <alignment horizontal="center" vertical="center"/>
    </xf>
    <xf numFmtId="0" fontId="38" fillId="9" borderId="4" xfId="0" applyFont="1" applyFill="1" applyBorder="1" applyAlignment="1">
      <alignment horizontal="center" vertical="center" shrinkToFit="1"/>
    </xf>
    <xf numFmtId="0" fontId="38" fillId="9" borderId="14" xfId="0" applyFont="1" applyFill="1" applyBorder="1" applyAlignment="1">
      <alignment horizontal="center" vertical="center" shrinkToFit="1"/>
    </xf>
    <xf numFmtId="0" fontId="38" fillId="9" borderId="29" xfId="0" applyFont="1" applyFill="1" applyBorder="1" applyAlignment="1">
      <alignment horizontal="center" vertical="center" shrinkToFit="1"/>
    </xf>
    <xf numFmtId="0" fontId="38" fillId="9" borderId="8" xfId="0" applyFont="1" applyFill="1" applyBorder="1" applyAlignment="1">
      <alignment horizontal="center" vertical="center" wrapText="1"/>
    </xf>
    <xf numFmtId="0" fontId="38" fillId="9" borderId="8" xfId="0" applyFont="1" applyFill="1" applyBorder="1" applyAlignment="1">
      <alignment horizontal="center" vertical="center"/>
    </xf>
    <xf numFmtId="0" fontId="38" fillId="9" borderId="13" xfId="0" applyFont="1" applyFill="1" applyBorder="1" applyAlignment="1">
      <alignment horizontal="center" vertical="center" wrapText="1"/>
    </xf>
    <xf numFmtId="0" fontId="38" fillId="9" borderId="13" xfId="0" applyFont="1" applyFill="1" applyBorder="1" applyAlignment="1">
      <alignment horizontal="center" vertical="center"/>
    </xf>
    <xf numFmtId="0" fontId="38" fillId="9" borderId="3" xfId="0" applyFont="1" applyFill="1" applyBorder="1" applyAlignment="1">
      <alignment horizontal="center" vertical="center"/>
    </xf>
    <xf numFmtId="0" fontId="38" fillId="9" borderId="32" xfId="0" applyFont="1" applyFill="1" applyBorder="1" applyAlignment="1">
      <alignment horizontal="center" vertical="center" wrapText="1" shrinkToFit="1"/>
    </xf>
    <xf numFmtId="0" fontId="38" fillId="9" borderId="37" xfId="0" applyFont="1" applyFill="1" applyBorder="1" applyAlignment="1">
      <alignment horizontal="center" vertical="center" wrapText="1" shrinkToFit="1"/>
    </xf>
    <xf numFmtId="0" fontId="38" fillId="9" borderId="38" xfId="0" applyFont="1" applyFill="1" applyBorder="1" applyAlignment="1">
      <alignment horizontal="center" vertical="center" wrapText="1" shrinkToFit="1"/>
    </xf>
    <xf numFmtId="0" fontId="38" fillId="9" borderId="47" xfId="0" applyFont="1" applyFill="1" applyBorder="1" applyAlignment="1">
      <alignment horizontal="center" vertical="center" wrapText="1" shrinkToFit="1"/>
    </xf>
    <xf numFmtId="0" fontId="38" fillId="9" borderId="0" xfId="0" applyFont="1" applyFill="1" applyBorder="1" applyAlignment="1">
      <alignment horizontal="center" vertical="center" wrapText="1" shrinkToFit="1"/>
    </xf>
    <xf numFmtId="0" fontId="38" fillId="9" borderId="48" xfId="0" applyFont="1" applyFill="1" applyBorder="1" applyAlignment="1">
      <alignment horizontal="center" vertical="center" wrapText="1" shrinkToFit="1"/>
    </xf>
    <xf numFmtId="0" fontId="38" fillId="9" borderId="6" xfId="0" applyFont="1" applyFill="1" applyBorder="1" applyAlignment="1">
      <alignment horizontal="center" vertical="center" wrapText="1" shrinkToFit="1"/>
    </xf>
    <xf numFmtId="0" fontId="38" fillId="9" borderId="39" xfId="0" applyFont="1" applyFill="1" applyBorder="1" applyAlignment="1">
      <alignment horizontal="center" vertical="center" wrapText="1" shrinkToFit="1"/>
    </xf>
    <xf numFmtId="0" fontId="38" fillId="9" borderId="40" xfId="0" applyFont="1" applyFill="1" applyBorder="1" applyAlignment="1">
      <alignment horizontal="center" vertical="center" wrapText="1" shrinkToFit="1"/>
    </xf>
    <xf numFmtId="3" fontId="38" fillId="9" borderId="45" xfId="0" applyNumberFormat="1" applyFont="1" applyFill="1" applyBorder="1" applyAlignment="1">
      <alignment horizontal="right" vertical="center"/>
    </xf>
    <xf numFmtId="3" fontId="38" fillId="9" borderId="27" xfId="0" applyNumberFormat="1" applyFont="1" applyFill="1" applyBorder="1" applyAlignment="1">
      <alignment horizontal="right" vertical="center"/>
    </xf>
    <xf numFmtId="3" fontId="38" fillId="9" borderId="46" xfId="0" applyNumberFormat="1" applyFont="1" applyFill="1" applyBorder="1" applyAlignment="1">
      <alignment horizontal="right" vertical="center"/>
    </xf>
    <xf numFmtId="3" fontId="38" fillId="9" borderId="20" xfId="0" applyNumberFormat="1" applyFont="1" applyFill="1" applyBorder="1" applyAlignment="1">
      <alignment horizontal="right" vertical="center"/>
    </xf>
    <xf numFmtId="3" fontId="38" fillId="9" borderId="59" xfId="0" applyNumberFormat="1" applyFont="1" applyFill="1" applyBorder="1" applyAlignment="1">
      <alignment horizontal="right" vertical="center"/>
    </xf>
    <xf numFmtId="3" fontId="38" fillId="9" borderId="58" xfId="0" applyNumberFormat="1" applyFont="1" applyFill="1" applyBorder="1" applyAlignment="1">
      <alignment horizontal="right" vertical="center"/>
    </xf>
    <xf numFmtId="3" fontId="38" fillId="9" borderId="34" xfId="0" applyNumberFormat="1" applyFont="1" applyFill="1" applyBorder="1" applyAlignment="1">
      <alignment horizontal="center" vertical="center"/>
    </xf>
    <xf numFmtId="3" fontId="38" fillId="9" borderId="35" xfId="0" applyNumberFormat="1" applyFont="1" applyFill="1" applyBorder="1" applyAlignment="1">
      <alignment horizontal="center" vertical="center"/>
    </xf>
    <xf numFmtId="3" fontId="38" fillId="9" borderId="36" xfId="0" applyNumberFormat="1" applyFont="1" applyFill="1" applyBorder="1" applyAlignment="1">
      <alignment horizontal="center" vertical="center"/>
    </xf>
    <xf numFmtId="3" fontId="38" fillId="9" borderId="35" xfId="0" applyNumberFormat="1" applyFont="1" applyFill="1" applyBorder="1" applyAlignment="1">
      <alignment horizontal="right" vertical="center"/>
    </xf>
    <xf numFmtId="3" fontId="38" fillId="9" borderId="36" xfId="0" applyNumberFormat="1" applyFont="1" applyFill="1" applyBorder="1" applyAlignment="1">
      <alignment horizontal="right" vertical="center"/>
    </xf>
    <xf numFmtId="180" fontId="38" fillId="9" borderId="32" xfId="0" applyNumberFormat="1" applyFont="1" applyFill="1" applyBorder="1" applyAlignment="1">
      <alignment horizontal="center" vertical="center" shrinkToFit="1"/>
    </xf>
    <xf numFmtId="180" fontId="38" fillId="9" borderId="37" xfId="0" applyNumberFormat="1" applyFont="1" applyFill="1" applyBorder="1" applyAlignment="1">
      <alignment horizontal="center" vertical="center" shrinkToFit="1"/>
    </xf>
    <xf numFmtId="180" fontId="38" fillId="9" borderId="38" xfId="0" applyNumberFormat="1" applyFont="1" applyFill="1" applyBorder="1" applyAlignment="1">
      <alignment horizontal="center" vertical="center" shrinkToFit="1"/>
    </xf>
    <xf numFmtId="180" fontId="38" fillId="9" borderId="47" xfId="0" applyNumberFormat="1" applyFont="1" applyFill="1" applyBorder="1" applyAlignment="1">
      <alignment horizontal="center" vertical="center" shrinkToFit="1"/>
    </xf>
    <xf numFmtId="180" fontId="38" fillId="9" borderId="0" xfId="0" applyNumberFormat="1" applyFont="1" applyFill="1" applyBorder="1" applyAlignment="1">
      <alignment horizontal="center" vertical="center" shrinkToFit="1"/>
    </xf>
    <xf numFmtId="180" fontId="38" fillId="9" borderId="48" xfId="0" applyNumberFormat="1" applyFont="1" applyFill="1" applyBorder="1" applyAlignment="1">
      <alignment horizontal="center" vertical="center" shrinkToFit="1"/>
    </xf>
    <xf numFmtId="180" fontId="38" fillId="9" borderId="6" xfId="0" applyNumberFormat="1" applyFont="1" applyFill="1" applyBorder="1" applyAlignment="1">
      <alignment horizontal="center" vertical="center" shrinkToFit="1"/>
    </xf>
    <xf numFmtId="180" fontId="38" fillId="9" borderId="39" xfId="0" applyNumberFormat="1" applyFont="1" applyFill="1" applyBorder="1" applyAlignment="1">
      <alignment horizontal="center" vertical="center" shrinkToFit="1"/>
    </xf>
    <xf numFmtId="180" fontId="38" fillId="9" borderId="40" xfId="0" applyNumberFormat="1" applyFont="1" applyFill="1" applyBorder="1" applyAlignment="1">
      <alignment horizontal="center" vertical="center" shrinkToFit="1"/>
    </xf>
    <xf numFmtId="3" fontId="38" fillId="9" borderId="52" xfId="0" applyNumberFormat="1" applyFont="1" applyFill="1" applyBorder="1" applyAlignment="1">
      <alignment horizontal="right" vertical="center"/>
    </xf>
    <xf numFmtId="3" fontId="38" fillId="9" borderId="53" xfId="0" applyNumberFormat="1" applyFont="1" applyFill="1" applyBorder="1" applyAlignment="1">
      <alignment horizontal="right" vertical="center"/>
    </xf>
    <xf numFmtId="3" fontId="38" fillId="9" borderId="54" xfId="0" applyNumberFormat="1" applyFont="1" applyFill="1" applyBorder="1" applyAlignment="1">
      <alignment horizontal="right" vertical="center"/>
    </xf>
    <xf numFmtId="0" fontId="38" fillId="9" borderId="32" xfId="0" applyFont="1" applyFill="1" applyBorder="1" applyAlignment="1">
      <alignment horizontal="center" vertical="center"/>
    </xf>
    <xf numFmtId="0" fontId="38" fillId="9" borderId="37" xfId="0" applyFont="1" applyFill="1" applyBorder="1" applyAlignment="1">
      <alignment horizontal="center" vertical="center"/>
    </xf>
    <xf numFmtId="0" fontId="38" fillId="9" borderId="38" xfId="0" applyFont="1" applyFill="1" applyBorder="1" applyAlignment="1">
      <alignment horizontal="center" vertical="center"/>
    </xf>
    <xf numFmtId="0" fontId="38" fillId="9" borderId="6" xfId="0" applyFont="1" applyFill="1" applyBorder="1" applyAlignment="1">
      <alignment horizontal="center" vertical="center"/>
    </xf>
    <xf numFmtId="0" fontId="38" fillId="9" borderId="39" xfId="0" applyFont="1" applyFill="1" applyBorder="1" applyAlignment="1">
      <alignment horizontal="center" vertical="center"/>
    </xf>
    <xf numFmtId="0" fontId="38" fillId="9" borderId="40" xfId="0" applyFont="1" applyFill="1" applyBorder="1" applyAlignment="1">
      <alignment horizontal="center" vertical="center"/>
    </xf>
    <xf numFmtId="3" fontId="38" fillId="9" borderId="49" xfId="0" applyNumberFormat="1" applyFont="1" applyFill="1" applyBorder="1" applyAlignment="1">
      <alignment horizontal="center" vertical="center"/>
    </xf>
    <xf numFmtId="3" fontId="38" fillId="9" borderId="50" xfId="0" applyNumberFormat="1" applyFont="1" applyFill="1" applyBorder="1" applyAlignment="1">
      <alignment horizontal="center" vertical="center"/>
    </xf>
    <xf numFmtId="3" fontId="38" fillId="9" borderId="51" xfId="0" applyNumberFormat="1" applyFont="1" applyFill="1" applyBorder="1" applyAlignment="1">
      <alignment horizontal="center" vertical="center"/>
    </xf>
    <xf numFmtId="3" fontId="38" fillId="9" borderId="55" xfId="0" applyNumberFormat="1" applyFont="1" applyFill="1" applyBorder="1" applyAlignment="1">
      <alignment horizontal="center" vertical="center"/>
    </xf>
    <xf numFmtId="3" fontId="38" fillId="9" borderId="56" xfId="0" applyNumberFormat="1" applyFont="1" applyFill="1" applyBorder="1" applyAlignment="1">
      <alignment horizontal="center" vertical="center"/>
    </xf>
    <xf numFmtId="3" fontId="38" fillId="9" borderId="57" xfId="0" applyNumberFormat="1" applyFont="1" applyFill="1" applyBorder="1" applyAlignment="1">
      <alignment horizontal="center" vertical="center"/>
    </xf>
    <xf numFmtId="3" fontId="38" fillId="9" borderId="63" xfId="0" applyNumberFormat="1" applyFont="1" applyFill="1" applyBorder="1" applyAlignment="1">
      <alignment horizontal="center" vertical="center"/>
    </xf>
    <xf numFmtId="3" fontId="38" fillId="9" borderId="64" xfId="0" applyNumberFormat="1" applyFont="1" applyFill="1" applyBorder="1" applyAlignment="1">
      <alignment horizontal="center" vertical="center"/>
    </xf>
    <xf numFmtId="3" fontId="38" fillId="9" borderId="65" xfId="0" applyNumberFormat="1" applyFont="1" applyFill="1" applyBorder="1" applyAlignment="1">
      <alignment horizontal="center" vertical="center"/>
    </xf>
    <xf numFmtId="3" fontId="38" fillId="9" borderId="34" xfId="0" applyNumberFormat="1" applyFont="1" applyFill="1" applyBorder="1" applyAlignment="1">
      <alignment horizontal="right" vertical="center"/>
    </xf>
    <xf numFmtId="0" fontId="38" fillId="9" borderId="1" xfId="0" applyFont="1" applyFill="1" applyBorder="1" applyAlignment="1">
      <alignment horizontal="center" vertical="center"/>
    </xf>
    <xf numFmtId="3" fontId="38" fillId="9" borderId="1" xfId="0" applyNumberFormat="1" applyFont="1" applyFill="1" applyBorder="1" applyAlignment="1">
      <alignment vertical="center"/>
    </xf>
    <xf numFmtId="3" fontId="38" fillId="9" borderId="4" xfId="0" applyNumberFormat="1" applyFont="1" applyFill="1" applyBorder="1" applyAlignment="1">
      <alignment vertical="center"/>
    </xf>
    <xf numFmtId="3" fontId="38" fillId="9" borderId="14" xfId="0" applyNumberFormat="1" applyFont="1" applyFill="1" applyBorder="1" applyAlignment="1">
      <alignment vertical="center"/>
    </xf>
    <xf numFmtId="3" fontId="38" fillId="9" borderId="29" xfId="0" applyNumberFormat="1" applyFont="1" applyFill="1" applyBorder="1" applyAlignment="1">
      <alignment vertical="center"/>
    </xf>
    <xf numFmtId="3" fontId="38" fillId="9" borderId="66" xfId="0" applyNumberFormat="1" applyFont="1" applyFill="1" applyBorder="1" applyAlignment="1">
      <alignment horizontal="right" vertical="center"/>
    </xf>
    <xf numFmtId="3" fontId="38" fillId="9" borderId="18" xfId="0" applyNumberFormat="1" applyFont="1" applyFill="1" applyBorder="1" applyAlignment="1">
      <alignment horizontal="right" vertical="center"/>
    </xf>
    <xf numFmtId="3" fontId="38" fillId="9" borderId="67" xfId="0" applyNumberFormat="1" applyFont="1" applyFill="1" applyBorder="1" applyAlignment="1">
      <alignment horizontal="right" vertical="center"/>
    </xf>
    <xf numFmtId="180" fontId="38" fillId="9" borderId="1" xfId="0" applyNumberFormat="1" applyFont="1" applyFill="1" applyBorder="1" applyAlignment="1">
      <alignment vertical="center" shrinkToFit="1"/>
    </xf>
    <xf numFmtId="3" fontId="38" fillId="9" borderId="60" xfId="0" applyNumberFormat="1" applyFont="1" applyFill="1" applyBorder="1" applyAlignment="1">
      <alignment horizontal="right" vertical="center"/>
    </xf>
    <xf numFmtId="3" fontId="38" fillId="9" borderId="61" xfId="0" applyNumberFormat="1" applyFont="1" applyFill="1" applyBorder="1" applyAlignment="1">
      <alignment horizontal="right" vertical="center"/>
    </xf>
    <xf numFmtId="3" fontId="38" fillId="9" borderId="62" xfId="0" applyNumberFormat="1" applyFont="1" applyFill="1" applyBorder="1" applyAlignment="1">
      <alignment horizontal="right" vertical="center"/>
    </xf>
    <xf numFmtId="3" fontId="38" fillId="9" borderId="68" xfId="0" applyNumberFormat="1" applyFont="1" applyFill="1" applyBorder="1" applyAlignment="1">
      <alignment horizontal="center" vertical="center"/>
    </xf>
    <xf numFmtId="3" fontId="38" fillId="9" borderId="69" xfId="0" applyNumberFormat="1" applyFont="1" applyFill="1" applyBorder="1" applyAlignment="1">
      <alignment horizontal="center" vertical="center"/>
    </xf>
    <xf numFmtId="3" fontId="38" fillId="9" borderId="70" xfId="0" applyNumberFormat="1" applyFont="1" applyFill="1" applyBorder="1" applyAlignment="1">
      <alignment horizontal="center" vertical="center"/>
    </xf>
    <xf numFmtId="3" fontId="38" fillId="9" borderId="0" xfId="0" applyNumberFormat="1" applyFont="1" applyFill="1" applyBorder="1" applyAlignment="1">
      <alignment horizontal="right" vertical="center"/>
    </xf>
    <xf numFmtId="3" fontId="38" fillId="9" borderId="48" xfId="0" applyNumberFormat="1" applyFont="1" applyFill="1" applyBorder="1" applyAlignment="1">
      <alignment horizontal="right" vertical="center"/>
    </xf>
    <xf numFmtId="0" fontId="37" fillId="0" borderId="0" xfId="0" applyFont="1" applyAlignment="1">
      <alignment horizontal="center" vertical="center"/>
    </xf>
    <xf numFmtId="0" fontId="37" fillId="0" borderId="0" xfId="0" applyFont="1" applyAlignment="1">
      <alignment horizontal="right" vertical="center"/>
    </xf>
  </cellXfs>
  <cellStyles count="6">
    <cellStyle name="桁区切り" xfId="5" builtinId="6"/>
    <cellStyle name="標準" xfId="0" builtinId="0"/>
    <cellStyle name="標準 2" xfId="1"/>
    <cellStyle name="標準 3" xfId="3"/>
    <cellStyle name="標準 5" xfId="4"/>
    <cellStyle name="標準_休日保育  様式2・4（予算決算報告）" xfId="2"/>
  </cellStyles>
  <dxfs count="3">
    <dxf>
      <font>
        <color theme="0"/>
      </font>
    </dxf>
    <dxf>
      <font>
        <color theme="0"/>
      </font>
    </dxf>
    <dxf>
      <font>
        <color theme="0"/>
      </font>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9</xdr:col>
      <xdr:colOff>1846684</xdr:colOff>
      <xdr:row>1</xdr:row>
      <xdr:rowOff>19440</xdr:rowOff>
    </xdr:from>
    <xdr:to>
      <xdr:col>12</xdr:col>
      <xdr:colOff>670638</xdr:colOff>
      <xdr:row>3</xdr:row>
      <xdr:rowOff>12248</xdr:rowOff>
    </xdr:to>
    <xdr:sp macro="" textlink="">
      <xdr:nvSpPr>
        <xdr:cNvPr id="2" name="正方形/長方形 1"/>
        <xdr:cNvSpPr/>
      </xdr:nvSpPr>
      <xdr:spPr>
        <a:xfrm>
          <a:off x="9165383" y="447093"/>
          <a:ext cx="1214923" cy="352425"/>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200" b="1"/>
            <a:t>作成例</a:t>
          </a:r>
        </a:p>
      </xdr:txBody>
    </xdr:sp>
    <xdr:clientData/>
  </xdr:twoCellAnchor>
  <xdr:twoCellAnchor>
    <xdr:from>
      <xdr:col>3</xdr:col>
      <xdr:colOff>408214</xdr:colOff>
      <xdr:row>6</xdr:row>
      <xdr:rowOff>19437</xdr:rowOff>
    </xdr:from>
    <xdr:to>
      <xdr:col>6</xdr:col>
      <xdr:colOff>9720</xdr:colOff>
      <xdr:row>7</xdr:row>
      <xdr:rowOff>40431</xdr:rowOff>
    </xdr:to>
    <xdr:sp macro="" textlink="">
      <xdr:nvSpPr>
        <xdr:cNvPr id="4" name="角丸四角形吹き出し 3"/>
        <xdr:cNvSpPr/>
      </xdr:nvSpPr>
      <xdr:spPr>
        <a:xfrm>
          <a:off x="3139362" y="1370432"/>
          <a:ext cx="2993572" cy="400050"/>
        </a:xfrm>
        <a:prstGeom prst="wedgeRoundRectCallout">
          <a:avLst>
            <a:gd name="adj1" fmla="val -74441"/>
            <a:gd name="adj2" fmla="val 636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数字を半角で入力して下さい。</a:t>
          </a:r>
        </a:p>
      </xdr:txBody>
    </xdr:sp>
    <xdr:clientData/>
  </xdr:twoCellAnchor>
  <xdr:twoCellAnchor>
    <xdr:from>
      <xdr:col>3</xdr:col>
      <xdr:colOff>534565</xdr:colOff>
      <xdr:row>10</xdr:row>
      <xdr:rowOff>0</xdr:rowOff>
    </xdr:from>
    <xdr:to>
      <xdr:col>8</xdr:col>
      <xdr:colOff>301300</xdr:colOff>
      <xdr:row>11</xdr:row>
      <xdr:rowOff>20994</xdr:rowOff>
    </xdr:to>
    <xdr:sp macro="" textlink="">
      <xdr:nvSpPr>
        <xdr:cNvPr id="5" name="角丸四角形吹き出し 4"/>
        <xdr:cNvSpPr/>
      </xdr:nvSpPr>
      <xdr:spPr>
        <a:xfrm>
          <a:off x="3265713" y="2303495"/>
          <a:ext cx="3635051" cy="400050"/>
        </a:xfrm>
        <a:prstGeom prst="wedgeRoundRectCallout">
          <a:avLst>
            <a:gd name="adj1" fmla="val -74441"/>
            <a:gd name="adj2" fmla="val 636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令和２年度→２と入力してください。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209549</xdr:colOff>
      <xdr:row>1</xdr:row>
      <xdr:rowOff>276225</xdr:rowOff>
    </xdr:from>
    <xdr:to>
      <xdr:col>9</xdr:col>
      <xdr:colOff>352425</xdr:colOff>
      <xdr:row>3</xdr:row>
      <xdr:rowOff>47625</xdr:rowOff>
    </xdr:to>
    <xdr:sp macro="" textlink="">
      <xdr:nvSpPr>
        <xdr:cNvPr id="2" name="角丸四角形吹き出し 1"/>
        <xdr:cNvSpPr/>
      </xdr:nvSpPr>
      <xdr:spPr>
        <a:xfrm>
          <a:off x="2066924" y="647700"/>
          <a:ext cx="2428876" cy="400050"/>
        </a:xfrm>
        <a:prstGeom prst="wedgeRoundRectCallout">
          <a:avLst>
            <a:gd name="adj1" fmla="val 44406"/>
            <a:gd name="adj2" fmla="val -115116"/>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余白に捨印を押印願います。</a:t>
          </a:r>
        </a:p>
      </xdr:txBody>
    </xdr:sp>
    <xdr:clientData/>
  </xdr:twoCellAnchor>
  <xdr:twoCellAnchor>
    <xdr:from>
      <xdr:col>10</xdr:col>
      <xdr:colOff>466725</xdr:colOff>
      <xdr:row>1</xdr:row>
      <xdr:rowOff>171450</xdr:rowOff>
    </xdr:from>
    <xdr:to>
      <xdr:col>16</xdr:col>
      <xdr:colOff>95250</xdr:colOff>
      <xdr:row>2</xdr:row>
      <xdr:rowOff>247650</xdr:rowOff>
    </xdr:to>
    <xdr:sp macro="" textlink="">
      <xdr:nvSpPr>
        <xdr:cNvPr id="5" name="角丸四角形吹き出し 4"/>
        <xdr:cNvSpPr/>
      </xdr:nvSpPr>
      <xdr:spPr>
        <a:xfrm>
          <a:off x="5086350" y="542925"/>
          <a:ext cx="2628900" cy="390525"/>
        </a:xfrm>
        <a:prstGeom prst="wedgeRoundRectCallout">
          <a:avLst>
            <a:gd name="adj1" fmla="val 55096"/>
            <a:gd name="adj2" fmla="val 7771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提出日を入力してください。</a:t>
          </a:r>
        </a:p>
      </xdr:txBody>
    </xdr:sp>
    <xdr:clientData/>
  </xdr:twoCellAnchor>
  <xdr:twoCellAnchor>
    <xdr:from>
      <xdr:col>12</xdr:col>
      <xdr:colOff>209550</xdr:colOff>
      <xdr:row>4</xdr:row>
      <xdr:rowOff>19049</xdr:rowOff>
    </xdr:from>
    <xdr:to>
      <xdr:col>18</xdr:col>
      <xdr:colOff>200025</xdr:colOff>
      <xdr:row>11</xdr:row>
      <xdr:rowOff>47624</xdr:rowOff>
    </xdr:to>
    <xdr:sp macro="" textlink="">
      <xdr:nvSpPr>
        <xdr:cNvPr id="7" name="角丸四角形吹き出し 6"/>
        <xdr:cNvSpPr/>
      </xdr:nvSpPr>
      <xdr:spPr>
        <a:xfrm>
          <a:off x="5781675" y="1333499"/>
          <a:ext cx="2990850" cy="2238375"/>
        </a:xfrm>
        <a:prstGeom prst="wedgeRoundRectCallout">
          <a:avLst>
            <a:gd name="adj1" fmla="val -34683"/>
            <a:gd name="adj2" fmla="val 65697"/>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t>施設コードを入力すると、法人の所在地又は住所が自動で入力されます。</a:t>
          </a:r>
        </a:p>
        <a:p>
          <a:pPr algn="l"/>
          <a:endParaRPr kumimoji="1" lang="ja-JP" altLang="en-US" sz="1200" b="1"/>
        </a:p>
        <a:p>
          <a:pPr algn="l"/>
          <a:r>
            <a:rPr kumimoji="1" lang="ja-JP" altLang="en-US" sz="1200" b="1"/>
            <a:t>　個人代表、家庭的保育事業者、小規模保育事業Ｃ型の方のみ、債権者登録されている住所（自宅住所）を直接入力してください。</a:t>
          </a:r>
        </a:p>
      </xdr:txBody>
    </xdr:sp>
    <xdr:clientData/>
  </xdr:twoCellAnchor>
  <xdr:twoCellAnchor>
    <xdr:from>
      <xdr:col>14</xdr:col>
      <xdr:colOff>9524</xdr:colOff>
      <xdr:row>15</xdr:row>
      <xdr:rowOff>161925</xdr:rowOff>
    </xdr:from>
    <xdr:to>
      <xdr:col>17</xdr:col>
      <xdr:colOff>304800</xdr:colOff>
      <xdr:row>16</xdr:row>
      <xdr:rowOff>276226</xdr:rowOff>
    </xdr:to>
    <xdr:sp macro="" textlink="">
      <xdr:nvSpPr>
        <xdr:cNvPr id="8" name="角丸四角形吹き出し 7"/>
        <xdr:cNvSpPr/>
      </xdr:nvSpPr>
      <xdr:spPr>
        <a:xfrm>
          <a:off x="6534149" y="4953000"/>
          <a:ext cx="1866901" cy="428626"/>
        </a:xfrm>
        <a:prstGeom prst="wedgeRoundRectCallout">
          <a:avLst>
            <a:gd name="adj1" fmla="val 39700"/>
            <a:gd name="adj2" fmla="val -10321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押印してください。</a:t>
          </a:r>
        </a:p>
      </xdr:txBody>
    </xdr:sp>
    <xdr:clientData/>
  </xdr:twoCellAnchor>
  <xdr:twoCellAnchor>
    <xdr:from>
      <xdr:col>16</xdr:col>
      <xdr:colOff>409575</xdr:colOff>
      <xdr:row>0</xdr:row>
      <xdr:rowOff>257175</xdr:rowOff>
    </xdr:from>
    <xdr:to>
      <xdr:col>18</xdr:col>
      <xdr:colOff>205468</xdr:colOff>
      <xdr:row>1</xdr:row>
      <xdr:rowOff>238125</xdr:rowOff>
    </xdr:to>
    <xdr:sp macro="" textlink="">
      <xdr:nvSpPr>
        <xdr:cNvPr id="11" name="正方形/長方形 10"/>
        <xdr:cNvSpPr/>
      </xdr:nvSpPr>
      <xdr:spPr>
        <a:xfrm>
          <a:off x="8029575" y="257175"/>
          <a:ext cx="748393" cy="352425"/>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200" b="1"/>
            <a:t>作成例</a:t>
          </a:r>
        </a:p>
      </xdr:txBody>
    </xdr:sp>
    <xdr:clientData/>
  </xdr:twoCellAnchor>
  <xdr:twoCellAnchor>
    <xdr:from>
      <xdr:col>5</xdr:col>
      <xdr:colOff>295275</xdr:colOff>
      <xdr:row>15</xdr:row>
      <xdr:rowOff>142875</xdr:rowOff>
    </xdr:from>
    <xdr:to>
      <xdr:col>10</xdr:col>
      <xdr:colOff>390526</xdr:colOff>
      <xdr:row>17</xdr:row>
      <xdr:rowOff>171450</xdr:rowOff>
    </xdr:to>
    <xdr:sp macro="" textlink="">
      <xdr:nvSpPr>
        <xdr:cNvPr id="10" name="角丸四角形吹き出し 9"/>
        <xdr:cNvSpPr/>
      </xdr:nvSpPr>
      <xdr:spPr>
        <a:xfrm>
          <a:off x="2581275" y="4933950"/>
          <a:ext cx="2428876" cy="657225"/>
        </a:xfrm>
        <a:prstGeom prst="wedgeRoundRectCallout">
          <a:avLst>
            <a:gd name="adj1" fmla="val 81269"/>
            <a:gd name="adj2" fmla="val -78573"/>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t>自動で表示されませんので直接入力してください。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990600</xdr:colOff>
      <xdr:row>7</xdr:row>
      <xdr:rowOff>95250</xdr:rowOff>
    </xdr:from>
    <xdr:to>
      <xdr:col>13</xdr:col>
      <xdr:colOff>104775</xdr:colOff>
      <xdr:row>11</xdr:row>
      <xdr:rowOff>104775</xdr:rowOff>
    </xdr:to>
    <xdr:sp macro="" textlink="">
      <xdr:nvSpPr>
        <xdr:cNvPr id="4" name="角丸四角形吹き出し 3"/>
        <xdr:cNvSpPr/>
      </xdr:nvSpPr>
      <xdr:spPr>
        <a:xfrm>
          <a:off x="3514725" y="2257425"/>
          <a:ext cx="4343400" cy="733425"/>
        </a:xfrm>
        <a:prstGeom prst="wedgeRoundRectCallout">
          <a:avLst>
            <a:gd name="adj1" fmla="val -74142"/>
            <a:gd name="adj2" fmla="val 137707"/>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西暦の場合は「</a:t>
          </a:r>
          <a:r>
            <a:rPr kumimoji="1" lang="en-US" altLang="ja-JP" sz="1200" b="1"/>
            <a:t>/</a:t>
          </a:r>
          <a:r>
            <a:rPr kumimoji="1" lang="ja-JP" altLang="en-US" sz="1200" b="1"/>
            <a:t>」（例：</a:t>
          </a:r>
          <a:r>
            <a:rPr kumimoji="1" lang="en-US" altLang="ja-JP" sz="1200" b="1"/>
            <a:t>2019/10/1</a:t>
          </a:r>
          <a:r>
            <a:rPr kumimoji="1" lang="ja-JP" altLang="en-US" sz="1200" b="1"/>
            <a:t>）</a:t>
          </a:r>
        </a:p>
        <a:p>
          <a:pPr algn="ctr"/>
          <a:r>
            <a:rPr kumimoji="1" lang="ja-JP" altLang="en-US" sz="1200" b="1"/>
            <a:t>和暦の場合は「</a:t>
          </a:r>
          <a:r>
            <a:rPr kumimoji="1" lang="en-US" altLang="ja-JP" sz="1200" b="1"/>
            <a:t>.</a:t>
          </a:r>
          <a:r>
            <a:rPr kumimoji="1" lang="ja-JP" altLang="en-US" sz="1200" b="1"/>
            <a:t>」（例：</a:t>
          </a:r>
          <a:r>
            <a:rPr kumimoji="1" lang="en-US" altLang="ja-JP" sz="1200" b="1"/>
            <a:t>R1.10.1</a:t>
          </a:r>
          <a:r>
            <a:rPr kumimoji="1" lang="ja-JP" altLang="en-US" sz="1200" b="1"/>
            <a:t>）で区切ってください。</a:t>
          </a:r>
        </a:p>
      </xdr:txBody>
    </xdr:sp>
    <xdr:clientData/>
  </xdr:twoCellAnchor>
  <xdr:twoCellAnchor>
    <xdr:from>
      <xdr:col>4</xdr:col>
      <xdr:colOff>495300</xdr:colOff>
      <xdr:row>15</xdr:row>
      <xdr:rowOff>238125</xdr:rowOff>
    </xdr:from>
    <xdr:to>
      <xdr:col>9</xdr:col>
      <xdr:colOff>76200</xdr:colOff>
      <xdr:row>17</xdr:row>
      <xdr:rowOff>114300</xdr:rowOff>
    </xdr:to>
    <xdr:sp macro="" textlink="">
      <xdr:nvSpPr>
        <xdr:cNvPr id="6" name="角丸四角形吹き出し 5"/>
        <xdr:cNvSpPr/>
      </xdr:nvSpPr>
      <xdr:spPr>
        <a:xfrm>
          <a:off x="3019425" y="4191000"/>
          <a:ext cx="2790825" cy="409575"/>
        </a:xfrm>
        <a:prstGeom prst="wedgeRoundRectCallout">
          <a:avLst>
            <a:gd name="adj1" fmla="val -70828"/>
            <a:gd name="adj2" fmla="val -5619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クラス年齢で自動計算されます。</a:t>
          </a:r>
        </a:p>
      </xdr:txBody>
    </xdr:sp>
    <xdr:clientData/>
  </xdr:twoCellAnchor>
  <xdr:twoCellAnchor>
    <xdr:from>
      <xdr:col>4</xdr:col>
      <xdr:colOff>390523</xdr:colOff>
      <xdr:row>18</xdr:row>
      <xdr:rowOff>66675</xdr:rowOff>
    </xdr:from>
    <xdr:to>
      <xdr:col>10</xdr:col>
      <xdr:colOff>28574</xdr:colOff>
      <xdr:row>23</xdr:row>
      <xdr:rowOff>238125</xdr:rowOff>
    </xdr:to>
    <xdr:sp macro="" textlink="">
      <xdr:nvSpPr>
        <xdr:cNvPr id="8" name="角丸四角形吹き出し 7"/>
        <xdr:cNvSpPr/>
      </xdr:nvSpPr>
      <xdr:spPr>
        <a:xfrm>
          <a:off x="2914648" y="4819650"/>
          <a:ext cx="3352801" cy="1504950"/>
        </a:xfrm>
        <a:prstGeom prst="wedgeRoundRectCallout">
          <a:avLst>
            <a:gd name="adj1" fmla="val -68207"/>
            <a:gd name="adj2" fmla="val -5275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t>４月１日時点での認定を選択してください。</a:t>
          </a:r>
        </a:p>
        <a:p>
          <a:pPr algn="l"/>
          <a:r>
            <a:rPr kumimoji="1" lang="ja-JP" altLang="en-US" sz="1200" b="1"/>
            <a:t>年度途中で１号⇔２号の認定変更があった場合は、次の段にわけて記載してください。</a:t>
          </a:r>
        </a:p>
      </xdr:txBody>
    </xdr:sp>
    <xdr:clientData/>
  </xdr:twoCellAnchor>
  <xdr:twoCellAnchor>
    <xdr:from>
      <xdr:col>6</xdr:col>
      <xdr:colOff>180975</xdr:colOff>
      <xdr:row>46</xdr:row>
      <xdr:rowOff>219075</xdr:rowOff>
    </xdr:from>
    <xdr:to>
      <xdr:col>12</xdr:col>
      <xdr:colOff>409575</xdr:colOff>
      <xdr:row>50</xdr:row>
      <xdr:rowOff>133350</xdr:rowOff>
    </xdr:to>
    <xdr:sp macro="" textlink="">
      <xdr:nvSpPr>
        <xdr:cNvPr id="9" name="角丸四角形吹き出し 8"/>
        <xdr:cNvSpPr/>
      </xdr:nvSpPr>
      <xdr:spPr>
        <a:xfrm>
          <a:off x="4400550" y="12439650"/>
          <a:ext cx="3257550" cy="981075"/>
        </a:xfrm>
        <a:prstGeom prst="wedgeRoundRectCallout">
          <a:avLst>
            <a:gd name="adj1" fmla="val 40094"/>
            <a:gd name="adj2" fmla="val -10503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t>この月は</a:t>
          </a:r>
          <a:r>
            <a:rPr kumimoji="1" lang="en-US" altLang="ja-JP" sz="1200" b="1"/>
            <a:t>1</a:t>
          </a:r>
          <a:r>
            <a:rPr kumimoji="1" lang="ja-JP" altLang="en-US" sz="1200" b="1"/>
            <a:t>月あたりの補助上限額（</a:t>
          </a:r>
          <a:r>
            <a:rPr kumimoji="1" lang="en-US" altLang="ja-JP" sz="1200" b="1"/>
            <a:t>2,500</a:t>
          </a:r>
          <a:r>
            <a:rPr kumimoji="1" lang="ja-JP" altLang="en-US" sz="1200" b="1"/>
            <a:t>円）を超えているので、採用額は上限の</a:t>
          </a:r>
          <a:r>
            <a:rPr kumimoji="1" lang="en-US" altLang="ja-JP" sz="1200" b="1"/>
            <a:t>2,500</a:t>
          </a:r>
          <a:r>
            <a:rPr kumimoji="1" lang="ja-JP" altLang="en-US" sz="1200" b="1"/>
            <a:t>円となります。</a:t>
          </a:r>
        </a:p>
      </xdr:txBody>
    </xdr:sp>
    <xdr:clientData/>
  </xdr:twoCellAnchor>
  <xdr:twoCellAnchor>
    <xdr:from>
      <xdr:col>0</xdr:col>
      <xdr:colOff>504825</xdr:colOff>
      <xdr:row>1</xdr:row>
      <xdr:rowOff>247650</xdr:rowOff>
    </xdr:from>
    <xdr:to>
      <xdr:col>4</xdr:col>
      <xdr:colOff>676275</xdr:colOff>
      <xdr:row>2</xdr:row>
      <xdr:rowOff>285750</xdr:rowOff>
    </xdr:to>
    <xdr:sp macro="" textlink="">
      <xdr:nvSpPr>
        <xdr:cNvPr id="10" name="正方形/長方形 9"/>
        <xdr:cNvSpPr/>
      </xdr:nvSpPr>
      <xdr:spPr>
        <a:xfrm>
          <a:off x="504825" y="657225"/>
          <a:ext cx="2695575" cy="352425"/>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200" b="1"/>
            <a:t>色付きのセルを入力してください。</a:t>
          </a:r>
        </a:p>
      </xdr:txBody>
    </xdr:sp>
    <xdr:clientData/>
  </xdr:twoCellAnchor>
  <xdr:twoCellAnchor>
    <xdr:from>
      <xdr:col>17</xdr:col>
      <xdr:colOff>371475</xdr:colOff>
      <xdr:row>0</xdr:row>
      <xdr:rowOff>209550</xdr:rowOff>
    </xdr:from>
    <xdr:to>
      <xdr:col>18</xdr:col>
      <xdr:colOff>72118</xdr:colOff>
      <xdr:row>1</xdr:row>
      <xdr:rowOff>152400</xdr:rowOff>
    </xdr:to>
    <xdr:sp macro="" textlink="">
      <xdr:nvSpPr>
        <xdr:cNvPr id="11" name="正方形/長方形 10"/>
        <xdr:cNvSpPr/>
      </xdr:nvSpPr>
      <xdr:spPr>
        <a:xfrm>
          <a:off x="10144125" y="209550"/>
          <a:ext cx="748393" cy="352425"/>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200" b="1"/>
            <a:t>作成例</a:t>
          </a:r>
        </a:p>
      </xdr:txBody>
    </xdr:sp>
    <xdr:clientData/>
  </xdr:twoCellAnchor>
  <xdr:twoCellAnchor>
    <xdr:from>
      <xdr:col>11</xdr:col>
      <xdr:colOff>238125</xdr:colOff>
      <xdr:row>27</xdr:row>
      <xdr:rowOff>28575</xdr:rowOff>
    </xdr:from>
    <xdr:to>
      <xdr:col>17</xdr:col>
      <xdr:colOff>581026</xdr:colOff>
      <xdr:row>30</xdr:row>
      <xdr:rowOff>238125</xdr:rowOff>
    </xdr:to>
    <xdr:sp macro="" textlink="">
      <xdr:nvSpPr>
        <xdr:cNvPr id="12" name="角丸四角形吹き出し 11"/>
        <xdr:cNvSpPr/>
      </xdr:nvSpPr>
      <xdr:spPr>
        <a:xfrm>
          <a:off x="6981825" y="7181850"/>
          <a:ext cx="3371851" cy="1009650"/>
        </a:xfrm>
        <a:prstGeom prst="wedgeRoundRectCallout">
          <a:avLst>
            <a:gd name="adj1" fmla="val -42964"/>
            <a:gd name="adj2" fmla="val 3578"/>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t>この例では年度途中に１号⇔２号の認定変更があったと仮定して入力しています。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225425</xdr:colOff>
      <xdr:row>22</xdr:row>
      <xdr:rowOff>152399</xdr:rowOff>
    </xdr:from>
    <xdr:to>
      <xdr:col>24</xdr:col>
      <xdr:colOff>76200</xdr:colOff>
      <xdr:row>30</xdr:row>
      <xdr:rowOff>358775</xdr:rowOff>
    </xdr:to>
    <xdr:sp macro="" textlink="">
      <xdr:nvSpPr>
        <xdr:cNvPr id="2" name="角丸四角形 1"/>
        <xdr:cNvSpPr/>
      </xdr:nvSpPr>
      <xdr:spPr>
        <a:xfrm>
          <a:off x="711200" y="8696324"/>
          <a:ext cx="6975475" cy="3254376"/>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3200" b="1"/>
            <a:t>仙台市が確認するために使用する資料なので何も入力せずにご提出ください。</a:t>
          </a:r>
          <a:endParaRPr kumimoji="1" lang="en-US" altLang="ja-JP" sz="3200" b="1"/>
        </a:p>
      </xdr:txBody>
    </xdr:sp>
    <xdr:clientData/>
  </xdr:twoCellAnchor>
  <xdr:twoCellAnchor>
    <xdr:from>
      <xdr:col>24</xdr:col>
      <xdr:colOff>28575</xdr:colOff>
      <xdr:row>1</xdr:row>
      <xdr:rowOff>114300</xdr:rowOff>
    </xdr:from>
    <xdr:to>
      <xdr:col>26</xdr:col>
      <xdr:colOff>167368</xdr:colOff>
      <xdr:row>2</xdr:row>
      <xdr:rowOff>19050</xdr:rowOff>
    </xdr:to>
    <xdr:sp macro="" textlink="">
      <xdr:nvSpPr>
        <xdr:cNvPr id="4" name="正方形/長方形 3"/>
        <xdr:cNvSpPr/>
      </xdr:nvSpPr>
      <xdr:spPr>
        <a:xfrm>
          <a:off x="7639050" y="523875"/>
          <a:ext cx="748393" cy="352425"/>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200" b="1"/>
            <a:t>作成例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71"/>
  <sheetViews>
    <sheetView tabSelected="1" view="pageBreakPreview" zoomScale="98" zoomScaleNormal="98" zoomScaleSheetLayoutView="98" workbookViewId="0">
      <selection activeCell="A66" sqref="A66:XFD87"/>
    </sheetView>
  </sheetViews>
  <sheetFormatPr defaultRowHeight="13.5" x14ac:dyDescent="0.15"/>
  <cols>
    <col min="1" max="1" width="9.25" style="1" customWidth="1"/>
    <col min="2" max="2" width="9" style="1" customWidth="1"/>
    <col min="3" max="3" width="17.5" style="1" customWidth="1"/>
    <col min="4" max="4" width="8.625" style="1" customWidth="1"/>
    <col min="5" max="5" width="9" style="1" customWidth="1"/>
    <col min="6" max="6" width="26.75" style="1" customWidth="1"/>
    <col min="7" max="7" width="3" style="1" customWidth="1"/>
    <col min="8" max="8" width="3.25" style="1" customWidth="1"/>
    <col min="9" max="9" width="9.5" style="1" customWidth="1"/>
    <col min="10" max="10" width="26" style="1" customWidth="1"/>
    <col min="11" max="11" width="2.125" style="1" customWidth="1"/>
    <col min="12" max="12" width="3.25" style="1" customWidth="1"/>
    <col min="13" max="13" width="9" style="1"/>
    <col min="14" max="14" width="14.375" style="1" customWidth="1"/>
    <col min="15" max="16384" width="9" style="1"/>
  </cols>
  <sheetData>
    <row r="1" spans="1:15" ht="33.75" customHeight="1" x14ac:dyDescent="0.15">
      <c r="A1" s="140" t="s">
        <v>613</v>
      </c>
      <c r="B1" s="140"/>
      <c r="C1" s="140"/>
      <c r="D1" s="140"/>
      <c r="E1" s="140"/>
      <c r="F1" s="140"/>
      <c r="G1" s="140"/>
      <c r="H1" s="140"/>
      <c r="I1" s="140"/>
      <c r="J1" s="140"/>
    </row>
    <row r="2" spans="1:15" x14ac:dyDescent="0.15">
      <c r="A2" s="2"/>
    </row>
    <row r="3" spans="1:15" ht="14.25" x14ac:dyDescent="0.15">
      <c r="A3" s="3" t="s">
        <v>19</v>
      </c>
      <c r="B3" s="4"/>
      <c r="C3" s="4"/>
      <c r="D3" s="4"/>
      <c r="E3" s="4"/>
      <c r="F3" s="4"/>
      <c r="G3" s="4"/>
      <c r="H3" s="4"/>
      <c r="I3" s="4"/>
      <c r="J3" s="4"/>
      <c r="K3" s="4"/>
    </row>
    <row r="4" spans="1:15" ht="14.25" x14ac:dyDescent="0.15">
      <c r="A4" s="4"/>
      <c r="B4" s="4"/>
      <c r="C4" s="4"/>
      <c r="D4" s="4"/>
      <c r="E4" s="4"/>
      <c r="F4" s="4"/>
      <c r="G4" s="4"/>
      <c r="H4" s="4"/>
      <c r="I4" s="4"/>
      <c r="J4" s="4"/>
      <c r="K4" s="4"/>
    </row>
    <row r="5" spans="1:15" ht="14.25" x14ac:dyDescent="0.15">
      <c r="A5" s="5" t="s">
        <v>20</v>
      </c>
      <c r="B5" s="4" t="s">
        <v>21</v>
      </c>
      <c r="C5" s="4"/>
      <c r="D5" s="4"/>
      <c r="E5" s="4"/>
      <c r="F5" s="4"/>
      <c r="G5" s="4"/>
      <c r="H5" s="4"/>
      <c r="I5" s="4"/>
      <c r="J5" s="4"/>
      <c r="K5" s="4"/>
    </row>
    <row r="6" spans="1:15" ht="15" thickBot="1" x14ac:dyDescent="0.2">
      <c r="A6" s="5"/>
      <c r="B6" s="4"/>
      <c r="C6" s="4"/>
      <c r="D6" s="4"/>
      <c r="E6" s="4"/>
      <c r="F6" s="4"/>
      <c r="G6" s="4"/>
      <c r="H6" s="4"/>
      <c r="I6" s="4"/>
      <c r="J6" s="4"/>
      <c r="K6" s="4"/>
    </row>
    <row r="7" spans="1:15" ht="30" customHeight="1" thickTop="1" thickBot="1" x14ac:dyDescent="0.2">
      <c r="A7" s="5"/>
      <c r="B7" s="4"/>
      <c r="C7" s="32" t="s">
        <v>612</v>
      </c>
      <c r="D7" s="4"/>
      <c r="E7" s="4"/>
      <c r="F7" s="4"/>
      <c r="G7" s="4"/>
      <c r="H7" s="4"/>
      <c r="I7" s="4"/>
      <c r="J7" s="4"/>
      <c r="K7" s="4"/>
    </row>
    <row r="8" spans="1:15" ht="15" thickTop="1" x14ac:dyDescent="0.15">
      <c r="A8" s="5"/>
      <c r="B8" s="4"/>
      <c r="C8" s="4"/>
      <c r="D8" s="4"/>
      <c r="E8" s="4"/>
      <c r="F8" s="4"/>
      <c r="G8" s="4"/>
      <c r="H8" s="4"/>
      <c r="I8" s="4"/>
      <c r="J8" s="4"/>
      <c r="K8" s="4"/>
    </row>
    <row r="9" spans="1:15" ht="14.25" customHeight="1" x14ac:dyDescent="0.15">
      <c r="A9" s="5" t="s">
        <v>22</v>
      </c>
      <c r="B9" s="6" t="s">
        <v>614</v>
      </c>
      <c r="C9" s="4"/>
      <c r="D9" s="4"/>
      <c r="E9" s="4"/>
      <c r="F9" s="4"/>
      <c r="G9" s="4"/>
      <c r="H9" s="4"/>
      <c r="I9" s="4"/>
      <c r="J9" s="4"/>
      <c r="K9" s="4"/>
    </row>
    <row r="10" spans="1:15" ht="15" thickBot="1" x14ac:dyDescent="0.2">
      <c r="A10" s="5"/>
      <c r="B10" s="4"/>
      <c r="C10" s="4"/>
      <c r="D10" s="4"/>
      <c r="E10" s="4"/>
      <c r="F10" s="4"/>
      <c r="G10" s="4"/>
      <c r="H10" s="4"/>
      <c r="I10" s="4"/>
      <c r="J10" s="4"/>
      <c r="K10" s="4"/>
    </row>
    <row r="11" spans="1:15" ht="30" customHeight="1" thickTop="1" thickBot="1" x14ac:dyDescent="0.2">
      <c r="A11" s="5"/>
      <c r="B11" s="4"/>
      <c r="C11" s="7" t="s">
        <v>619</v>
      </c>
      <c r="D11" s="4"/>
      <c r="E11" s="4"/>
      <c r="F11" s="4"/>
      <c r="G11" s="4"/>
      <c r="H11" s="4"/>
      <c r="I11" s="4"/>
      <c r="J11" s="4"/>
      <c r="K11" s="4"/>
      <c r="L11" s="8"/>
    </row>
    <row r="12" spans="1:15" ht="15" thickTop="1" x14ac:dyDescent="0.15">
      <c r="A12" s="5"/>
      <c r="B12" s="4"/>
      <c r="C12" s="4"/>
      <c r="D12" s="4"/>
      <c r="E12" s="4"/>
      <c r="F12" s="4"/>
      <c r="G12" s="4"/>
      <c r="H12" s="4"/>
      <c r="I12" s="4"/>
      <c r="J12" s="4"/>
      <c r="K12" s="4"/>
      <c r="L12" s="8"/>
    </row>
    <row r="13" spans="1:15" ht="14.25" x14ac:dyDescent="0.15">
      <c r="A13" s="5"/>
      <c r="B13" s="151" t="s">
        <v>615</v>
      </c>
      <c r="C13" s="151"/>
      <c r="D13" s="151"/>
      <c r="E13" s="151"/>
      <c r="F13" s="151"/>
      <c r="G13" s="151"/>
      <c r="H13" s="151"/>
      <c r="I13" s="151"/>
      <c r="J13" s="151"/>
      <c r="K13" s="151"/>
      <c r="L13" s="151"/>
      <c r="M13" s="151"/>
      <c r="N13" s="151"/>
      <c r="O13" s="151"/>
    </row>
    <row r="14" spans="1:15" ht="43.5" customHeight="1" x14ac:dyDescent="0.15">
      <c r="A14" s="5"/>
      <c r="B14" s="151"/>
      <c r="C14" s="151"/>
      <c r="D14" s="151"/>
      <c r="E14" s="151"/>
      <c r="F14" s="151"/>
      <c r="G14" s="151"/>
      <c r="H14" s="151"/>
      <c r="I14" s="151"/>
      <c r="J14" s="151"/>
      <c r="K14" s="151"/>
      <c r="L14" s="151"/>
      <c r="M14" s="151"/>
      <c r="N14" s="151"/>
      <c r="O14" s="151"/>
    </row>
    <row r="15" spans="1:15" ht="14.25" x14ac:dyDescent="0.15">
      <c r="A15" s="5"/>
      <c r="B15" s="4"/>
      <c r="C15" s="4"/>
      <c r="D15" s="4"/>
      <c r="E15" s="4"/>
      <c r="F15" s="4"/>
      <c r="G15" s="4"/>
      <c r="H15" s="4"/>
      <c r="I15" s="4"/>
      <c r="J15" s="4"/>
      <c r="K15" s="4"/>
      <c r="L15" s="8"/>
    </row>
    <row r="16" spans="1:15" ht="20.25" customHeight="1" x14ac:dyDescent="0.15">
      <c r="A16" s="5" t="s">
        <v>23</v>
      </c>
      <c r="B16" s="9" t="s">
        <v>616</v>
      </c>
      <c r="C16" s="104"/>
      <c r="D16" s="10"/>
      <c r="E16" s="10"/>
      <c r="F16" s="10"/>
      <c r="G16" s="10"/>
      <c r="H16" s="10"/>
      <c r="I16" s="10"/>
      <c r="J16" s="10"/>
      <c r="K16" s="10"/>
      <c r="L16" s="10"/>
      <c r="M16" s="10"/>
      <c r="N16" s="10"/>
      <c r="O16" s="10"/>
    </row>
    <row r="17" spans="1:17" ht="20.25" customHeight="1" x14ac:dyDescent="0.15">
      <c r="A17" s="5"/>
      <c r="B17" s="4"/>
      <c r="C17" s="4"/>
      <c r="D17" s="4"/>
      <c r="E17" s="4"/>
      <c r="F17" s="4"/>
      <c r="G17" s="4"/>
      <c r="H17" s="4"/>
      <c r="I17" s="4"/>
      <c r="J17" s="4"/>
      <c r="K17" s="4"/>
      <c r="L17" s="8"/>
    </row>
    <row r="18" spans="1:17" ht="20.25" customHeight="1" x14ac:dyDescent="0.15">
      <c r="A18" s="5" t="s">
        <v>24</v>
      </c>
      <c r="B18" s="11" t="s">
        <v>617</v>
      </c>
      <c r="C18" s="12"/>
      <c r="D18" s="12"/>
      <c r="E18" s="12"/>
      <c r="F18" s="12"/>
      <c r="G18" s="12"/>
      <c r="H18" s="12"/>
      <c r="I18" s="12"/>
      <c r="J18" s="12"/>
      <c r="K18" s="12"/>
      <c r="L18" s="8"/>
    </row>
    <row r="19" spans="1:17" ht="67.5" customHeight="1" x14ac:dyDescent="0.15">
      <c r="A19" s="5"/>
      <c r="B19" s="149" t="s">
        <v>627</v>
      </c>
      <c r="C19" s="150"/>
      <c r="D19" s="150"/>
      <c r="E19" s="150"/>
      <c r="F19" s="150"/>
      <c r="G19" s="150"/>
      <c r="H19" s="150"/>
      <c r="I19" s="150"/>
      <c r="J19" s="150"/>
      <c r="K19" s="150"/>
      <c r="L19" s="150"/>
      <c r="M19" s="150"/>
    </row>
    <row r="20" spans="1:17" x14ac:dyDescent="0.15">
      <c r="A20" s="13"/>
    </row>
    <row r="21" spans="1:17" s="14" customFormat="1" ht="14.25" x14ac:dyDescent="0.15">
      <c r="A21" s="141" t="s">
        <v>25</v>
      </c>
      <c r="B21" s="141"/>
      <c r="C21" s="141"/>
      <c r="D21" s="141"/>
      <c r="E21" s="141"/>
      <c r="F21" s="141"/>
      <c r="G21" s="141"/>
      <c r="H21" s="141"/>
      <c r="I21" s="141"/>
      <c r="J21" s="141"/>
      <c r="K21" s="141"/>
      <c r="L21" s="141"/>
      <c r="M21" s="141"/>
      <c r="N21" s="141"/>
      <c r="O21" s="141"/>
      <c r="P21" s="141"/>
    </row>
    <row r="22" spans="1:17" s="14" customFormat="1" x14ac:dyDescent="0.15">
      <c r="A22" s="142" t="s">
        <v>26</v>
      </c>
      <c r="B22" s="142"/>
      <c r="C22" s="142"/>
      <c r="D22" s="142"/>
      <c r="E22" s="142"/>
      <c r="F22" s="142"/>
      <c r="G22" s="142"/>
      <c r="H22" s="142"/>
      <c r="I22" s="142"/>
      <c r="J22" s="142"/>
      <c r="K22" s="142"/>
      <c r="L22" s="142"/>
      <c r="M22" s="142"/>
      <c r="N22" s="142"/>
      <c r="O22" s="142"/>
      <c r="P22" s="142"/>
      <c r="Q22" s="15"/>
    </row>
    <row r="23" spans="1:17" s="14" customFormat="1" x14ac:dyDescent="0.15">
      <c r="A23" s="143" t="s">
        <v>27</v>
      </c>
      <c r="B23" s="144"/>
      <c r="C23" s="144"/>
      <c r="D23" s="145"/>
      <c r="E23" s="143" t="s">
        <v>28</v>
      </c>
      <c r="F23" s="144"/>
      <c r="G23" s="144"/>
      <c r="H23" s="145"/>
      <c r="I23" s="113" t="s">
        <v>57</v>
      </c>
      <c r="J23" s="146" t="s">
        <v>58</v>
      </c>
      <c r="K23" s="147"/>
      <c r="L23" s="148"/>
      <c r="M23" s="113" t="s">
        <v>87</v>
      </c>
      <c r="N23" s="137" t="s">
        <v>88</v>
      </c>
      <c r="O23" s="138"/>
      <c r="P23" s="139"/>
    </row>
    <row r="24" spans="1:17" s="14" customFormat="1" x14ac:dyDescent="0.15">
      <c r="A24" s="114" t="s">
        <v>33</v>
      </c>
      <c r="B24" s="152" t="s">
        <v>34</v>
      </c>
      <c r="C24" s="153"/>
      <c r="D24" s="154"/>
      <c r="E24" s="114" t="s">
        <v>35</v>
      </c>
      <c r="F24" s="152" t="s">
        <v>36</v>
      </c>
      <c r="G24" s="153"/>
      <c r="H24" s="154"/>
      <c r="I24" s="113" t="s">
        <v>63</v>
      </c>
      <c r="J24" s="146" t="s">
        <v>64</v>
      </c>
      <c r="K24" s="147"/>
      <c r="L24" s="148"/>
      <c r="M24" s="113" t="s">
        <v>93</v>
      </c>
      <c r="N24" s="137" t="s">
        <v>94</v>
      </c>
      <c r="O24" s="138"/>
      <c r="P24" s="139"/>
      <c r="Q24" s="15"/>
    </row>
    <row r="25" spans="1:17" s="14" customFormat="1" x14ac:dyDescent="0.15">
      <c r="A25" s="115" t="s">
        <v>39</v>
      </c>
      <c r="B25" s="137" t="s">
        <v>40</v>
      </c>
      <c r="C25" s="138"/>
      <c r="D25" s="139"/>
      <c r="E25" s="115" t="s">
        <v>41</v>
      </c>
      <c r="F25" s="137" t="s">
        <v>42</v>
      </c>
      <c r="G25" s="138"/>
      <c r="H25" s="139"/>
      <c r="I25" s="113" t="s">
        <v>77</v>
      </c>
      <c r="J25" s="146" t="s">
        <v>78</v>
      </c>
      <c r="K25" s="147"/>
      <c r="L25" s="148"/>
      <c r="M25" s="113" t="s">
        <v>101</v>
      </c>
      <c r="N25" s="137" t="s">
        <v>102</v>
      </c>
      <c r="O25" s="138"/>
      <c r="P25" s="139"/>
      <c r="Q25" s="15"/>
    </row>
    <row r="26" spans="1:17" s="14" customFormat="1" x14ac:dyDescent="0.15">
      <c r="A26" s="115" t="s">
        <v>45</v>
      </c>
      <c r="B26" s="137" t="s">
        <v>46</v>
      </c>
      <c r="C26" s="138"/>
      <c r="D26" s="139"/>
      <c r="E26" s="115" t="s">
        <v>47</v>
      </c>
      <c r="F26" s="137" t="s">
        <v>48</v>
      </c>
      <c r="G26" s="138"/>
      <c r="H26" s="139"/>
      <c r="I26" s="113" t="s">
        <v>85</v>
      </c>
      <c r="J26" s="146" t="s">
        <v>86</v>
      </c>
      <c r="K26" s="147"/>
      <c r="L26" s="148"/>
      <c r="M26" s="113" t="s">
        <v>108</v>
      </c>
      <c r="N26" s="137" t="s">
        <v>109</v>
      </c>
      <c r="O26" s="138"/>
      <c r="P26" s="139"/>
      <c r="Q26" s="15"/>
    </row>
    <row r="27" spans="1:17" s="14" customFormat="1" x14ac:dyDescent="0.15">
      <c r="A27" s="115" t="s">
        <v>53</v>
      </c>
      <c r="B27" s="137" t="s">
        <v>54</v>
      </c>
      <c r="C27" s="138"/>
      <c r="D27" s="139"/>
      <c r="E27" s="115" t="s">
        <v>55</v>
      </c>
      <c r="F27" s="137" t="s">
        <v>56</v>
      </c>
      <c r="G27" s="138"/>
      <c r="H27" s="139"/>
      <c r="I27" s="113" t="s">
        <v>99</v>
      </c>
      <c r="J27" s="146" t="s">
        <v>100</v>
      </c>
      <c r="K27" s="147"/>
      <c r="L27" s="148"/>
      <c r="M27" s="113" t="s">
        <v>113</v>
      </c>
      <c r="N27" s="137" t="s">
        <v>114</v>
      </c>
      <c r="O27" s="138"/>
      <c r="P27" s="139"/>
      <c r="Q27" s="15"/>
    </row>
    <row r="28" spans="1:17" s="14" customFormat="1" x14ac:dyDescent="0.15">
      <c r="A28" s="115" t="s">
        <v>59</v>
      </c>
      <c r="B28" s="137" t="s">
        <v>60</v>
      </c>
      <c r="C28" s="138"/>
      <c r="D28" s="139"/>
      <c r="E28" s="115" t="s">
        <v>61</v>
      </c>
      <c r="F28" s="137" t="s">
        <v>62</v>
      </c>
      <c r="G28" s="138"/>
      <c r="H28" s="139"/>
      <c r="I28" s="113" t="s">
        <v>107</v>
      </c>
      <c r="J28" s="146" t="s">
        <v>630</v>
      </c>
      <c r="K28" s="147"/>
      <c r="L28" s="148"/>
      <c r="M28" s="116" t="s">
        <v>120</v>
      </c>
      <c r="N28" s="155" t="s">
        <v>121</v>
      </c>
      <c r="O28" s="156"/>
      <c r="P28" s="157"/>
      <c r="Q28" s="15"/>
    </row>
    <row r="29" spans="1:17" s="14" customFormat="1" x14ac:dyDescent="0.15">
      <c r="A29" s="115" t="s">
        <v>67</v>
      </c>
      <c r="B29" s="137" t="s">
        <v>68</v>
      </c>
      <c r="C29" s="138"/>
      <c r="D29" s="139"/>
      <c r="E29" s="115" t="s">
        <v>69</v>
      </c>
      <c r="F29" s="137" t="s">
        <v>70</v>
      </c>
      <c r="G29" s="138"/>
      <c r="H29" s="139"/>
      <c r="I29" s="113" t="s">
        <v>112</v>
      </c>
      <c r="J29" s="146" t="s">
        <v>631</v>
      </c>
      <c r="K29" s="147"/>
      <c r="L29" s="148"/>
      <c r="M29" s="158" t="s">
        <v>125</v>
      </c>
      <c r="N29" s="159"/>
      <c r="O29" s="159"/>
      <c r="P29" s="160"/>
      <c r="Q29" s="15"/>
    </row>
    <row r="30" spans="1:17" s="14" customFormat="1" x14ac:dyDescent="0.15">
      <c r="A30" s="115" t="s">
        <v>73</v>
      </c>
      <c r="B30" s="137" t="s">
        <v>74</v>
      </c>
      <c r="C30" s="138"/>
      <c r="D30" s="139"/>
      <c r="E30" s="115" t="s">
        <v>75</v>
      </c>
      <c r="F30" s="137" t="s">
        <v>76</v>
      </c>
      <c r="G30" s="138"/>
      <c r="H30" s="139"/>
      <c r="I30" s="113" t="s">
        <v>119</v>
      </c>
      <c r="J30" s="146" t="s">
        <v>632</v>
      </c>
      <c r="K30" s="147"/>
      <c r="L30" s="148"/>
      <c r="M30" s="117" t="s">
        <v>131</v>
      </c>
      <c r="N30" s="137" t="s">
        <v>132</v>
      </c>
      <c r="O30" s="138"/>
      <c r="P30" s="139"/>
      <c r="Q30" s="15"/>
    </row>
    <row r="31" spans="1:17" s="14" customFormat="1" x14ac:dyDescent="0.15">
      <c r="A31" s="115" t="s">
        <v>81</v>
      </c>
      <c r="B31" s="137" t="s">
        <v>82</v>
      </c>
      <c r="C31" s="138"/>
      <c r="D31" s="139"/>
      <c r="E31" s="115" t="s">
        <v>83</v>
      </c>
      <c r="F31" s="137" t="s">
        <v>84</v>
      </c>
      <c r="G31" s="138"/>
      <c r="H31" s="139"/>
      <c r="I31" s="113" t="s">
        <v>124</v>
      </c>
      <c r="J31" s="146" t="s">
        <v>633</v>
      </c>
      <c r="K31" s="147"/>
      <c r="L31" s="148"/>
      <c r="M31" s="113" t="s">
        <v>143</v>
      </c>
      <c r="N31" s="137" t="s">
        <v>144</v>
      </c>
      <c r="O31" s="138"/>
      <c r="P31" s="139"/>
      <c r="Q31" s="15"/>
    </row>
    <row r="32" spans="1:17" s="14" customFormat="1" x14ac:dyDescent="0.15">
      <c r="A32" s="115" t="s">
        <v>89</v>
      </c>
      <c r="B32" s="137" t="s">
        <v>90</v>
      </c>
      <c r="C32" s="138"/>
      <c r="D32" s="139"/>
      <c r="E32" s="115" t="s">
        <v>91</v>
      </c>
      <c r="F32" s="137" t="s">
        <v>92</v>
      </c>
      <c r="G32" s="138"/>
      <c r="H32" s="139"/>
      <c r="I32" s="113" t="s">
        <v>130</v>
      </c>
      <c r="J32" s="146" t="s">
        <v>634</v>
      </c>
      <c r="K32" s="147"/>
      <c r="L32" s="148"/>
      <c r="M32" s="113" t="s">
        <v>151</v>
      </c>
      <c r="N32" s="137" t="s">
        <v>152</v>
      </c>
      <c r="O32" s="138"/>
      <c r="P32" s="139"/>
      <c r="Q32" s="15"/>
    </row>
    <row r="33" spans="1:17" s="14" customFormat="1" x14ac:dyDescent="0.15">
      <c r="A33" s="115" t="s">
        <v>95</v>
      </c>
      <c r="B33" s="137" t="s">
        <v>96</v>
      </c>
      <c r="C33" s="138"/>
      <c r="D33" s="139"/>
      <c r="E33" s="115" t="s">
        <v>97</v>
      </c>
      <c r="F33" s="137" t="s">
        <v>98</v>
      </c>
      <c r="G33" s="138"/>
      <c r="H33" s="139"/>
      <c r="I33" s="113" t="s">
        <v>137</v>
      </c>
      <c r="J33" s="146" t="s">
        <v>635</v>
      </c>
      <c r="K33" s="147"/>
      <c r="L33" s="148"/>
      <c r="M33" s="113" t="s">
        <v>159</v>
      </c>
      <c r="N33" s="137" t="s">
        <v>160</v>
      </c>
      <c r="O33" s="138"/>
      <c r="P33" s="139"/>
      <c r="Q33" s="15"/>
    </row>
    <row r="34" spans="1:17" s="14" customFormat="1" x14ac:dyDescent="0.15">
      <c r="A34" s="115" t="s">
        <v>103</v>
      </c>
      <c r="B34" s="137" t="s">
        <v>104</v>
      </c>
      <c r="C34" s="138"/>
      <c r="D34" s="139"/>
      <c r="E34" s="115" t="s">
        <v>105</v>
      </c>
      <c r="F34" s="137" t="s">
        <v>106</v>
      </c>
      <c r="G34" s="138"/>
      <c r="H34" s="139"/>
      <c r="I34" s="113" t="s">
        <v>142</v>
      </c>
      <c r="J34" s="146" t="s">
        <v>636</v>
      </c>
      <c r="K34" s="147"/>
      <c r="L34" s="148"/>
      <c r="M34" s="113" t="s">
        <v>166</v>
      </c>
      <c r="N34" s="137" t="s">
        <v>167</v>
      </c>
      <c r="O34" s="138"/>
      <c r="P34" s="139"/>
      <c r="Q34" s="15"/>
    </row>
    <row r="35" spans="1:17" s="14" customFormat="1" x14ac:dyDescent="0.15">
      <c r="A35" s="115" t="s">
        <v>110</v>
      </c>
      <c r="B35" s="137" t="s">
        <v>111</v>
      </c>
      <c r="C35" s="138"/>
      <c r="D35" s="139"/>
      <c r="E35" s="115" t="s">
        <v>117</v>
      </c>
      <c r="F35" s="137" t="s">
        <v>118</v>
      </c>
      <c r="G35" s="138"/>
      <c r="H35" s="139"/>
      <c r="I35" s="113" t="s">
        <v>149</v>
      </c>
      <c r="J35" s="146" t="s">
        <v>150</v>
      </c>
      <c r="K35" s="147"/>
      <c r="L35" s="148"/>
      <c r="M35" s="113" t="s">
        <v>172</v>
      </c>
      <c r="N35" s="137" t="s">
        <v>173</v>
      </c>
      <c r="O35" s="138"/>
      <c r="P35" s="139"/>
      <c r="Q35" s="15"/>
    </row>
    <row r="36" spans="1:17" s="14" customFormat="1" x14ac:dyDescent="0.15">
      <c r="A36" s="115" t="s">
        <v>115</v>
      </c>
      <c r="B36" s="137" t="s">
        <v>116</v>
      </c>
      <c r="C36" s="138"/>
      <c r="D36" s="139"/>
      <c r="E36" s="115" t="s">
        <v>128</v>
      </c>
      <c r="F36" s="137" t="s">
        <v>129</v>
      </c>
      <c r="G36" s="138"/>
      <c r="H36" s="139"/>
      <c r="I36" s="113" t="s">
        <v>157</v>
      </c>
      <c r="J36" s="146" t="s">
        <v>158</v>
      </c>
      <c r="K36" s="147"/>
      <c r="L36" s="148"/>
      <c r="M36" s="113" t="s">
        <v>178</v>
      </c>
      <c r="N36" s="137" t="s">
        <v>179</v>
      </c>
      <c r="O36" s="138"/>
      <c r="P36" s="139"/>
      <c r="Q36" s="15"/>
    </row>
    <row r="37" spans="1:17" s="14" customFormat="1" x14ac:dyDescent="0.15">
      <c r="A37" s="115" t="s">
        <v>122</v>
      </c>
      <c r="B37" s="137" t="s">
        <v>123</v>
      </c>
      <c r="C37" s="138"/>
      <c r="D37" s="139"/>
      <c r="E37" s="115" t="s">
        <v>135</v>
      </c>
      <c r="F37" s="137" t="s">
        <v>136</v>
      </c>
      <c r="G37" s="138"/>
      <c r="H37" s="139"/>
      <c r="I37" s="113" t="s">
        <v>165</v>
      </c>
      <c r="J37" s="146" t="s">
        <v>637</v>
      </c>
      <c r="K37" s="147"/>
      <c r="L37" s="148"/>
      <c r="M37" s="113" t="s">
        <v>184</v>
      </c>
      <c r="N37" s="137" t="s">
        <v>185</v>
      </c>
      <c r="O37" s="138"/>
      <c r="P37" s="139"/>
      <c r="Q37" s="15"/>
    </row>
    <row r="38" spans="1:17" s="14" customFormat="1" x14ac:dyDescent="0.15">
      <c r="A38" s="115" t="s">
        <v>126</v>
      </c>
      <c r="B38" s="137" t="s">
        <v>127</v>
      </c>
      <c r="C38" s="138"/>
      <c r="D38" s="139"/>
      <c r="E38" s="115" t="s">
        <v>140</v>
      </c>
      <c r="F38" s="137" t="s">
        <v>141</v>
      </c>
      <c r="G38" s="138"/>
      <c r="H38" s="139"/>
      <c r="I38" s="113" t="s">
        <v>638</v>
      </c>
      <c r="J38" s="146" t="s">
        <v>639</v>
      </c>
      <c r="K38" s="147"/>
      <c r="L38" s="148"/>
      <c r="M38" s="113" t="s">
        <v>190</v>
      </c>
      <c r="N38" s="137" t="s">
        <v>191</v>
      </c>
      <c r="O38" s="138"/>
      <c r="P38" s="139"/>
      <c r="Q38" s="15"/>
    </row>
    <row r="39" spans="1:17" s="14" customFormat="1" x14ac:dyDescent="0.15">
      <c r="A39" s="115" t="s">
        <v>133</v>
      </c>
      <c r="B39" s="137" t="s">
        <v>134</v>
      </c>
      <c r="C39" s="138"/>
      <c r="D39" s="139"/>
      <c r="E39" s="115" t="s">
        <v>147</v>
      </c>
      <c r="F39" s="137" t="s">
        <v>148</v>
      </c>
      <c r="G39" s="138"/>
      <c r="H39" s="139"/>
      <c r="I39" s="113" t="s">
        <v>640</v>
      </c>
      <c r="J39" s="146" t="s">
        <v>641</v>
      </c>
      <c r="K39" s="147"/>
      <c r="L39" s="148"/>
      <c r="M39" s="113" t="s">
        <v>196</v>
      </c>
      <c r="N39" s="137" t="s">
        <v>197</v>
      </c>
      <c r="O39" s="138"/>
      <c r="P39" s="139"/>
      <c r="Q39" s="15"/>
    </row>
    <row r="40" spans="1:17" s="14" customFormat="1" x14ac:dyDescent="0.15">
      <c r="A40" s="115" t="s">
        <v>138</v>
      </c>
      <c r="B40" s="137" t="s">
        <v>139</v>
      </c>
      <c r="C40" s="138"/>
      <c r="D40" s="139"/>
      <c r="E40" s="115" t="s">
        <v>155</v>
      </c>
      <c r="F40" s="137" t="s">
        <v>156</v>
      </c>
      <c r="G40" s="138"/>
      <c r="H40" s="139"/>
      <c r="I40" s="113" t="s">
        <v>642</v>
      </c>
      <c r="J40" s="146" t="s">
        <v>643</v>
      </c>
      <c r="K40" s="147"/>
      <c r="L40" s="148"/>
      <c r="M40" s="113" t="s">
        <v>203</v>
      </c>
      <c r="N40" s="137" t="s">
        <v>204</v>
      </c>
      <c r="O40" s="138"/>
      <c r="P40" s="139"/>
      <c r="Q40" s="15"/>
    </row>
    <row r="41" spans="1:17" s="14" customFormat="1" x14ac:dyDescent="0.15">
      <c r="A41" s="115" t="s">
        <v>145</v>
      </c>
      <c r="B41" s="137" t="s">
        <v>146</v>
      </c>
      <c r="C41" s="138"/>
      <c r="D41" s="139"/>
      <c r="E41" s="115" t="s">
        <v>163</v>
      </c>
      <c r="F41" s="137" t="s">
        <v>164</v>
      </c>
      <c r="G41" s="138"/>
      <c r="H41" s="139"/>
      <c r="I41" s="113" t="s">
        <v>644</v>
      </c>
      <c r="J41" s="146" t="s">
        <v>645</v>
      </c>
      <c r="K41" s="147"/>
      <c r="L41" s="148"/>
      <c r="M41" s="118" t="s">
        <v>210</v>
      </c>
      <c r="N41" s="137" t="s">
        <v>211</v>
      </c>
      <c r="O41" s="138"/>
      <c r="P41" s="139"/>
      <c r="Q41" s="15"/>
    </row>
    <row r="42" spans="1:17" s="14" customFormat="1" x14ac:dyDescent="0.15">
      <c r="A42" s="115" t="s">
        <v>153</v>
      </c>
      <c r="B42" s="137" t="s">
        <v>154</v>
      </c>
      <c r="C42" s="138"/>
      <c r="D42" s="139"/>
      <c r="E42" s="115" t="s">
        <v>170</v>
      </c>
      <c r="F42" s="137" t="s">
        <v>171</v>
      </c>
      <c r="G42" s="138"/>
      <c r="H42" s="139"/>
      <c r="I42" s="116" t="s">
        <v>646</v>
      </c>
      <c r="J42" s="146" t="s">
        <v>202</v>
      </c>
      <c r="K42" s="147"/>
      <c r="L42" s="148"/>
      <c r="M42" s="113" t="s">
        <v>218</v>
      </c>
      <c r="N42" s="137" t="s">
        <v>219</v>
      </c>
      <c r="O42" s="138"/>
      <c r="P42" s="139"/>
      <c r="Q42" s="15"/>
    </row>
    <row r="43" spans="1:17" s="14" customFormat="1" x14ac:dyDescent="0.15">
      <c r="A43" s="115" t="s">
        <v>161</v>
      </c>
      <c r="B43" s="137" t="s">
        <v>162</v>
      </c>
      <c r="C43" s="138"/>
      <c r="D43" s="139"/>
      <c r="E43" s="115" t="s">
        <v>176</v>
      </c>
      <c r="F43" s="137" t="s">
        <v>177</v>
      </c>
      <c r="G43" s="138"/>
      <c r="H43" s="139"/>
      <c r="I43" s="119" t="s">
        <v>647</v>
      </c>
      <c r="J43" s="146" t="s">
        <v>648</v>
      </c>
      <c r="K43" s="147"/>
      <c r="L43" s="148"/>
      <c r="M43" s="113" t="s">
        <v>226</v>
      </c>
      <c r="N43" s="137" t="s">
        <v>227</v>
      </c>
      <c r="O43" s="138"/>
      <c r="P43" s="139"/>
      <c r="Q43" s="15"/>
    </row>
    <row r="44" spans="1:17" s="14" customFormat="1" x14ac:dyDescent="0.15">
      <c r="A44" s="115" t="s">
        <v>168</v>
      </c>
      <c r="B44" s="137" t="s">
        <v>169</v>
      </c>
      <c r="C44" s="138"/>
      <c r="D44" s="139"/>
      <c r="E44" s="115" t="s">
        <v>182</v>
      </c>
      <c r="F44" s="137" t="s">
        <v>183</v>
      </c>
      <c r="G44" s="138"/>
      <c r="H44" s="139"/>
      <c r="I44" s="119" t="s">
        <v>649</v>
      </c>
      <c r="J44" s="146" t="s">
        <v>650</v>
      </c>
      <c r="K44" s="147"/>
      <c r="L44" s="148"/>
      <c r="M44" s="113" t="s">
        <v>234</v>
      </c>
      <c r="N44" s="137" t="s">
        <v>235</v>
      </c>
      <c r="O44" s="138"/>
      <c r="P44" s="139"/>
      <c r="Q44" s="15"/>
    </row>
    <row r="45" spans="1:17" s="14" customFormat="1" x14ac:dyDescent="0.15">
      <c r="A45" s="115" t="s">
        <v>174</v>
      </c>
      <c r="B45" s="137" t="s">
        <v>175</v>
      </c>
      <c r="C45" s="138"/>
      <c r="D45" s="139"/>
      <c r="E45" s="115" t="s">
        <v>188</v>
      </c>
      <c r="F45" s="137" t="s">
        <v>189</v>
      </c>
      <c r="G45" s="138"/>
      <c r="H45" s="139"/>
      <c r="I45" s="158" t="s">
        <v>209</v>
      </c>
      <c r="J45" s="159"/>
      <c r="K45" s="159"/>
      <c r="L45" s="160"/>
      <c r="M45" s="113" t="s">
        <v>240</v>
      </c>
      <c r="N45" s="137" t="s">
        <v>241</v>
      </c>
      <c r="O45" s="138"/>
      <c r="P45" s="139"/>
      <c r="Q45" s="15"/>
    </row>
    <row r="46" spans="1:17" s="14" customFormat="1" x14ac:dyDescent="0.15">
      <c r="A46" s="115" t="s">
        <v>180</v>
      </c>
      <c r="B46" s="137" t="s">
        <v>181</v>
      </c>
      <c r="C46" s="138"/>
      <c r="D46" s="139"/>
      <c r="E46" s="115" t="s">
        <v>194</v>
      </c>
      <c r="F46" s="137" t="s">
        <v>195</v>
      </c>
      <c r="G46" s="138"/>
      <c r="H46" s="139"/>
      <c r="I46" s="117" t="s">
        <v>216</v>
      </c>
      <c r="J46" s="146" t="s">
        <v>217</v>
      </c>
      <c r="K46" s="147"/>
      <c r="L46" s="148"/>
      <c r="M46" s="113" t="s">
        <v>248</v>
      </c>
      <c r="N46" s="137" t="s">
        <v>249</v>
      </c>
      <c r="O46" s="138"/>
      <c r="P46" s="139"/>
      <c r="Q46" s="15"/>
    </row>
    <row r="47" spans="1:17" s="14" customFormat="1" x14ac:dyDescent="0.15">
      <c r="A47" s="115" t="s">
        <v>186</v>
      </c>
      <c r="B47" s="137" t="s">
        <v>187</v>
      </c>
      <c r="C47" s="138"/>
      <c r="D47" s="139"/>
      <c r="E47" s="115" t="s">
        <v>200</v>
      </c>
      <c r="F47" s="137" t="s">
        <v>201</v>
      </c>
      <c r="G47" s="138"/>
      <c r="H47" s="139"/>
      <c r="I47" s="113" t="s">
        <v>224</v>
      </c>
      <c r="J47" s="146" t="s">
        <v>225</v>
      </c>
      <c r="K47" s="147"/>
      <c r="L47" s="148"/>
      <c r="M47" s="113" t="s">
        <v>256</v>
      </c>
      <c r="N47" s="137" t="s">
        <v>257</v>
      </c>
      <c r="O47" s="138"/>
      <c r="P47" s="139"/>
      <c r="Q47" s="15"/>
    </row>
    <row r="48" spans="1:17" s="14" customFormat="1" x14ac:dyDescent="0.15">
      <c r="A48" s="115" t="s">
        <v>192</v>
      </c>
      <c r="B48" s="137" t="s">
        <v>193</v>
      </c>
      <c r="C48" s="138"/>
      <c r="D48" s="139"/>
      <c r="E48" s="115" t="s">
        <v>207</v>
      </c>
      <c r="F48" s="137" t="s">
        <v>208</v>
      </c>
      <c r="G48" s="138"/>
      <c r="H48" s="138"/>
      <c r="I48" s="113" t="s">
        <v>232</v>
      </c>
      <c r="J48" s="146" t="s">
        <v>233</v>
      </c>
      <c r="K48" s="147"/>
      <c r="L48" s="148"/>
      <c r="M48" s="113" t="s">
        <v>264</v>
      </c>
      <c r="N48" s="137" t="s">
        <v>265</v>
      </c>
      <c r="O48" s="138"/>
      <c r="P48" s="139"/>
      <c r="Q48" s="15"/>
    </row>
    <row r="49" spans="1:17" s="14" customFormat="1" x14ac:dyDescent="0.15">
      <c r="A49" s="115" t="s">
        <v>198</v>
      </c>
      <c r="B49" s="137" t="s">
        <v>199</v>
      </c>
      <c r="C49" s="138"/>
      <c r="D49" s="139"/>
      <c r="E49" s="115" t="s">
        <v>214</v>
      </c>
      <c r="F49" s="137" t="s">
        <v>215</v>
      </c>
      <c r="G49" s="138"/>
      <c r="H49" s="139"/>
      <c r="I49" s="113" t="s">
        <v>238</v>
      </c>
      <c r="J49" s="146" t="s">
        <v>239</v>
      </c>
      <c r="K49" s="147"/>
      <c r="L49" s="148"/>
      <c r="M49" s="113" t="s">
        <v>272</v>
      </c>
      <c r="N49" s="137" t="s">
        <v>273</v>
      </c>
      <c r="O49" s="138"/>
      <c r="P49" s="139"/>
      <c r="Q49" s="15"/>
    </row>
    <row r="50" spans="1:17" s="14" customFormat="1" x14ac:dyDescent="0.15">
      <c r="A50" s="115" t="s">
        <v>205</v>
      </c>
      <c r="B50" s="137" t="s">
        <v>206</v>
      </c>
      <c r="C50" s="138"/>
      <c r="D50" s="139"/>
      <c r="E50" s="115" t="s">
        <v>222</v>
      </c>
      <c r="F50" s="137" t="s">
        <v>223</v>
      </c>
      <c r="G50" s="138"/>
      <c r="H50" s="139"/>
      <c r="I50" s="113" t="s">
        <v>246</v>
      </c>
      <c r="J50" s="146" t="s">
        <v>247</v>
      </c>
      <c r="K50" s="147"/>
      <c r="L50" s="148"/>
      <c r="M50" s="113" t="s">
        <v>279</v>
      </c>
      <c r="N50" s="137" t="s">
        <v>280</v>
      </c>
      <c r="O50" s="138"/>
      <c r="P50" s="139"/>
      <c r="Q50" s="15"/>
    </row>
    <row r="51" spans="1:17" s="14" customFormat="1" x14ac:dyDescent="0.15">
      <c r="A51" s="115" t="s">
        <v>212</v>
      </c>
      <c r="B51" s="137" t="s">
        <v>213</v>
      </c>
      <c r="C51" s="138"/>
      <c r="D51" s="139"/>
      <c r="E51" s="115" t="s">
        <v>230</v>
      </c>
      <c r="F51" s="137" t="s">
        <v>231</v>
      </c>
      <c r="G51" s="138"/>
      <c r="H51" s="139"/>
      <c r="I51" s="113" t="s">
        <v>254</v>
      </c>
      <c r="J51" s="146" t="s">
        <v>255</v>
      </c>
      <c r="K51" s="147"/>
      <c r="L51" s="148"/>
      <c r="M51" s="113" t="s">
        <v>287</v>
      </c>
      <c r="N51" s="137" t="s">
        <v>288</v>
      </c>
      <c r="O51" s="138"/>
      <c r="P51" s="139"/>
      <c r="Q51" s="15"/>
    </row>
    <row r="52" spans="1:17" s="14" customFormat="1" x14ac:dyDescent="0.15">
      <c r="A52" s="115" t="s">
        <v>220</v>
      </c>
      <c r="B52" s="137" t="s">
        <v>221</v>
      </c>
      <c r="C52" s="138"/>
      <c r="D52" s="139"/>
      <c r="E52" s="120" t="s">
        <v>236</v>
      </c>
      <c r="F52" s="137" t="s">
        <v>237</v>
      </c>
      <c r="G52" s="138"/>
      <c r="H52" s="139"/>
      <c r="I52" s="113" t="s">
        <v>262</v>
      </c>
      <c r="J52" s="146" t="s">
        <v>263</v>
      </c>
      <c r="K52" s="147"/>
      <c r="L52" s="148"/>
      <c r="M52" s="113" t="s">
        <v>295</v>
      </c>
      <c r="N52" s="137" t="s">
        <v>296</v>
      </c>
      <c r="O52" s="138"/>
      <c r="P52" s="139"/>
      <c r="Q52" s="15"/>
    </row>
    <row r="53" spans="1:17" s="14" customFormat="1" x14ac:dyDescent="0.15">
      <c r="A53" s="121" t="s">
        <v>228</v>
      </c>
      <c r="B53" s="161" t="s">
        <v>229</v>
      </c>
      <c r="C53" s="162"/>
      <c r="D53" s="163"/>
      <c r="E53" s="115" t="s">
        <v>244</v>
      </c>
      <c r="F53" s="137" t="s">
        <v>245</v>
      </c>
      <c r="G53" s="138"/>
      <c r="H53" s="139"/>
      <c r="I53" s="113" t="s">
        <v>270</v>
      </c>
      <c r="J53" s="146" t="s">
        <v>271</v>
      </c>
      <c r="K53" s="147"/>
      <c r="L53" s="148"/>
      <c r="M53" s="113" t="s">
        <v>303</v>
      </c>
      <c r="N53" s="137" t="s">
        <v>304</v>
      </c>
      <c r="O53" s="138"/>
      <c r="P53" s="139"/>
      <c r="Q53" s="15"/>
    </row>
    <row r="54" spans="1:17" s="14" customFormat="1" x14ac:dyDescent="0.15">
      <c r="A54" s="158" t="s">
        <v>651</v>
      </c>
      <c r="B54" s="159"/>
      <c r="C54" s="159"/>
      <c r="D54" s="160"/>
      <c r="E54" s="115" t="s">
        <v>252</v>
      </c>
      <c r="F54" s="137" t="s">
        <v>253</v>
      </c>
      <c r="G54" s="138"/>
      <c r="H54" s="139"/>
      <c r="I54" s="118" t="s">
        <v>277</v>
      </c>
      <c r="J54" s="146" t="s">
        <v>278</v>
      </c>
      <c r="K54" s="147"/>
      <c r="L54" s="148"/>
      <c r="M54" s="122" t="s">
        <v>652</v>
      </c>
      <c r="N54" s="137" t="s">
        <v>653</v>
      </c>
      <c r="O54" s="138"/>
      <c r="P54" s="139"/>
      <c r="Q54" s="15"/>
    </row>
    <row r="55" spans="1:17" s="14" customFormat="1" x14ac:dyDescent="0.15">
      <c r="A55" s="114" t="s">
        <v>242</v>
      </c>
      <c r="B55" s="152" t="s">
        <v>243</v>
      </c>
      <c r="C55" s="153"/>
      <c r="D55" s="154"/>
      <c r="E55" s="115" t="s">
        <v>260</v>
      </c>
      <c r="F55" s="137" t="s">
        <v>261</v>
      </c>
      <c r="G55" s="138"/>
      <c r="H55" s="139"/>
      <c r="I55" s="113" t="s">
        <v>285</v>
      </c>
      <c r="J55" s="146" t="s">
        <v>286</v>
      </c>
      <c r="K55" s="147"/>
      <c r="L55" s="148"/>
      <c r="M55" s="122" t="s">
        <v>654</v>
      </c>
      <c r="N55" s="137" t="s">
        <v>655</v>
      </c>
      <c r="O55" s="138"/>
      <c r="P55" s="139"/>
      <c r="Q55" s="15"/>
    </row>
    <row r="56" spans="1:17" s="14" customFormat="1" x14ac:dyDescent="0.15">
      <c r="A56" s="115" t="s">
        <v>250</v>
      </c>
      <c r="B56" s="137" t="s">
        <v>251</v>
      </c>
      <c r="C56" s="138"/>
      <c r="D56" s="139"/>
      <c r="E56" s="121" t="s">
        <v>268</v>
      </c>
      <c r="F56" s="161" t="s">
        <v>269</v>
      </c>
      <c r="G56" s="162"/>
      <c r="H56" s="163"/>
      <c r="I56" s="113" t="s">
        <v>293</v>
      </c>
      <c r="J56" s="146" t="s">
        <v>294</v>
      </c>
      <c r="K56" s="147"/>
      <c r="L56" s="148"/>
      <c r="M56" s="123"/>
      <c r="N56" s="124"/>
      <c r="O56" s="124"/>
      <c r="P56" s="125"/>
      <c r="Q56" s="15"/>
    </row>
    <row r="57" spans="1:17" s="14" customFormat="1" x14ac:dyDescent="0.15">
      <c r="A57" s="115" t="s">
        <v>258</v>
      </c>
      <c r="B57" s="137" t="s">
        <v>259</v>
      </c>
      <c r="C57" s="138"/>
      <c r="D57" s="139"/>
      <c r="E57" s="126" t="s">
        <v>656</v>
      </c>
      <c r="F57" s="161" t="s">
        <v>657</v>
      </c>
      <c r="G57" s="162"/>
      <c r="H57" s="163"/>
      <c r="I57" s="113" t="s">
        <v>301</v>
      </c>
      <c r="J57" s="146" t="s">
        <v>302</v>
      </c>
      <c r="K57" s="147"/>
      <c r="L57" s="148"/>
      <c r="M57" s="127"/>
      <c r="N57" s="127"/>
      <c r="O57" s="127"/>
      <c r="P57" s="127"/>
      <c r="Q57" s="15"/>
    </row>
    <row r="58" spans="1:17" s="14" customFormat="1" x14ac:dyDescent="0.15">
      <c r="A58" s="115" t="s">
        <v>266</v>
      </c>
      <c r="B58" s="137" t="s">
        <v>267</v>
      </c>
      <c r="C58" s="138"/>
      <c r="D58" s="139"/>
      <c r="E58" s="158" t="s">
        <v>276</v>
      </c>
      <c r="F58" s="159"/>
      <c r="G58" s="159"/>
      <c r="H58" s="160"/>
      <c r="I58" s="113" t="s">
        <v>307</v>
      </c>
      <c r="J58" s="146" t="s">
        <v>308</v>
      </c>
      <c r="K58" s="147"/>
      <c r="L58" s="148"/>
      <c r="M58" s="127"/>
      <c r="N58" s="127"/>
      <c r="O58" s="127"/>
      <c r="P58" s="127"/>
      <c r="Q58" s="15"/>
    </row>
    <row r="59" spans="1:17" s="14" customFormat="1" x14ac:dyDescent="0.15">
      <c r="A59" s="115" t="s">
        <v>274</v>
      </c>
      <c r="B59" s="137" t="s">
        <v>275</v>
      </c>
      <c r="C59" s="138"/>
      <c r="D59" s="138"/>
      <c r="E59" s="117" t="s">
        <v>283</v>
      </c>
      <c r="F59" s="152" t="s">
        <v>284</v>
      </c>
      <c r="G59" s="153"/>
      <c r="H59" s="154"/>
      <c r="I59" s="113" t="s">
        <v>31</v>
      </c>
      <c r="J59" s="146" t="s">
        <v>32</v>
      </c>
      <c r="K59" s="147"/>
      <c r="L59" s="148"/>
      <c r="M59" s="127"/>
      <c r="N59" s="127"/>
      <c r="O59" s="127"/>
      <c r="P59" s="127"/>
      <c r="Q59" s="15"/>
    </row>
    <row r="60" spans="1:17" s="14" customFormat="1" x14ac:dyDescent="0.15">
      <c r="A60" s="115" t="s">
        <v>281</v>
      </c>
      <c r="B60" s="137" t="s">
        <v>282</v>
      </c>
      <c r="C60" s="138"/>
      <c r="D60" s="139"/>
      <c r="E60" s="113" t="s">
        <v>291</v>
      </c>
      <c r="F60" s="137" t="s">
        <v>292</v>
      </c>
      <c r="G60" s="138"/>
      <c r="H60" s="139"/>
      <c r="I60" s="113" t="s">
        <v>37</v>
      </c>
      <c r="J60" s="146" t="s">
        <v>38</v>
      </c>
      <c r="K60" s="147"/>
      <c r="L60" s="148"/>
      <c r="M60" s="127"/>
      <c r="N60" s="127"/>
      <c r="O60" s="127"/>
      <c r="P60" s="127"/>
      <c r="Q60" s="15"/>
    </row>
    <row r="61" spans="1:17" s="14" customFormat="1" x14ac:dyDescent="0.15">
      <c r="A61" s="115" t="s">
        <v>289</v>
      </c>
      <c r="B61" s="137" t="s">
        <v>290</v>
      </c>
      <c r="C61" s="138"/>
      <c r="D61" s="139"/>
      <c r="E61" s="113" t="s">
        <v>299</v>
      </c>
      <c r="F61" s="137" t="s">
        <v>300</v>
      </c>
      <c r="G61" s="138"/>
      <c r="H61" s="139"/>
      <c r="I61" s="113" t="s">
        <v>51</v>
      </c>
      <c r="J61" s="146" t="s">
        <v>52</v>
      </c>
      <c r="K61" s="147"/>
      <c r="L61" s="148"/>
      <c r="M61" s="127"/>
      <c r="N61" s="127"/>
      <c r="O61" s="127"/>
      <c r="P61" s="127"/>
      <c r="Q61" s="15"/>
    </row>
    <row r="62" spans="1:17" s="14" customFormat="1" x14ac:dyDescent="0.15">
      <c r="A62" s="115" t="s">
        <v>297</v>
      </c>
      <c r="B62" s="137" t="s">
        <v>298</v>
      </c>
      <c r="C62" s="138"/>
      <c r="D62" s="139"/>
      <c r="E62" s="118" t="s">
        <v>29</v>
      </c>
      <c r="F62" s="137" t="s">
        <v>30</v>
      </c>
      <c r="G62" s="138"/>
      <c r="H62" s="139"/>
      <c r="I62" s="113" t="s">
        <v>65</v>
      </c>
      <c r="J62" s="146" t="s">
        <v>66</v>
      </c>
      <c r="K62" s="147"/>
      <c r="L62" s="148"/>
      <c r="M62" s="127"/>
      <c r="N62" s="127"/>
      <c r="O62" s="127"/>
      <c r="P62" s="127"/>
      <c r="Q62" s="15"/>
    </row>
    <row r="63" spans="1:17" s="14" customFormat="1" x14ac:dyDescent="0.15">
      <c r="A63" s="115" t="s">
        <v>305</v>
      </c>
      <c r="B63" s="137" t="s">
        <v>306</v>
      </c>
      <c r="C63" s="138"/>
      <c r="D63" s="139"/>
      <c r="E63" s="113" t="s">
        <v>43</v>
      </c>
      <c r="F63" s="137" t="s">
        <v>44</v>
      </c>
      <c r="G63" s="138"/>
      <c r="H63" s="139"/>
      <c r="I63" s="113" t="s">
        <v>71</v>
      </c>
      <c r="J63" s="146" t="s">
        <v>72</v>
      </c>
      <c r="K63" s="147"/>
      <c r="L63" s="148"/>
      <c r="M63" s="127"/>
      <c r="N63" s="127"/>
      <c r="O63" s="127"/>
      <c r="P63" s="127"/>
      <c r="Q63" s="15"/>
    </row>
    <row r="64" spans="1:17" s="14" customFormat="1" x14ac:dyDescent="0.15">
      <c r="A64" s="128" t="s">
        <v>658</v>
      </c>
      <c r="B64" s="137" t="s">
        <v>659</v>
      </c>
      <c r="C64" s="138"/>
      <c r="D64" s="139"/>
      <c r="E64" s="113" t="s">
        <v>49</v>
      </c>
      <c r="F64" s="137" t="s">
        <v>50</v>
      </c>
      <c r="G64" s="138"/>
      <c r="H64" s="139"/>
      <c r="I64" s="113" t="s">
        <v>79</v>
      </c>
      <c r="J64" s="146" t="s">
        <v>80</v>
      </c>
      <c r="K64" s="147"/>
      <c r="L64" s="148"/>
      <c r="M64" s="127"/>
      <c r="N64" s="127"/>
      <c r="O64" s="127"/>
      <c r="P64" s="127"/>
      <c r="Q64" s="15"/>
    </row>
    <row r="65" spans="1:17" s="14" customFormat="1" x14ac:dyDescent="0.15">
      <c r="A65" s="15"/>
      <c r="B65" s="15"/>
      <c r="C65" s="15"/>
      <c r="D65" s="15"/>
      <c r="E65" s="15"/>
      <c r="F65" s="15"/>
      <c r="G65" s="15"/>
      <c r="H65" s="15"/>
      <c r="I65" s="15"/>
      <c r="J65" s="15"/>
      <c r="K65" s="15"/>
      <c r="L65" s="15"/>
      <c r="M65" s="15"/>
      <c r="N65" s="15"/>
      <c r="O65" s="15"/>
      <c r="P65" s="15"/>
      <c r="Q65" s="15"/>
    </row>
    <row r="66" spans="1:17" s="14" customFormat="1" hidden="1" x14ac:dyDescent="0.15">
      <c r="A66" s="165" t="s">
        <v>368</v>
      </c>
      <c r="B66" s="166"/>
      <c r="C66" s="166"/>
      <c r="D66" s="166"/>
      <c r="E66" s="166"/>
      <c r="F66" s="166"/>
      <c r="G66" s="166"/>
      <c r="H66" s="166"/>
      <c r="I66" s="166"/>
      <c r="J66" s="166"/>
      <c r="K66" s="15"/>
      <c r="L66" s="15"/>
      <c r="M66" s="15"/>
      <c r="N66" s="15"/>
      <c r="O66" s="15"/>
      <c r="P66" s="15"/>
      <c r="Q66" s="15"/>
    </row>
    <row r="67" spans="1:17" s="14" customFormat="1" hidden="1" x14ac:dyDescent="0.15">
      <c r="A67" s="169" t="s">
        <v>309</v>
      </c>
      <c r="B67" s="169"/>
      <c r="C67" s="169"/>
      <c r="D67" s="16" t="s">
        <v>310</v>
      </c>
      <c r="E67" s="164" t="s">
        <v>311</v>
      </c>
      <c r="F67" s="164"/>
      <c r="G67" s="164"/>
      <c r="H67" s="164"/>
      <c r="I67" s="164"/>
      <c r="J67" s="164"/>
      <c r="K67" s="15"/>
      <c r="L67" s="15"/>
      <c r="M67" s="15"/>
      <c r="N67" s="15"/>
    </row>
    <row r="68" spans="1:17" s="14" customFormat="1" hidden="1" x14ac:dyDescent="0.15">
      <c r="A68" s="169" t="s">
        <v>309</v>
      </c>
      <c r="B68" s="169"/>
      <c r="C68" s="169"/>
      <c r="D68" s="16" t="s">
        <v>312</v>
      </c>
      <c r="E68" s="164" t="s">
        <v>313</v>
      </c>
      <c r="F68" s="164"/>
      <c r="G68" s="164"/>
      <c r="H68" s="164"/>
      <c r="I68" s="164"/>
      <c r="J68" s="164"/>
      <c r="K68" s="15"/>
      <c r="L68" s="15"/>
      <c r="M68" s="15"/>
      <c r="N68" s="15"/>
    </row>
    <row r="69" spans="1:17" s="14" customFormat="1" hidden="1" x14ac:dyDescent="0.15">
      <c r="A69" s="169" t="s">
        <v>309</v>
      </c>
      <c r="B69" s="169"/>
      <c r="C69" s="169"/>
      <c r="D69" s="16" t="s">
        <v>314</v>
      </c>
      <c r="E69" s="164" t="s">
        <v>315</v>
      </c>
      <c r="F69" s="164"/>
      <c r="G69" s="164"/>
      <c r="H69" s="164"/>
      <c r="I69" s="164"/>
      <c r="J69" s="164"/>
      <c r="K69" s="15"/>
      <c r="L69" s="15"/>
      <c r="M69" s="15"/>
      <c r="N69" s="15"/>
    </row>
    <row r="70" spans="1:17" s="14" customFormat="1" hidden="1" x14ac:dyDescent="0.15">
      <c r="A70" s="169" t="s">
        <v>309</v>
      </c>
      <c r="B70" s="169"/>
      <c r="C70" s="169"/>
      <c r="D70" s="16" t="s">
        <v>316</v>
      </c>
      <c r="E70" s="164" t="s">
        <v>317</v>
      </c>
      <c r="F70" s="164"/>
      <c r="G70" s="164"/>
      <c r="H70" s="164"/>
      <c r="I70" s="164"/>
      <c r="J70" s="164"/>
      <c r="K70" s="15"/>
      <c r="L70" s="15"/>
      <c r="M70" s="15"/>
      <c r="N70" s="15"/>
    </row>
    <row r="71" spans="1:17" s="14" customFormat="1" hidden="1" x14ac:dyDescent="0.15">
      <c r="A71" s="169" t="s">
        <v>309</v>
      </c>
      <c r="B71" s="169"/>
      <c r="C71" s="169"/>
      <c r="D71" s="16" t="s">
        <v>318</v>
      </c>
      <c r="E71" s="164" t="s">
        <v>319</v>
      </c>
      <c r="F71" s="164"/>
      <c r="G71" s="164"/>
      <c r="H71" s="164"/>
      <c r="I71" s="164"/>
      <c r="J71" s="164"/>
      <c r="K71" s="15"/>
      <c r="L71" s="15"/>
      <c r="M71" s="15"/>
      <c r="N71" s="15"/>
    </row>
    <row r="72" spans="1:17" s="14" customFormat="1" hidden="1" x14ac:dyDescent="0.15">
      <c r="A72" s="169" t="s">
        <v>309</v>
      </c>
      <c r="B72" s="169"/>
      <c r="C72" s="169"/>
      <c r="D72" s="16" t="s">
        <v>320</v>
      </c>
      <c r="E72" s="164" t="s">
        <v>321</v>
      </c>
      <c r="F72" s="164"/>
      <c r="G72" s="164"/>
      <c r="H72" s="164"/>
      <c r="I72" s="164"/>
      <c r="J72" s="164"/>
      <c r="K72" s="15"/>
      <c r="L72" s="15"/>
      <c r="M72" s="15"/>
      <c r="N72" s="15"/>
    </row>
    <row r="73" spans="1:17" s="14" customFormat="1" hidden="1" x14ac:dyDescent="0.15">
      <c r="A73" s="169" t="s">
        <v>309</v>
      </c>
      <c r="B73" s="169"/>
      <c r="C73" s="169"/>
      <c r="D73" s="16" t="s">
        <v>322</v>
      </c>
      <c r="E73" s="164" t="s">
        <v>323</v>
      </c>
      <c r="F73" s="164"/>
      <c r="G73" s="164"/>
      <c r="H73" s="164"/>
      <c r="I73" s="164"/>
      <c r="J73" s="164"/>
      <c r="K73" s="15"/>
      <c r="L73" s="15"/>
      <c r="M73" s="15"/>
      <c r="N73" s="15"/>
    </row>
    <row r="74" spans="1:17" s="14" customFormat="1" hidden="1" x14ac:dyDescent="0.15">
      <c r="A74" s="169" t="s">
        <v>309</v>
      </c>
      <c r="B74" s="169"/>
      <c r="C74" s="169"/>
      <c r="D74" s="16" t="s">
        <v>324</v>
      </c>
      <c r="E74" s="164" t="s">
        <v>325</v>
      </c>
      <c r="F74" s="164"/>
      <c r="G74" s="164"/>
      <c r="H74" s="164"/>
      <c r="I74" s="164"/>
      <c r="J74" s="164"/>
      <c r="K74" s="15"/>
      <c r="L74" s="15"/>
      <c r="M74" s="15"/>
      <c r="N74" s="15"/>
    </row>
    <row r="75" spans="1:17" s="14" customFormat="1" hidden="1" x14ac:dyDescent="0.15">
      <c r="A75" s="169" t="s">
        <v>309</v>
      </c>
      <c r="B75" s="169"/>
      <c r="C75" s="169"/>
      <c r="D75" s="16" t="s">
        <v>326</v>
      </c>
      <c r="E75" s="164" t="s">
        <v>327</v>
      </c>
      <c r="F75" s="164"/>
      <c r="G75" s="164"/>
      <c r="H75" s="164"/>
      <c r="I75" s="164"/>
      <c r="J75" s="164"/>
      <c r="K75" s="15"/>
      <c r="L75" s="15"/>
      <c r="M75" s="15"/>
      <c r="N75" s="15"/>
    </row>
    <row r="76" spans="1:17" s="14" customFormat="1" hidden="1" x14ac:dyDescent="0.15">
      <c r="A76" s="169" t="s">
        <v>309</v>
      </c>
      <c r="B76" s="169"/>
      <c r="C76" s="169"/>
      <c r="D76" s="16" t="s">
        <v>328</v>
      </c>
      <c r="E76" s="164" t="s">
        <v>329</v>
      </c>
      <c r="F76" s="164"/>
      <c r="G76" s="164"/>
      <c r="H76" s="164"/>
      <c r="I76" s="164"/>
      <c r="J76" s="164"/>
      <c r="K76" s="15"/>
      <c r="L76" s="15"/>
      <c r="M76" s="15"/>
      <c r="N76" s="15"/>
    </row>
    <row r="77" spans="1:17" s="14" customFormat="1" hidden="1" x14ac:dyDescent="0.15">
      <c r="A77" s="169" t="s">
        <v>309</v>
      </c>
      <c r="B77" s="169"/>
      <c r="C77" s="169"/>
      <c r="D77" s="16" t="s">
        <v>330</v>
      </c>
      <c r="E77" s="164" t="s">
        <v>331</v>
      </c>
      <c r="F77" s="164"/>
      <c r="G77" s="164"/>
      <c r="H77" s="164"/>
      <c r="I77" s="164"/>
      <c r="J77" s="164"/>
      <c r="K77" s="15"/>
      <c r="L77" s="15"/>
      <c r="M77" s="15"/>
      <c r="N77" s="15"/>
    </row>
    <row r="78" spans="1:17" s="14" customFormat="1" hidden="1" x14ac:dyDescent="0.15">
      <c r="A78" s="169" t="s">
        <v>309</v>
      </c>
      <c r="B78" s="169"/>
      <c r="C78" s="169"/>
      <c r="D78" s="16" t="s">
        <v>332</v>
      </c>
      <c r="E78" s="164" t="s">
        <v>333</v>
      </c>
      <c r="F78" s="164"/>
      <c r="G78" s="164"/>
      <c r="H78" s="164"/>
      <c r="I78" s="164"/>
      <c r="J78" s="164"/>
      <c r="K78" s="15"/>
      <c r="L78" s="15"/>
      <c r="M78" s="15"/>
      <c r="N78" s="15"/>
    </row>
    <row r="79" spans="1:17" s="14" customFormat="1" hidden="1" x14ac:dyDescent="0.15">
      <c r="A79" s="169" t="s">
        <v>309</v>
      </c>
      <c r="B79" s="169"/>
      <c r="C79" s="169"/>
      <c r="D79" s="16" t="s">
        <v>334</v>
      </c>
      <c r="E79" s="164" t="s">
        <v>335</v>
      </c>
      <c r="F79" s="164"/>
      <c r="G79" s="164"/>
      <c r="H79" s="164"/>
      <c r="I79" s="164"/>
      <c r="J79" s="164"/>
      <c r="K79" s="15"/>
      <c r="L79" s="15"/>
      <c r="M79" s="15"/>
      <c r="N79" s="15"/>
    </row>
    <row r="80" spans="1:17" s="14" customFormat="1" hidden="1" x14ac:dyDescent="0.15">
      <c r="A80" s="169" t="s">
        <v>309</v>
      </c>
      <c r="B80" s="169"/>
      <c r="C80" s="169"/>
      <c r="D80" s="16" t="s">
        <v>336</v>
      </c>
      <c r="E80" s="164" t="s">
        <v>337</v>
      </c>
      <c r="F80" s="164"/>
      <c r="G80" s="164"/>
      <c r="H80" s="164"/>
      <c r="I80" s="164"/>
      <c r="J80" s="164"/>
      <c r="K80" s="15"/>
      <c r="L80" s="15"/>
      <c r="M80" s="15"/>
      <c r="N80" s="15"/>
    </row>
    <row r="81" spans="1:16" s="14" customFormat="1" hidden="1" x14ac:dyDescent="0.15">
      <c r="A81" s="169" t="s">
        <v>309</v>
      </c>
      <c r="B81" s="169"/>
      <c r="C81" s="169"/>
      <c r="D81" s="16" t="s">
        <v>338</v>
      </c>
      <c r="E81" s="164" t="s">
        <v>339</v>
      </c>
      <c r="F81" s="164"/>
      <c r="G81" s="164"/>
      <c r="H81" s="164"/>
      <c r="I81" s="164"/>
      <c r="J81" s="164"/>
      <c r="K81" s="15"/>
      <c r="L81" s="15"/>
      <c r="M81" s="15"/>
      <c r="N81" s="15"/>
    </row>
    <row r="82" spans="1:16" s="14" customFormat="1" hidden="1" x14ac:dyDescent="0.15">
      <c r="A82" s="169" t="s">
        <v>309</v>
      </c>
      <c r="B82" s="169"/>
      <c r="C82" s="169"/>
      <c r="D82" s="16" t="s">
        <v>340</v>
      </c>
      <c r="E82" s="164" t="s">
        <v>341</v>
      </c>
      <c r="F82" s="164"/>
      <c r="G82" s="164"/>
      <c r="H82" s="164"/>
      <c r="I82" s="164"/>
      <c r="J82" s="164"/>
      <c r="K82" s="15"/>
      <c r="L82" s="15"/>
      <c r="M82" s="15"/>
      <c r="N82" s="15"/>
    </row>
    <row r="83" spans="1:16" s="14" customFormat="1" hidden="1" x14ac:dyDescent="0.15">
      <c r="A83" s="169" t="s">
        <v>309</v>
      </c>
      <c r="B83" s="169"/>
      <c r="C83" s="169"/>
      <c r="D83" s="16" t="s">
        <v>342</v>
      </c>
      <c r="E83" s="164" t="s">
        <v>343</v>
      </c>
      <c r="F83" s="164"/>
      <c r="G83" s="164"/>
      <c r="H83" s="164"/>
      <c r="I83" s="164"/>
      <c r="J83" s="164"/>
      <c r="K83" s="15"/>
      <c r="L83" s="15"/>
      <c r="M83" s="15"/>
      <c r="N83" s="15"/>
    </row>
    <row r="84" spans="1:16" s="14" customFormat="1" hidden="1" x14ac:dyDescent="0.15">
      <c r="A84" s="169" t="s">
        <v>309</v>
      </c>
      <c r="B84" s="169"/>
      <c r="C84" s="169"/>
      <c r="D84" s="16" t="s">
        <v>344</v>
      </c>
      <c r="E84" s="164" t="s">
        <v>345</v>
      </c>
      <c r="F84" s="164"/>
      <c r="G84" s="164"/>
      <c r="H84" s="164"/>
      <c r="I84" s="164"/>
      <c r="J84" s="164"/>
      <c r="K84" s="15"/>
      <c r="L84" s="15"/>
      <c r="M84" s="15"/>
      <c r="N84" s="15"/>
    </row>
    <row r="85" spans="1:16" s="14" customFormat="1" hidden="1" x14ac:dyDescent="0.15">
      <c r="A85" s="169" t="s">
        <v>309</v>
      </c>
      <c r="B85" s="169"/>
      <c r="C85" s="169"/>
      <c r="D85" s="16" t="s">
        <v>346</v>
      </c>
      <c r="E85" s="164" t="s">
        <v>347</v>
      </c>
      <c r="F85" s="164"/>
      <c r="G85" s="164"/>
      <c r="H85" s="164"/>
      <c r="I85" s="164"/>
      <c r="J85" s="164"/>
      <c r="K85" s="15"/>
      <c r="L85" s="15"/>
      <c r="M85" s="15"/>
      <c r="N85" s="15"/>
    </row>
    <row r="86" spans="1:16" s="14" customFormat="1" hidden="1" x14ac:dyDescent="0.15">
      <c r="A86" s="169" t="s">
        <v>309</v>
      </c>
      <c r="B86" s="169"/>
      <c r="C86" s="169"/>
      <c r="D86" s="16" t="s">
        <v>348</v>
      </c>
      <c r="E86" s="164" t="s">
        <v>349</v>
      </c>
      <c r="F86" s="164"/>
      <c r="G86" s="164"/>
      <c r="H86" s="164"/>
      <c r="I86" s="164"/>
      <c r="J86" s="164"/>
      <c r="K86" s="15"/>
      <c r="L86" s="15"/>
      <c r="M86" s="15"/>
      <c r="N86" s="15"/>
    </row>
    <row r="87" spans="1:16" s="14" customFormat="1" hidden="1" x14ac:dyDescent="0.15">
      <c r="A87" s="169" t="s">
        <v>350</v>
      </c>
      <c r="B87" s="169"/>
      <c r="C87" s="169"/>
      <c r="D87" s="16" t="s">
        <v>351</v>
      </c>
      <c r="E87" s="164" t="s">
        <v>352</v>
      </c>
      <c r="F87" s="164"/>
      <c r="G87" s="164"/>
      <c r="H87" s="164"/>
      <c r="I87" s="164"/>
      <c r="J87" s="164"/>
      <c r="K87" s="15"/>
      <c r="L87" s="15"/>
      <c r="M87" s="15"/>
      <c r="N87" s="15"/>
    </row>
    <row r="89" spans="1:16" x14ac:dyDescent="0.15">
      <c r="A89" s="188" t="s">
        <v>543</v>
      </c>
      <c r="B89" s="189"/>
      <c r="C89" s="189"/>
      <c r="D89" s="189"/>
      <c r="E89" s="189"/>
      <c r="F89" s="189"/>
      <c r="G89" s="189"/>
      <c r="H89" s="189"/>
      <c r="I89" s="189"/>
      <c r="J89" s="189"/>
      <c r="K89" s="189"/>
      <c r="L89" s="189"/>
      <c r="M89" s="189"/>
      <c r="N89" s="189"/>
      <c r="O89" s="189"/>
      <c r="P89" s="76"/>
    </row>
    <row r="90" spans="1:16" s="70" customFormat="1" x14ac:dyDescent="0.15">
      <c r="A90" s="181" t="s">
        <v>545</v>
      </c>
      <c r="B90" s="181"/>
      <c r="C90" s="181"/>
      <c r="D90" s="181"/>
      <c r="E90" s="181" t="s">
        <v>546</v>
      </c>
      <c r="F90" s="181"/>
      <c r="G90" s="181"/>
      <c r="H90" s="181"/>
      <c r="I90" s="181" t="s">
        <v>549</v>
      </c>
      <c r="J90" s="181"/>
      <c r="K90" s="181"/>
      <c r="L90" s="181"/>
      <c r="M90" s="185" t="s">
        <v>550</v>
      </c>
      <c r="N90" s="186"/>
      <c r="O90" s="186"/>
      <c r="P90" s="186"/>
    </row>
    <row r="91" spans="1:16" x14ac:dyDescent="0.15">
      <c r="A91" s="73">
        <v>41102</v>
      </c>
      <c r="B91" s="174" t="s">
        <v>489</v>
      </c>
      <c r="C91" s="174"/>
      <c r="D91" s="174"/>
      <c r="E91" s="73">
        <v>41201</v>
      </c>
      <c r="F91" s="182" t="s">
        <v>497</v>
      </c>
      <c r="G91" s="183"/>
      <c r="H91" s="184"/>
      <c r="I91" s="75">
        <v>41403</v>
      </c>
      <c r="J91" s="178" t="s">
        <v>504</v>
      </c>
      <c r="K91" s="178"/>
      <c r="L91" s="178"/>
      <c r="M91" s="77">
        <v>41502</v>
      </c>
      <c r="N91" s="178" t="s">
        <v>508</v>
      </c>
      <c r="O91" s="178"/>
      <c r="P91" s="178"/>
    </row>
    <row r="92" spans="1:16" x14ac:dyDescent="0.15">
      <c r="A92" s="73">
        <v>41103</v>
      </c>
      <c r="B92" s="174" t="s">
        <v>490</v>
      </c>
      <c r="C92" s="174"/>
      <c r="D92" s="174"/>
      <c r="E92" s="73">
        <v>41202</v>
      </c>
      <c r="F92" s="182" t="s">
        <v>498</v>
      </c>
      <c r="G92" s="183"/>
      <c r="H92" s="184"/>
      <c r="I92" s="75">
        <v>41405</v>
      </c>
      <c r="J92" s="178" t="s">
        <v>505</v>
      </c>
      <c r="K92" s="178"/>
      <c r="L92" s="178"/>
      <c r="M92" s="77">
        <v>41503</v>
      </c>
      <c r="N92" s="178" t="s">
        <v>509</v>
      </c>
      <c r="O92" s="178"/>
      <c r="P92" s="178"/>
    </row>
    <row r="93" spans="1:16" x14ac:dyDescent="0.15">
      <c r="A93" s="73">
        <v>41106</v>
      </c>
      <c r="B93" s="174" t="s">
        <v>491</v>
      </c>
      <c r="C93" s="174"/>
      <c r="D93" s="174"/>
      <c r="E93" s="73">
        <v>41203</v>
      </c>
      <c r="F93" s="182" t="s">
        <v>499</v>
      </c>
      <c r="G93" s="183"/>
      <c r="H93" s="184"/>
      <c r="I93" s="75">
        <v>41407</v>
      </c>
      <c r="J93" s="178" t="s">
        <v>506</v>
      </c>
      <c r="K93" s="178"/>
      <c r="L93" s="178"/>
      <c r="M93" s="77">
        <v>41505</v>
      </c>
      <c r="N93" s="178" t="s">
        <v>510</v>
      </c>
      <c r="O93" s="178"/>
      <c r="P93" s="178"/>
    </row>
    <row r="94" spans="1:16" x14ac:dyDescent="0.15">
      <c r="A94" s="73">
        <v>41107</v>
      </c>
      <c r="B94" s="174" t="s">
        <v>492</v>
      </c>
      <c r="C94" s="174"/>
      <c r="D94" s="174"/>
      <c r="E94" s="73">
        <v>41204</v>
      </c>
      <c r="F94" s="182" t="s">
        <v>500</v>
      </c>
      <c r="G94" s="183"/>
      <c r="H94" s="184"/>
      <c r="I94" s="75">
        <v>41408</v>
      </c>
      <c r="J94" s="178" t="s">
        <v>529</v>
      </c>
      <c r="K94" s="178"/>
      <c r="L94" s="178"/>
      <c r="M94" s="77">
        <v>41506</v>
      </c>
      <c r="N94" s="178" t="s">
        <v>511</v>
      </c>
      <c r="O94" s="178"/>
      <c r="P94" s="178"/>
    </row>
    <row r="95" spans="1:16" x14ac:dyDescent="0.15">
      <c r="A95" s="73">
        <v>41108</v>
      </c>
      <c r="B95" s="174" t="s">
        <v>493</v>
      </c>
      <c r="C95" s="174"/>
      <c r="D95" s="174"/>
      <c r="E95" s="73">
        <v>41205</v>
      </c>
      <c r="F95" s="182" t="s">
        <v>501</v>
      </c>
      <c r="G95" s="183"/>
      <c r="H95" s="184"/>
      <c r="I95" s="75">
        <v>41409</v>
      </c>
      <c r="J95" s="178" t="s">
        <v>507</v>
      </c>
      <c r="K95" s="178"/>
      <c r="L95" s="178"/>
      <c r="M95" s="77">
        <v>41507</v>
      </c>
      <c r="N95" s="178" t="s">
        <v>512</v>
      </c>
      <c r="O95" s="178"/>
      <c r="P95" s="178"/>
    </row>
    <row r="96" spans="1:16" x14ac:dyDescent="0.15">
      <c r="A96" s="73">
        <v>41109</v>
      </c>
      <c r="B96" s="174" t="s">
        <v>494</v>
      </c>
      <c r="C96" s="174"/>
      <c r="D96" s="174"/>
      <c r="E96" s="181" t="s">
        <v>547</v>
      </c>
      <c r="F96" s="181"/>
      <c r="G96" s="181"/>
      <c r="H96" s="181"/>
      <c r="I96" s="75">
        <v>41410</v>
      </c>
      <c r="J96" s="178" t="s">
        <v>530</v>
      </c>
      <c r="K96" s="178"/>
      <c r="L96" s="178"/>
      <c r="M96" s="77">
        <v>41512</v>
      </c>
      <c r="N96" s="178" t="s">
        <v>513</v>
      </c>
      <c r="O96" s="178"/>
      <c r="P96" s="178"/>
    </row>
    <row r="97" spans="1:16" x14ac:dyDescent="0.15">
      <c r="A97" s="73">
        <v>41110</v>
      </c>
      <c r="B97" s="174" t="s">
        <v>526</v>
      </c>
      <c r="C97" s="174"/>
      <c r="D97" s="174"/>
      <c r="E97" s="73">
        <v>41302</v>
      </c>
      <c r="F97" s="171" t="s">
        <v>502</v>
      </c>
      <c r="G97" s="172"/>
      <c r="H97" s="173"/>
      <c r="I97" s="75">
        <v>41411</v>
      </c>
      <c r="J97" s="178" t="s">
        <v>531</v>
      </c>
      <c r="K97" s="178"/>
      <c r="L97" s="178"/>
      <c r="M97" s="77">
        <v>41513</v>
      </c>
      <c r="N97" s="178" t="s">
        <v>535</v>
      </c>
      <c r="O97" s="178"/>
      <c r="P97" s="178"/>
    </row>
    <row r="98" spans="1:16" x14ac:dyDescent="0.15">
      <c r="A98" s="73">
        <v>41112</v>
      </c>
      <c r="B98" s="174" t="s">
        <v>495</v>
      </c>
      <c r="C98" s="174"/>
      <c r="D98" s="174"/>
      <c r="E98" s="73">
        <v>41303</v>
      </c>
      <c r="F98" s="171" t="s">
        <v>503</v>
      </c>
      <c r="G98" s="172"/>
      <c r="H98" s="173"/>
      <c r="I98" s="75">
        <v>41412</v>
      </c>
      <c r="J98" s="178" t="s">
        <v>532</v>
      </c>
      <c r="K98" s="178"/>
      <c r="L98" s="178"/>
      <c r="M98" s="77">
        <v>41514</v>
      </c>
      <c r="N98" s="178" t="s">
        <v>514</v>
      </c>
      <c r="O98" s="178"/>
      <c r="P98" s="178"/>
    </row>
    <row r="99" spans="1:16" x14ac:dyDescent="0.15">
      <c r="A99" s="73" t="s">
        <v>482</v>
      </c>
      <c r="B99" s="174" t="s">
        <v>496</v>
      </c>
      <c r="C99" s="174"/>
      <c r="D99" s="174"/>
      <c r="E99" s="73">
        <v>41304</v>
      </c>
      <c r="F99" s="171" t="s">
        <v>527</v>
      </c>
      <c r="G99" s="172"/>
      <c r="H99" s="173"/>
      <c r="I99" s="75">
        <v>41413</v>
      </c>
      <c r="J99" s="178" t="s">
        <v>533</v>
      </c>
      <c r="K99" s="178"/>
      <c r="L99" s="178"/>
      <c r="M99" s="77">
        <v>41516</v>
      </c>
      <c r="N99" s="178" t="s">
        <v>515</v>
      </c>
      <c r="O99" s="178"/>
      <c r="P99" s="178"/>
    </row>
    <row r="100" spans="1:16" s="70" customFormat="1" x14ac:dyDescent="0.15">
      <c r="A100" s="181" t="s">
        <v>548</v>
      </c>
      <c r="B100" s="181"/>
      <c r="C100" s="181"/>
      <c r="D100" s="181"/>
      <c r="E100" s="73">
        <v>41307</v>
      </c>
      <c r="F100" s="174" t="s">
        <v>528</v>
      </c>
      <c r="G100" s="174"/>
      <c r="H100" s="174"/>
      <c r="I100" s="75">
        <v>41414</v>
      </c>
      <c r="J100" s="178" t="s">
        <v>534</v>
      </c>
      <c r="K100" s="178"/>
      <c r="L100" s="178"/>
      <c r="M100" s="77">
        <v>41517</v>
      </c>
      <c r="N100" s="178" t="s">
        <v>536</v>
      </c>
      <c r="O100" s="178"/>
      <c r="P100" s="178"/>
    </row>
    <row r="101" spans="1:16" s="70" customFormat="1" x14ac:dyDescent="0.15">
      <c r="A101" s="16" t="s">
        <v>483</v>
      </c>
      <c r="B101" s="170" t="s">
        <v>516</v>
      </c>
      <c r="C101" s="170"/>
      <c r="D101" s="170"/>
      <c r="I101" s="78"/>
      <c r="J101" s="78"/>
      <c r="K101" s="78"/>
      <c r="L101" s="78"/>
      <c r="M101" s="75">
        <v>41518</v>
      </c>
      <c r="N101" s="178" t="s">
        <v>537</v>
      </c>
      <c r="O101" s="178"/>
      <c r="P101" s="178"/>
    </row>
    <row r="102" spans="1:16" s="70" customFormat="1" x14ac:dyDescent="0.15">
      <c r="A102" s="16" t="s">
        <v>484</v>
      </c>
      <c r="B102" s="170" t="s">
        <v>517</v>
      </c>
      <c r="C102" s="170"/>
      <c r="D102" s="170"/>
      <c r="I102" s="74"/>
      <c r="J102" s="74"/>
      <c r="K102" s="74"/>
      <c r="L102" s="74"/>
      <c r="M102" s="75">
        <v>41519</v>
      </c>
      <c r="N102" s="178" t="s">
        <v>538</v>
      </c>
      <c r="O102" s="178"/>
      <c r="P102" s="178"/>
    </row>
    <row r="103" spans="1:16" s="70" customFormat="1" x14ac:dyDescent="0.15">
      <c r="A103" s="16" t="s">
        <v>485</v>
      </c>
      <c r="B103" s="170" t="s">
        <v>518</v>
      </c>
      <c r="C103" s="170"/>
      <c r="D103" s="170"/>
      <c r="I103" s="74"/>
      <c r="J103" s="74"/>
      <c r="K103" s="74"/>
      <c r="L103" s="74"/>
      <c r="M103" s="75">
        <v>41520</v>
      </c>
      <c r="N103" s="178" t="s">
        <v>539</v>
      </c>
      <c r="O103" s="178"/>
      <c r="P103" s="178"/>
    </row>
    <row r="104" spans="1:16" s="70" customFormat="1" x14ac:dyDescent="0.15">
      <c r="A104" s="16" t="s">
        <v>486</v>
      </c>
      <c r="B104" s="170" t="s">
        <v>519</v>
      </c>
      <c r="C104" s="170"/>
      <c r="D104" s="170"/>
      <c r="I104" s="74"/>
      <c r="J104" s="74"/>
      <c r="K104" s="74"/>
      <c r="L104" s="74"/>
    </row>
    <row r="105" spans="1:16" s="70" customFormat="1" x14ac:dyDescent="0.15">
      <c r="A105" s="16" t="s">
        <v>487</v>
      </c>
      <c r="B105" s="170" t="s">
        <v>540</v>
      </c>
      <c r="C105" s="170"/>
      <c r="D105" s="170"/>
      <c r="I105" s="74"/>
      <c r="J105" s="74"/>
      <c r="K105" s="74"/>
      <c r="L105" s="74"/>
    </row>
    <row r="106" spans="1:16" s="70" customFormat="1" x14ac:dyDescent="0.15">
      <c r="A106" s="16" t="s">
        <v>488</v>
      </c>
      <c r="B106" s="170" t="s">
        <v>541</v>
      </c>
      <c r="C106" s="170"/>
      <c r="D106" s="170"/>
      <c r="I106" s="74"/>
      <c r="J106" s="74"/>
      <c r="K106" s="74"/>
      <c r="L106" s="74"/>
    </row>
    <row r="107" spans="1:16" s="70" customFormat="1" x14ac:dyDescent="0.15">
      <c r="I107" s="74"/>
      <c r="J107" s="74"/>
      <c r="K107" s="74"/>
      <c r="L107" s="74"/>
    </row>
    <row r="108" spans="1:16" x14ac:dyDescent="0.15">
      <c r="E108" s="74"/>
      <c r="F108" s="74"/>
      <c r="G108" s="74"/>
      <c r="I108" s="74"/>
      <c r="J108" s="74"/>
      <c r="K108" s="74"/>
      <c r="L108" s="74"/>
    </row>
    <row r="109" spans="1:16" s="70" customFormat="1" x14ac:dyDescent="0.15">
      <c r="A109" s="167" t="s">
        <v>551</v>
      </c>
      <c r="B109" s="168"/>
      <c r="C109" s="168"/>
      <c r="D109" s="168"/>
      <c r="E109" s="168"/>
      <c r="F109" s="168"/>
      <c r="G109" s="168"/>
      <c r="H109" s="168"/>
      <c r="I109" s="168"/>
      <c r="J109" s="168"/>
      <c r="K109" s="168"/>
      <c r="L109" s="168"/>
      <c r="M109" s="168"/>
      <c r="N109" s="168"/>
      <c r="O109" s="168"/>
      <c r="P109" s="168"/>
    </row>
    <row r="110" spans="1:16" s="70" customFormat="1" x14ac:dyDescent="0.15">
      <c r="A110" s="158" t="s">
        <v>552</v>
      </c>
      <c r="B110" s="159"/>
      <c r="C110" s="159"/>
      <c r="D110" s="159"/>
      <c r="E110" s="159"/>
      <c r="F110" s="159"/>
      <c r="G110" s="159"/>
      <c r="H110" s="159"/>
      <c r="I110" s="159"/>
      <c r="J110" s="159"/>
      <c r="K110" s="159"/>
      <c r="L110" s="160"/>
      <c r="M110" s="136" t="s">
        <v>553</v>
      </c>
      <c r="N110" s="136"/>
      <c r="O110" s="136"/>
      <c r="P110" s="136"/>
    </row>
    <row r="111" spans="1:16" s="70" customFormat="1" x14ac:dyDescent="0.15">
      <c r="A111" s="136" t="s">
        <v>27</v>
      </c>
      <c r="B111" s="136"/>
      <c r="C111" s="136"/>
      <c r="D111" s="136"/>
      <c r="E111" s="136" t="s">
        <v>554</v>
      </c>
      <c r="F111" s="136"/>
      <c r="G111" s="136"/>
      <c r="H111" s="136"/>
      <c r="I111" s="136" t="s">
        <v>549</v>
      </c>
      <c r="J111" s="136"/>
      <c r="K111" s="136"/>
      <c r="L111" s="136"/>
      <c r="M111" s="136" t="s">
        <v>27</v>
      </c>
      <c r="N111" s="136"/>
      <c r="O111" s="136"/>
      <c r="P111" s="136"/>
    </row>
    <row r="112" spans="1:16" s="70" customFormat="1" x14ac:dyDescent="0.15">
      <c r="A112" s="129">
        <v>31102</v>
      </c>
      <c r="B112" s="135" t="s">
        <v>369</v>
      </c>
      <c r="C112" s="135"/>
      <c r="D112" s="135"/>
      <c r="E112" s="129">
        <v>31201</v>
      </c>
      <c r="F112" s="135" t="s">
        <v>396</v>
      </c>
      <c r="G112" s="135"/>
      <c r="H112" s="135"/>
      <c r="I112" s="129">
        <v>31401</v>
      </c>
      <c r="J112" s="179" t="s">
        <v>424</v>
      </c>
      <c r="K112" s="179"/>
      <c r="L112" s="179"/>
      <c r="M112" s="129">
        <v>32103</v>
      </c>
      <c r="N112" s="135" t="s">
        <v>450</v>
      </c>
      <c r="O112" s="135"/>
      <c r="P112" s="135"/>
    </row>
    <row r="113" spans="1:16" s="70" customFormat="1" x14ac:dyDescent="0.15">
      <c r="A113" s="129">
        <v>31103</v>
      </c>
      <c r="B113" s="135" t="s">
        <v>370</v>
      </c>
      <c r="C113" s="135"/>
      <c r="D113" s="135"/>
      <c r="E113" s="129">
        <v>31202</v>
      </c>
      <c r="F113" s="135" t="s">
        <v>397</v>
      </c>
      <c r="G113" s="135"/>
      <c r="H113" s="135"/>
      <c r="I113" s="129">
        <v>31402</v>
      </c>
      <c r="J113" s="179" t="s">
        <v>425</v>
      </c>
      <c r="K113" s="179"/>
      <c r="L113" s="179"/>
      <c r="M113" s="129">
        <v>32105</v>
      </c>
      <c r="N113" s="135" t="s">
        <v>451</v>
      </c>
      <c r="O113" s="135"/>
      <c r="P113" s="135"/>
    </row>
    <row r="114" spans="1:16" s="70" customFormat="1" x14ac:dyDescent="0.15">
      <c r="A114" s="129">
        <v>31104</v>
      </c>
      <c r="B114" s="135" t="s">
        <v>371</v>
      </c>
      <c r="C114" s="135"/>
      <c r="D114" s="135"/>
      <c r="E114" s="129">
        <v>31203</v>
      </c>
      <c r="F114" s="135" t="s">
        <v>398</v>
      </c>
      <c r="G114" s="135"/>
      <c r="H114" s="135"/>
      <c r="I114" s="129">
        <v>31403</v>
      </c>
      <c r="J114" s="135" t="s">
        <v>426</v>
      </c>
      <c r="K114" s="135"/>
      <c r="L114" s="135"/>
      <c r="M114" s="129">
        <v>32109</v>
      </c>
      <c r="N114" s="135" t="s">
        <v>452</v>
      </c>
      <c r="O114" s="135"/>
      <c r="P114" s="135"/>
    </row>
    <row r="115" spans="1:16" s="70" customFormat="1" x14ac:dyDescent="0.15">
      <c r="A115" s="129">
        <v>31105</v>
      </c>
      <c r="B115" s="135" t="s">
        <v>372</v>
      </c>
      <c r="C115" s="135"/>
      <c r="D115" s="135"/>
      <c r="E115" s="129">
        <v>31204</v>
      </c>
      <c r="F115" s="135" t="s">
        <v>399</v>
      </c>
      <c r="G115" s="135"/>
      <c r="H115" s="135"/>
      <c r="I115" s="129">
        <v>31404</v>
      </c>
      <c r="J115" s="135" t="s">
        <v>427</v>
      </c>
      <c r="K115" s="135"/>
      <c r="L115" s="135"/>
      <c r="M115" s="129">
        <v>32112</v>
      </c>
      <c r="N115" s="135" t="s">
        <v>453</v>
      </c>
      <c r="O115" s="135"/>
      <c r="P115" s="135"/>
    </row>
    <row r="116" spans="1:16" s="70" customFormat="1" x14ac:dyDescent="0.15">
      <c r="A116" s="129">
        <v>31106</v>
      </c>
      <c r="B116" s="135" t="s">
        <v>373</v>
      </c>
      <c r="C116" s="135"/>
      <c r="D116" s="135"/>
      <c r="E116" s="129">
        <v>31205</v>
      </c>
      <c r="F116" s="135" t="s">
        <v>400</v>
      </c>
      <c r="G116" s="135"/>
      <c r="H116" s="135"/>
      <c r="I116" s="129">
        <v>31405</v>
      </c>
      <c r="J116" s="135" t="s">
        <v>428</v>
      </c>
      <c r="K116" s="135"/>
      <c r="L116" s="135"/>
      <c r="M116" s="136" t="s">
        <v>554</v>
      </c>
      <c r="N116" s="136"/>
      <c r="O116" s="136"/>
      <c r="P116" s="136"/>
    </row>
    <row r="117" spans="1:16" s="70" customFormat="1" x14ac:dyDescent="0.15">
      <c r="A117" s="129">
        <v>31107</v>
      </c>
      <c r="B117" s="135" t="s">
        <v>374</v>
      </c>
      <c r="C117" s="135"/>
      <c r="D117" s="135"/>
      <c r="E117" s="129">
        <v>31206</v>
      </c>
      <c r="F117" s="135" t="s">
        <v>401</v>
      </c>
      <c r="G117" s="135"/>
      <c r="H117" s="135"/>
      <c r="I117" s="129">
        <v>31407</v>
      </c>
      <c r="J117" s="135" t="s">
        <v>429</v>
      </c>
      <c r="K117" s="135"/>
      <c r="L117" s="135"/>
      <c r="M117" s="129">
        <v>32203</v>
      </c>
      <c r="N117" s="135" t="s">
        <v>454</v>
      </c>
      <c r="O117" s="135"/>
      <c r="P117" s="135"/>
    </row>
    <row r="118" spans="1:16" s="70" customFormat="1" x14ac:dyDescent="0.15">
      <c r="A118" s="129">
        <v>31108</v>
      </c>
      <c r="B118" s="135" t="s">
        <v>375</v>
      </c>
      <c r="C118" s="135"/>
      <c r="D118" s="135"/>
      <c r="E118" s="129">
        <v>31207</v>
      </c>
      <c r="F118" s="135" t="s">
        <v>402</v>
      </c>
      <c r="G118" s="135"/>
      <c r="H118" s="135"/>
      <c r="I118" s="129">
        <v>31408</v>
      </c>
      <c r="J118" s="135" t="s">
        <v>430</v>
      </c>
      <c r="K118" s="135"/>
      <c r="L118" s="135"/>
      <c r="M118" s="129">
        <v>32205</v>
      </c>
      <c r="N118" s="135" t="s">
        <v>455</v>
      </c>
      <c r="O118" s="135"/>
      <c r="P118" s="135"/>
    </row>
    <row r="119" spans="1:16" s="70" customFormat="1" x14ac:dyDescent="0.15">
      <c r="A119" s="129">
        <v>31109</v>
      </c>
      <c r="B119" s="135" t="s">
        <v>376</v>
      </c>
      <c r="C119" s="135"/>
      <c r="D119" s="135"/>
      <c r="E119" s="129">
        <v>31208</v>
      </c>
      <c r="F119" s="135" t="s">
        <v>403</v>
      </c>
      <c r="G119" s="135"/>
      <c r="H119" s="135"/>
      <c r="I119" s="129">
        <v>31409</v>
      </c>
      <c r="J119" s="135" t="s">
        <v>431</v>
      </c>
      <c r="K119" s="135"/>
      <c r="L119" s="135"/>
      <c r="M119" s="129">
        <v>32206</v>
      </c>
      <c r="N119" s="135" t="s">
        <v>456</v>
      </c>
      <c r="O119" s="135"/>
      <c r="P119" s="135"/>
    </row>
    <row r="120" spans="1:16" s="70" customFormat="1" x14ac:dyDescent="0.15">
      <c r="A120" s="129">
        <v>31110</v>
      </c>
      <c r="B120" s="135" t="s">
        <v>377</v>
      </c>
      <c r="C120" s="135"/>
      <c r="D120" s="135"/>
      <c r="E120" s="129">
        <v>31209</v>
      </c>
      <c r="F120" s="135" t="s">
        <v>404</v>
      </c>
      <c r="G120" s="135"/>
      <c r="H120" s="135"/>
      <c r="I120" s="129">
        <v>31410</v>
      </c>
      <c r="J120" s="135" t="s">
        <v>432</v>
      </c>
      <c r="K120" s="135"/>
      <c r="L120" s="135"/>
      <c r="M120" s="129">
        <v>32208</v>
      </c>
      <c r="N120" s="135" t="s">
        <v>457</v>
      </c>
      <c r="O120" s="135"/>
      <c r="P120" s="135"/>
    </row>
    <row r="121" spans="1:16" s="70" customFormat="1" x14ac:dyDescent="0.15">
      <c r="A121" s="129">
        <v>31111</v>
      </c>
      <c r="B121" s="135" t="s">
        <v>378</v>
      </c>
      <c r="C121" s="135"/>
      <c r="D121" s="135"/>
      <c r="E121" s="129">
        <v>31210</v>
      </c>
      <c r="F121" s="135" t="s">
        <v>405</v>
      </c>
      <c r="G121" s="135"/>
      <c r="H121" s="135"/>
      <c r="I121" s="129">
        <v>31411</v>
      </c>
      <c r="J121" s="135" t="s">
        <v>433</v>
      </c>
      <c r="K121" s="135"/>
      <c r="L121" s="135"/>
      <c r="M121" s="136" t="s">
        <v>549</v>
      </c>
      <c r="N121" s="136"/>
      <c r="O121" s="136"/>
      <c r="P121" s="136"/>
    </row>
    <row r="122" spans="1:16" s="70" customFormat="1" x14ac:dyDescent="0.15">
      <c r="A122" s="129">
        <v>31112</v>
      </c>
      <c r="B122" s="135" t="s">
        <v>379</v>
      </c>
      <c r="C122" s="135"/>
      <c r="D122" s="135"/>
      <c r="E122" s="129">
        <v>31211</v>
      </c>
      <c r="F122" s="135" t="s">
        <v>406</v>
      </c>
      <c r="G122" s="135"/>
      <c r="H122" s="135"/>
      <c r="I122" s="129">
        <v>31412</v>
      </c>
      <c r="J122" s="135" t="s">
        <v>434</v>
      </c>
      <c r="K122" s="135"/>
      <c r="L122" s="135"/>
      <c r="M122" s="129">
        <v>32305</v>
      </c>
      <c r="N122" s="137" t="s">
        <v>660</v>
      </c>
      <c r="O122" s="138"/>
      <c r="P122" s="139"/>
    </row>
    <row r="123" spans="1:16" s="70" customFormat="1" x14ac:dyDescent="0.15">
      <c r="A123" s="129">
        <v>31113</v>
      </c>
      <c r="B123" s="135" t="s">
        <v>380</v>
      </c>
      <c r="C123" s="135"/>
      <c r="D123" s="135"/>
      <c r="E123" s="129">
        <v>31212</v>
      </c>
      <c r="F123" s="135" t="s">
        <v>407</v>
      </c>
      <c r="G123" s="135"/>
      <c r="H123" s="135"/>
      <c r="I123" s="129">
        <v>31413</v>
      </c>
      <c r="J123" s="135" t="s">
        <v>661</v>
      </c>
      <c r="K123" s="135"/>
      <c r="L123" s="135"/>
      <c r="M123" s="136" t="s">
        <v>209</v>
      </c>
      <c r="N123" s="136"/>
      <c r="O123" s="136"/>
      <c r="P123" s="136"/>
    </row>
    <row r="124" spans="1:16" s="70" customFormat="1" x14ac:dyDescent="0.15">
      <c r="A124" s="129">
        <v>31114</v>
      </c>
      <c r="B124" s="135" t="s">
        <v>381</v>
      </c>
      <c r="C124" s="135"/>
      <c r="D124" s="135"/>
      <c r="E124" s="129">
        <v>31214</v>
      </c>
      <c r="F124" s="135" t="s">
        <v>408</v>
      </c>
      <c r="G124" s="135"/>
      <c r="H124" s="135"/>
      <c r="I124" s="129">
        <v>31414</v>
      </c>
      <c r="J124" s="135" t="s">
        <v>662</v>
      </c>
      <c r="K124" s="135"/>
      <c r="L124" s="135"/>
      <c r="M124" s="129">
        <v>32402</v>
      </c>
      <c r="N124" s="135" t="s">
        <v>458</v>
      </c>
      <c r="O124" s="135"/>
      <c r="P124" s="135"/>
    </row>
    <row r="125" spans="1:16" s="70" customFormat="1" x14ac:dyDescent="0.15">
      <c r="A125" s="129">
        <v>31115</v>
      </c>
      <c r="B125" s="135" t="s">
        <v>382</v>
      </c>
      <c r="C125" s="135"/>
      <c r="D125" s="135"/>
      <c r="E125" s="129">
        <v>31215</v>
      </c>
      <c r="F125" s="135" t="s">
        <v>409</v>
      </c>
      <c r="G125" s="135"/>
      <c r="H125" s="135"/>
      <c r="I125" s="129">
        <v>31415</v>
      </c>
      <c r="J125" s="135" t="s">
        <v>663</v>
      </c>
      <c r="K125" s="135"/>
      <c r="L125" s="135"/>
      <c r="M125" s="136" t="s">
        <v>555</v>
      </c>
      <c r="N125" s="136"/>
      <c r="O125" s="136"/>
      <c r="P125" s="136"/>
    </row>
    <row r="126" spans="1:16" s="70" customFormat="1" x14ac:dyDescent="0.15">
      <c r="A126" s="129">
        <v>31116</v>
      </c>
      <c r="B126" s="135" t="s">
        <v>383</v>
      </c>
      <c r="C126" s="135"/>
      <c r="D126" s="135"/>
      <c r="E126" s="129">
        <v>31216</v>
      </c>
      <c r="F126" s="135" t="s">
        <v>664</v>
      </c>
      <c r="G126" s="135"/>
      <c r="H126" s="135"/>
      <c r="I126" s="136" t="s">
        <v>555</v>
      </c>
      <c r="J126" s="136"/>
      <c r="K126" s="136"/>
      <c r="L126" s="136"/>
      <c r="M126" s="129">
        <v>32502</v>
      </c>
      <c r="N126" s="135" t="s">
        <v>459</v>
      </c>
      <c r="O126" s="135"/>
      <c r="P126" s="135"/>
    </row>
    <row r="127" spans="1:16" s="70" customFormat="1" x14ac:dyDescent="0.15">
      <c r="A127" s="129">
        <v>31117</v>
      </c>
      <c r="B127" s="135" t="s">
        <v>384</v>
      </c>
      <c r="C127" s="135"/>
      <c r="D127" s="135"/>
      <c r="E127" s="129">
        <v>31218</v>
      </c>
      <c r="F127" s="135" t="s">
        <v>665</v>
      </c>
      <c r="G127" s="135"/>
      <c r="H127" s="135"/>
      <c r="I127" s="129">
        <v>31501</v>
      </c>
      <c r="J127" s="135" t="s">
        <v>435</v>
      </c>
      <c r="K127" s="135"/>
      <c r="L127" s="135"/>
      <c r="M127" s="129">
        <v>32504</v>
      </c>
      <c r="N127" s="135" t="s">
        <v>460</v>
      </c>
      <c r="O127" s="135"/>
      <c r="P127" s="135"/>
    </row>
    <row r="128" spans="1:16" s="70" customFormat="1" x14ac:dyDescent="0.15">
      <c r="A128" s="129">
        <v>31118</v>
      </c>
      <c r="B128" s="135" t="s">
        <v>385</v>
      </c>
      <c r="C128" s="135"/>
      <c r="D128" s="135"/>
      <c r="E128" s="136" t="s">
        <v>209</v>
      </c>
      <c r="F128" s="136"/>
      <c r="G128" s="136"/>
      <c r="H128" s="136"/>
      <c r="I128" s="129">
        <v>31503</v>
      </c>
      <c r="J128" s="135" t="s">
        <v>436</v>
      </c>
      <c r="K128" s="135"/>
      <c r="L128" s="135"/>
      <c r="M128" s="129">
        <v>32505</v>
      </c>
      <c r="N128" s="135" t="s">
        <v>461</v>
      </c>
      <c r="O128" s="135"/>
      <c r="P128" s="135"/>
    </row>
    <row r="129" spans="1:16" s="70" customFormat="1" x14ac:dyDescent="0.15">
      <c r="A129" s="129">
        <v>31119</v>
      </c>
      <c r="B129" s="135" t="s">
        <v>386</v>
      </c>
      <c r="C129" s="135"/>
      <c r="D129" s="135"/>
      <c r="E129" s="129">
        <v>31301</v>
      </c>
      <c r="F129" s="135" t="s">
        <v>410</v>
      </c>
      <c r="G129" s="135"/>
      <c r="H129" s="135"/>
      <c r="I129" s="129">
        <v>31504</v>
      </c>
      <c r="J129" s="135" t="s">
        <v>437</v>
      </c>
      <c r="K129" s="135"/>
      <c r="L129" s="135"/>
      <c r="M129" s="129">
        <v>32506</v>
      </c>
      <c r="N129" s="135" t="s">
        <v>462</v>
      </c>
      <c r="O129" s="135"/>
      <c r="P129" s="135"/>
    </row>
    <row r="130" spans="1:16" s="70" customFormat="1" x14ac:dyDescent="0.15">
      <c r="A130" s="129">
        <v>31120</v>
      </c>
      <c r="B130" s="135" t="s">
        <v>387</v>
      </c>
      <c r="C130" s="135"/>
      <c r="D130" s="135"/>
      <c r="E130" s="129">
        <v>31302</v>
      </c>
      <c r="F130" s="135" t="s">
        <v>411</v>
      </c>
      <c r="G130" s="135"/>
      <c r="H130" s="135"/>
      <c r="I130" s="129">
        <v>31505</v>
      </c>
      <c r="J130" s="135" t="s">
        <v>438</v>
      </c>
      <c r="K130" s="135"/>
      <c r="L130" s="135"/>
      <c r="M130" s="129">
        <v>32507</v>
      </c>
      <c r="N130" s="135" t="s">
        <v>463</v>
      </c>
      <c r="O130" s="135"/>
      <c r="P130" s="135"/>
    </row>
    <row r="131" spans="1:16" s="70" customFormat="1" x14ac:dyDescent="0.15">
      <c r="A131" s="129">
        <v>31121</v>
      </c>
      <c r="B131" s="135" t="s">
        <v>388</v>
      </c>
      <c r="C131" s="135"/>
      <c r="D131" s="135"/>
      <c r="E131" s="129">
        <v>31303</v>
      </c>
      <c r="F131" s="135" t="s">
        <v>412</v>
      </c>
      <c r="G131" s="135"/>
      <c r="H131" s="135"/>
      <c r="I131" s="129">
        <v>31506</v>
      </c>
      <c r="J131" s="135" t="s">
        <v>439</v>
      </c>
      <c r="K131" s="135"/>
      <c r="L131" s="135"/>
      <c r="M131" s="136" t="s">
        <v>548</v>
      </c>
      <c r="N131" s="136"/>
      <c r="O131" s="136"/>
      <c r="P131" s="136"/>
    </row>
    <row r="132" spans="1:16" s="70" customFormat="1" x14ac:dyDescent="0.15">
      <c r="A132" s="129">
        <v>31122</v>
      </c>
      <c r="B132" s="135" t="s">
        <v>389</v>
      </c>
      <c r="C132" s="135"/>
      <c r="D132" s="135"/>
      <c r="E132" s="129">
        <v>31304</v>
      </c>
      <c r="F132" s="135" t="s">
        <v>413</v>
      </c>
      <c r="G132" s="135"/>
      <c r="H132" s="135"/>
      <c r="I132" s="129">
        <v>31507</v>
      </c>
      <c r="J132" s="135" t="s">
        <v>440</v>
      </c>
      <c r="K132" s="135"/>
      <c r="L132" s="135"/>
      <c r="M132" s="129">
        <v>32603</v>
      </c>
      <c r="N132" s="135" t="s">
        <v>465</v>
      </c>
      <c r="O132" s="135"/>
      <c r="P132" s="135"/>
    </row>
    <row r="133" spans="1:16" s="70" customFormat="1" x14ac:dyDescent="0.15">
      <c r="A133" s="129">
        <v>31123</v>
      </c>
      <c r="B133" s="135" t="s">
        <v>390</v>
      </c>
      <c r="C133" s="135"/>
      <c r="D133" s="135"/>
      <c r="E133" s="129">
        <v>31305</v>
      </c>
      <c r="F133" s="135" t="s">
        <v>414</v>
      </c>
      <c r="G133" s="135"/>
      <c r="H133" s="135"/>
      <c r="I133" s="129">
        <v>31508</v>
      </c>
      <c r="J133" s="135" t="s">
        <v>441</v>
      </c>
      <c r="K133" s="135"/>
      <c r="L133" s="135"/>
      <c r="M133" s="130"/>
      <c r="N133" s="130"/>
      <c r="O133" s="130"/>
      <c r="P133" s="130"/>
    </row>
    <row r="134" spans="1:16" s="70" customFormat="1" x14ac:dyDescent="0.15">
      <c r="A134" s="129">
        <v>31124</v>
      </c>
      <c r="B134" s="135" t="s">
        <v>391</v>
      </c>
      <c r="C134" s="135"/>
      <c r="D134" s="135"/>
      <c r="E134" s="129">
        <v>31306</v>
      </c>
      <c r="F134" s="135" t="s">
        <v>415</v>
      </c>
      <c r="G134" s="135"/>
      <c r="H134" s="135"/>
      <c r="I134" s="129">
        <v>31510</v>
      </c>
      <c r="J134" s="135" t="s">
        <v>442</v>
      </c>
      <c r="K134" s="135"/>
      <c r="L134" s="135"/>
      <c r="M134" s="130"/>
      <c r="N134" s="130"/>
      <c r="O134" s="130"/>
      <c r="P134" s="130"/>
    </row>
    <row r="135" spans="1:16" s="70" customFormat="1" x14ac:dyDescent="0.15">
      <c r="A135" s="129">
        <v>31125</v>
      </c>
      <c r="B135" s="135" t="s">
        <v>392</v>
      </c>
      <c r="C135" s="135"/>
      <c r="D135" s="135"/>
      <c r="E135" s="129">
        <v>31307</v>
      </c>
      <c r="F135" s="135" t="s">
        <v>416</v>
      </c>
      <c r="G135" s="135"/>
      <c r="H135" s="135"/>
      <c r="I135" s="129">
        <v>31511</v>
      </c>
      <c r="J135" s="135" t="s">
        <v>443</v>
      </c>
      <c r="K135" s="135"/>
      <c r="L135" s="135"/>
      <c r="M135" s="130"/>
      <c r="N135" s="130"/>
      <c r="O135" s="130"/>
      <c r="P135" s="130"/>
    </row>
    <row r="136" spans="1:16" s="70" customFormat="1" x14ac:dyDescent="0.15">
      <c r="A136" s="129">
        <v>31126</v>
      </c>
      <c r="B136" s="135" t="s">
        <v>393</v>
      </c>
      <c r="C136" s="135"/>
      <c r="D136" s="135"/>
      <c r="E136" s="129">
        <v>31308</v>
      </c>
      <c r="F136" s="135" t="s">
        <v>417</v>
      </c>
      <c r="G136" s="135"/>
      <c r="H136" s="135"/>
      <c r="I136" s="129">
        <v>31512</v>
      </c>
      <c r="J136" s="135" t="s">
        <v>444</v>
      </c>
      <c r="K136" s="135"/>
      <c r="L136" s="135"/>
      <c r="M136" s="130"/>
      <c r="N136" s="130"/>
      <c r="O136" s="130"/>
      <c r="P136" s="130"/>
    </row>
    <row r="137" spans="1:16" s="70" customFormat="1" x14ac:dyDescent="0.15">
      <c r="A137" s="129">
        <v>31127</v>
      </c>
      <c r="B137" s="135" t="s">
        <v>394</v>
      </c>
      <c r="C137" s="135"/>
      <c r="D137" s="135"/>
      <c r="E137" s="129">
        <v>31309</v>
      </c>
      <c r="F137" s="135" t="s">
        <v>418</v>
      </c>
      <c r="G137" s="135"/>
      <c r="H137" s="135"/>
      <c r="I137" s="129">
        <v>31513</v>
      </c>
      <c r="J137" s="135" t="s">
        <v>445</v>
      </c>
      <c r="K137" s="135"/>
      <c r="L137" s="135"/>
      <c r="M137" s="130"/>
      <c r="N137" s="130"/>
      <c r="O137" s="130"/>
      <c r="P137" s="130"/>
    </row>
    <row r="138" spans="1:16" s="70" customFormat="1" x14ac:dyDescent="0.15">
      <c r="A138" s="129">
        <v>31128</v>
      </c>
      <c r="B138" s="135" t="s">
        <v>395</v>
      </c>
      <c r="C138" s="135"/>
      <c r="D138" s="135"/>
      <c r="E138" s="129">
        <v>31310</v>
      </c>
      <c r="F138" s="135" t="s">
        <v>419</v>
      </c>
      <c r="G138" s="135"/>
      <c r="H138" s="135"/>
      <c r="I138" s="129">
        <v>31514</v>
      </c>
      <c r="J138" s="135" t="s">
        <v>446</v>
      </c>
      <c r="K138" s="135"/>
      <c r="L138" s="135"/>
      <c r="M138" s="130"/>
      <c r="N138" s="130"/>
      <c r="O138" s="130"/>
      <c r="P138" s="130"/>
    </row>
    <row r="139" spans="1:16" s="70" customFormat="1" x14ac:dyDescent="0.15">
      <c r="A139" s="136" t="s">
        <v>548</v>
      </c>
      <c r="B139" s="136"/>
      <c r="C139" s="136"/>
      <c r="D139" s="136"/>
      <c r="E139" s="129">
        <v>31311</v>
      </c>
      <c r="F139" s="135" t="s">
        <v>420</v>
      </c>
      <c r="G139" s="135"/>
      <c r="H139" s="135"/>
      <c r="I139" s="129">
        <v>31515</v>
      </c>
      <c r="J139" s="135" t="s">
        <v>464</v>
      </c>
      <c r="K139" s="135"/>
      <c r="L139" s="135"/>
      <c r="M139" s="130"/>
      <c r="N139" s="130"/>
      <c r="O139" s="130"/>
      <c r="P139" s="130"/>
    </row>
    <row r="140" spans="1:16" s="70" customFormat="1" x14ac:dyDescent="0.15">
      <c r="A140" s="129">
        <v>31602</v>
      </c>
      <c r="B140" s="135" t="s">
        <v>447</v>
      </c>
      <c r="C140" s="135"/>
      <c r="D140" s="135"/>
      <c r="E140" s="129">
        <v>31312</v>
      </c>
      <c r="F140" s="135" t="s">
        <v>421</v>
      </c>
      <c r="G140" s="135"/>
      <c r="H140" s="135"/>
      <c r="I140" s="130"/>
      <c r="J140" s="130"/>
      <c r="K140" s="130"/>
      <c r="L140" s="130"/>
      <c r="M140" s="130"/>
      <c r="N140" s="130"/>
      <c r="O140" s="130"/>
      <c r="P140" s="130"/>
    </row>
    <row r="141" spans="1:16" s="70" customFormat="1" x14ac:dyDescent="0.15">
      <c r="A141" s="129">
        <v>31603</v>
      </c>
      <c r="B141" s="135" t="s">
        <v>448</v>
      </c>
      <c r="C141" s="135"/>
      <c r="D141" s="135"/>
      <c r="E141" s="129">
        <v>31313</v>
      </c>
      <c r="F141" s="135" t="s">
        <v>422</v>
      </c>
      <c r="G141" s="135"/>
      <c r="H141" s="135"/>
      <c r="I141" s="130"/>
      <c r="J141" s="130"/>
      <c r="K141" s="130"/>
      <c r="L141" s="130"/>
      <c r="M141" s="130"/>
      <c r="N141" s="130"/>
      <c r="O141" s="130"/>
      <c r="P141" s="130"/>
    </row>
    <row r="142" spans="1:16" s="70" customFormat="1" x14ac:dyDescent="0.15">
      <c r="A142" s="129">
        <v>31604</v>
      </c>
      <c r="B142" s="135" t="s">
        <v>449</v>
      </c>
      <c r="C142" s="135"/>
      <c r="D142" s="135"/>
      <c r="E142" s="129">
        <v>31314</v>
      </c>
      <c r="F142" s="135" t="s">
        <v>423</v>
      </c>
      <c r="G142" s="135"/>
      <c r="H142" s="135"/>
      <c r="I142" s="130"/>
      <c r="J142" s="130"/>
      <c r="K142" s="130"/>
      <c r="L142" s="130"/>
      <c r="M142" s="130"/>
      <c r="N142" s="130"/>
      <c r="O142" s="130"/>
      <c r="P142" s="130"/>
    </row>
    <row r="143" spans="1:16" s="70" customFormat="1" x14ac:dyDescent="0.15">
      <c r="A143" s="130"/>
      <c r="B143" s="130"/>
      <c r="C143" s="130"/>
      <c r="D143" s="130"/>
      <c r="E143" s="130"/>
      <c r="F143" s="130"/>
      <c r="G143" s="130"/>
      <c r="H143" s="130"/>
      <c r="I143" s="130"/>
      <c r="J143" s="130"/>
      <c r="K143" s="130"/>
      <c r="L143" s="130"/>
      <c r="M143" s="130"/>
      <c r="N143" s="130"/>
      <c r="O143" s="130"/>
      <c r="P143" s="130"/>
    </row>
    <row r="144" spans="1:16" s="70" customFormat="1" x14ac:dyDescent="0.15">
      <c r="A144" s="187" t="s">
        <v>544</v>
      </c>
      <c r="B144" s="187"/>
      <c r="C144" s="187"/>
      <c r="D144" s="187"/>
      <c r="E144" s="130"/>
      <c r="F144" s="130"/>
      <c r="G144" s="130"/>
      <c r="H144" s="130"/>
      <c r="I144" s="130"/>
      <c r="J144" s="130"/>
      <c r="K144" s="130"/>
      <c r="L144" s="130"/>
      <c r="M144" s="130"/>
      <c r="N144" s="130"/>
      <c r="O144" s="130"/>
      <c r="P144" s="130"/>
    </row>
    <row r="145" spans="1:16" s="70" customFormat="1" x14ac:dyDescent="0.15">
      <c r="A145" s="129">
        <v>33101</v>
      </c>
      <c r="B145" s="180" t="s">
        <v>520</v>
      </c>
      <c r="C145" s="180"/>
      <c r="D145" s="180"/>
      <c r="E145" s="130"/>
      <c r="F145" s="130"/>
      <c r="G145" s="130"/>
      <c r="H145" s="130"/>
      <c r="I145" s="130"/>
      <c r="J145" s="130"/>
      <c r="K145" s="130"/>
      <c r="L145" s="130"/>
      <c r="M145" s="130"/>
      <c r="N145" s="130"/>
      <c r="O145" s="130"/>
      <c r="P145" s="130"/>
    </row>
    <row r="146" spans="1:16" s="70" customFormat="1" x14ac:dyDescent="0.15">
      <c r="A146" s="129">
        <v>33102</v>
      </c>
      <c r="B146" s="180" t="s">
        <v>521</v>
      </c>
      <c r="C146" s="180"/>
      <c r="D146" s="180"/>
      <c r="E146" s="130"/>
      <c r="F146" s="130"/>
      <c r="G146" s="130"/>
      <c r="H146" s="130"/>
      <c r="I146" s="130"/>
      <c r="J146" s="130"/>
      <c r="K146" s="130"/>
      <c r="L146" s="130"/>
      <c r="M146" s="130"/>
      <c r="N146" s="130"/>
      <c r="O146" s="130"/>
      <c r="P146" s="130"/>
    </row>
    <row r="147" spans="1:16" s="70" customFormat="1" x14ac:dyDescent="0.15">
      <c r="A147" s="129">
        <v>33103</v>
      </c>
      <c r="B147" s="180" t="s">
        <v>522</v>
      </c>
      <c r="C147" s="180"/>
      <c r="D147" s="180"/>
      <c r="E147" s="130"/>
      <c r="F147" s="130"/>
      <c r="G147" s="130"/>
      <c r="H147" s="130"/>
      <c r="I147" s="130"/>
      <c r="J147" s="130"/>
      <c r="K147" s="130"/>
      <c r="L147" s="130"/>
      <c r="M147" s="130"/>
      <c r="N147" s="130"/>
      <c r="O147" s="130"/>
      <c r="P147" s="130"/>
    </row>
    <row r="148" spans="1:16" s="70" customFormat="1" x14ac:dyDescent="0.15">
      <c r="A148" s="129">
        <v>33202</v>
      </c>
      <c r="B148" s="180" t="s">
        <v>523</v>
      </c>
      <c r="C148" s="180"/>
      <c r="D148" s="180"/>
      <c r="E148" s="130"/>
      <c r="F148" s="130"/>
      <c r="G148" s="130"/>
      <c r="H148" s="130"/>
      <c r="I148" s="130"/>
      <c r="J148" s="130"/>
      <c r="K148" s="130"/>
      <c r="L148" s="130"/>
      <c r="M148" s="130"/>
      <c r="N148" s="130"/>
      <c r="O148" s="130"/>
      <c r="P148" s="130"/>
    </row>
    <row r="149" spans="1:16" s="70" customFormat="1" x14ac:dyDescent="0.15">
      <c r="A149" s="129">
        <v>33301</v>
      </c>
      <c r="B149" s="180" t="s">
        <v>524</v>
      </c>
      <c r="C149" s="180"/>
      <c r="D149" s="180"/>
      <c r="E149" s="130"/>
      <c r="F149" s="130"/>
      <c r="G149" s="130"/>
      <c r="H149" s="130"/>
      <c r="I149" s="130"/>
      <c r="J149" s="130"/>
      <c r="K149" s="130"/>
      <c r="L149" s="130"/>
      <c r="M149" s="130"/>
      <c r="N149" s="130"/>
      <c r="O149" s="130"/>
      <c r="P149" s="130"/>
    </row>
    <row r="150" spans="1:16" s="70" customFormat="1" x14ac:dyDescent="0.15">
      <c r="A150" s="129">
        <v>33302</v>
      </c>
      <c r="B150" s="180" t="s">
        <v>525</v>
      </c>
      <c r="C150" s="180"/>
      <c r="D150" s="180"/>
      <c r="E150" s="130"/>
      <c r="F150" s="130"/>
      <c r="G150" s="130"/>
      <c r="H150" s="130"/>
      <c r="I150" s="130"/>
      <c r="J150" s="130"/>
      <c r="K150" s="130"/>
      <c r="L150" s="130"/>
      <c r="M150" s="130"/>
      <c r="N150" s="130"/>
      <c r="O150" s="130"/>
      <c r="P150" s="130"/>
    </row>
    <row r="151" spans="1:16" s="70" customFormat="1" x14ac:dyDescent="0.15">
      <c r="A151" s="131">
        <v>33501</v>
      </c>
      <c r="B151" s="180" t="s">
        <v>542</v>
      </c>
      <c r="C151" s="180"/>
      <c r="D151" s="180"/>
      <c r="E151" s="130"/>
      <c r="F151" s="130"/>
      <c r="G151" s="130"/>
      <c r="H151" s="130"/>
      <c r="I151" s="130"/>
      <c r="J151" s="130"/>
      <c r="K151" s="130"/>
      <c r="L151" s="130"/>
      <c r="M151" s="130"/>
      <c r="N151" s="130"/>
      <c r="O151" s="130"/>
      <c r="P151" s="130"/>
    </row>
    <row r="152" spans="1:16" s="70" customFormat="1" x14ac:dyDescent="0.15">
      <c r="A152" s="130"/>
      <c r="B152" s="130"/>
      <c r="C152" s="130"/>
      <c r="D152" s="130"/>
      <c r="E152" s="130"/>
      <c r="F152" s="130"/>
      <c r="G152" s="130"/>
      <c r="H152" s="130"/>
      <c r="I152" s="130"/>
      <c r="J152" s="130"/>
      <c r="K152" s="130"/>
      <c r="L152" s="130"/>
      <c r="M152" s="130"/>
      <c r="N152" s="130"/>
      <c r="O152" s="130"/>
      <c r="P152" s="130"/>
    </row>
    <row r="153" spans="1:16" s="70" customFormat="1" x14ac:dyDescent="0.15">
      <c r="A153" s="187" t="s">
        <v>556</v>
      </c>
      <c r="B153" s="187"/>
      <c r="C153" s="187"/>
      <c r="D153" s="187"/>
      <c r="E153" s="130"/>
      <c r="F153" s="130"/>
      <c r="G153" s="130"/>
      <c r="H153" s="130"/>
      <c r="I153" s="130"/>
      <c r="J153" s="130"/>
      <c r="K153" s="130"/>
      <c r="L153" s="130"/>
      <c r="M153" s="130"/>
      <c r="N153" s="130"/>
      <c r="O153" s="130"/>
      <c r="P153" s="130"/>
    </row>
    <row r="154" spans="1:16" s="70" customFormat="1" x14ac:dyDescent="0.15">
      <c r="A154" s="136" t="s">
        <v>557</v>
      </c>
      <c r="B154" s="136"/>
      <c r="C154" s="136"/>
      <c r="D154" s="136"/>
      <c r="E154" s="130"/>
      <c r="F154" s="130"/>
      <c r="G154" s="130"/>
      <c r="H154" s="130"/>
      <c r="I154" s="130"/>
      <c r="J154" s="130"/>
      <c r="K154" s="130"/>
      <c r="L154" s="130"/>
      <c r="M154" s="130"/>
      <c r="N154" s="130"/>
      <c r="O154" s="130"/>
      <c r="P154" s="130"/>
    </row>
    <row r="155" spans="1:16" s="70" customFormat="1" x14ac:dyDescent="0.15">
      <c r="A155" s="129">
        <v>61101</v>
      </c>
      <c r="B155" s="175" t="s">
        <v>469</v>
      </c>
      <c r="C155" s="176"/>
      <c r="D155" s="177"/>
      <c r="E155" s="130"/>
      <c r="F155" s="130"/>
      <c r="G155" s="130"/>
      <c r="H155" s="130"/>
      <c r="I155" s="130"/>
      <c r="J155" s="130"/>
      <c r="K155" s="130"/>
      <c r="L155" s="130"/>
      <c r="M155" s="130"/>
      <c r="N155" s="130"/>
      <c r="O155" s="130"/>
      <c r="P155" s="130"/>
    </row>
    <row r="156" spans="1:16" s="70" customFormat="1" x14ac:dyDescent="0.15">
      <c r="A156" s="129">
        <v>61103</v>
      </c>
      <c r="B156" s="175" t="s">
        <v>560</v>
      </c>
      <c r="C156" s="176"/>
      <c r="D156" s="177"/>
      <c r="E156" s="130"/>
      <c r="F156" s="130"/>
      <c r="G156" s="130"/>
      <c r="H156" s="130"/>
      <c r="I156" s="130"/>
      <c r="J156" s="130"/>
      <c r="K156" s="130"/>
      <c r="L156" s="130"/>
      <c r="M156" s="130"/>
      <c r="N156" s="130"/>
      <c r="O156" s="130"/>
      <c r="P156" s="130"/>
    </row>
    <row r="157" spans="1:16" s="70" customFormat="1" x14ac:dyDescent="0.15">
      <c r="A157" s="129">
        <v>61104</v>
      </c>
      <c r="B157" s="175" t="s">
        <v>561</v>
      </c>
      <c r="C157" s="176"/>
      <c r="D157" s="177"/>
      <c r="E157" s="130"/>
      <c r="F157" s="130"/>
      <c r="G157" s="130"/>
      <c r="H157" s="130"/>
      <c r="I157" s="130"/>
      <c r="J157" s="130"/>
      <c r="K157" s="130"/>
      <c r="L157" s="130"/>
      <c r="M157" s="130"/>
      <c r="N157" s="130"/>
      <c r="O157" s="130"/>
      <c r="P157" s="130"/>
    </row>
    <row r="158" spans="1:16" s="70" customFormat="1" x14ac:dyDescent="0.15">
      <c r="A158" s="129">
        <v>61105</v>
      </c>
      <c r="B158" s="175" t="s">
        <v>470</v>
      </c>
      <c r="C158" s="176"/>
      <c r="D158" s="177"/>
      <c r="E158" s="130"/>
      <c r="F158" s="130"/>
      <c r="G158" s="130"/>
      <c r="H158" s="130"/>
      <c r="I158" s="130"/>
      <c r="J158" s="130"/>
      <c r="K158" s="130"/>
      <c r="L158" s="130"/>
      <c r="M158" s="130"/>
      <c r="N158" s="130"/>
      <c r="O158" s="130"/>
      <c r="P158" s="130"/>
    </row>
    <row r="159" spans="1:16" s="70" customFormat="1" x14ac:dyDescent="0.15">
      <c r="A159" s="129">
        <v>61106</v>
      </c>
      <c r="B159" s="175" t="s">
        <v>466</v>
      </c>
      <c r="C159" s="176"/>
      <c r="D159" s="177"/>
      <c r="E159" s="130"/>
      <c r="F159" s="130"/>
      <c r="G159" s="130"/>
      <c r="H159" s="130"/>
      <c r="I159" s="130"/>
      <c r="J159" s="130"/>
      <c r="K159" s="130"/>
      <c r="L159" s="130"/>
      <c r="M159" s="130"/>
      <c r="N159" s="130"/>
      <c r="O159" s="130"/>
      <c r="P159" s="130"/>
    </row>
    <row r="160" spans="1:16" s="70" customFormat="1" x14ac:dyDescent="0.15">
      <c r="A160" s="129">
        <v>61401</v>
      </c>
      <c r="B160" s="175" t="s">
        <v>562</v>
      </c>
      <c r="C160" s="176"/>
      <c r="D160" s="177"/>
      <c r="E160" s="130"/>
      <c r="F160" s="130"/>
      <c r="G160" s="130"/>
      <c r="H160" s="130"/>
      <c r="I160" s="130"/>
      <c r="J160" s="130"/>
      <c r="K160" s="130"/>
      <c r="L160" s="130"/>
      <c r="M160" s="130"/>
      <c r="N160" s="130"/>
      <c r="O160" s="130"/>
      <c r="P160" s="130"/>
    </row>
    <row r="161" spans="1:16" s="70" customFormat="1" x14ac:dyDescent="0.15">
      <c r="A161" s="129">
        <v>61402</v>
      </c>
      <c r="B161" s="175" t="s">
        <v>467</v>
      </c>
      <c r="C161" s="176"/>
      <c r="D161" s="177"/>
      <c r="E161" s="130"/>
      <c r="F161" s="130"/>
      <c r="G161" s="130"/>
      <c r="H161" s="130"/>
      <c r="I161" s="130"/>
      <c r="J161" s="130"/>
      <c r="K161" s="130"/>
      <c r="L161" s="130"/>
      <c r="M161" s="130"/>
      <c r="N161" s="130"/>
      <c r="O161" s="130"/>
      <c r="P161" s="130"/>
    </row>
    <row r="162" spans="1:16" s="70" customFormat="1" x14ac:dyDescent="0.15">
      <c r="A162" s="129">
        <v>61501</v>
      </c>
      <c r="B162" s="175" t="s">
        <v>563</v>
      </c>
      <c r="C162" s="176"/>
      <c r="D162" s="177"/>
      <c r="E162" s="130"/>
      <c r="F162" s="130"/>
      <c r="G162" s="130"/>
      <c r="H162" s="130"/>
      <c r="I162" s="130"/>
      <c r="J162" s="130"/>
      <c r="K162" s="130"/>
      <c r="L162" s="130"/>
      <c r="M162" s="130"/>
      <c r="N162" s="130"/>
      <c r="O162" s="130"/>
      <c r="P162" s="130"/>
    </row>
    <row r="163" spans="1:16" s="70" customFormat="1" x14ac:dyDescent="0.15">
      <c r="A163" s="136" t="s">
        <v>558</v>
      </c>
      <c r="B163" s="136"/>
      <c r="C163" s="136"/>
      <c r="D163" s="136"/>
      <c r="E163" s="130"/>
      <c r="F163" s="130"/>
      <c r="G163" s="130"/>
      <c r="H163" s="130"/>
      <c r="I163" s="130"/>
      <c r="J163" s="130"/>
      <c r="K163" s="130"/>
      <c r="L163" s="130"/>
      <c r="M163" s="130"/>
      <c r="N163" s="130"/>
      <c r="O163" s="130"/>
      <c r="P163" s="130"/>
    </row>
    <row r="164" spans="1:16" s="70" customFormat="1" x14ac:dyDescent="0.15">
      <c r="A164" s="129">
        <v>62101</v>
      </c>
      <c r="B164" s="175" t="s">
        <v>471</v>
      </c>
      <c r="C164" s="176"/>
      <c r="D164" s="177"/>
      <c r="E164" s="130"/>
      <c r="F164" s="130"/>
      <c r="G164" s="130"/>
      <c r="H164" s="130"/>
      <c r="I164" s="130"/>
      <c r="J164" s="130"/>
      <c r="K164" s="130"/>
      <c r="L164" s="130"/>
      <c r="M164" s="130"/>
      <c r="N164" s="130"/>
      <c r="O164" s="130"/>
      <c r="P164" s="130"/>
    </row>
    <row r="165" spans="1:16" s="70" customFormat="1" x14ac:dyDescent="0.15">
      <c r="A165" s="129">
        <v>62501</v>
      </c>
      <c r="B165" s="175" t="s">
        <v>472</v>
      </c>
      <c r="C165" s="176"/>
      <c r="D165" s="177"/>
      <c r="E165" s="130"/>
      <c r="F165" s="130"/>
      <c r="G165" s="130"/>
      <c r="H165" s="130"/>
      <c r="I165" s="130"/>
      <c r="J165" s="130"/>
      <c r="K165" s="130"/>
      <c r="L165" s="130"/>
      <c r="M165" s="130"/>
      <c r="N165" s="130"/>
      <c r="O165" s="130"/>
      <c r="P165" s="130"/>
    </row>
    <row r="166" spans="1:16" s="70" customFormat="1" x14ac:dyDescent="0.15">
      <c r="A166" s="129">
        <v>62601</v>
      </c>
      <c r="B166" s="175" t="s">
        <v>468</v>
      </c>
      <c r="C166" s="176"/>
      <c r="D166" s="177"/>
      <c r="E166" s="130"/>
      <c r="F166" s="130"/>
      <c r="G166" s="130"/>
      <c r="H166" s="130"/>
      <c r="I166" s="130"/>
      <c r="J166" s="130"/>
      <c r="K166" s="130"/>
      <c r="L166" s="130"/>
      <c r="M166" s="130"/>
      <c r="N166" s="130"/>
      <c r="O166" s="130"/>
      <c r="P166" s="130"/>
    </row>
    <row r="167" spans="1:16" s="70" customFormat="1" x14ac:dyDescent="0.15">
      <c r="A167" s="136" t="s">
        <v>559</v>
      </c>
      <c r="B167" s="136"/>
      <c r="C167" s="136"/>
      <c r="D167" s="136"/>
      <c r="E167" s="130"/>
      <c r="F167" s="130"/>
      <c r="G167" s="130"/>
      <c r="H167" s="130"/>
      <c r="I167" s="130"/>
      <c r="J167" s="130"/>
      <c r="K167" s="130"/>
      <c r="L167" s="130"/>
      <c r="M167" s="130"/>
      <c r="N167" s="130"/>
      <c r="O167" s="130"/>
      <c r="P167" s="130"/>
    </row>
    <row r="168" spans="1:16" s="70" customFormat="1" x14ac:dyDescent="0.15">
      <c r="A168" s="129">
        <v>63102</v>
      </c>
      <c r="B168" s="175" t="s">
        <v>473</v>
      </c>
      <c r="C168" s="176"/>
      <c r="D168" s="177"/>
      <c r="E168" s="130"/>
      <c r="F168" s="130"/>
      <c r="G168" s="130"/>
      <c r="H168" s="130"/>
      <c r="I168" s="130"/>
      <c r="J168" s="130"/>
      <c r="K168" s="130"/>
      <c r="L168" s="130"/>
      <c r="M168" s="130"/>
      <c r="N168" s="130"/>
      <c r="O168" s="130"/>
      <c r="P168" s="130"/>
    </row>
    <row r="169" spans="1:16" s="70" customFormat="1" x14ac:dyDescent="0.15">
      <c r="A169" s="129">
        <v>63201</v>
      </c>
      <c r="B169" s="175" t="s">
        <v>564</v>
      </c>
      <c r="C169" s="176"/>
      <c r="D169" s="177"/>
      <c r="E169" s="130"/>
      <c r="F169" s="130"/>
      <c r="G169" s="130"/>
      <c r="H169" s="130"/>
      <c r="I169" s="130"/>
      <c r="J169" s="130"/>
      <c r="K169" s="130"/>
      <c r="L169" s="130"/>
      <c r="M169" s="130"/>
      <c r="N169" s="130"/>
      <c r="O169" s="130"/>
      <c r="P169" s="130"/>
    </row>
    <row r="170" spans="1:16" s="70" customFormat="1" x14ac:dyDescent="0.15">
      <c r="A170" s="129">
        <v>63501</v>
      </c>
      <c r="B170" s="175" t="s">
        <v>666</v>
      </c>
      <c r="C170" s="176"/>
      <c r="D170" s="177"/>
      <c r="E170" s="130"/>
      <c r="F170" s="130"/>
      <c r="G170" s="130"/>
      <c r="H170" s="130"/>
      <c r="I170" s="130"/>
      <c r="J170" s="130"/>
      <c r="K170" s="130"/>
      <c r="L170" s="130"/>
      <c r="M170" s="130"/>
      <c r="N170" s="130"/>
      <c r="O170" s="130"/>
      <c r="P170" s="130"/>
    </row>
    <row r="171" spans="1:16" s="70" customFormat="1" x14ac:dyDescent="0.15">
      <c r="A171" s="129">
        <v>63502</v>
      </c>
      <c r="B171" s="175" t="s">
        <v>667</v>
      </c>
      <c r="C171" s="176"/>
      <c r="D171" s="177"/>
      <c r="E171" s="130"/>
      <c r="F171" s="130"/>
      <c r="G171" s="130"/>
      <c r="H171" s="130"/>
      <c r="I171" s="130"/>
      <c r="J171" s="130"/>
      <c r="K171" s="130"/>
      <c r="L171" s="130"/>
      <c r="M171" s="130"/>
      <c r="N171" s="130"/>
      <c r="O171" s="130"/>
      <c r="P171" s="130"/>
    </row>
  </sheetData>
  <sheetProtection algorithmName="SHA-512" hashValue="+OBSnUTKTQGX5znBsnFvFV6btyIeNHgFP5DmtcvEsG75rLs6bmPMqVvAupWsB81CJEGqh4WlMEH/z8q9k3cMXg==" saltValue="jFUB/LuCWBJgtt8jmDZ1xQ==" spinCount="100000" sheet="1" objects="1" scenarios="1"/>
  <sortState ref="A155:D169">
    <sortCondition ref="A155"/>
  </sortState>
  <mergeCells count="406">
    <mergeCell ref="N115:P115"/>
    <mergeCell ref="N117:P117"/>
    <mergeCell ref="N118:P118"/>
    <mergeCell ref="N119:P119"/>
    <mergeCell ref="N120:P120"/>
    <mergeCell ref="N126:P126"/>
    <mergeCell ref="I111:L111"/>
    <mergeCell ref="M111:P111"/>
    <mergeCell ref="M131:P131"/>
    <mergeCell ref="M116:P116"/>
    <mergeCell ref="N127:P127"/>
    <mergeCell ref="N128:P128"/>
    <mergeCell ref="N129:P129"/>
    <mergeCell ref="N130:P130"/>
    <mergeCell ref="J120:L120"/>
    <mergeCell ref="J121:L121"/>
    <mergeCell ref="J122:L122"/>
    <mergeCell ref="J124:L124"/>
    <mergeCell ref="J125:L125"/>
    <mergeCell ref="J127:L127"/>
    <mergeCell ref="J128:L128"/>
    <mergeCell ref="J129:L129"/>
    <mergeCell ref="J115:L115"/>
    <mergeCell ref="J116:L116"/>
    <mergeCell ref="B64:D64"/>
    <mergeCell ref="F64:H64"/>
    <mergeCell ref="J64:L64"/>
    <mergeCell ref="N112:P112"/>
    <mergeCell ref="N113:P113"/>
    <mergeCell ref="N114:P114"/>
    <mergeCell ref="J114:L114"/>
    <mergeCell ref="A144:D144"/>
    <mergeCell ref="A153:D153"/>
    <mergeCell ref="A89:O89"/>
    <mergeCell ref="M110:P110"/>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E111:H111"/>
    <mergeCell ref="F97:H97"/>
    <mergeCell ref="B105:D105"/>
    <mergeCell ref="B106:D106"/>
    <mergeCell ref="I90:L90"/>
    <mergeCell ref="J91:L91"/>
    <mergeCell ref="J92:L92"/>
    <mergeCell ref="J93:L93"/>
    <mergeCell ref="J94:L94"/>
    <mergeCell ref="J95:L95"/>
    <mergeCell ref="J96:L96"/>
    <mergeCell ref="J97:L97"/>
    <mergeCell ref="J98:L98"/>
    <mergeCell ref="J99:L99"/>
    <mergeCell ref="J100:L100"/>
    <mergeCell ref="A100:D100"/>
    <mergeCell ref="B97:D97"/>
    <mergeCell ref="B98:D98"/>
    <mergeCell ref="B99:D99"/>
    <mergeCell ref="B101:D101"/>
    <mergeCell ref="F98:H98"/>
    <mergeCell ref="B104:D104"/>
    <mergeCell ref="N91:P91"/>
    <mergeCell ref="N92:P92"/>
    <mergeCell ref="N93:P93"/>
    <mergeCell ref="N94:P94"/>
    <mergeCell ref="N95:P95"/>
    <mergeCell ref="A90:D90"/>
    <mergeCell ref="E90:H90"/>
    <mergeCell ref="E96:H96"/>
    <mergeCell ref="B91:D91"/>
    <mergeCell ref="B92:D92"/>
    <mergeCell ref="B93:D93"/>
    <mergeCell ref="B94:D94"/>
    <mergeCell ref="B95:D95"/>
    <mergeCell ref="B96:D96"/>
    <mergeCell ref="F91:H91"/>
    <mergeCell ref="F92:H92"/>
    <mergeCell ref="F93:H93"/>
    <mergeCell ref="F94:H94"/>
    <mergeCell ref="F95:H95"/>
    <mergeCell ref="M90:P90"/>
    <mergeCell ref="N103:P103"/>
    <mergeCell ref="A167:D167"/>
    <mergeCell ref="B155:D155"/>
    <mergeCell ref="B156:D156"/>
    <mergeCell ref="B157:D157"/>
    <mergeCell ref="B146:D146"/>
    <mergeCell ref="B147:D147"/>
    <mergeCell ref="B148:D148"/>
    <mergeCell ref="B149:D149"/>
    <mergeCell ref="B150:D150"/>
    <mergeCell ref="B151:D151"/>
    <mergeCell ref="A154:D154"/>
    <mergeCell ref="J117:L117"/>
    <mergeCell ref="J118:L118"/>
    <mergeCell ref="J119:L119"/>
    <mergeCell ref="J130:L130"/>
    <mergeCell ref="J131:L131"/>
    <mergeCell ref="J132:L132"/>
    <mergeCell ref="B145:D145"/>
    <mergeCell ref="J133:L133"/>
    <mergeCell ref="J134:L134"/>
    <mergeCell ref="J135:L135"/>
    <mergeCell ref="F125:H125"/>
    <mergeCell ref="F127:H127"/>
    <mergeCell ref="F129:H129"/>
    <mergeCell ref="F130:H130"/>
    <mergeCell ref="B124:D124"/>
    <mergeCell ref="B125:D125"/>
    <mergeCell ref="B126:D126"/>
    <mergeCell ref="B127:D127"/>
    <mergeCell ref="B128:D128"/>
    <mergeCell ref="B129:D129"/>
    <mergeCell ref="B121:D121"/>
    <mergeCell ref="A139:D139"/>
    <mergeCell ref="B122:D122"/>
    <mergeCell ref="B123:D123"/>
    <mergeCell ref="B169:D169"/>
    <mergeCell ref="B170:D170"/>
    <mergeCell ref="B130:D130"/>
    <mergeCell ref="B131:D131"/>
    <mergeCell ref="B132:D132"/>
    <mergeCell ref="B133:D133"/>
    <mergeCell ref="B134:D134"/>
    <mergeCell ref="B135:D135"/>
    <mergeCell ref="B136:D136"/>
    <mergeCell ref="B137:D137"/>
    <mergeCell ref="B138:D138"/>
    <mergeCell ref="B140:D140"/>
    <mergeCell ref="B141:D141"/>
    <mergeCell ref="B142:D142"/>
    <mergeCell ref="B168:D168"/>
    <mergeCell ref="B158:D158"/>
    <mergeCell ref="B159:D159"/>
    <mergeCell ref="B160:D160"/>
    <mergeCell ref="B161:D161"/>
    <mergeCell ref="B162:D162"/>
    <mergeCell ref="B164:D164"/>
    <mergeCell ref="B165:D165"/>
    <mergeCell ref="B166:D166"/>
    <mergeCell ref="A163:D163"/>
    <mergeCell ref="B171:D171"/>
    <mergeCell ref="N96:P96"/>
    <mergeCell ref="N97:P97"/>
    <mergeCell ref="N98:P98"/>
    <mergeCell ref="N99:P99"/>
    <mergeCell ref="N100:P100"/>
    <mergeCell ref="N101:P101"/>
    <mergeCell ref="N102:P102"/>
    <mergeCell ref="F140:H140"/>
    <mergeCell ref="J112:L112"/>
    <mergeCell ref="J113:L113"/>
    <mergeCell ref="F131:H131"/>
    <mergeCell ref="F132:H132"/>
    <mergeCell ref="F133:H133"/>
    <mergeCell ref="F134:H134"/>
    <mergeCell ref="F135:H135"/>
    <mergeCell ref="F136:H136"/>
    <mergeCell ref="F137:H137"/>
    <mergeCell ref="F138:H138"/>
    <mergeCell ref="F139:H139"/>
    <mergeCell ref="F121:H121"/>
    <mergeCell ref="F122:H122"/>
    <mergeCell ref="F123:H123"/>
    <mergeCell ref="F124:H124"/>
    <mergeCell ref="F112:H112"/>
    <mergeCell ref="F113:H113"/>
    <mergeCell ref="F114:H114"/>
    <mergeCell ref="F115:H115"/>
    <mergeCell ref="F116:H116"/>
    <mergeCell ref="F117:H117"/>
    <mergeCell ref="F118:H118"/>
    <mergeCell ref="F119:H119"/>
    <mergeCell ref="F120:H120"/>
    <mergeCell ref="B112:D112"/>
    <mergeCell ref="B113:D113"/>
    <mergeCell ref="B114:D114"/>
    <mergeCell ref="B115:D115"/>
    <mergeCell ref="B116:D116"/>
    <mergeCell ref="B117:D117"/>
    <mergeCell ref="B118:D118"/>
    <mergeCell ref="B119:D119"/>
    <mergeCell ref="B120:D120"/>
    <mergeCell ref="A110:L110"/>
    <mergeCell ref="A109:P109"/>
    <mergeCell ref="A111:D111"/>
    <mergeCell ref="E79:J79"/>
    <mergeCell ref="E80:J80"/>
    <mergeCell ref="E81:J81"/>
    <mergeCell ref="E76:J76"/>
    <mergeCell ref="E77:J77"/>
    <mergeCell ref="E78:J78"/>
    <mergeCell ref="E85:J85"/>
    <mergeCell ref="E86:J86"/>
    <mergeCell ref="E87:J87"/>
    <mergeCell ref="E82:J82"/>
    <mergeCell ref="E83:J83"/>
    <mergeCell ref="E84:J84"/>
    <mergeCell ref="A83:C83"/>
    <mergeCell ref="A84:C84"/>
    <mergeCell ref="A85:C85"/>
    <mergeCell ref="A86:C86"/>
    <mergeCell ref="A87:C87"/>
    <mergeCell ref="B102:D102"/>
    <mergeCell ref="B103:D103"/>
    <mergeCell ref="F99:H99"/>
    <mergeCell ref="F100:H100"/>
    <mergeCell ref="E73:J73"/>
    <mergeCell ref="E74:J74"/>
    <mergeCell ref="E75:J75"/>
    <mergeCell ref="E70:J70"/>
    <mergeCell ref="E71:J71"/>
    <mergeCell ref="E72:J72"/>
    <mergeCell ref="A66:J66"/>
    <mergeCell ref="E67:J67"/>
    <mergeCell ref="E68:J68"/>
    <mergeCell ref="E69:J69"/>
    <mergeCell ref="B62:D62"/>
    <mergeCell ref="F62:H62"/>
    <mergeCell ref="J62:L62"/>
    <mergeCell ref="B63:D63"/>
    <mergeCell ref="F63:H63"/>
    <mergeCell ref="J63:L63"/>
    <mergeCell ref="B60:D60"/>
    <mergeCell ref="F60:H60"/>
    <mergeCell ref="J60:L60"/>
    <mergeCell ref="B61:D61"/>
    <mergeCell ref="F61:H61"/>
    <mergeCell ref="J61:L61"/>
    <mergeCell ref="B58:D58"/>
    <mergeCell ref="J58:L58"/>
    <mergeCell ref="B59:D59"/>
    <mergeCell ref="J59:L59"/>
    <mergeCell ref="B56:D56"/>
    <mergeCell ref="F56:H56"/>
    <mergeCell ref="J56:L56"/>
    <mergeCell ref="B57:D57"/>
    <mergeCell ref="F57:H57"/>
    <mergeCell ref="J57:L57"/>
    <mergeCell ref="E58:H58"/>
    <mergeCell ref="F59:H59"/>
    <mergeCell ref="A54:D54"/>
    <mergeCell ref="F54:H54"/>
    <mergeCell ref="J54:L54"/>
    <mergeCell ref="N54:P54"/>
    <mergeCell ref="B55:D55"/>
    <mergeCell ref="F55:H55"/>
    <mergeCell ref="J55:L55"/>
    <mergeCell ref="N55:P55"/>
    <mergeCell ref="B52:D52"/>
    <mergeCell ref="F52:H52"/>
    <mergeCell ref="J52:L52"/>
    <mergeCell ref="N52:P52"/>
    <mergeCell ref="B53:D53"/>
    <mergeCell ref="F53:H53"/>
    <mergeCell ref="J53:L53"/>
    <mergeCell ref="N53:P53"/>
    <mergeCell ref="B50:D50"/>
    <mergeCell ref="F50:H50"/>
    <mergeCell ref="N50:P50"/>
    <mergeCell ref="B51:D51"/>
    <mergeCell ref="F51:H51"/>
    <mergeCell ref="J51:L51"/>
    <mergeCell ref="N51:P51"/>
    <mergeCell ref="B48:D48"/>
    <mergeCell ref="F48:H48"/>
    <mergeCell ref="J48:L48"/>
    <mergeCell ref="N48:P48"/>
    <mergeCell ref="B49:D49"/>
    <mergeCell ref="F49:H49"/>
    <mergeCell ref="J49:L49"/>
    <mergeCell ref="N49:P49"/>
    <mergeCell ref="J50:L50"/>
    <mergeCell ref="B46:D46"/>
    <mergeCell ref="F46:H46"/>
    <mergeCell ref="J46:L46"/>
    <mergeCell ref="N46:P46"/>
    <mergeCell ref="B47:D47"/>
    <mergeCell ref="F47:H47"/>
    <mergeCell ref="J47:L47"/>
    <mergeCell ref="N47:P47"/>
    <mergeCell ref="B44:D44"/>
    <mergeCell ref="F44:H44"/>
    <mergeCell ref="J44:L44"/>
    <mergeCell ref="N44:P44"/>
    <mergeCell ref="B45:D45"/>
    <mergeCell ref="F45:H45"/>
    <mergeCell ref="N45:P45"/>
    <mergeCell ref="I45:L45"/>
    <mergeCell ref="B42:D42"/>
    <mergeCell ref="F42:H42"/>
    <mergeCell ref="J42:L42"/>
    <mergeCell ref="N42:P42"/>
    <mergeCell ref="B43:D43"/>
    <mergeCell ref="F43:H43"/>
    <mergeCell ref="J43:L43"/>
    <mergeCell ref="N43:P43"/>
    <mergeCell ref="B40:D40"/>
    <mergeCell ref="F40:H40"/>
    <mergeCell ref="J40:L40"/>
    <mergeCell ref="N40:P40"/>
    <mergeCell ref="B41:D41"/>
    <mergeCell ref="F41:H41"/>
    <mergeCell ref="J41:L41"/>
    <mergeCell ref="N41:P41"/>
    <mergeCell ref="B38:D38"/>
    <mergeCell ref="F38:H38"/>
    <mergeCell ref="J38:L38"/>
    <mergeCell ref="N38:P38"/>
    <mergeCell ref="B39:D39"/>
    <mergeCell ref="F39:H39"/>
    <mergeCell ref="J39:L39"/>
    <mergeCell ref="N39:P39"/>
    <mergeCell ref="B36:D36"/>
    <mergeCell ref="F36:H36"/>
    <mergeCell ref="J36:L36"/>
    <mergeCell ref="N36:P36"/>
    <mergeCell ref="B37:D37"/>
    <mergeCell ref="F37:H37"/>
    <mergeCell ref="J37:L37"/>
    <mergeCell ref="N37:P37"/>
    <mergeCell ref="B34:D34"/>
    <mergeCell ref="F34:H34"/>
    <mergeCell ref="J34:L34"/>
    <mergeCell ref="N34:P34"/>
    <mergeCell ref="B35:D35"/>
    <mergeCell ref="F35:H35"/>
    <mergeCell ref="J35:L35"/>
    <mergeCell ref="N35:P35"/>
    <mergeCell ref="B32:D32"/>
    <mergeCell ref="F32:H32"/>
    <mergeCell ref="J32:L32"/>
    <mergeCell ref="N32:P32"/>
    <mergeCell ref="B33:D33"/>
    <mergeCell ref="F33:H33"/>
    <mergeCell ref="J33:L33"/>
    <mergeCell ref="N33:P33"/>
    <mergeCell ref="B30:D30"/>
    <mergeCell ref="F30:H30"/>
    <mergeCell ref="J30:L30"/>
    <mergeCell ref="N30:P30"/>
    <mergeCell ref="B31:D31"/>
    <mergeCell ref="F31:H31"/>
    <mergeCell ref="J31:L31"/>
    <mergeCell ref="N31:P31"/>
    <mergeCell ref="B28:D28"/>
    <mergeCell ref="F28:H28"/>
    <mergeCell ref="J28:L28"/>
    <mergeCell ref="N28:P28"/>
    <mergeCell ref="B29:D29"/>
    <mergeCell ref="F29:H29"/>
    <mergeCell ref="J29:L29"/>
    <mergeCell ref="M29:P29"/>
    <mergeCell ref="B27:D27"/>
    <mergeCell ref="F27:H27"/>
    <mergeCell ref="J27:L27"/>
    <mergeCell ref="N27:P27"/>
    <mergeCell ref="B24:D24"/>
    <mergeCell ref="F24:H24"/>
    <mergeCell ref="J24:L24"/>
    <mergeCell ref="N24:P24"/>
    <mergeCell ref="B25:D25"/>
    <mergeCell ref="F25:H25"/>
    <mergeCell ref="J25:L25"/>
    <mergeCell ref="N25:P25"/>
    <mergeCell ref="A1:J1"/>
    <mergeCell ref="A21:P21"/>
    <mergeCell ref="A22:P22"/>
    <mergeCell ref="A23:D23"/>
    <mergeCell ref="E23:H23"/>
    <mergeCell ref="J23:L23"/>
    <mergeCell ref="N23:P23"/>
    <mergeCell ref="B26:D26"/>
    <mergeCell ref="F26:H26"/>
    <mergeCell ref="J26:L26"/>
    <mergeCell ref="N26:P26"/>
    <mergeCell ref="B19:M19"/>
    <mergeCell ref="B13:O14"/>
    <mergeCell ref="J136:L136"/>
    <mergeCell ref="J137:L137"/>
    <mergeCell ref="J138:L138"/>
    <mergeCell ref="J139:L139"/>
    <mergeCell ref="F141:H141"/>
    <mergeCell ref="F142:H142"/>
    <mergeCell ref="M121:P121"/>
    <mergeCell ref="N122:P122"/>
    <mergeCell ref="J123:L123"/>
    <mergeCell ref="M123:P123"/>
    <mergeCell ref="N124:P124"/>
    <mergeCell ref="M125:P125"/>
    <mergeCell ref="F126:H126"/>
    <mergeCell ref="I126:L126"/>
    <mergeCell ref="E128:H128"/>
    <mergeCell ref="N132:P132"/>
  </mergeCells>
  <phoneticPr fontId="1"/>
  <pageMargins left="0.7" right="0.7" top="0.75" bottom="0.75" header="0.3" footer="0.3"/>
  <pageSetup paperSize="9" scale="52" fitToHeight="0" orientation="portrait" r:id="rId1"/>
  <rowBreaks count="1" manualBreakCount="1">
    <brk id="8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0"/>
  <sheetViews>
    <sheetView view="pageBreakPreview" zoomScaleNormal="85" zoomScaleSheetLayoutView="100" workbookViewId="0">
      <selection activeCell="A66" sqref="A66:XFD87"/>
    </sheetView>
  </sheetViews>
  <sheetFormatPr defaultRowHeight="13.5" x14ac:dyDescent="0.15"/>
  <cols>
    <col min="1" max="1" width="6.25" style="35" customWidth="1"/>
    <col min="2" max="2" width="6.25" style="36" customWidth="1"/>
    <col min="3" max="3" width="5.625" style="36" customWidth="1"/>
    <col min="4" max="4" width="6.25" style="36" customWidth="1"/>
    <col min="5" max="5" width="5.625" style="36" customWidth="1"/>
    <col min="6" max="6" width="6.25" style="36" customWidth="1"/>
    <col min="7" max="7" width="5.625" style="36" customWidth="1"/>
    <col min="8" max="14" width="6.25" style="36" customWidth="1"/>
    <col min="15" max="15" width="8.125" style="36" customWidth="1"/>
    <col min="16" max="19" width="6.25" style="36" customWidth="1"/>
    <col min="20" max="16384" width="9" style="36"/>
  </cols>
  <sheetData>
    <row r="1" spans="1:19" s="24" customFormat="1" ht="29.25" customHeight="1" x14ac:dyDescent="0.15">
      <c r="A1" s="33"/>
      <c r="J1" s="34" t="s">
        <v>353</v>
      </c>
      <c r="R1" s="192" t="str">
        <f>一番最初に入力!$C$7&amp;""</f>
        <v>03150</v>
      </c>
      <c r="S1" s="192"/>
    </row>
    <row r="2" spans="1:19" s="24" customFormat="1" ht="24.75" customHeight="1" x14ac:dyDescent="0.15">
      <c r="A2" s="19" t="s">
        <v>618</v>
      </c>
      <c r="B2" s="19"/>
    </row>
    <row r="3" spans="1:19" ht="24.75" customHeight="1" x14ac:dyDescent="0.15"/>
    <row r="4" spans="1:19" s="24" customFormat="1" ht="24.75" customHeight="1" x14ac:dyDescent="0.15">
      <c r="A4" s="33"/>
      <c r="M4" s="133" t="s">
        <v>669</v>
      </c>
      <c r="N4" s="134">
        <v>2</v>
      </c>
      <c r="O4" s="133" t="s">
        <v>670</v>
      </c>
      <c r="P4" s="134">
        <v>4</v>
      </c>
      <c r="Q4" s="133" t="s">
        <v>671</v>
      </c>
      <c r="R4" s="134">
        <v>27</v>
      </c>
      <c r="S4" s="133" t="s">
        <v>672</v>
      </c>
    </row>
    <row r="5" spans="1:19" s="24" customFormat="1" ht="24.75" customHeight="1" x14ac:dyDescent="0.15">
      <c r="A5" s="33"/>
      <c r="B5" s="24" t="s">
        <v>354</v>
      </c>
    </row>
    <row r="6" spans="1:19" s="24" customFormat="1" ht="24.75" customHeight="1" x14ac:dyDescent="0.15">
      <c r="A6" s="37"/>
      <c r="B6" s="38"/>
      <c r="C6" s="38"/>
      <c r="D6" s="38"/>
      <c r="E6" s="17"/>
      <c r="F6" s="17"/>
      <c r="G6" s="17"/>
      <c r="H6" s="17"/>
      <c r="I6" s="17"/>
      <c r="J6" s="18"/>
      <c r="K6" s="18"/>
      <c r="L6" s="18"/>
      <c r="M6" s="18"/>
      <c r="N6" s="18"/>
      <c r="O6" s="18"/>
      <c r="P6" s="18"/>
      <c r="Q6" s="18"/>
      <c r="R6" s="18"/>
      <c r="S6" s="17"/>
    </row>
    <row r="7" spans="1:19" s="24" customFormat="1" ht="24.75" customHeight="1" x14ac:dyDescent="0.15">
      <c r="A7" s="39"/>
      <c r="B7" s="40"/>
      <c r="C7" s="40"/>
      <c r="D7" s="40"/>
      <c r="E7" s="26"/>
      <c r="F7" s="26"/>
      <c r="G7" s="26"/>
      <c r="H7" s="26"/>
      <c r="I7" s="26"/>
      <c r="J7" s="26"/>
      <c r="K7" s="27"/>
      <c r="L7" s="27"/>
      <c r="M7" s="26"/>
      <c r="N7" s="26"/>
      <c r="O7" s="26"/>
      <c r="P7" s="26"/>
      <c r="Q7" s="26"/>
      <c r="R7" s="26"/>
      <c r="S7" s="26"/>
    </row>
    <row r="8" spans="1:19" s="24" customFormat="1" ht="24.75" customHeight="1" x14ac:dyDescent="0.15">
      <c r="A8" s="35"/>
      <c r="B8" s="36"/>
      <c r="C8" s="36"/>
      <c r="D8" s="36"/>
      <c r="E8" s="36"/>
      <c r="F8" s="36"/>
      <c r="G8" s="36"/>
      <c r="H8" s="36"/>
      <c r="I8" s="36"/>
      <c r="J8" s="36"/>
      <c r="K8" s="36"/>
      <c r="L8" s="36"/>
      <c r="M8" s="36"/>
      <c r="N8" s="36"/>
      <c r="O8" s="36"/>
      <c r="P8" s="36"/>
      <c r="Q8" s="36"/>
      <c r="R8" s="36"/>
      <c r="S8" s="36"/>
    </row>
    <row r="9" spans="1:19" s="24" customFormat="1" ht="24.75" customHeight="1" x14ac:dyDescent="0.2">
      <c r="A9" s="41"/>
      <c r="B9" s="41"/>
      <c r="C9" s="42"/>
      <c r="D9" s="53" t="s">
        <v>355</v>
      </c>
      <c r="E9" s="43" t="str">
        <f>一番最初に入力!$C$11&amp;""</f>
        <v>２</v>
      </c>
      <c r="F9" s="28" t="s">
        <v>356</v>
      </c>
      <c r="G9" s="44"/>
      <c r="H9" s="44"/>
      <c r="I9" s="28"/>
      <c r="J9" s="28"/>
      <c r="K9" s="28"/>
      <c r="L9" s="28"/>
      <c r="M9" s="28"/>
      <c r="N9" s="28"/>
      <c r="O9" s="28"/>
      <c r="P9" s="29"/>
      <c r="Q9" s="29"/>
      <c r="R9" s="29"/>
      <c r="S9" s="29"/>
    </row>
    <row r="10" spans="1:19" s="24" customFormat="1" ht="24.75" customHeight="1" x14ac:dyDescent="0.15">
      <c r="A10" s="35"/>
      <c r="B10" s="36"/>
      <c r="C10" s="36"/>
      <c r="D10" s="36"/>
      <c r="E10" s="36"/>
      <c r="F10" s="36"/>
      <c r="G10" s="36"/>
      <c r="H10" s="36"/>
      <c r="I10" s="36"/>
      <c r="J10" s="36"/>
      <c r="K10" s="36"/>
      <c r="L10" s="36"/>
      <c r="M10" s="36"/>
      <c r="N10" s="36"/>
      <c r="O10" s="36"/>
      <c r="P10" s="36"/>
      <c r="Q10" s="36"/>
      <c r="R10" s="36"/>
      <c r="S10" s="36"/>
    </row>
    <row r="11" spans="1:19" ht="25.5" customHeight="1" x14ac:dyDescent="0.15">
      <c r="A11" s="45"/>
      <c r="B11" s="24"/>
      <c r="C11" s="24"/>
      <c r="D11" s="24"/>
      <c r="E11" s="19"/>
      <c r="F11" s="19"/>
      <c r="G11" s="19"/>
      <c r="H11" s="199" t="s">
        <v>364</v>
      </c>
      <c r="I11" s="199"/>
      <c r="J11" s="199"/>
      <c r="K11" s="193" t="s">
        <v>600</v>
      </c>
      <c r="L11" s="193"/>
      <c r="M11" s="193"/>
      <c r="N11" s="193"/>
      <c r="O11" s="193"/>
      <c r="P11" s="193"/>
      <c r="Q11" s="193"/>
      <c r="R11" s="193"/>
      <c r="S11" s="19" t="s">
        <v>358</v>
      </c>
    </row>
    <row r="12" spans="1:19" ht="25.5" customHeight="1" x14ac:dyDescent="0.15">
      <c r="A12" s="45"/>
      <c r="B12" s="24"/>
      <c r="C12" s="24"/>
      <c r="D12" s="24"/>
      <c r="E12" s="19"/>
      <c r="F12" s="19"/>
      <c r="G12" s="19"/>
      <c r="H12" s="19"/>
      <c r="I12" s="19"/>
      <c r="J12" s="20" t="s">
        <v>357</v>
      </c>
      <c r="K12" s="193" t="s">
        <v>599</v>
      </c>
      <c r="L12" s="193"/>
      <c r="M12" s="193"/>
      <c r="N12" s="193"/>
      <c r="O12" s="193"/>
      <c r="P12" s="193"/>
      <c r="Q12" s="193"/>
      <c r="R12" s="193"/>
      <c r="S12" s="19" t="s">
        <v>358</v>
      </c>
    </row>
    <row r="13" spans="1:19" s="44" customFormat="1" ht="24.95" customHeight="1" x14ac:dyDescent="0.2">
      <c r="A13" s="45"/>
      <c r="B13" s="24"/>
      <c r="C13" s="24"/>
      <c r="D13" s="24"/>
      <c r="E13" s="194" t="s">
        <v>359</v>
      </c>
      <c r="F13" s="194"/>
      <c r="G13" s="194"/>
      <c r="H13" s="194"/>
      <c r="I13" s="194"/>
      <c r="J13" s="194"/>
      <c r="K13" s="194"/>
      <c r="L13" s="194"/>
      <c r="M13" s="195" t="s">
        <v>597</v>
      </c>
      <c r="N13" s="195"/>
      <c r="O13" s="195"/>
      <c r="P13" s="195"/>
      <c r="Q13" s="195"/>
      <c r="R13" s="195"/>
      <c r="S13" s="195"/>
    </row>
    <row r="14" spans="1:19" ht="24.95" customHeight="1" x14ac:dyDescent="0.15">
      <c r="A14" s="45"/>
      <c r="B14" s="24"/>
      <c r="C14" s="24"/>
      <c r="D14" s="24"/>
      <c r="E14" s="23"/>
      <c r="F14" s="23"/>
      <c r="G14" s="23"/>
      <c r="H14" s="23"/>
      <c r="I14" s="23"/>
      <c r="J14" s="194" t="s">
        <v>360</v>
      </c>
      <c r="K14" s="194"/>
      <c r="L14" s="194"/>
      <c r="M14" s="195" t="s">
        <v>592</v>
      </c>
      <c r="N14" s="195"/>
      <c r="O14" s="195"/>
      <c r="P14" s="195"/>
      <c r="Q14" s="195"/>
      <c r="R14" s="195"/>
      <c r="S14" s="195"/>
    </row>
    <row r="15" spans="1:19" ht="24.95" customHeight="1" x14ac:dyDescent="0.15">
      <c r="A15" s="45"/>
      <c r="B15" s="24"/>
      <c r="C15" s="24"/>
      <c r="D15" s="24"/>
      <c r="E15" s="23"/>
      <c r="F15" s="23"/>
      <c r="G15" s="23"/>
      <c r="H15" s="23"/>
      <c r="I15" s="23"/>
      <c r="J15" s="23"/>
      <c r="K15" s="196" t="s">
        <v>361</v>
      </c>
      <c r="L15" s="196"/>
      <c r="M15" s="197" t="s">
        <v>611</v>
      </c>
      <c r="N15" s="197"/>
      <c r="O15" s="197"/>
      <c r="P15" s="197"/>
      <c r="Q15" s="197"/>
      <c r="R15" s="21" t="s">
        <v>362</v>
      </c>
      <c r="S15" s="22"/>
    </row>
    <row r="16" spans="1:19" s="24" customFormat="1" ht="24.95" customHeight="1" x14ac:dyDescent="0.15">
      <c r="A16" s="46"/>
      <c r="B16" s="36"/>
      <c r="C16" s="36"/>
      <c r="D16" s="36"/>
      <c r="E16" s="23"/>
      <c r="F16" s="23"/>
      <c r="G16" s="23"/>
      <c r="H16" s="23"/>
      <c r="I16" s="23"/>
      <c r="J16" s="23"/>
      <c r="K16" s="198" t="s">
        <v>363</v>
      </c>
      <c r="L16" s="198"/>
      <c r="M16" s="23"/>
      <c r="N16" s="23"/>
      <c r="O16" s="23"/>
      <c r="P16" s="23"/>
      <c r="Q16" s="23"/>
      <c r="R16" s="23"/>
      <c r="S16" s="23"/>
    </row>
    <row r="17" spans="1:19" s="24" customFormat="1" ht="24.95" customHeight="1" x14ac:dyDescent="0.15">
      <c r="A17" s="35"/>
      <c r="B17" s="36"/>
      <c r="C17" s="36"/>
      <c r="D17" s="36"/>
      <c r="E17" s="36"/>
      <c r="F17" s="36"/>
      <c r="G17" s="36"/>
      <c r="H17" s="36"/>
      <c r="I17" s="36"/>
      <c r="J17" s="36"/>
      <c r="K17" s="36"/>
      <c r="L17" s="36"/>
      <c r="M17" s="36"/>
      <c r="N17" s="36"/>
      <c r="O17" s="36"/>
      <c r="P17" s="36"/>
      <c r="Q17" s="36"/>
      <c r="R17" s="36"/>
      <c r="S17" s="36"/>
    </row>
    <row r="18" spans="1:19" s="24" customFormat="1" ht="24.95" customHeight="1" x14ac:dyDescent="0.15">
      <c r="A18" s="35"/>
      <c r="B18" s="191" t="s">
        <v>621</v>
      </c>
      <c r="C18" s="191"/>
      <c r="D18" s="191"/>
      <c r="E18" s="191"/>
      <c r="F18" s="191"/>
      <c r="G18" s="191"/>
      <c r="H18" s="191"/>
      <c r="I18" s="191"/>
      <c r="J18" s="191"/>
      <c r="K18" s="191"/>
      <c r="L18" s="191"/>
      <c r="M18" s="191"/>
      <c r="N18" s="191"/>
      <c r="O18" s="191"/>
      <c r="P18" s="191"/>
      <c r="Q18" s="191"/>
      <c r="R18" s="191"/>
      <c r="S18" s="36"/>
    </row>
    <row r="19" spans="1:19" s="24" customFormat="1" ht="24.95" customHeight="1" x14ac:dyDescent="0.15">
      <c r="A19" s="33"/>
      <c r="B19" s="191"/>
      <c r="C19" s="191"/>
      <c r="D19" s="191"/>
      <c r="E19" s="191"/>
      <c r="F19" s="191"/>
      <c r="G19" s="191"/>
      <c r="H19" s="191"/>
      <c r="I19" s="191"/>
      <c r="J19" s="191"/>
      <c r="K19" s="191"/>
      <c r="L19" s="191"/>
      <c r="M19" s="191"/>
      <c r="N19" s="191"/>
      <c r="O19" s="191"/>
      <c r="P19" s="191"/>
      <c r="Q19" s="191"/>
      <c r="R19" s="191"/>
      <c r="S19" s="108"/>
    </row>
    <row r="20" spans="1:19" s="24" customFormat="1" ht="24.95" customHeight="1" x14ac:dyDescent="0.15">
      <c r="A20" s="33"/>
      <c r="B20" s="23"/>
    </row>
    <row r="21" spans="1:19" s="24" customFormat="1" ht="24.95" customHeight="1" x14ac:dyDescent="0.15">
      <c r="A21" s="33"/>
      <c r="B21" s="23"/>
    </row>
    <row r="22" spans="1:19" s="24" customFormat="1" ht="24.95" customHeight="1" thickBot="1" x14ac:dyDescent="0.25">
      <c r="A22" s="33"/>
      <c r="B22" s="23"/>
      <c r="C22" s="107"/>
      <c r="D22" s="109" t="s">
        <v>622</v>
      </c>
      <c r="E22" s="109"/>
      <c r="F22" s="109"/>
      <c r="G22" s="109"/>
      <c r="H22" s="132" t="s">
        <v>623</v>
      </c>
      <c r="I22" s="190">
        <f>IFERROR(別表1_教材費・行事費等!O61,"")</f>
        <v>39300</v>
      </c>
      <c r="J22" s="190"/>
      <c r="K22" s="190"/>
      <c r="L22" s="190"/>
      <c r="M22" s="132" t="s">
        <v>624</v>
      </c>
      <c r="N22" s="107"/>
    </row>
    <row r="23" spans="1:19" s="24" customFormat="1" ht="24.95" customHeight="1" x14ac:dyDescent="0.15">
      <c r="A23" s="33"/>
      <c r="B23" s="23"/>
    </row>
    <row r="24" spans="1:19" s="24" customFormat="1" ht="24.95" customHeight="1" x14ac:dyDescent="0.15">
      <c r="A24" s="33"/>
      <c r="C24" s="19"/>
      <c r="D24" s="30"/>
      <c r="E24" s="20"/>
      <c r="F24" s="31"/>
      <c r="G24" s="19"/>
      <c r="H24" s="19"/>
      <c r="I24" s="19"/>
      <c r="J24" s="19"/>
      <c r="K24" s="19"/>
      <c r="L24" s="19"/>
      <c r="M24" s="19"/>
      <c r="N24" s="19"/>
    </row>
    <row r="25" spans="1:19" s="24" customFormat="1" ht="24.75" customHeight="1" x14ac:dyDescent="0.15">
      <c r="A25" s="33"/>
      <c r="C25" s="19" t="s">
        <v>625</v>
      </c>
      <c r="D25" s="19"/>
      <c r="E25" s="30"/>
      <c r="F25" s="19"/>
    </row>
    <row r="26" spans="1:19" s="24" customFormat="1" ht="24.75" customHeight="1" x14ac:dyDescent="0.15">
      <c r="A26" s="33"/>
    </row>
    <row r="27" spans="1:19" s="24" customFormat="1" ht="24.75" customHeight="1" x14ac:dyDescent="0.15">
      <c r="A27" s="33"/>
      <c r="D27" s="19" t="s">
        <v>626</v>
      </c>
    </row>
    <row r="28" spans="1:19" ht="24.75" customHeight="1" x14ac:dyDescent="0.15">
      <c r="A28" s="33"/>
      <c r="B28" s="24"/>
      <c r="C28" s="25"/>
      <c r="D28" s="24"/>
      <c r="E28" s="24"/>
      <c r="F28" s="24"/>
      <c r="G28" s="24"/>
      <c r="H28" s="24"/>
      <c r="I28" s="24"/>
      <c r="J28" s="24"/>
      <c r="K28" s="24"/>
      <c r="L28" s="24"/>
      <c r="M28" s="24"/>
      <c r="N28" s="24"/>
      <c r="O28" s="24"/>
      <c r="P28" s="24"/>
      <c r="Q28" s="24"/>
      <c r="R28" s="24"/>
      <c r="S28" s="24"/>
    </row>
    <row r="29" spans="1:19" ht="24.75" customHeight="1" x14ac:dyDescent="0.15">
      <c r="A29" s="33"/>
      <c r="B29" s="24"/>
      <c r="C29" s="25"/>
      <c r="D29" s="24"/>
      <c r="E29" s="24"/>
      <c r="F29" s="24"/>
      <c r="G29" s="24"/>
      <c r="H29" s="24"/>
      <c r="I29" s="24"/>
      <c r="J29" s="24"/>
      <c r="K29" s="24"/>
      <c r="L29" s="24"/>
      <c r="M29" s="24"/>
      <c r="N29" s="24"/>
      <c r="O29" s="24"/>
      <c r="P29" s="24"/>
      <c r="Q29" s="24"/>
      <c r="R29" s="24"/>
      <c r="S29" s="24"/>
    </row>
    <row r="30" spans="1:19" ht="24.75" customHeight="1" x14ac:dyDescent="0.15">
      <c r="A30" s="33"/>
      <c r="B30" s="24"/>
      <c r="C30" s="25"/>
      <c r="D30" s="24"/>
      <c r="E30" s="24"/>
      <c r="F30" s="24"/>
      <c r="G30" s="24"/>
      <c r="H30" s="24"/>
      <c r="I30" s="24"/>
      <c r="J30" s="24"/>
      <c r="K30" s="24"/>
      <c r="L30" s="24"/>
      <c r="M30" s="24"/>
      <c r="N30" s="24"/>
      <c r="O30" s="24"/>
      <c r="P30" s="24"/>
      <c r="Q30" s="24"/>
      <c r="R30" s="24"/>
      <c r="S30" s="24"/>
    </row>
  </sheetData>
  <sheetProtection algorithmName="SHA-512" hashValue="fUO4pCIb+5YsY0TYrLiyiNnTTzxEt8FHNMJuSF6BTdyVD9z5VRb+r/J5tGUr5IJSmN0AlzQFMwERZtrNsocOZg==" saltValue="LT0JtIZmcg3RXzud6vT7Ow==" spinCount="100000" sheet="1" objects="1" scenarios="1"/>
  <mergeCells count="13">
    <mergeCell ref="I22:L22"/>
    <mergeCell ref="B18:R19"/>
    <mergeCell ref="R1:S1"/>
    <mergeCell ref="K11:R11"/>
    <mergeCell ref="K12:R12"/>
    <mergeCell ref="E13:L13"/>
    <mergeCell ref="M13:S13"/>
    <mergeCell ref="J14:L14"/>
    <mergeCell ref="M14:S14"/>
    <mergeCell ref="K15:L15"/>
    <mergeCell ref="M15:Q15"/>
    <mergeCell ref="K16:L16"/>
    <mergeCell ref="H11:J11"/>
  </mergeCells>
  <phoneticPr fontId="1"/>
  <conditionalFormatting sqref="K12">
    <cfRule type="expression" dxfId="2" priority="3">
      <formula>(K12=0)</formula>
    </cfRule>
  </conditionalFormatting>
  <conditionalFormatting sqref="M13:S13">
    <cfRule type="expression" dxfId="1" priority="2">
      <formula>(M13=0)</formula>
    </cfRule>
  </conditionalFormatting>
  <conditionalFormatting sqref="M15:Q15">
    <cfRule type="expression" dxfId="0" priority="1">
      <formula>(M15=0)</formula>
    </cfRule>
  </conditionalFormatting>
  <pageMargins left="0.62992125984251968" right="0.39370078740157483" top="0.39500000000000002" bottom="0.39370078740157483" header="0.51181102362204722" footer="0.51181102362204722"/>
  <pageSetup paperSize="9" scale="7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63"/>
  <sheetViews>
    <sheetView view="pageBreakPreview" zoomScaleNormal="100" zoomScaleSheetLayoutView="100" workbookViewId="0"/>
  </sheetViews>
  <sheetFormatPr defaultRowHeight="13.5" x14ac:dyDescent="0.15"/>
  <cols>
    <col min="1" max="1" width="13.5" style="47" customWidth="1"/>
    <col min="2" max="2" width="9" style="47"/>
    <col min="3" max="3" width="5.875" style="47" customWidth="1"/>
    <col min="4" max="4" width="4.75" style="47" customWidth="1"/>
    <col min="5" max="5" width="15.625" style="47" customWidth="1"/>
    <col min="6" max="17" width="6.625" style="47" customWidth="1"/>
    <col min="18" max="18" width="13.75" style="47" customWidth="1"/>
    <col min="19" max="19" width="6.25" style="47" customWidth="1"/>
    <col min="20" max="20" width="3.875" style="47" customWidth="1"/>
    <col min="21" max="28" width="9" style="82"/>
    <col min="29" max="16384" width="9" style="47"/>
  </cols>
  <sheetData>
    <row r="1" spans="1:28" ht="32.25" customHeight="1" x14ac:dyDescent="0.15">
      <c r="R1" s="203" t="s">
        <v>16</v>
      </c>
      <c r="S1" s="203"/>
      <c r="U1" s="82">
        <v>2020</v>
      </c>
      <c r="V1" s="87" t="s">
        <v>569</v>
      </c>
      <c r="W1" s="87"/>
    </row>
    <row r="2" spans="1:28" s="71" customFormat="1" ht="24.95" customHeight="1" x14ac:dyDescent="0.15">
      <c r="A2" s="106"/>
      <c r="B2" s="106"/>
      <c r="C2" s="106"/>
      <c r="D2" s="106"/>
      <c r="E2" s="106"/>
      <c r="R2" s="72"/>
      <c r="U2" s="82"/>
      <c r="V2" s="82"/>
      <c r="W2" s="82"/>
      <c r="X2" s="82"/>
      <c r="Y2" s="82"/>
      <c r="Z2" s="82"/>
      <c r="AA2" s="82"/>
      <c r="AB2" s="82"/>
    </row>
    <row r="3" spans="1:28" s="71" customFormat="1" ht="24.95" customHeight="1" thickBot="1" x14ac:dyDescent="0.2">
      <c r="A3" s="106"/>
      <c r="B3" s="106"/>
      <c r="C3" s="106"/>
      <c r="D3" s="106"/>
      <c r="E3" s="106"/>
      <c r="M3" s="201" t="s">
        <v>565</v>
      </c>
      <c r="N3" s="201"/>
      <c r="O3" s="200" t="s">
        <v>598</v>
      </c>
      <c r="P3" s="200"/>
      <c r="Q3" s="200"/>
      <c r="R3" s="200"/>
      <c r="S3" s="200"/>
      <c r="U3" s="82"/>
      <c r="V3" s="82"/>
      <c r="W3" s="82"/>
      <c r="X3" s="82"/>
      <c r="Y3" s="82"/>
      <c r="Z3" s="82"/>
      <c r="AA3" s="82"/>
      <c r="AB3" s="82"/>
    </row>
    <row r="4" spans="1:28" s="71" customFormat="1" ht="24.95" customHeight="1" x14ac:dyDescent="0.15">
      <c r="R4" s="72"/>
      <c r="U4" s="82"/>
      <c r="V4" s="82"/>
      <c r="W4" s="82"/>
      <c r="X4" s="82"/>
      <c r="Y4" s="82"/>
      <c r="Z4" s="82"/>
      <c r="AA4" s="82"/>
      <c r="AB4" s="82"/>
    </row>
    <row r="5" spans="1:28" ht="21" customHeight="1" x14ac:dyDescent="0.15">
      <c r="E5" s="66" t="s">
        <v>355</v>
      </c>
      <c r="F5" s="67" t="str">
        <f>一番最初に入力!$C$11&amp;""</f>
        <v>２</v>
      </c>
      <c r="G5" s="68" t="s">
        <v>365</v>
      </c>
      <c r="H5" s="68"/>
      <c r="I5" s="69"/>
      <c r="J5" s="68"/>
      <c r="K5" s="54"/>
      <c r="L5" s="54"/>
      <c r="M5" s="54"/>
      <c r="N5" s="54"/>
      <c r="O5" s="54"/>
      <c r="P5" s="55"/>
      <c r="Q5" s="55"/>
      <c r="R5" s="55"/>
      <c r="S5" s="55"/>
      <c r="T5" s="55"/>
      <c r="U5" s="88" t="s">
        <v>474</v>
      </c>
      <c r="V5" s="86"/>
      <c r="W5" s="86"/>
    </row>
    <row r="6" spans="1:28" ht="22.5" customHeight="1" x14ac:dyDescent="0.15">
      <c r="D6" s="55"/>
      <c r="E6" s="55"/>
      <c r="F6" s="55"/>
      <c r="G6" s="55"/>
      <c r="H6" s="55"/>
      <c r="I6" s="55"/>
      <c r="J6" s="55"/>
      <c r="K6" s="55"/>
      <c r="L6" s="55"/>
      <c r="M6" s="55"/>
      <c r="N6" s="55"/>
      <c r="O6" s="55"/>
      <c r="P6" s="55"/>
      <c r="Q6" s="55"/>
      <c r="R6" s="55"/>
      <c r="S6" s="55"/>
    </row>
    <row r="7" spans="1:28" ht="20.25" customHeight="1" x14ac:dyDescent="0.15">
      <c r="A7" s="248" t="s">
        <v>668</v>
      </c>
      <c r="B7" s="248"/>
      <c r="C7" s="248"/>
      <c r="D7" s="248"/>
      <c r="E7" s="248"/>
      <c r="F7" s="55"/>
      <c r="G7" s="55"/>
      <c r="H7" s="55"/>
      <c r="I7" s="55"/>
      <c r="J7" s="55"/>
      <c r="K7" s="55"/>
      <c r="L7" s="55"/>
      <c r="M7" s="55"/>
      <c r="N7" s="55"/>
      <c r="O7" s="55"/>
      <c r="P7" s="55"/>
      <c r="Q7" s="55"/>
      <c r="R7" s="55"/>
      <c r="S7" s="55"/>
    </row>
    <row r="8" spans="1:28" ht="20.25" customHeight="1" x14ac:dyDescent="0.15">
      <c r="A8" s="248" t="s">
        <v>481</v>
      </c>
      <c r="B8" s="248"/>
      <c r="C8" s="248"/>
      <c r="D8" s="248"/>
      <c r="E8" s="248"/>
      <c r="F8" s="248"/>
      <c r="G8" s="248"/>
      <c r="H8" s="248"/>
      <c r="I8" s="248"/>
      <c r="J8" s="55"/>
      <c r="K8" s="55"/>
      <c r="L8" s="55"/>
      <c r="M8" s="55"/>
      <c r="N8" s="55"/>
      <c r="O8" s="55"/>
      <c r="P8" s="55"/>
      <c r="Q8" s="55"/>
      <c r="R8" s="80" t="s">
        <v>476</v>
      </c>
      <c r="S8" s="55"/>
    </row>
    <row r="9" spans="1:28" ht="11.25" customHeight="1" x14ac:dyDescent="0.15">
      <c r="A9" s="55"/>
      <c r="B9" s="55"/>
      <c r="C9" s="55"/>
      <c r="D9" s="55"/>
      <c r="E9" s="55"/>
      <c r="F9" s="55"/>
      <c r="G9" s="55"/>
      <c r="H9" s="55"/>
      <c r="I9" s="55"/>
      <c r="J9" s="55"/>
      <c r="K9" s="55"/>
      <c r="L9" s="55"/>
      <c r="M9" s="55"/>
      <c r="N9" s="55"/>
      <c r="O9" s="55"/>
      <c r="P9" s="55"/>
      <c r="Q9" s="55"/>
      <c r="R9" s="55"/>
      <c r="S9" s="55"/>
    </row>
    <row r="10" spans="1:28" ht="4.5" customHeight="1" x14ac:dyDescent="0.15">
      <c r="C10" s="55"/>
      <c r="D10" s="55"/>
      <c r="E10" s="55"/>
      <c r="F10" s="55"/>
      <c r="G10" s="55"/>
      <c r="H10" s="55"/>
      <c r="I10" s="55"/>
      <c r="J10" s="55"/>
      <c r="K10" s="55"/>
      <c r="L10" s="55"/>
      <c r="M10" s="55"/>
      <c r="N10" s="55"/>
      <c r="O10" s="55"/>
      <c r="P10" s="55"/>
      <c r="Q10" s="55"/>
      <c r="R10" s="55"/>
      <c r="S10" s="55"/>
    </row>
    <row r="11" spans="1:28" ht="21" customHeight="1" x14ac:dyDescent="0.15">
      <c r="A11" s="79" t="s">
        <v>568</v>
      </c>
      <c r="B11" s="217" t="s">
        <v>605</v>
      </c>
      <c r="C11" s="218"/>
      <c r="D11" s="219"/>
      <c r="E11" s="245" t="s">
        <v>0</v>
      </c>
      <c r="F11" s="249" t="s">
        <v>1</v>
      </c>
      <c r="G11" s="249"/>
      <c r="H11" s="249"/>
      <c r="I11" s="249"/>
      <c r="J11" s="249"/>
      <c r="K11" s="249"/>
      <c r="L11" s="249"/>
      <c r="M11" s="249"/>
      <c r="N11" s="249"/>
      <c r="O11" s="249"/>
      <c r="P11" s="249"/>
      <c r="Q11" s="250"/>
      <c r="R11" s="213" t="s">
        <v>14</v>
      </c>
      <c r="S11" s="55"/>
    </row>
    <row r="12" spans="1:28" ht="21" customHeight="1" x14ac:dyDescent="0.15">
      <c r="A12" s="220" t="s">
        <v>367</v>
      </c>
      <c r="B12" s="222" t="s">
        <v>604</v>
      </c>
      <c r="C12" s="223"/>
      <c r="D12" s="224"/>
      <c r="E12" s="246"/>
      <c r="F12" s="213" t="s">
        <v>2</v>
      </c>
      <c r="G12" s="213" t="s">
        <v>3</v>
      </c>
      <c r="H12" s="213" t="s">
        <v>4</v>
      </c>
      <c r="I12" s="213" t="s">
        <v>5</v>
      </c>
      <c r="J12" s="213" t="s">
        <v>6</v>
      </c>
      <c r="K12" s="213" t="s">
        <v>7</v>
      </c>
      <c r="L12" s="213" t="s">
        <v>8</v>
      </c>
      <c r="M12" s="213" t="s">
        <v>9</v>
      </c>
      <c r="N12" s="213" t="s">
        <v>10</v>
      </c>
      <c r="O12" s="213" t="s">
        <v>11</v>
      </c>
      <c r="P12" s="213" t="s">
        <v>12</v>
      </c>
      <c r="Q12" s="211" t="s">
        <v>13</v>
      </c>
      <c r="R12" s="214"/>
      <c r="S12" s="55"/>
    </row>
    <row r="13" spans="1:28" ht="21" customHeight="1" x14ac:dyDescent="0.15">
      <c r="A13" s="221"/>
      <c r="B13" s="225"/>
      <c r="C13" s="226"/>
      <c r="D13" s="227"/>
      <c r="E13" s="247"/>
      <c r="F13" s="216"/>
      <c r="G13" s="216"/>
      <c r="H13" s="216"/>
      <c r="I13" s="216"/>
      <c r="J13" s="216"/>
      <c r="K13" s="216"/>
      <c r="L13" s="216"/>
      <c r="M13" s="216"/>
      <c r="N13" s="216"/>
      <c r="O13" s="216"/>
      <c r="P13" s="216"/>
      <c r="Q13" s="212"/>
      <c r="R13" s="214"/>
      <c r="S13" s="55"/>
    </row>
    <row r="14" spans="1:28" ht="21" customHeight="1" x14ac:dyDescent="0.15">
      <c r="A14" s="228" t="s">
        <v>366</v>
      </c>
      <c r="B14" s="230">
        <v>42640</v>
      </c>
      <c r="C14" s="231"/>
      <c r="D14" s="232"/>
      <c r="E14" s="83" t="s">
        <v>594</v>
      </c>
      <c r="F14" s="48">
        <v>1000</v>
      </c>
      <c r="G14" s="48">
        <v>1000</v>
      </c>
      <c r="H14" s="48">
        <v>1000</v>
      </c>
      <c r="I14" s="48">
        <v>1000</v>
      </c>
      <c r="J14" s="48">
        <v>1000</v>
      </c>
      <c r="K14" s="48">
        <v>1000</v>
      </c>
      <c r="L14" s="48"/>
      <c r="M14" s="48"/>
      <c r="N14" s="48"/>
      <c r="O14" s="48"/>
      <c r="P14" s="48"/>
      <c r="Q14" s="48"/>
      <c r="R14" s="214"/>
      <c r="S14" s="55"/>
    </row>
    <row r="15" spans="1:28" ht="21" customHeight="1" x14ac:dyDescent="0.15">
      <c r="A15" s="229"/>
      <c r="B15" s="233"/>
      <c r="C15" s="234"/>
      <c r="D15" s="235"/>
      <c r="E15" s="83" t="s">
        <v>595</v>
      </c>
      <c r="F15" s="48"/>
      <c r="G15" s="48"/>
      <c r="H15" s="48"/>
      <c r="I15" s="48">
        <v>1200</v>
      </c>
      <c r="J15" s="48"/>
      <c r="K15" s="48"/>
      <c r="L15" s="48"/>
      <c r="M15" s="48"/>
      <c r="N15" s="48"/>
      <c r="O15" s="48"/>
      <c r="P15" s="48"/>
      <c r="Q15" s="48"/>
      <c r="R15" s="214"/>
      <c r="S15" s="55"/>
    </row>
    <row r="16" spans="1:28" ht="21" customHeight="1" x14ac:dyDescent="0.15">
      <c r="A16" s="228" t="s">
        <v>567</v>
      </c>
      <c r="B16" s="236">
        <f>IF(B14="","",IF(B14&gt;DATE($U$1,4,1),0,
DATEDIF(B14,DATE($U$1,4,1),"y")))</f>
        <v>3</v>
      </c>
      <c r="C16" s="237"/>
      <c r="D16" s="238"/>
      <c r="E16" s="83"/>
      <c r="F16" s="48"/>
      <c r="G16" s="48"/>
      <c r="H16" s="48"/>
      <c r="I16" s="48"/>
      <c r="J16" s="48"/>
      <c r="K16" s="48"/>
      <c r="L16" s="48"/>
      <c r="M16" s="48"/>
      <c r="N16" s="48"/>
      <c r="O16" s="48"/>
      <c r="P16" s="48"/>
      <c r="Q16" s="49"/>
      <c r="R16" s="214"/>
      <c r="S16" s="55"/>
    </row>
    <row r="17" spans="1:29" ht="21" customHeight="1" x14ac:dyDescent="0.15">
      <c r="A17" s="229"/>
      <c r="B17" s="239"/>
      <c r="C17" s="240"/>
      <c r="D17" s="241"/>
      <c r="E17" s="83"/>
      <c r="F17" s="48"/>
      <c r="G17" s="48"/>
      <c r="H17" s="48"/>
      <c r="I17" s="48"/>
      <c r="J17" s="48"/>
      <c r="K17" s="48"/>
      <c r="L17" s="48"/>
      <c r="M17" s="48"/>
      <c r="N17" s="48"/>
      <c r="O17" s="48"/>
      <c r="P17" s="48"/>
      <c r="Q17" s="49"/>
      <c r="R17" s="214"/>
      <c r="S17" s="55"/>
    </row>
    <row r="18" spans="1:29" ht="21" customHeight="1" x14ac:dyDescent="0.15">
      <c r="A18" s="242" t="s">
        <v>566</v>
      </c>
      <c r="B18" s="243" t="s">
        <v>608</v>
      </c>
      <c r="C18" s="243"/>
      <c r="D18" s="243"/>
      <c r="E18" s="83"/>
      <c r="F18" s="48"/>
      <c r="G18" s="48"/>
      <c r="H18" s="48"/>
      <c r="I18" s="48"/>
      <c r="J18" s="48"/>
      <c r="K18" s="48"/>
      <c r="L18" s="48"/>
      <c r="M18" s="48"/>
      <c r="N18" s="48"/>
      <c r="O18" s="48"/>
      <c r="P18" s="48"/>
      <c r="Q18" s="49"/>
      <c r="R18" s="214"/>
      <c r="S18" s="55"/>
    </row>
    <row r="19" spans="1:29" ht="21" customHeight="1" thickBot="1" x14ac:dyDescent="0.2">
      <c r="A19" s="221"/>
      <c r="B19" s="244"/>
      <c r="C19" s="244"/>
      <c r="D19" s="244"/>
      <c r="E19" s="84"/>
      <c r="F19" s="50"/>
      <c r="G19" s="50"/>
      <c r="H19" s="50"/>
      <c r="I19" s="50"/>
      <c r="J19" s="50"/>
      <c r="K19" s="50"/>
      <c r="L19" s="50"/>
      <c r="M19" s="50"/>
      <c r="N19" s="50"/>
      <c r="O19" s="50"/>
      <c r="P19" s="50"/>
      <c r="Q19" s="51"/>
      <c r="R19" s="215"/>
      <c r="S19" s="55"/>
    </row>
    <row r="20" spans="1:29" ht="21" customHeight="1" thickTop="1" thickBot="1" x14ac:dyDescent="0.2">
      <c r="D20" s="56"/>
      <c r="E20" s="64" t="s">
        <v>14</v>
      </c>
      <c r="F20" s="57">
        <f>IF(一番最初に入力!$C$7="","",SUM(F14:F19))</f>
        <v>1000</v>
      </c>
      <c r="G20" s="57">
        <f>IF(一番最初に入力!$C$7="","",SUM(G14:G19))</f>
        <v>1000</v>
      </c>
      <c r="H20" s="57">
        <f>IF(一番最初に入力!$C$7="","",SUM(H14:H19))</f>
        <v>1000</v>
      </c>
      <c r="I20" s="57">
        <f>IF(一番最初に入力!$C$7="","",SUM(I14:I19))</f>
        <v>2200</v>
      </c>
      <c r="J20" s="57">
        <f>IF(一番最初に入力!$C$7="","",SUM(J14:J19))</f>
        <v>1000</v>
      </c>
      <c r="K20" s="57">
        <f>IF(一番最初に入力!$C$7="","",SUM(K14:K19))</f>
        <v>1000</v>
      </c>
      <c r="L20" s="57">
        <f>IF(一番最初に入力!$C$7="","",SUM(L14:L19))</f>
        <v>0</v>
      </c>
      <c r="M20" s="57">
        <f>IF(一番最初に入力!$C$7="","",SUM(M14:M19))</f>
        <v>0</v>
      </c>
      <c r="N20" s="57">
        <f>IF(一番最初に入力!$C$7="","",SUM(N14:N19))</f>
        <v>0</v>
      </c>
      <c r="O20" s="57">
        <f>IF(一番最初に入力!$C$7="","",SUM(O14:O19))</f>
        <v>0</v>
      </c>
      <c r="P20" s="57">
        <f>IF(一番最初に入力!$C$7="","",SUM(P14:P19))</f>
        <v>0</v>
      </c>
      <c r="Q20" s="57">
        <f>IF(一番最初に入力!$C$7="","",SUM(Q14:Q19))</f>
        <v>0</v>
      </c>
      <c r="R20" s="58">
        <f>IF(一番最初に入力!$C$7="","",SUM(F20:Q20))</f>
        <v>7200</v>
      </c>
      <c r="S20" s="55"/>
    </row>
    <row r="21" spans="1:29" ht="21" customHeight="1" thickBot="1" x14ac:dyDescent="0.2">
      <c r="D21" s="56"/>
      <c r="E21" s="65" t="s">
        <v>15</v>
      </c>
      <c r="F21" s="59">
        <f>IF(一番最初に入力!$C$7="","",IF(F20&lt;2500,F20,2500))</f>
        <v>1000</v>
      </c>
      <c r="G21" s="59">
        <f>IF(一番最初に入力!$C$7="","",IF(G20&lt;2500,G20,2500))</f>
        <v>1000</v>
      </c>
      <c r="H21" s="59">
        <f>IF(一番最初に入力!$C$7="","",IF(H20&lt;2500,H20,2500))</f>
        <v>1000</v>
      </c>
      <c r="I21" s="59">
        <f>IF(一番最初に入力!$C$7="","",IF(I20&lt;2500,I20,2500))</f>
        <v>2200</v>
      </c>
      <c r="J21" s="59">
        <f>IF(一番最初に入力!$C$7="","",IF(J20&lt;2500,J20,2500))</f>
        <v>1000</v>
      </c>
      <c r="K21" s="59">
        <f>IF(一番最初に入力!$C$7="","",IF(K20&lt;2500,K20,2500))</f>
        <v>1000</v>
      </c>
      <c r="L21" s="59">
        <f>IF(一番最初に入力!$C$7="","",IF(L20&lt;2500,L20,2500))</f>
        <v>0</v>
      </c>
      <c r="M21" s="59">
        <f>IF(一番最初に入力!$C$7="","",IF(M20&lt;2500,M20,2500))</f>
        <v>0</v>
      </c>
      <c r="N21" s="59">
        <f>IF(一番最初に入力!$C$7="","",IF(N20&lt;2500,N20,2500))</f>
        <v>0</v>
      </c>
      <c r="O21" s="59">
        <f>IF(一番最初に入力!$C$7="","",IF(O20&lt;2500,O20,2500))</f>
        <v>0</v>
      </c>
      <c r="P21" s="59">
        <f>IF(一番最初に入力!$C$7="","",IF(P20&lt;2500,P20,2500))</f>
        <v>0</v>
      </c>
      <c r="Q21" s="59">
        <f>IF(一番最初に入力!$C$7="","",IF(Q20&lt;2500,Q20,2500))</f>
        <v>0</v>
      </c>
      <c r="R21" s="60">
        <f>IF(一番最初に入力!$C$7="","",SUM(F21:Q21))</f>
        <v>7200</v>
      </c>
      <c r="S21" s="55" t="s">
        <v>478</v>
      </c>
      <c r="U21" s="89" t="s">
        <v>586</v>
      </c>
      <c r="V21" s="90">
        <f>IF(B18="１号",COUNTIF(F21:Q21,"&gt;0"),"")</f>
        <v>6</v>
      </c>
      <c r="W21" s="91">
        <f>IF(B18="１号",SUM(F21:Q21),"")</f>
        <v>7200</v>
      </c>
      <c r="X21" s="89" t="s">
        <v>587</v>
      </c>
      <c r="Y21" s="90" t="str">
        <f>IF(B18="２号",COUNTIF(F21:Q21,"&gt;0"),"")</f>
        <v/>
      </c>
      <c r="Z21" s="91" t="str">
        <f>IF(B18="２号",SUM(F21:Q21),"")</f>
        <v/>
      </c>
      <c r="AA21" s="89" t="s">
        <v>588</v>
      </c>
      <c r="AB21" s="90" t="str">
        <f>IF(B18="３号",COUNTIF(F21:Q21,"&gt;0"),"")</f>
        <v/>
      </c>
      <c r="AC21" s="91" t="str">
        <f>IF(B18="３号",SUM(F21:Q21),"")</f>
        <v/>
      </c>
    </row>
    <row r="22" spans="1:29" ht="21" customHeight="1" x14ac:dyDescent="0.15">
      <c r="D22" s="55"/>
      <c r="E22" s="52"/>
      <c r="F22" s="55"/>
      <c r="G22" s="55"/>
      <c r="H22" s="55"/>
      <c r="I22" s="55"/>
      <c r="J22" s="55"/>
      <c r="K22" s="55"/>
      <c r="L22" s="55"/>
      <c r="M22" s="55"/>
      <c r="N22" s="55"/>
      <c r="O22" s="55"/>
      <c r="P22" s="55"/>
      <c r="Q22" s="55"/>
      <c r="R22" s="61"/>
      <c r="S22" s="55"/>
    </row>
    <row r="23" spans="1:29" ht="21" customHeight="1" x14ac:dyDescent="0.15">
      <c r="A23" s="79" t="s">
        <v>568</v>
      </c>
      <c r="B23" s="217" t="s">
        <v>605</v>
      </c>
      <c r="C23" s="218"/>
      <c r="D23" s="219"/>
      <c r="E23" s="245" t="s">
        <v>0</v>
      </c>
      <c r="F23" s="249" t="s">
        <v>1</v>
      </c>
      <c r="G23" s="249"/>
      <c r="H23" s="249"/>
      <c r="I23" s="249"/>
      <c r="J23" s="249"/>
      <c r="K23" s="249"/>
      <c r="L23" s="249"/>
      <c r="M23" s="249"/>
      <c r="N23" s="249"/>
      <c r="O23" s="249"/>
      <c r="P23" s="249"/>
      <c r="Q23" s="250"/>
      <c r="R23" s="213" t="s">
        <v>14</v>
      </c>
      <c r="S23" s="55"/>
    </row>
    <row r="24" spans="1:29" ht="21" customHeight="1" x14ac:dyDescent="0.15">
      <c r="A24" s="220" t="s">
        <v>367</v>
      </c>
      <c r="B24" s="222" t="s">
        <v>604</v>
      </c>
      <c r="C24" s="223"/>
      <c r="D24" s="224"/>
      <c r="E24" s="246"/>
      <c r="F24" s="213" t="s">
        <v>2</v>
      </c>
      <c r="G24" s="213" t="s">
        <v>3</v>
      </c>
      <c r="H24" s="213" t="s">
        <v>4</v>
      </c>
      <c r="I24" s="213" t="s">
        <v>5</v>
      </c>
      <c r="J24" s="213" t="s">
        <v>6</v>
      </c>
      <c r="K24" s="213" t="s">
        <v>7</v>
      </c>
      <c r="L24" s="213" t="s">
        <v>8</v>
      </c>
      <c r="M24" s="213" t="s">
        <v>9</v>
      </c>
      <c r="N24" s="213" t="s">
        <v>10</v>
      </c>
      <c r="O24" s="213" t="s">
        <v>11</v>
      </c>
      <c r="P24" s="213" t="s">
        <v>12</v>
      </c>
      <c r="Q24" s="211" t="s">
        <v>13</v>
      </c>
      <c r="R24" s="214"/>
      <c r="S24" s="55"/>
    </row>
    <row r="25" spans="1:29" ht="21" customHeight="1" x14ac:dyDescent="0.15">
      <c r="A25" s="221"/>
      <c r="B25" s="225"/>
      <c r="C25" s="226"/>
      <c r="D25" s="227"/>
      <c r="E25" s="247"/>
      <c r="F25" s="216"/>
      <c r="G25" s="216"/>
      <c r="H25" s="216"/>
      <c r="I25" s="216"/>
      <c r="J25" s="216"/>
      <c r="K25" s="216"/>
      <c r="L25" s="216"/>
      <c r="M25" s="216"/>
      <c r="N25" s="216"/>
      <c r="O25" s="216"/>
      <c r="P25" s="216"/>
      <c r="Q25" s="212"/>
      <c r="R25" s="214"/>
      <c r="S25" s="55"/>
    </row>
    <row r="26" spans="1:29" ht="21" customHeight="1" x14ac:dyDescent="0.15">
      <c r="A26" s="228" t="s">
        <v>366</v>
      </c>
      <c r="B26" s="230">
        <v>42640</v>
      </c>
      <c r="C26" s="231"/>
      <c r="D26" s="232"/>
      <c r="E26" s="83" t="s">
        <v>594</v>
      </c>
      <c r="F26" s="48"/>
      <c r="G26" s="48"/>
      <c r="H26" s="48"/>
      <c r="I26" s="48"/>
      <c r="J26" s="48"/>
      <c r="K26" s="48"/>
      <c r="L26" s="48">
        <v>1000</v>
      </c>
      <c r="M26" s="48">
        <v>1000</v>
      </c>
      <c r="N26" s="48">
        <v>1000</v>
      </c>
      <c r="O26" s="48">
        <v>1000</v>
      </c>
      <c r="P26" s="48">
        <v>1000</v>
      </c>
      <c r="Q26" s="49">
        <v>1000</v>
      </c>
      <c r="R26" s="214"/>
      <c r="S26" s="55"/>
    </row>
    <row r="27" spans="1:29" ht="21" customHeight="1" x14ac:dyDescent="0.15">
      <c r="A27" s="229"/>
      <c r="B27" s="233"/>
      <c r="C27" s="234"/>
      <c r="D27" s="235"/>
      <c r="E27" s="83" t="s">
        <v>595</v>
      </c>
      <c r="F27" s="48"/>
      <c r="G27" s="48"/>
      <c r="H27" s="48"/>
      <c r="I27" s="48"/>
      <c r="J27" s="48"/>
      <c r="K27" s="48"/>
      <c r="L27" s="48"/>
      <c r="M27" s="48">
        <v>1500</v>
      </c>
      <c r="N27" s="48"/>
      <c r="O27" s="48"/>
      <c r="P27" s="48"/>
      <c r="Q27" s="49"/>
      <c r="R27" s="214"/>
      <c r="S27" s="55"/>
    </row>
    <row r="28" spans="1:29" ht="21" customHeight="1" x14ac:dyDescent="0.15">
      <c r="A28" s="228" t="s">
        <v>567</v>
      </c>
      <c r="B28" s="236">
        <f>IF(B26="","",IF(B26&gt;DATE($U$1,4,1),0,
DATEDIF(B26,DATE($U$1,4,1),"y")))</f>
        <v>3</v>
      </c>
      <c r="C28" s="237"/>
      <c r="D28" s="238"/>
      <c r="E28" s="83"/>
      <c r="F28" s="48"/>
      <c r="G28" s="48"/>
      <c r="H28" s="48"/>
      <c r="I28" s="48"/>
      <c r="J28" s="48"/>
      <c r="K28" s="48"/>
      <c r="L28" s="48"/>
      <c r="M28" s="48"/>
      <c r="N28" s="48"/>
      <c r="O28" s="48"/>
      <c r="P28" s="48"/>
      <c r="Q28" s="49"/>
      <c r="R28" s="214"/>
      <c r="S28" s="55"/>
    </row>
    <row r="29" spans="1:29" ht="21" customHeight="1" x14ac:dyDescent="0.15">
      <c r="A29" s="229"/>
      <c r="B29" s="239"/>
      <c r="C29" s="240"/>
      <c r="D29" s="241"/>
      <c r="E29" s="83"/>
      <c r="F29" s="48"/>
      <c r="G29" s="48"/>
      <c r="H29" s="48"/>
      <c r="I29" s="48"/>
      <c r="J29" s="48"/>
      <c r="K29" s="48"/>
      <c r="L29" s="48"/>
      <c r="M29" s="48"/>
      <c r="N29" s="48"/>
      <c r="O29" s="48"/>
      <c r="P29" s="48"/>
      <c r="Q29" s="49"/>
      <c r="R29" s="214"/>
      <c r="S29" s="55"/>
    </row>
    <row r="30" spans="1:29" ht="21" customHeight="1" x14ac:dyDescent="0.15">
      <c r="A30" s="242" t="s">
        <v>566</v>
      </c>
      <c r="B30" s="243" t="s">
        <v>596</v>
      </c>
      <c r="C30" s="243"/>
      <c r="D30" s="243"/>
      <c r="E30" s="83"/>
      <c r="F30" s="48"/>
      <c r="G30" s="48"/>
      <c r="H30" s="48"/>
      <c r="I30" s="48"/>
      <c r="J30" s="48"/>
      <c r="K30" s="48"/>
      <c r="L30" s="48"/>
      <c r="M30" s="48"/>
      <c r="N30" s="48"/>
      <c r="O30" s="48"/>
      <c r="P30" s="48"/>
      <c r="Q30" s="49"/>
      <c r="R30" s="214"/>
      <c r="S30" s="55"/>
    </row>
    <row r="31" spans="1:29" ht="21" customHeight="1" thickBot="1" x14ac:dyDescent="0.2">
      <c r="A31" s="221"/>
      <c r="B31" s="244"/>
      <c r="C31" s="244"/>
      <c r="D31" s="244"/>
      <c r="E31" s="84"/>
      <c r="F31" s="50"/>
      <c r="G31" s="50"/>
      <c r="H31" s="50"/>
      <c r="I31" s="50"/>
      <c r="J31" s="50"/>
      <c r="K31" s="50"/>
      <c r="L31" s="50"/>
      <c r="M31" s="50"/>
      <c r="N31" s="50"/>
      <c r="O31" s="50"/>
      <c r="P31" s="50"/>
      <c r="Q31" s="51"/>
      <c r="R31" s="215"/>
      <c r="S31" s="55"/>
    </row>
    <row r="32" spans="1:29" ht="21" customHeight="1" thickTop="1" thickBot="1" x14ac:dyDescent="0.2">
      <c r="A32" s="81"/>
      <c r="B32" s="81"/>
      <c r="C32" s="81"/>
      <c r="D32" s="56"/>
      <c r="E32" s="64" t="s">
        <v>14</v>
      </c>
      <c r="F32" s="57">
        <f>IF(一番最初に入力!$C$7="","",SUM(F26:F31))</f>
        <v>0</v>
      </c>
      <c r="G32" s="57">
        <f>IF(一番最初に入力!$C$7="","",SUM(G26:G31))</f>
        <v>0</v>
      </c>
      <c r="H32" s="57">
        <f>IF(一番最初に入力!$C$7="","",SUM(H26:H31))</f>
        <v>0</v>
      </c>
      <c r="I32" s="57">
        <f>IF(一番最初に入力!$C$7="","",SUM(I26:I31))</f>
        <v>0</v>
      </c>
      <c r="J32" s="57">
        <f>IF(一番最初に入力!$C$7="","",SUM(J26:J31))</f>
        <v>0</v>
      </c>
      <c r="K32" s="57">
        <f>IF(一番最初に入力!$C$7="","",SUM(K26:K31))</f>
        <v>0</v>
      </c>
      <c r="L32" s="57">
        <f>IF(一番最初に入力!$C$7="","",SUM(L26:L31))</f>
        <v>1000</v>
      </c>
      <c r="M32" s="57">
        <f>IF(一番最初に入力!$C$7="","",SUM(M26:M31))</f>
        <v>2500</v>
      </c>
      <c r="N32" s="57">
        <f>IF(一番最初に入力!$C$7="","",SUM(N26:N31))</f>
        <v>1000</v>
      </c>
      <c r="O32" s="57">
        <f>IF(一番最初に入力!$C$7="","",SUM(O26:O31))</f>
        <v>1000</v>
      </c>
      <c r="P32" s="57">
        <f>IF(一番最初に入力!$C$7="","",SUM(P26:P31))</f>
        <v>1000</v>
      </c>
      <c r="Q32" s="57">
        <f>IF(一番最初に入力!$C$7="","",SUM(Q26:Q31))</f>
        <v>1000</v>
      </c>
      <c r="R32" s="58">
        <f>IF(一番最初に入力!$C$7="","",SUM(F32:Q32))</f>
        <v>7500</v>
      </c>
      <c r="S32" s="55"/>
    </row>
    <row r="33" spans="1:29" ht="21" customHeight="1" thickBot="1" x14ac:dyDescent="0.2">
      <c r="A33" s="81"/>
      <c r="B33" s="81"/>
      <c r="C33" s="81"/>
      <c r="D33" s="56"/>
      <c r="E33" s="65" t="s">
        <v>15</v>
      </c>
      <c r="F33" s="59">
        <f>IF(一番最初に入力!$C$7="","",IF(F32&lt;2500,F32,2500))</f>
        <v>0</v>
      </c>
      <c r="G33" s="59">
        <f>IF(一番最初に入力!$C$7="","",IF(G32&lt;2500,G32,2500))</f>
        <v>0</v>
      </c>
      <c r="H33" s="59">
        <f>IF(一番最初に入力!$C$7="","",IF(H32&lt;2500,H32,2500))</f>
        <v>0</v>
      </c>
      <c r="I33" s="59">
        <f>IF(一番最初に入力!$C$7="","",IF(I32&lt;2500,I32,2500))</f>
        <v>0</v>
      </c>
      <c r="J33" s="59">
        <f>IF(一番最初に入力!$C$7="","",IF(J32&lt;2500,J32,2500))</f>
        <v>0</v>
      </c>
      <c r="K33" s="59">
        <f>IF(一番最初に入力!$C$7="","",IF(K32&lt;2500,K32,2500))</f>
        <v>0</v>
      </c>
      <c r="L33" s="59">
        <f>IF(一番最初に入力!$C$7="","",IF(L32&lt;2500,L32,2500))</f>
        <v>1000</v>
      </c>
      <c r="M33" s="59">
        <f>IF(一番最初に入力!$C$7="","",IF(M32&lt;2500,M32,2500))</f>
        <v>2500</v>
      </c>
      <c r="N33" s="59">
        <f>IF(一番最初に入力!$C$7="","",IF(N32&lt;2500,N32,2500))</f>
        <v>1000</v>
      </c>
      <c r="O33" s="59">
        <f>IF(一番最初に入力!$C$7="","",IF(O32&lt;2500,O32,2500))</f>
        <v>1000</v>
      </c>
      <c r="P33" s="59">
        <f>IF(一番最初に入力!$C$7="","",IF(P32&lt;2500,P32,2500))</f>
        <v>1000</v>
      </c>
      <c r="Q33" s="59">
        <f>IF(一番最初に入力!$C$7="","",IF(Q32&lt;2500,Q32,2500))</f>
        <v>1000</v>
      </c>
      <c r="R33" s="60">
        <f>IF(一番最初に入力!$C$7="","",SUM(F33:Q33))</f>
        <v>7500</v>
      </c>
      <c r="S33" s="55" t="s">
        <v>477</v>
      </c>
      <c r="U33" s="89" t="s">
        <v>586</v>
      </c>
      <c r="V33" s="90" t="str">
        <f>IF(B30="１号",COUNTIF(F33:Q33,"&gt;0"),"")</f>
        <v/>
      </c>
      <c r="W33" s="91" t="str">
        <f>IF(B30="１号",SUM(F33:Q33),"")</f>
        <v/>
      </c>
      <c r="X33" s="89" t="s">
        <v>587</v>
      </c>
      <c r="Y33" s="90">
        <f>IF(B30="２号",COUNTIF(F33:Q33,"&gt;0"),"")</f>
        <v>6</v>
      </c>
      <c r="Z33" s="91">
        <f>IF(B30="２号",SUM(F33:Q33),"")</f>
        <v>7500</v>
      </c>
      <c r="AA33" s="89" t="s">
        <v>588</v>
      </c>
      <c r="AB33" s="90" t="str">
        <f>IF(B30="３号",COUNTIF(F33:Q33,"&gt;0"),"")</f>
        <v/>
      </c>
      <c r="AC33" s="91" t="str">
        <f>IF(B30="３号",SUM(F33:Q33),"")</f>
        <v/>
      </c>
    </row>
    <row r="34" spans="1:29" ht="21" customHeight="1" x14ac:dyDescent="0.15">
      <c r="D34" s="55"/>
      <c r="E34" s="52"/>
      <c r="F34" s="55"/>
      <c r="G34" s="55"/>
      <c r="H34" s="55"/>
      <c r="I34" s="55"/>
      <c r="J34" s="55"/>
      <c r="K34" s="55"/>
      <c r="L34" s="55"/>
      <c r="M34" s="55"/>
      <c r="N34" s="55"/>
      <c r="O34" s="55"/>
      <c r="P34" s="55"/>
      <c r="Q34" s="55"/>
      <c r="R34" s="55"/>
      <c r="S34" s="55"/>
    </row>
    <row r="35" spans="1:29" ht="21" customHeight="1" x14ac:dyDescent="0.15">
      <c r="A35" s="79" t="s">
        <v>568</v>
      </c>
      <c r="B35" s="217" t="s">
        <v>607</v>
      </c>
      <c r="C35" s="218"/>
      <c r="D35" s="219"/>
      <c r="E35" s="245" t="s">
        <v>0</v>
      </c>
      <c r="F35" s="249" t="s">
        <v>1</v>
      </c>
      <c r="G35" s="249"/>
      <c r="H35" s="249"/>
      <c r="I35" s="249"/>
      <c r="J35" s="249"/>
      <c r="K35" s="249"/>
      <c r="L35" s="249"/>
      <c r="M35" s="249"/>
      <c r="N35" s="249"/>
      <c r="O35" s="249"/>
      <c r="P35" s="249"/>
      <c r="Q35" s="250"/>
      <c r="R35" s="213" t="s">
        <v>14</v>
      </c>
      <c r="S35" s="55"/>
    </row>
    <row r="36" spans="1:29" ht="21" customHeight="1" x14ac:dyDescent="0.15">
      <c r="A36" s="220" t="s">
        <v>367</v>
      </c>
      <c r="B36" s="222" t="s">
        <v>606</v>
      </c>
      <c r="C36" s="223"/>
      <c r="D36" s="224"/>
      <c r="E36" s="246"/>
      <c r="F36" s="213" t="s">
        <v>2</v>
      </c>
      <c r="G36" s="213" t="s">
        <v>3</v>
      </c>
      <c r="H36" s="213" t="s">
        <v>4</v>
      </c>
      <c r="I36" s="213" t="s">
        <v>5</v>
      </c>
      <c r="J36" s="213" t="s">
        <v>6</v>
      </c>
      <c r="K36" s="213" t="s">
        <v>7</v>
      </c>
      <c r="L36" s="213" t="s">
        <v>8</v>
      </c>
      <c r="M36" s="213" t="s">
        <v>9</v>
      </c>
      <c r="N36" s="213" t="s">
        <v>10</v>
      </c>
      <c r="O36" s="213" t="s">
        <v>11</v>
      </c>
      <c r="P36" s="213" t="s">
        <v>12</v>
      </c>
      <c r="Q36" s="211" t="s">
        <v>13</v>
      </c>
      <c r="R36" s="214"/>
      <c r="S36" s="55"/>
    </row>
    <row r="37" spans="1:29" ht="21" customHeight="1" x14ac:dyDescent="0.15">
      <c r="A37" s="221"/>
      <c r="B37" s="225"/>
      <c r="C37" s="226"/>
      <c r="D37" s="227"/>
      <c r="E37" s="247"/>
      <c r="F37" s="216"/>
      <c r="G37" s="216"/>
      <c r="H37" s="216"/>
      <c r="I37" s="216"/>
      <c r="J37" s="216"/>
      <c r="K37" s="216"/>
      <c r="L37" s="216"/>
      <c r="M37" s="216"/>
      <c r="N37" s="216"/>
      <c r="O37" s="216"/>
      <c r="P37" s="216"/>
      <c r="Q37" s="212"/>
      <c r="R37" s="214"/>
      <c r="S37" s="55"/>
    </row>
    <row r="38" spans="1:29" ht="21" customHeight="1" x14ac:dyDescent="0.15">
      <c r="A38" s="228" t="s">
        <v>366</v>
      </c>
      <c r="B38" s="230">
        <v>42874</v>
      </c>
      <c r="C38" s="231"/>
      <c r="D38" s="232"/>
      <c r="E38" s="83" t="s">
        <v>593</v>
      </c>
      <c r="F38" s="48">
        <v>300</v>
      </c>
      <c r="G38" s="48">
        <v>300</v>
      </c>
      <c r="H38" s="48">
        <v>300</v>
      </c>
      <c r="I38" s="48">
        <v>300</v>
      </c>
      <c r="J38" s="48">
        <v>300</v>
      </c>
      <c r="K38" s="48">
        <v>300</v>
      </c>
      <c r="L38" s="48">
        <v>300</v>
      </c>
      <c r="M38" s="48">
        <v>300</v>
      </c>
      <c r="N38" s="48">
        <v>300</v>
      </c>
      <c r="O38" s="48"/>
      <c r="P38" s="48"/>
      <c r="Q38" s="48"/>
      <c r="R38" s="214"/>
      <c r="S38" s="55"/>
    </row>
    <row r="39" spans="1:29" ht="21" customHeight="1" x14ac:dyDescent="0.15">
      <c r="A39" s="229"/>
      <c r="B39" s="233"/>
      <c r="C39" s="234"/>
      <c r="D39" s="235"/>
      <c r="E39" s="83" t="s">
        <v>594</v>
      </c>
      <c r="F39" s="48">
        <v>1000</v>
      </c>
      <c r="G39" s="48">
        <v>1000</v>
      </c>
      <c r="H39" s="48">
        <v>1000</v>
      </c>
      <c r="I39" s="48">
        <v>1000</v>
      </c>
      <c r="J39" s="48">
        <v>1000</v>
      </c>
      <c r="K39" s="48">
        <v>1000</v>
      </c>
      <c r="L39" s="48">
        <v>1000</v>
      </c>
      <c r="M39" s="48">
        <v>1000</v>
      </c>
      <c r="N39" s="48">
        <v>1000</v>
      </c>
      <c r="O39" s="48"/>
      <c r="P39" s="48"/>
      <c r="Q39" s="48"/>
      <c r="R39" s="214"/>
      <c r="S39" s="55"/>
    </row>
    <row r="40" spans="1:29" ht="21" customHeight="1" x14ac:dyDescent="0.15">
      <c r="A40" s="228" t="s">
        <v>567</v>
      </c>
      <c r="B40" s="236">
        <f>IF(B38="","",IF(B38&gt;DATE($U$1,4,1),0,
DATEDIF(B38,DATE($U$1,4,1),"y")))</f>
        <v>2</v>
      </c>
      <c r="C40" s="237"/>
      <c r="D40" s="238"/>
      <c r="E40" s="83"/>
      <c r="F40" s="48"/>
      <c r="G40" s="48"/>
      <c r="H40" s="48"/>
      <c r="I40" s="48"/>
      <c r="J40" s="48"/>
      <c r="K40" s="48"/>
      <c r="L40" s="48"/>
      <c r="M40" s="48">
        <v>1500</v>
      </c>
      <c r="N40" s="48"/>
      <c r="O40" s="48"/>
      <c r="P40" s="48"/>
      <c r="Q40" s="49"/>
      <c r="R40" s="214"/>
      <c r="S40" s="55"/>
    </row>
    <row r="41" spans="1:29" ht="21" customHeight="1" x14ac:dyDescent="0.15">
      <c r="A41" s="229"/>
      <c r="B41" s="239"/>
      <c r="C41" s="240"/>
      <c r="D41" s="241"/>
      <c r="E41" s="83"/>
      <c r="F41" s="48"/>
      <c r="G41" s="48"/>
      <c r="H41" s="48"/>
      <c r="I41" s="48"/>
      <c r="J41" s="48"/>
      <c r="K41" s="48"/>
      <c r="L41" s="48"/>
      <c r="M41" s="48"/>
      <c r="N41" s="48"/>
      <c r="O41" s="48"/>
      <c r="P41" s="48"/>
      <c r="Q41" s="49"/>
      <c r="R41" s="214"/>
      <c r="S41" s="55"/>
    </row>
    <row r="42" spans="1:29" ht="21" customHeight="1" x14ac:dyDescent="0.15">
      <c r="A42" s="242" t="s">
        <v>566</v>
      </c>
      <c r="B42" s="243" t="s">
        <v>601</v>
      </c>
      <c r="C42" s="243"/>
      <c r="D42" s="243"/>
      <c r="E42" s="83"/>
      <c r="F42" s="48"/>
      <c r="G42" s="48"/>
      <c r="H42" s="48"/>
      <c r="I42" s="48"/>
      <c r="J42" s="48"/>
      <c r="K42" s="48"/>
      <c r="L42" s="48"/>
      <c r="M42" s="48"/>
      <c r="N42" s="48"/>
      <c r="O42" s="48"/>
      <c r="P42" s="48"/>
      <c r="Q42" s="49"/>
      <c r="R42" s="214"/>
      <c r="S42" s="55"/>
    </row>
    <row r="43" spans="1:29" ht="21" customHeight="1" thickBot="1" x14ac:dyDescent="0.2">
      <c r="A43" s="221"/>
      <c r="B43" s="244"/>
      <c r="C43" s="244"/>
      <c r="D43" s="244"/>
      <c r="E43" s="84"/>
      <c r="F43" s="50"/>
      <c r="G43" s="50"/>
      <c r="H43" s="50"/>
      <c r="I43" s="50"/>
      <c r="J43" s="50"/>
      <c r="K43" s="50"/>
      <c r="L43" s="50"/>
      <c r="M43" s="50"/>
      <c r="N43" s="50"/>
      <c r="O43" s="50"/>
      <c r="P43" s="50"/>
      <c r="Q43" s="51"/>
      <c r="R43" s="215"/>
      <c r="S43" s="55"/>
    </row>
    <row r="44" spans="1:29" ht="21" customHeight="1" thickTop="1" thickBot="1" x14ac:dyDescent="0.2">
      <c r="A44" s="81"/>
      <c r="B44" s="81"/>
      <c r="C44" s="81"/>
      <c r="D44" s="56"/>
      <c r="E44" s="64" t="s">
        <v>14</v>
      </c>
      <c r="F44" s="57">
        <f>IF(一番最初に入力!$C$7="","",SUM(F37:F43))</f>
        <v>1300</v>
      </c>
      <c r="G44" s="57">
        <f>IF(一番最初に入力!$C$7="","",SUM(G37:G43))</f>
        <v>1300</v>
      </c>
      <c r="H44" s="57">
        <f>IF(一番最初に入力!$C$7="","",SUM(H37:H43))</f>
        <v>1300</v>
      </c>
      <c r="I44" s="57">
        <f>IF(一番最初に入力!$C$7="","",SUM(I37:I43))</f>
        <v>1300</v>
      </c>
      <c r="J44" s="57">
        <f>IF(一番最初に入力!$C$7="","",SUM(J37:J43))</f>
        <v>1300</v>
      </c>
      <c r="K44" s="57">
        <f>IF(一番最初に入力!$C$7="","",SUM(K37:K43))</f>
        <v>1300</v>
      </c>
      <c r="L44" s="57">
        <f>IF(一番最初に入力!$C$7="","",SUM(L37:L43))</f>
        <v>1300</v>
      </c>
      <c r="M44" s="57">
        <f>IF(一番最初に入力!$C$7="","",SUM(M37:M43))</f>
        <v>2800</v>
      </c>
      <c r="N44" s="57">
        <f>IF(一番最初に入力!$C$7="","",SUM(N37:N43))</f>
        <v>1300</v>
      </c>
      <c r="O44" s="57">
        <f>IF(一番最初に入力!$C$7="","",SUM(O37:O43))</f>
        <v>0</v>
      </c>
      <c r="P44" s="57">
        <f>IF(一番最初に入力!$C$7="","",SUM(P37:P43))</f>
        <v>0</v>
      </c>
      <c r="Q44" s="57">
        <f>IF(一番最初に入力!$C$7="","",SUM(Q37:Q43))</f>
        <v>0</v>
      </c>
      <c r="R44" s="58">
        <f>IF(一番最初に入力!$C$7="","",SUM(F44:Q44))</f>
        <v>13200</v>
      </c>
      <c r="S44" s="55"/>
    </row>
    <row r="45" spans="1:29" ht="21" customHeight="1" thickBot="1" x14ac:dyDescent="0.2">
      <c r="A45" s="81"/>
      <c r="B45" s="81"/>
      <c r="C45" s="81"/>
      <c r="D45" s="56"/>
      <c r="E45" s="65" t="s">
        <v>15</v>
      </c>
      <c r="F45" s="59">
        <f>IF(一番最初に入力!$C$7="","",IF(F44&lt;2500,F44,2500))</f>
        <v>1300</v>
      </c>
      <c r="G45" s="59">
        <f>IF(一番最初に入力!$C$7="","",IF(G44&lt;2500,G44,2500))</f>
        <v>1300</v>
      </c>
      <c r="H45" s="59">
        <f>IF(一番最初に入力!$C$7="","",IF(H44&lt;2500,H44,2500))</f>
        <v>1300</v>
      </c>
      <c r="I45" s="59">
        <f>IF(一番最初に入力!$C$7="","",IF(I44&lt;2500,I44,2500))</f>
        <v>1300</v>
      </c>
      <c r="J45" s="59">
        <f>IF(一番最初に入力!$C$7="","",IF(J44&lt;2500,J44,2500))</f>
        <v>1300</v>
      </c>
      <c r="K45" s="59">
        <f>IF(一番最初に入力!$C$7="","",IF(K44&lt;2500,K44,2500))</f>
        <v>1300</v>
      </c>
      <c r="L45" s="59">
        <f>IF(一番最初に入力!$C$7="","",IF(L44&lt;2500,L44,2500))</f>
        <v>1300</v>
      </c>
      <c r="M45" s="59">
        <f>IF(一番最初に入力!$C$7="","",IF(M44&lt;2500,M44,2500))</f>
        <v>2500</v>
      </c>
      <c r="N45" s="59">
        <f>IF(一番最初に入力!$C$7="","",IF(N44&lt;2500,N44,2500))</f>
        <v>1300</v>
      </c>
      <c r="O45" s="59">
        <f>IF(一番最初に入力!$C$7="","",IF(O44&lt;2500,O44,2500))</f>
        <v>0</v>
      </c>
      <c r="P45" s="59">
        <f>IF(一番最初に入力!$C$7="","",IF(P44&lt;2500,P44,2500))</f>
        <v>0</v>
      </c>
      <c r="Q45" s="59">
        <f>IF(一番最初に入力!$C$7="","",IF(Q44&lt;2500,Q44,2500))</f>
        <v>0</v>
      </c>
      <c r="R45" s="60">
        <f>IF(一番最初に入力!$C$7="","",SUM(F45:Q45))</f>
        <v>12900</v>
      </c>
      <c r="S45" s="55" t="s">
        <v>479</v>
      </c>
      <c r="U45" s="89" t="s">
        <v>586</v>
      </c>
      <c r="V45" s="90" t="str">
        <f>IF(B42="１号",COUNTIF(F45:Q45,"&gt;0"),"")</f>
        <v/>
      </c>
      <c r="W45" s="91" t="str">
        <f>IF(B42="１号",SUM(F45:Q45),"")</f>
        <v/>
      </c>
      <c r="X45" s="89" t="s">
        <v>587</v>
      </c>
      <c r="Y45" s="90" t="str">
        <f>IF(B42="２号",COUNTIF(F45:Q45,"&gt;0"),"")</f>
        <v/>
      </c>
      <c r="Z45" s="91" t="str">
        <f>IF(B42="２号",SUM(F45:Q45),"")</f>
        <v/>
      </c>
      <c r="AA45" s="89" t="s">
        <v>588</v>
      </c>
      <c r="AB45" s="90">
        <f>IF(B42="３号",COUNTIF(F45:Q45,"&gt;0"),"")</f>
        <v>9</v>
      </c>
      <c r="AC45" s="91">
        <f>IF(B42="３号",SUM(F45:Q45),"")</f>
        <v>12900</v>
      </c>
    </row>
    <row r="46" spans="1:29" ht="21" customHeight="1" x14ac:dyDescent="0.15">
      <c r="D46" s="55"/>
      <c r="E46" s="52"/>
      <c r="F46" s="55"/>
      <c r="G46" s="55"/>
      <c r="H46" s="55"/>
      <c r="I46" s="55"/>
      <c r="J46" s="55"/>
      <c r="K46" s="55"/>
      <c r="L46" s="55"/>
      <c r="M46" s="55"/>
      <c r="N46" s="55"/>
      <c r="O46" s="55"/>
      <c r="P46" s="55"/>
      <c r="Q46" s="55"/>
      <c r="R46" s="55"/>
      <c r="S46" s="55"/>
    </row>
    <row r="47" spans="1:29" ht="21" customHeight="1" x14ac:dyDescent="0.15">
      <c r="A47" s="79" t="s">
        <v>568</v>
      </c>
      <c r="B47" s="217" t="s">
        <v>610</v>
      </c>
      <c r="C47" s="218"/>
      <c r="D47" s="219"/>
      <c r="E47" s="245" t="s">
        <v>0</v>
      </c>
      <c r="F47" s="249" t="s">
        <v>1</v>
      </c>
      <c r="G47" s="249"/>
      <c r="H47" s="249"/>
      <c r="I47" s="249"/>
      <c r="J47" s="249"/>
      <c r="K47" s="249"/>
      <c r="L47" s="249"/>
      <c r="M47" s="249"/>
      <c r="N47" s="249"/>
      <c r="O47" s="249"/>
      <c r="P47" s="249"/>
      <c r="Q47" s="250"/>
      <c r="R47" s="213" t="s">
        <v>14</v>
      </c>
      <c r="S47" s="55"/>
    </row>
    <row r="48" spans="1:29" ht="21" customHeight="1" x14ac:dyDescent="0.15">
      <c r="A48" s="220" t="s">
        <v>367</v>
      </c>
      <c r="B48" s="222" t="s">
        <v>609</v>
      </c>
      <c r="C48" s="223"/>
      <c r="D48" s="224"/>
      <c r="E48" s="246"/>
      <c r="F48" s="213" t="s">
        <v>2</v>
      </c>
      <c r="G48" s="213" t="s">
        <v>3</v>
      </c>
      <c r="H48" s="213" t="s">
        <v>4</v>
      </c>
      <c r="I48" s="213" t="s">
        <v>5</v>
      </c>
      <c r="J48" s="213" t="s">
        <v>6</v>
      </c>
      <c r="K48" s="213" t="s">
        <v>7</v>
      </c>
      <c r="L48" s="213" t="s">
        <v>8</v>
      </c>
      <c r="M48" s="213" t="s">
        <v>9</v>
      </c>
      <c r="N48" s="213" t="s">
        <v>10</v>
      </c>
      <c r="O48" s="213" t="s">
        <v>11</v>
      </c>
      <c r="P48" s="213" t="s">
        <v>12</v>
      </c>
      <c r="Q48" s="211" t="s">
        <v>13</v>
      </c>
      <c r="R48" s="214"/>
      <c r="S48" s="55"/>
    </row>
    <row r="49" spans="1:29" ht="21" customHeight="1" x14ac:dyDescent="0.15">
      <c r="A49" s="221"/>
      <c r="B49" s="225"/>
      <c r="C49" s="226"/>
      <c r="D49" s="227"/>
      <c r="E49" s="247"/>
      <c r="F49" s="216"/>
      <c r="G49" s="216"/>
      <c r="H49" s="216"/>
      <c r="I49" s="216"/>
      <c r="J49" s="216"/>
      <c r="K49" s="216"/>
      <c r="L49" s="216"/>
      <c r="M49" s="216"/>
      <c r="N49" s="216"/>
      <c r="O49" s="216"/>
      <c r="P49" s="216"/>
      <c r="Q49" s="212"/>
      <c r="R49" s="214"/>
      <c r="S49" s="55"/>
    </row>
    <row r="50" spans="1:29" ht="21" customHeight="1" x14ac:dyDescent="0.15">
      <c r="A50" s="228" t="s">
        <v>366</v>
      </c>
      <c r="B50" s="230">
        <v>43207</v>
      </c>
      <c r="C50" s="231"/>
      <c r="D50" s="232"/>
      <c r="E50" s="83" t="s">
        <v>602</v>
      </c>
      <c r="F50" s="48"/>
      <c r="G50" s="48"/>
      <c r="H50" s="48"/>
      <c r="I50" s="48">
        <v>300</v>
      </c>
      <c r="J50" s="48">
        <v>300</v>
      </c>
      <c r="K50" s="48">
        <v>300</v>
      </c>
      <c r="L50" s="48">
        <v>300</v>
      </c>
      <c r="M50" s="48">
        <v>300</v>
      </c>
      <c r="N50" s="48">
        <v>300</v>
      </c>
      <c r="O50" s="48">
        <v>300</v>
      </c>
      <c r="P50" s="48">
        <v>300</v>
      </c>
      <c r="Q50" s="49">
        <v>300</v>
      </c>
      <c r="R50" s="214"/>
      <c r="S50" s="55"/>
    </row>
    <row r="51" spans="1:29" ht="21" customHeight="1" x14ac:dyDescent="0.15">
      <c r="A51" s="229"/>
      <c r="B51" s="233"/>
      <c r="C51" s="234"/>
      <c r="D51" s="235"/>
      <c r="E51" s="83" t="s">
        <v>603</v>
      </c>
      <c r="F51" s="48"/>
      <c r="G51" s="48"/>
      <c r="H51" s="48"/>
      <c r="I51" s="48">
        <v>1000</v>
      </c>
      <c r="J51" s="48">
        <v>1000</v>
      </c>
      <c r="K51" s="48">
        <v>1000</v>
      </c>
      <c r="L51" s="48">
        <v>1000</v>
      </c>
      <c r="M51" s="48">
        <v>1000</v>
      </c>
      <c r="N51" s="48">
        <v>1000</v>
      </c>
      <c r="O51" s="48">
        <v>1000</v>
      </c>
      <c r="P51" s="48">
        <v>1000</v>
      </c>
      <c r="Q51" s="49">
        <v>1000</v>
      </c>
      <c r="R51" s="214"/>
      <c r="S51" s="55"/>
    </row>
    <row r="52" spans="1:29" ht="21" customHeight="1" x14ac:dyDescent="0.15">
      <c r="A52" s="228" t="s">
        <v>567</v>
      </c>
      <c r="B52" s="236">
        <f>IF(B50="","",IF(B50&gt;DATE($U$1,4,1),0,
DATEDIF(B50,DATE($U$1,4,1),"y")))</f>
        <v>1</v>
      </c>
      <c r="C52" s="237"/>
      <c r="D52" s="238"/>
      <c r="E52" s="83"/>
      <c r="F52" s="48"/>
      <c r="G52" s="48"/>
      <c r="H52" s="48"/>
      <c r="I52" s="48"/>
      <c r="J52" s="48"/>
      <c r="K52" s="48"/>
      <c r="L52" s="48"/>
      <c r="M52" s="48"/>
      <c r="N52" s="48"/>
      <c r="O52" s="48"/>
      <c r="P52" s="48"/>
      <c r="Q52" s="49"/>
      <c r="R52" s="214"/>
      <c r="S52" s="55"/>
    </row>
    <row r="53" spans="1:29" ht="21" customHeight="1" x14ac:dyDescent="0.15">
      <c r="A53" s="229"/>
      <c r="B53" s="239"/>
      <c r="C53" s="240"/>
      <c r="D53" s="241"/>
      <c r="E53" s="83"/>
      <c r="F53" s="48"/>
      <c r="G53" s="48"/>
      <c r="H53" s="48"/>
      <c r="I53" s="48"/>
      <c r="J53" s="48"/>
      <c r="K53" s="48"/>
      <c r="L53" s="48"/>
      <c r="M53" s="48"/>
      <c r="N53" s="48"/>
      <c r="O53" s="48"/>
      <c r="P53" s="48"/>
      <c r="Q53" s="49"/>
      <c r="R53" s="214"/>
      <c r="S53" s="55"/>
    </row>
    <row r="54" spans="1:29" ht="21" customHeight="1" x14ac:dyDescent="0.15">
      <c r="A54" s="242" t="s">
        <v>566</v>
      </c>
      <c r="B54" s="243" t="s">
        <v>601</v>
      </c>
      <c r="C54" s="243"/>
      <c r="D54" s="243"/>
      <c r="E54" s="83"/>
      <c r="F54" s="48"/>
      <c r="G54" s="48"/>
      <c r="H54" s="48"/>
      <c r="I54" s="48"/>
      <c r="J54" s="48"/>
      <c r="K54" s="48"/>
      <c r="L54" s="48"/>
      <c r="M54" s="48"/>
      <c r="N54" s="48"/>
      <c r="O54" s="48"/>
      <c r="P54" s="48"/>
      <c r="Q54" s="49"/>
      <c r="R54" s="214"/>
      <c r="S54" s="55"/>
    </row>
    <row r="55" spans="1:29" ht="21" customHeight="1" thickBot="1" x14ac:dyDescent="0.2">
      <c r="A55" s="221"/>
      <c r="B55" s="244"/>
      <c r="C55" s="244"/>
      <c r="D55" s="244"/>
      <c r="E55" s="84"/>
      <c r="F55" s="50"/>
      <c r="G55" s="50"/>
      <c r="H55" s="50"/>
      <c r="I55" s="50"/>
      <c r="J55" s="50"/>
      <c r="K55" s="50"/>
      <c r="L55" s="50"/>
      <c r="M55" s="50"/>
      <c r="N55" s="50"/>
      <c r="O55" s="50"/>
      <c r="P55" s="50"/>
      <c r="Q55" s="51"/>
      <c r="R55" s="215"/>
      <c r="S55" s="55"/>
    </row>
    <row r="56" spans="1:29" ht="21" customHeight="1" thickTop="1" thickBot="1" x14ac:dyDescent="0.2">
      <c r="A56" s="81"/>
      <c r="B56" s="81"/>
      <c r="C56" s="81"/>
      <c r="D56" s="56"/>
      <c r="E56" s="64" t="s">
        <v>14</v>
      </c>
      <c r="F56" s="57">
        <f>IF(一番最初に入力!$C$7="","",SUM(F50:F55))</f>
        <v>0</v>
      </c>
      <c r="G56" s="57">
        <f>IF(一番最初に入力!$C$7="","",SUM(G50:G55))</f>
        <v>0</v>
      </c>
      <c r="H56" s="57">
        <f>IF(一番最初に入力!$C$7="","",SUM(H50:H55))</f>
        <v>0</v>
      </c>
      <c r="I56" s="57">
        <f>IF(一番最初に入力!$C$7="","",SUM(I50:I55))</f>
        <v>1300</v>
      </c>
      <c r="J56" s="57">
        <f>IF(一番最初に入力!$C$7="","",SUM(J50:J55))</f>
        <v>1300</v>
      </c>
      <c r="K56" s="57">
        <f>IF(一番最初に入力!$C$7="","",SUM(K50:K55))</f>
        <v>1300</v>
      </c>
      <c r="L56" s="57">
        <f>IF(一番最初に入力!$C$7="","",SUM(L50:L55))</f>
        <v>1300</v>
      </c>
      <c r="M56" s="57">
        <f>IF(一番最初に入力!$C$7="","",SUM(M50:M55))</f>
        <v>1300</v>
      </c>
      <c r="N56" s="57">
        <f>IF(一番最初に入力!$C$7="","",SUM(N50:N55))</f>
        <v>1300</v>
      </c>
      <c r="O56" s="57">
        <f>IF(一番最初に入力!$C$7="","",SUM(O50:O55))</f>
        <v>1300</v>
      </c>
      <c r="P56" s="57">
        <f>IF(一番最初に入力!$C$7="","",SUM(P50:P55))</f>
        <v>1300</v>
      </c>
      <c r="Q56" s="57">
        <f>IF(一番最初に入力!$C$7="","",SUM(Q50:Q55))</f>
        <v>1300</v>
      </c>
      <c r="R56" s="58">
        <f>IF(一番最初に入力!$C$7="","",SUM(F56:Q56))</f>
        <v>11700</v>
      </c>
      <c r="S56" s="55"/>
    </row>
    <row r="57" spans="1:29" ht="21" customHeight="1" thickBot="1" x14ac:dyDescent="0.2">
      <c r="A57" s="81"/>
      <c r="B57" s="81"/>
      <c r="C57" s="81"/>
      <c r="D57" s="56"/>
      <c r="E57" s="65" t="s">
        <v>15</v>
      </c>
      <c r="F57" s="59">
        <f>IF(一番最初に入力!$C$7="","",IF(F56&lt;2500,F56,2500))</f>
        <v>0</v>
      </c>
      <c r="G57" s="59">
        <f>IF(一番最初に入力!$C$7="","",IF(G56&lt;2500,G56,2500))</f>
        <v>0</v>
      </c>
      <c r="H57" s="59">
        <f>IF(一番最初に入力!$C$7="","",IF(H56&lt;2500,H56,2500))</f>
        <v>0</v>
      </c>
      <c r="I57" s="59">
        <f>IF(一番最初に入力!$C$7="","",IF(I56&lt;2500,I56,2500))</f>
        <v>1300</v>
      </c>
      <c r="J57" s="59">
        <f>IF(一番最初に入力!$C$7="","",IF(J56&lt;2500,J56,2500))</f>
        <v>1300</v>
      </c>
      <c r="K57" s="59">
        <f>IF(一番最初に入力!$C$7="","",IF(K56&lt;2500,K56,2500))</f>
        <v>1300</v>
      </c>
      <c r="L57" s="59">
        <f>IF(一番最初に入力!$C$7="","",IF(L56&lt;2500,L56,2500))</f>
        <v>1300</v>
      </c>
      <c r="M57" s="59">
        <f>IF(一番最初に入力!$C$7="","",IF(M56&lt;2500,M56,2500))</f>
        <v>1300</v>
      </c>
      <c r="N57" s="59">
        <f>IF(一番最初に入力!$C$7="","",IF(N56&lt;2500,N56,2500))</f>
        <v>1300</v>
      </c>
      <c r="O57" s="59">
        <f>IF(一番最初に入力!$C$7="","",IF(O56&lt;2500,O56,2500))</f>
        <v>1300</v>
      </c>
      <c r="P57" s="59">
        <f>IF(一番最初に入力!$C$7="","",IF(P56&lt;2500,P56,2500))</f>
        <v>1300</v>
      </c>
      <c r="Q57" s="59">
        <f>IF(一番最初に入力!$C$7="","",IF(Q56&lt;2500,Q56,2500))</f>
        <v>1300</v>
      </c>
      <c r="R57" s="60">
        <f>IF(一番最初に入力!$C$7="","",SUM(F57:Q57))</f>
        <v>11700</v>
      </c>
      <c r="S57" s="55" t="s">
        <v>480</v>
      </c>
      <c r="U57" s="89" t="s">
        <v>586</v>
      </c>
      <c r="V57" s="90" t="str">
        <f>IF(B54="１号",COUNTIF(F57:Q57,"&gt;0"),"")</f>
        <v/>
      </c>
      <c r="W57" s="91" t="str">
        <f>IF(B54="１号",SUM(F57:Q57),"")</f>
        <v/>
      </c>
      <c r="X57" s="89" t="s">
        <v>587</v>
      </c>
      <c r="Y57" s="90" t="str">
        <f>IF(B54="２号",COUNTIF(F57:Q57,"&gt;0"),"")</f>
        <v/>
      </c>
      <c r="Z57" s="91" t="str">
        <f>IF(B54="２号",SUM(F57:Q57),"")</f>
        <v/>
      </c>
      <c r="AA57" s="89" t="s">
        <v>588</v>
      </c>
      <c r="AB57" s="90">
        <f>IF(B54="３号",COUNTIF(F57:Q57,"&gt;0"),"")</f>
        <v>9</v>
      </c>
      <c r="AC57" s="91">
        <f>IF(B54="３号",SUM(F57:Q57),"")</f>
        <v>11700</v>
      </c>
    </row>
    <row r="58" spans="1:29" ht="24.95" customHeight="1" x14ac:dyDescent="0.15">
      <c r="D58" s="55"/>
      <c r="E58" s="55"/>
      <c r="F58" s="55"/>
      <c r="G58" s="55"/>
      <c r="H58" s="55"/>
      <c r="I58" s="55"/>
      <c r="J58" s="55"/>
      <c r="K58" s="55"/>
      <c r="L58" s="55"/>
      <c r="M58" s="55"/>
      <c r="N58" s="55"/>
      <c r="O58" s="55"/>
      <c r="P58" s="55"/>
      <c r="Q58" s="55"/>
      <c r="R58" s="55"/>
      <c r="S58" s="55"/>
    </row>
    <row r="59" spans="1:29" ht="24.95" customHeight="1" thickBot="1" x14ac:dyDescent="0.2">
      <c r="A59" s="203" t="s">
        <v>475</v>
      </c>
      <c r="B59" s="204"/>
      <c r="C59" s="251" t="s">
        <v>620</v>
      </c>
      <c r="D59" s="251"/>
      <c r="E59" s="251"/>
      <c r="F59" s="251"/>
      <c r="G59" s="251"/>
      <c r="H59" s="251"/>
      <c r="I59" s="251"/>
      <c r="J59" s="251"/>
      <c r="K59" s="251"/>
      <c r="L59" s="55"/>
      <c r="M59" s="55"/>
      <c r="N59" s="55"/>
      <c r="O59" s="55"/>
      <c r="P59" s="55"/>
      <c r="Q59" s="55"/>
      <c r="R59" s="55"/>
    </row>
    <row r="60" spans="1:29" ht="24.95" customHeight="1" x14ac:dyDescent="0.15">
      <c r="B60" s="62"/>
      <c r="C60" s="63"/>
      <c r="D60" s="63"/>
      <c r="E60" s="63"/>
      <c r="F60" s="63"/>
      <c r="G60" s="63"/>
      <c r="H60" s="63"/>
      <c r="I60" s="63"/>
      <c r="J60" s="55"/>
      <c r="K60" s="55"/>
      <c r="L60" s="55"/>
      <c r="M60" s="55"/>
      <c r="N60" s="55"/>
      <c r="O60" s="205" t="s">
        <v>17</v>
      </c>
      <c r="P60" s="206"/>
      <c r="Q60" s="206"/>
      <c r="R60" s="207"/>
    </row>
    <row r="61" spans="1:29" ht="30" customHeight="1" thickBot="1" x14ac:dyDescent="0.2">
      <c r="D61" s="55"/>
      <c r="E61" s="55"/>
      <c r="F61" s="55"/>
      <c r="G61" s="55"/>
      <c r="H61" s="55"/>
      <c r="I61" s="55"/>
      <c r="J61" s="55"/>
      <c r="K61" s="55"/>
      <c r="L61" s="55"/>
      <c r="M61" s="55"/>
      <c r="O61" s="208">
        <f>IFERROR(ROUNDDOWN(R21+R33+R45+R57,-2),"")</f>
        <v>39300</v>
      </c>
      <c r="P61" s="209"/>
      <c r="Q61" s="209"/>
      <c r="R61" s="210"/>
      <c r="S61" s="55"/>
    </row>
    <row r="62" spans="1:29" x14ac:dyDescent="0.15">
      <c r="D62" s="55"/>
      <c r="E62" s="55"/>
      <c r="F62" s="55"/>
      <c r="G62" s="55"/>
      <c r="H62" s="55"/>
      <c r="I62" s="55"/>
      <c r="J62" s="55"/>
      <c r="K62" s="55"/>
      <c r="L62" s="55"/>
      <c r="M62" s="55"/>
      <c r="O62" s="202" t="s">
        <v>18</v>
      </c>
      <c r="P62" s="202"/>
      <c r="Q62" s="202"/>
      <c r="R62" s="202"/>
      <c r="S62" s="55"/>
    </row>
    <row r="63" spans="1:29" x14ac:dyDescent="0.15">
      <c r="D63" s="55"/>
      <c r="E63" s="55"/>
      <c r="F63" s="55"/>
      <c r="G63" s="55"/>
      <c r="H63" s="55"/>
      <c r="I63" s="55"/>
      <c r="J63" s="55"/>
      <c r="K63" s="55"/>
      <c r="L63" s="55"/>
      <c r="M63" s="55"/>
      <c r="S63" s="55"/>
    </row>
  </sheetData>
  <sheetProtection algorithmName="SHA-512" hashValue="uDlm2lS5NJQjxlqO/ZdCtdjNqgHTbaJ9lYOj8imxccWXR5ewmfYnZkOpg75k7mAz10D/0miREkXVKM3m8QNuHA==" saltValue="T/Xilye1hyvLEzLgmYPHlA==" spinCount="100000" sheet="1" objects="1" scenarios="1"/>
  <mergeCells count="106">
    <mergeCell ref="C59:K59"/>
    <mergeCell ref="A54:A55"/>
    <mergeCell ref="B54:D55"/>
    <mergeCell ref="R1:S1"/>
    <mergeCell ref="A48:A49"/>
    <mergeCell ref="B48:D49"/>
    <mergeCell ref="A50:A51"/>
    <mergeCell ref="B50:D51"/>
    <mergeCell ref="A52:A53"/>
    <mergeCell ref="B52:D53"/>
    <mergeCell ref="A40:A41"/>
    <mergeCell ref="B40:D41"/>
    <mergeCell ref="A42:A43"/>
    <mergeCell ref="B42:D43"/>
    <mergeCell ref="B47:D47"/>
    <mergeCell ref="B35:D35"/>
    <mergeCell ref="A36:A37"/>
    <mergeCell ref="B36:D37"/>
    <mergeCell ref="A38:A39"/>
    <mergeCell ref="B38:D39"/>
    <mergeCell ref="B16:D17"/>
    <mergeCell ref="A18:A19"/>
    <mergeCell ref="B18:D19"/>
    <mergeCell ref="B23:D23"/>
    <mergeCell ref="A7:E7"/>
    <mergeCell ref="A8:I8"/>
    <mergeCell ref="E11:E13"/>
    <mergeCell ref="E35:E37"/>
    <mergeCell ref="E47:E49"/>
    <mergeCell ref="F11:Q11"/>
    <mergeCell ref="F12:F13"/>
    <mergeCell ref="G12:G13"/>
    <mergeCell ref="H12:H13"/>
    <mergeCell ref="I12:I13"/>
    <mergeCell ref="J12:J13"/>
    <mergeCell ref="F23:Q23"/>
    <mergeCell ref="P24:P25"/>
    <mergeCell ref="Q24:Q25"/>
    <mergeCell ref="P12:P13"/>
    <mergeCell ref="K12:K13"/>
    <mergeCell ref="P36:P37"/>
    <mergeCell ref="Q36:Q37"/>
    <mergeCell ref="L12:L13"/>
    <mergeCell ref="M12:M13"/>
    <mergeCell ref="N12:N13"/>
    <mergeCell ref="O12:O13"/>
    <mergeCell ref="F35:Q35"/>
    <mergeCell ref="F47:Q47"/>
    <mergeCell ref="R35:R43"/>
    <mergeCell ref="F24:F25"/>
    <mergeCell ref="J24:J25"/>
    <mergeCell ref="I24:I25"/>
    <mergeCell ref="H24:H25"/>
    <mergeCell ref="G24:G25"/>
    <mergeCell ref="K36:K37"/>
    <mergeCell ref="L36:L37"/>
    <mergeCell ref="M36:M37"/>
    <mergeCell ref="N36:N37"/>
    <mergeCell ref="R47:R55"/>
    <mergeCell ref="F48:F49"/>
    <mergeCell ref="G48:G49"/>
    <mergeCell ref="H48:H49"/>
    <mergeCell ref="I48:I49"/>
    <mergeCell ref="J48:J49"/>
    <mergeCell ref="K48:K49"/>
    <mergeCell ref="L48:L49"/>
    <mergeCell ref="M48:M49"/>
    <mergeCell ref="N48:N49"/>
    <mergeCell ref="O48:O49"/>
    <mergeCell ref="P48:P49"/>
    <mergeCell ref="A30:A31"/>
    <mergeCell ref="B30:D31"/>
    <mergeCell ref="O36:O37"/>
    <mergeCell ref="F36:F37"/>
    <mergeCell ref="G36:G37"/>
    <mergeCell ref="H36:H37"/>
    <mergeCell ref="I36:I37"/>
    <mergeCell ref="J36:J37"/>
    <mergeCell ref="E23:E25"/>
    <mergeCell ref="K24:K25"/>
    <mergeCell ref="B24:D25"/>
    <mergeCell ref="A24:A25"/>
    <mergeCell ref="O3:S3"/>
    <mergeCell ref="M3:N3"/>
    <mergeCell ref="O62:R62"/>
    <mergeCell ref="A59:B59"/>
    <mergeCell ref="O60:R60"/>
    <mergeCell ref="O61:R61"/>
    <mergeCell ref="Q48:Q49"/>
    <mergeCell ref="R11:R19"/>
    <mergeCell ref="O24:O25"/>
    <mergeCell ref="N24:N25"/>
    <mergeCell ref="M24:M25"/>
    <mergeCell ref="L24:L25"/>
    <mergeCell ref="Q12:Q13"/>
    <mergeCell ref="R23:R31"/>
    <mergeCell ref="B11:D11"/>
    <mergeCell ref="A12:A13"/>
    <mergeCell ref="B12:D13"/>
    <mergeCell ref="A14:A15"/>
    <mergeCell ref="B14:D15"/>
    <mergeCell ref="A16:A17"/>
    <mergeCell ref="A26:A27"/>
    <mergeCell ref="B26:D27"/>
    <mergeCell ref="A28:A29"/>
    <mergeCell ref="B28:D29"/>
  </mergeCells>
  <phoneticPr fontId="1"/>
  <dataValidations count="2">
    <dataValidation imeMode="fullKatakana" allowBlank="1" showInputMessage="1" showErrorMessage="1" sqref="B40 B23 B16 B11 B28 B35 B47 B52"/>
    <dataValidation type="list" allowBlank="1" showInputMessage="1" showErrorMessage="1" sqref="B18:D19 B30:D31 B42:D43 B54:D55">
      <formula1>"１号,２号,３号"</formula1>
    </dataValidation>
  </dataValidations>
  <printOptions horizontalCentered="1"/>
  <pageMargins left="0.51181102362204722" right="0.31496062992125984" top="0.59055118110236227" bottom="0.59055118110236227"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49"/>
  <sheetViews>
    <sheetView view="pageBreakPreview" zoomScaleNormal="70" zoomScaleSheetLayoutView="100" workbookViewId="0">
      <selection activeCell="A66" sqref="A66:XFD87"/>
    </sheetView>
  </sheetViews>
  <sheetFormatPr defaultRowHeight="17.25" x14ac:dyDescent="0.15"/>
  <cols>
    <col min="1" max="1" width="6.375" style="85" customWidth="1"/>
    <col min="2" max="5" width="3.875" style="85" customWidth="1"/>
    <col min="6" max="9" width="4.5" style="85" customWidth="1"/>
    <col min="10" max="28" width="4" style="85" customWidth="1"/>
    <col min="29" max="38" width="0.5" style="85" customWidth="1"/>
    <col min="39" max="16384" width="9" style="85"/>
  </cols>
  <sheetData>
    <row r="1" spans="1:39" ht="32.25" customHeight="1" x14ac:dyDescent="0.15">
      <c r="Y1" s="328" t="s">
        <v>629</v>
      </c>
      <c r="Z1" s="328"/>
      <c r="AA1" s="328"/>
      <c r="AH1" s="329"/>
      <c r="AI1" s="329"/>
      <c r="AJ1" s="329"/>
    </row>
    <row r="2" spans="1:39" ht="35.25" customHeight="1" x14ac:dyDescent="0.15">
      <c r="A2" s="93" t="s">
        <v>589</v>
      </c>
      <c r="AM2" s="105" t="s">
        <v>591</v>
      </c>
    </row>
    <row r="3" spans="1:39" ht="35.25" customHeight="1" x14ac:dyDescent="0.15">
      <c r="A3" s="93"/>
      <c r="B3" s="85" t="s">
        <v>590</v>
      </c>
    </row>
    <row r="4" spans="1:39" ht="30" customHeight="1" x14ac:dyDescent="0.15">
      <c r="B4" s="94"/>
      <c r="C4" s="95"/>
      <c r="D4" s="95"/>
      <c r="E4" s="96"/>
      <c r="F4" s="255" t="s">
        <v>570</v>
      </c>
      <c r="G4" s="256"/>
      <c r="H4" s="256"/>
      <c r="I4" s="256"/>
      <c r="J4" s="256"/>
      <c r="K4" s="256"/>
      <c r="L4" s="256"/>
      <c r="M4" s="256"/>
      <c r="N4" s="256"/>
      <c r="O4" s="256"/>
      <c r="P4" s="256"/>
      <c r="Q4" s="256"/>
      <c r="R4" s="257"/>
      <c r="S4" s="263" t="s">
        <v>628</v>
      </c>
      <c r="T4" s="264"/>
      <c r="U4" s="264"/>
      <c r="V4" s="264"/>
      <c r="W4" s="265"/>
      <c r="X4" s="110"/>
      <c r="Y4" s="110"/>
      <c r="Z4" s="110"/>
      <c r="AA4" s="110"/>
      <c r="AB4" s="110"/>
      <c r="AC4" s="110"/>
      <c r="AD4" s="110"/>
      <c r="AE4" s="110"/>
      <c r="AF4" s="111"/>
      <c r="AG4" s="98"/>
      <c r="AH4" s="98"/>
      <c r="AI4" s="98"/>
      <c r="AJ4" s="98"/>
    </row>
    <row r="5" spans="1:39" ht="30" customHeight="1" x14ac:dyDescent="0.15">
      <c r="B5" s="97"/>
      <c r="C5" s="98"/>
      <c r="D5" s="98"/>
      <c r="E5" s="99"/>
      <c r="F5" s="255" t="s">
        <v>571</v>
      </c>
      <c r="G5" s="256"/>
      <c r="H5" s="256"/>
      <c r="I5" s="256"/>
      <c r="J5" s="256"/>
      <c r="K5" s="256"/>
      <c r="L5" s="256"/>
      <c r="M5" s="256"/>
      <c r="N5" s="256"/>
      <c r="O5" s="256"/>
      <c r="P5" s="256"/>
      <c r="Q5" s="256"/>
      <c r="R5" s="257"/>
      <c r="S5" s="266"/>
      <c r="T5" s="267"/>
      <c r="U5" s="267"/>
      <c r="V5" s="267"/>
      <c r="W5" s="268"/>
    </row>
    <row r="6" spans="1:39" ht="30" customHeight="1" x14ac:dyDescent="0.15">
      <c r="B6" s="97"/>
      <c r="C6" s="98"/>
      <c r="D6" s="98"/>
      <c r="E6" s="99"/>
      <c r="F6" s="258" t="s">
        <v>572</v>
      </c>
      <c r="G6" s="259"/>
      <c r="H6" s="259"/>
      <c r="I6" s="259"/>
      <c r="J6" s="260" t="s">
        <v>573</v>
      </c>
      <c r="K6" s="260"/>
      <c r="L6" s="261"/>
      <c r="M6" s="261"/>
      <c r="N6" s="261"/>
      <c r="O6" s="261"/>
      <c r="P6" s="261"/>
      <c r="Q6" s="261"/>
      <c r="R6" s="261"/>
      <c r="S6" s="266"/>
      <c r="T6" s="267"/>
      <c r="U6" s="267"/>
      <c r="V6" s="267"/>
      <c r="W6" s="268"/>
    </row>
    <row r="7" spans="1:39" ht="30" customHeight="1" x14ac:dyDescent="0.15">
      <c r="B7" s="97"/>
      <c r="C7" s="98"/>
      <c r="D7" s="98"/>
      <c r="E7" s="99"/>
      <c r="F7" s="259"/>
      <c r="G7" s="259"/>
      <c r="H7" s="259"/>
      <c r="I7" s="259"/>
      <c r="J7" s="262"/>
      <c r="K7" s="262"/>
      <c r="L7" s="262"/>
      <c r="M7" s="262"/>
      <c r="N7" s="262"/>
      <c r="O7" s="262"/>
      <c r="P7" s="262"/>
      <c r="Q7" s="262"/>
      <c r="R7" s="262"/>
      <c r="S7" s="269"/>
      <c r="T7" s="270"/>
      <c r="U7" s="270"/>
      <c r="V7" s="270"/>
      <c r="W7" s="271"/>
      <c r="X7" s="112"/>
    </row>
    <row r="8" spans="1:39" ht="30" customHeight="1" x14ac:dyDescent="0.15">
      <c r="B8" s="97"/>
      <c r="C8" s="98"/>
      <c r="D8" s="98"/>
      <c r="E8" s="99"/>
      <c r="F8" s="100"/>
      <c r="G8" s="101"/>
      <c r="H8" s="101"/>
      <c r="I8" s="102"/>
      <c r="J8" s="252" t="s">
        <v>574</v>
      </c>
      <c r="K8" s="253"/>
      <c r="L8" s="254"/>
      <c r="M8" s="253" t="s">
        <v>575</v>
      </c>
      <c r="N8" s="253"/>
      <c r="O8" s="254"/>
      <c r="P8" s="253" t="s">
        <v>576</v>
      </c>
      <c r="Q8" s="253"/>
      <c r="R8" s="254"/>
      <c r="S8" s="102"/>
      <c r="T8" s="102"/>
      <c r="U8" s="102"/>
      <c r="V8" s="102"/>
      <c r="W8" s="102"/>
      <c r="X8" s="92"/>
    </row>
    <row r="9" spans="1:39" ht="30" customHeight="1" x14ac:dyDescent="0.15">
      <c r="B9" s="97"/>
      <c r="C9" s="98"/>
      <c r="D9" s="98"/>
      <c r="E9" s="99"/>
      <c r="F9" s="100"/>
      <c r="G9" s="101"/>
      <c r="H9" s="101"/>
      <c r="I9" s="103" t="s">
        <v>577</v>
      </c>
      <c r="J9" s="100"/>
      <c r="K9" s="101"/>
      <c r="L9" s="103" t="s">
        <v>578</v>
      </c>
      <c r="M9" s="101"/>
      <c r="N9" s="101"/>
      <c r="O9" s="103" t="s">
        <v>579</v>
      </c>
      <c r="P9" s="101"/>
      <c r="Q9" s="101"/>
      <c r="R9" s="103" t="s">
        <v>580</v>
      </c>
      <c r="S9" s="97"/>
      <c r="T9" s="98"/>
      <c r="U9" s="98"/>
      <c r="V9" s="98"/>
      <c r="W9" s="99" t="s">
        <v>581</v>
      </c>
    </row>
    <row r="10" spans="1:39" ht="30" customHeight="1" x14ac:dyDescent="0.15">
      <c r="B10" s="295" t="s">
        <v>582</v>
      </c>
      <c r="C10" s="296"/>
      <c r="D10" s="296"/>
      <c r="E10" s="297"/>
      <c r="F10" s="301"/>
      <c r="G10" s="302"/>
      <c r="H10" s="302"/>
      <c r="I10" s="303"/>
      <c r="J10" s="292">
        <v>12</v>
      </c>
      <c r="K10" s="293"/>
      <c r="L10" s="294"/>
      <c r="M10" s="293">
        <f>COUNTIF(別表1_教材費・行事費等!$V$14:$V$57,"12")</f>
        <v>0</v>
      </c>
      <c r="N10" s="293"/>
      <c r="O10" s="294"/>
      <c r="P10" s="292">
        <f t="shared" ref="P10:P21" si="0">J10*M10</f>
        <v>0</v>
      </c>
      <c r="Q10" s="293"/>
      <c r="R10" s="294"/>
      <c r="S10" s="283">
        <f>SUM(別表1_教材費・行事費等!W21:W57)</f>
        <v>7200</v>
      </c>
      <c r="T10" s="284"/>
      <c r="U10" s="284"/>
      <c r="V10" s="284"/>
      <c r="W10" s="285"/>
    </row>
    <row r="11" spans="1:39" ht="30" customHeight="1" x14ac:dyDescent="0.15">
      <c r="B11" s="252"/>
      <c r="C11" s="253"/>
      <c r="D11" s="253"/>
      <c r="E11" s="254"/>
      <c r="F11" s="304"/>
      <c r="G11" s="305"/>
      <c r="H11" s="305"/>
      <c r="I11" s="306"/>
      <c r="J11" s="277">
        <v>11</v>
      </c>
      <c r="K11" s="275"/>
      <c r="L11" s="276"/>
      <c r="M11" s="275">
        <f>COUNTIF(別表1_教材費・行事費等!$V$14:$V$57,"11")</f>
        <v>0</v>
      </c>
      <c r="N11" s="275"/>
      <c r="O11" s="276"/>
      <c r="P11" s="277">
        <f t="shared" si="0"/>
        <v>0</v>
      </c>
      <c r="Q11" s="275"/>
      <c r="R11" s="276"/>
      <c r="S11" s="286"/>
      <c r="T11" s="287"/>
      <c r="U11" s="287"/>
      <c r="V11" s="287"/>
      <c r="W11" s="288"/>
    </row>
    <row r="12" spans="1:39" ht="30" customHeight="1" x14ac:dyDescent="0.15">
      <c r="B12" s="252"/>
      <c r="C12" s="253"/>
      <c r="D12" s="253"/>
      <c r="E12" s="254"/>
      <c r="F12" s="304"/>
      <c r="G12" s="305"/>
      <c r="H12" s="305"/>
      <c r="I12" s="306"/>
      <c r="J12" s="277">
        <v>10</v>
      </c>
      <c r="K12" s="275"/>
      <c r="L12" s="276"/>
      <c r="M12" s="275">
        <f>COUNTIF(別表1_教材費・行事費等!$V$14:$V$57,"10")</f>
        <v>0</v>
      </c>
      <c r="N12" s="275"/>
      <c r="O12" s="276"/>
      <c r="P12" s="277">
        <f t="shared" si="0"/>
        <v>0</v>
      </c>
      <c r="Q12" s="275"/>
      <c r="R12" s="276"/>
      <c r="S12" s="286"/>
      <c r="T12" s="287"/>
      <c r="U12" s="287"/>
      <c r="V12" s="287"/>
      <c r="W12" s="288"/>
    </row>
    <row r="13" spans="1:39" ht="30" customHeight="1" x14ac:dyDescent="0.15">
      <c r="B13" s="252"/>
      <c r="C13" s="253"/>
      <c r="D13" s="253"/>
      <c r="E13" s="254"/>
      <c r="F13" s="304"/>
      <c r="G13" s="305"/>
      <c r="H13" s="305"/>
      <c r="I13" s="306"/>
      <c r="J13" s="272">
        <v>9</v>
      </c>
      <c r="K13" s="273"/>
      <c r="L13" s="274"/>
      <c r="M13" s="275">
        <f>COUNTIF(別表1_教材費・行事費等!$V$14:$V$57,"9")</f>
        <v>0</v>
      </c>
      <c r="N13" s="275"/>
      <c r="O13" s="276"/>
      <c r="P13" s="272">
        <f t="shared" si="0"/>
        <v>0</v>
      </c>
      <c r="Q13" s="273"/>
      <c r="R13" s="274"/>
      <c r="S13" s="286"/>
      <c r="T13" s="287"/>
      <c r="U13" s="287"/>
      <c r="V13" s="287"/>
      <c r="W13" s="288"/>
    </row>
    <row r="14" spans="1:39" ht="30" customHeight="1" x14ac:dyDescent="0.15">
      <c r="B14" s="252"/>
      <c r="C14" s="253"/>
      <c r="D14" s="253"/>
      <c r="E14" s="254"/>
      <c r="F14" s="304"/>
      <c r="G14" s="305"/>
      <c r="H14" s="305"/>
      <c r="I14" s="306"/>
      <c r="J14" s="277">
        <v>8</v>
      </c>
      <c r="K14" s="275"/>
      <c r="L14" s="276"/>
      <c r="M14" s="275">
        <f>COUNTIF(別表1_教材費・行事費等!$V$14:$V$57,"8")</f>
        <v>0</v>
      </c>
      <c r="N14" s="275"/>
      <c r="O14" s="276"/>
      <c r="P14" s="277">
        <f t="shared" si="0"/>
        <v>0</v>
      </c>
      <c r="Q14" s="275"/>
      <c r="R14" s="276"/>
      <c r="S14" s="286"/>
      <c r="T14" s="287"/>
      <c r="U14" s="287"/>
      <c r="V14" s="287"/>
      <c r="W14" s="288"/>
    </row>
    <row r="15" spans="1:39" ht="30" customHeight="1" x14ac:dyDescent="0.15">
      <c r="B15" s="252"/>
      <c r="C15" s="253"/>
      <c r="D15" s="253"/>
      <c r="E15" s="254"/>
      <c r="F15" s="304"/>
      <c r="G15" s="305"/>
      <c r="H15" s="305"/>
      <c r="I15" s="306"/>
      <c r="J15" s="272">
        <v>7</v>
      </c>
      <c r="K15" s="273"/>
      <c r="L15" s="274"/>
      <c r="M15" s="275">
        <f>COUNTIF(別表1_教材費・行事費等!$V$14:$V$57,"7")</f>
        <v>0</v>
      </c>
      <c r="N15" s="275"/>
      <c r="O15" s="276"/>
      <c r="P15" s="272">
        <f t="shared" si="0"/>
        <v>0</v>
      </c>
      <c r="Q15" s="273"/>
      <c r="R15" s="274"/>
      <c r="S15" s="286"/>
      <c r="T15" s="287"/>
      <c r="U15" s="287"/>
      <c r="V15" s="287"/>
      <c r="W15" s="288"/>
    </row>
    <row r="16" spans="1:39" ht="30" customHeight="1" x14ac:dyDescent="0.15">
      <c r="B16" s="252"/>
      <c r="C16" s="253"/>
      <c r="D16" s="253"/>
      <c r="E16" s="254"/>
      <c r="F16" s="304"/>
      <c r="G16" s="305"/>
      <c r="H16" s="305"/>
      <c r="I16" s="306"/>
      <c r="J16" s="277">
        <v>6</v>
      </c>
      <c r="K16" s="275"/>
      <c r="L16" s="276"/>
      <c r="M16" s="275">
        <f>COUNTIF(別表1_教材費・行事費等!$V$14:$V$57,"6")</f>
        <v>1</v>
      </c>
      <c r="N16" s="275"/>
      <c r="O16" s="276"/>
      <c r="P16" s="277">
        <f t="shared" si="0"/>
        <v>6</v>
      </c>
      <c r="Q16" s="275"/>
      <c r="R16" s="276"/>
      <c r="S16" s="286"/>
      <c r="T16" s="287"/>
      <c r="U16" s="287"/>
      <c r="V16" s="287"/>
      <c r="W16" s="288"/>
    </row>
    <row r="17" spans="2:23" ht="30" customHeight="1" x14ac:dyDescent="0.15">
      <c r="B17" s="252"/>
      <c r="C17" s="253"/>
      <c r="D17" s="253"/>
      <c r="E17" s="254"/>
      <c r="F17" s="304"/>
      <c r="G17" s="305"/>
      <c r="H17" s="305"/>
      <c r="I17" s="306"/>
      <c r="J17" s="277">
        <v>5</v>
      </c>
      <c r="K17" s="275"/>
      <c r="L17" s="276"/>
      <c r="M17" s="275">
        <f>COUNTIF(別表1_教材費・行事費等!$V$14:$V$57,"5")</f>
        <v>0</v>
      </c>
      <c r="N17" s="275"/>
      <c r="O17" s="276"/>
      <c r="P17" s="277">
        <f t="shared" si="0"/>
        <v>0</v>
      </c>
      <c r="Q17" s="275"/>
      <c r="R17" s="276"/>
      <c r="S17" s="286"/>
      <c r="T17" s="287"/>
      <c r="U17" s="287"/>
      <c r="V17" s="287"/>
      <c r="W17" s="288"/>
    </row>
    <row r="18" spans="2:23" ht="30" customHeight="1" x14ac:dyDescent="0.15">
      <c r="B18" s="252"/>
      <c r="C18" s="253"/>
      <c r="D18" s="253"/>
      <c r="E18" s="254"/>
      <c r="F18" s="304"/>
      <c r="G18" s="305"/>
      <c r="H18" s="305"/>
      <c r="I18" s="306"/>
      <c r="J18" s="277">
        <v>4</v>
      </c>
      <c r="K18" s="275"/>
      <c r="L18" s="276"/>
      <c r="M18" s="275">
        <f>COUNTIF(別表1_教材費・行事費等!$V$14:$V$57,"4")</f>
        <v>0</v>
      </c>
      <c r="N18" s="275"/>
      <c r="O18" s="276"/>
      <c r="P18" s="277">
        <f t="shared" si="0"/>
        <v>0</v>
      </c>
      <c r="Q18" s="275"/>
      <c r="R18" s="276"/>
      <c r="S18" s="286"/>
      <c r="T18" s="287"/>
      <c r="U18" s="287"/>
      <c r="V18" s="287"/>
      <c r="W18" s="288"/>
    </row>
    <row r="19" spans="2:23" ht="30" customHeight="1" x14ac:dyDescent="0.15">
      <c r="B19" s="252"/>
      <c r="C19" s="253"/>
      <c r="D19" s="253"/>
      <c r="E19" s="254"/>
      <c r="F19" s="304"/>
      <c r="G19" s="305"/>
      <c r="H19" s="305"/>
      <c r="I19" s="306"/>
      <c r="J19" s="272">
        <v>3</v>
      </c>
      <c r="K19" s="273"/>
      <c r="L19" s="274"/>
      <c r="M19" s="275">
        <f>COUNTIF(別表1_教材費・行事費等!$V$14:$V$57,"3")</f>
        <v>0</v>
      </c>
      <c r="N19" s="275"/>
      <c r="O19" s="276"/>
      <c r="P19" s="272">
        <f t="shared" si="0"/>
        <v>0</v>
      </c>
      <c r="Q19" s="273"/>
      <c r="R19" s="274"/>
      <c r="S19" s="286"/>
      <c r="T19" s="287"/>
      <c r="U19" s="287"/>
      <c r="V19" s="287"/>
      <c r="W19" s="288"/>
    </row>
    <row r="20" spans="2:23" ht="30" customHeight="1" x14ac:dyDescent="0.15">
      <c r="B20" s="252"/>
      <c r="C20" s="253"/>
      <c r="D20" s="253"/>
      <c r="E20" s="254"/>
      <c r="F20" s="304"/>
      <c r="G20" s="305"/>
      <c r="H20" s="305"/>
      <c r="I20" s="306"/>
      <c r="J20" s="277">
        <v>2</v>
      </c>
      <c r="K20" s="275"/>
      <c r="L20" s="276"/>
      <c r="M20" s="275">
        <f>COUNTIF(別表1_教材費・行事費等!$V$14:$V$57,"2")</f>
        <v>0</v>
      </c>
      <c r="N20" s="275"/>
      <c r="O20" s="276"/>
      <c r="P20" s="277">
        <f t="shared" si="0"/>
        <v>0</v>
      </c>
      <c r="Q20" s="275"/>
      <c r="R20" s="276"/>
      <c r="S20" s="286"/>
      <c r="T20" s="287"/>
      <c r="U20" s="287"/>
      <c r="V20" s="287"/>
      <c r="W20" s="288"/>
    </row>
    <row r="21" spans="2:23" ht="30" customHeight="1" thickBot="1" x14ac:dyDescent="0.2">
      <c r="B21" s="252"/>
      <c r="C21" s="253"/>
      <c r="D21" s="253"/>
      <c r="E21" s="254"/>
      <c r="F21" s="304"/>
      <c r="G21" s="305"/>
      <c r="H21" s="305"/>
      <c r="I21" s="306"/>
      <c r="J21" s="272">
        <v>1</v>
      </c>
      <c r="K21" s="273"/>
      <c r="L21" s="274"/>
      <c r="M21" s="275">
        <f>COUNTIF(別表1_教材費・行事費等!$V$14:$V$57,"1")</f>
        <v>0</v>
      </c>
      <c r="N21" s="275"/>
      <c r="O21" s="276"/>
      <c r="P21" s="272">
        <f t="shared" si="0"/>
        <v>0</v>
      </c>
      <c r="Q21" s="273"/>
      <c r="R21" s="274"/>
      <c r="S21" s="286"/>
      <c r="T21" s="287"/>
      <c r="U21" s="287"/>
      <c r="V21" s="287"/>
      <c r="W21" s="288"/>
    </row>
    <row r="22" spans="2:23" ht="30" customHeight="1" thickTop="1" x14ac:dyDescent="0.15">
      <c r="B22" s="298"/>
      <c r="C22" s="299"/>
      <c r="D22" s="299"/>
      <c r="E22" s="300"/>
      <c r="F22" s="307"/>
      <c r="G22" s="308"/>
      <c r="H22" s="308"/>
      <c r="I22" s="309"/>
      <c r="J22" s="278" t="s">
        <v>583</v>
      </c>
      <c r="K22" s="279"/>
      <c r="L22" s="279"/>
      <c r="M22" s="279"/>
      <c r="N22" s="279"/>
      <c r="O22" s="280"/>
      <c r="P22" s="281">
        <f>SUM(P10:R21)</f>
        <v>6</v>
      </c>
      <c r="Q22" s="281"/>
      <c r="R22" s="282"/>
      <c r="S22" s="289"/>
      <c r="T22" s="290"/>
      <c r="U22" s="290"/>
      <c r="V22" s="290"/>
      <c r="W22" s="291"/>
    </row>
    <row r="23" spans="2:23" ht="30" customHeight="1" x14ac:dyDescent="0.15">
      <c r="B23" s="295" t="s">
        <v>584</v>
      </c>
      <c r="C23" s="296"/>
      <c r="D23" s="296"/>
      <c r="E23" s="297"/>
      <c r="F23" s="301"/>
      <c r="G23" s="302"/>
      <c r="H23" s="302"/>
      <c r="I23" s="303"/>
      <c r="J23" s="292">
        <v>12</v>
      </c>
      <c r="K23" s="293"/>
      <c r="L23" s="294"/>
      <c r="M23" s="293">
        <f>COUNTIF(別表1_教材費・行事費等!$Y$14:$Y$57,"12")</f>
        <v>0</v>
      </c>
      <c r="N23" s="293"/>
      <c r="O23" s="294"/>
      <c r="P23" s="292">
        <f t="shared" ref="P23:P34" si="1">J23*M23</f>
        <v>0</v>
      </c>
      <c r="Q23" s="293"/>
      <c r="R23" s="294"/>
      <c r="S23" s="283">
        <f>SUM(別表1_教材費・行事費等!Z21:Z57)</f>
        <v>7500</v>
      </c>
      <c r="T23" s="284"/>
      <c r="U23" s="284"/>
      <c r="V23" s="284"/>
      <c r="W23" s="285"/>
    </row>
    <row r="24" spans="2:23" ht="30" customHeight="1" x14ac:dyDescent="0.15">
      <c r="B24" s="252"/>
      <c r="C24" s="253"/>
      <c r="D24" s="253"/>
      <c r="E24" s="254"/>
      <c r="F24" s="304"/>
      <c r="G24" s="305"/>
      <c r="H24" s="305"/>
      <c r="I24" s="306"/>
      <c r="J24" s="277">
        <v>11</v>
      </c>
      <c r="K24" s="275"/>
      <c r="L24" s="276"/>
      <c r="M24" s="275">
        <f>COUNTIF(別表1_教材費・行事費等!$Y$14:$Y$57,"11")</f>
        <v>0</v>
      </c>
      <c r="N24" s="275"/>
      <c r="O24" s="276"/>
      <c r="P24" s="277">
        <f t="shared" si="1"/>
        <v>0</v>
      </c>
      <c r="Q24" s="275"/>
      <c r="R24" s="276"/>
      <c r="S24" s="286"/>
      <c r="T24" s="287"/>
      <c r="U24" s="287"/>
      <c r="V24" s="287"/>
      <c r="W24" s="288"/>
    </row>
    <row r="25" spans="2:23" ht="30" customHeight="1" x14ac:dyDescent="0.15">
      <c r="B25" s="252"/>
      <c r="C25" s="253"/>
      <c r="D25" s="253"/>
      <c r="E25" s="254"/>
      <c r="F25" s="304"/>
      <c r="G25" s="305"/>
      <c r="H25" s="305"/>
      <c r="I25" s="306"/>
      <c r="J25" s="277">
        <v>10</v>
      </c>
      <c r="K25" s="275"/>
      <c r="L25" s="276"/>
      <c r="M25" s="275">
        <f>COUNTIF(別表1_教材費・行事費等!$Y$14:$Y$57,"10")</f>
        <v>0</v>
      </c>
      <c r="N25" s="275"/>
      <c r="O25" s="276"/>
      <c r="P25" s="277">
        <f t="shared" si="1"/>
        <v>0</v>
      </c>
      <c r="Q25" s="275"/>
      <c r="R25" s="276"/>
      <c r="S25" s="286"/>
      <c r="T25" s="287"/>
      <c r="U25" s="287"/>
      <c r="V25" s="287"/>
      <c r="W25" s="288"/>
    </row>
    <row r="26" spans="2:23" ht="30" customHeight="1" x14ac:dyDescent="0.15">
      <c r="B26" s="252"/>
      <c r="C26" s="253"/>
      <c r="D26" s="253"/>
      <c r="E26" s="254"/>
      <c r="F26" s="304"/>
      <c r="G26" s="305"/>
      <c r="H26" s="305"/>
      <c r="I26" s="306"/>
      <c r="J26" s="277">
        <v>9</v>
      </c>
      <c r="K26" s="275"/>
      <c r="L26" s="276"/>
      <c r="M26" s="275">
        <f>COUNTIF(別表1_教材費・行事費等!$Y$14:$Y$57,"9")</f>
        <v>0</v>
      </c>
      <c r="N26" s="275"/>
      <c r="O26" s="276"/>
      <c r="P26" s="277">
        <f t="shared" si="1"/>
        <v>0</v>
      </c>
      <c r="Q26" s="275"/>
      <c r="R26" s="276"/>
      <c r="S26" s="286"/>
      <c r="T26" s="287"/>
      <c r="U26" s="287"/>
      <c r="V26" s="287"/>
      <c r="W26" s="288"/>
    </row>
    <row r="27" spans="2:23" ht="30" customHeight="1" x14ac:dyDescent="0.15">
      <c r="B27" s="252"/>
      <c r="C27" s="253"/>
      <c r="D27" s="253"/>
      <c r="E27" s="254"/>
      <c r="F27" s="304"/>
      <c r="G27" s="305"/>
      <c r="H27" s="305"/>
      <c r="I27" s="306"/>
      <c r="J27" s="277">
        <v>8</v>
      </c>
      <c r="K27" s="275"/>
      <c r="L27" s="276"/>
      <c r="M27" s="275">
        <f>COUNTIF(別表1_教材費・行事費等!$Y$14:$Y$57,"8")</f>
        <v>0</v>
      </c>
      <c r="N27" s="275"/>
      <c r="O27" s="276"/>
      <c r="P27" s="277">
        <f t="shared" si="1"/>
        <v>0</v>
      </c>
      <c r="Q27" s="275"/>
      <c r="R27" s="276"/>
      <c r="S27" s="286"/>
      <c r="T27" s="287"/>
      <c r="U27" s="287"/>
      <c r="V27" s="287"/>
      <c r="W27" s="288"/>
    </row>
    <row r="28" spans="2:23" ht="30" customHeight="1" x14ac:dyDescent="0.15">
      <c r="B28" s="252"/>
      <c r="C28" s="253"/>
      <c r="D28" s="253"/>
      <c r="E28" s="254"/>
      <c r="F28" s="304"/>
      <c r="G28" s="305"/>
      <c r="H28" s="305"/>
      <c r="I28" s="306"/>
      <c r="J28" s="277">
        <v>7</v>
      </c>
      <c r="K28" s="275"/>
      <c r="L28" s="276"/>
      <c r="M28" s="275">
        <f>COUNTIF(別表1_教材費・行事費等!$Y$14:$Y$57,"7")</f>
        <v>0</v>
      </c>
      <c r="N28" s="275"/>
      <c r="O28" s="276"/>
      <c r="P28" s="277">
        <f t="shared" si="1"/>
        <v>0</v>
      </c>
      <c r="Q28" s="275"/>
      <c r="R28" s="276"/>
      <c r="S28" s="286"/>
      <c r="T28" s="287"/>
      <c r="U28" s="287"/>
      <c r="V28" s="287"/>
      <c r="W28" s="288"/>
    </row>
    <row r="29" spans="2:23" ht="30" customHeight="1" x14ac:dyDescent="0.15">
      <c r="B29" s="252"/>
      <c r="C29" s="253"/>
      <c r="D29" s="253"/>
      <c r="E29" s="254"/>
      <c r="F29" s="304"/>
      <c r="G29" s="305"/>
      <c r="H29" s="305"/>
      <c r="I29" s="306"/>
      <c r="J29" s="277">
        <v>6</v>
      </c>
      <c r="K29" s="275"/>
      <c r="L29" s="276"/>
      <c r="M29" s="275">
        <f>COUNTIF(別表1_教材費・行事費等!$Y$14:$Y$57,"6")</f>
        <v>1</v>
      </c>
      <c r="N29" s="275"/>
      <c r="O29" s="276"/>
      <c r="P29" s="277">
        <f t="shared" si="1"/>
        <v>6</v>
      </c>
      <c r="Q29" s="275"/>
      <c r="R29" s="276"/>
      <c r="S29" s="286"/>
      <c r="T29" s="287"/>
      <c r="U29" s="287"/>
      <c r="V29" s="287"/>
      <c r="W29" s="288"/>
    </row>
    <row r="30" spans="2:23" ht="30" customHeight="1" x14ac:dyDescent="0.15">
      <c r="B30" s="252"/>
      <c r="C30" s="253"/>
      <c r="D30" s="253"/>
      <c r="E30" s="254"/>
      <c r="F30" s="304"/>
      <c r="G30" s="305"/>
      <c r="H30" s="305"/>
      <c r="I30" s="306"/>
      <c r="J30" s="277">
        <v>5</v>
      </c>
      <c r="K30" s="275"/>
      <c r="L30" s="276"/>
      <c r="M30" s="275">
        <f>COUNTIF(別表1_教材費・行事費等!$Y$14:$Y$57,"5")</f>
        <v>0</v>
      </c>
      <c r="N30" s="275"/>
      <c r="O30" s="276"/>
      <c r="P30" s="277">
        <f t="shared" si="1"/>
        <v>0</v>
      </c>
      <c r="Q30" s="275"/>
      <c r="R30" s="276"/>
      <c r="S30" s="286"/>
      <c r="T30" s="287"/>
      <c r="U30" s="287"/>
      <c r="V30" s="287"/>
      <c r="W30" s="288"/>
    </row>
    <row r="31" spans="2:23" ht="30" customHeight="1" x14ac:dyDescent="0.15">
      <c r="B31" s="252"/>
      <c r="C31" s="253"/>
      <c r="D31" s="253"/>
      <c r="E31" s="254"/>
      <c r="F31" s="304"/>
      <c r="G31" s="305"/>
      <c r="H31" s="305"/>
      <c r="I31" s="306"/>
      <c r="J31" s="277">
        <v>4</v>
      </c>
      <c r="K31" s="275"/>
      <c r="L31" s="276"/>
      <c r="M31" s="275">
        <f>COUNTIF(別表1_教材費・行事費等!$Y$14:$Y$57,"4")</f>
        <v>0</v>
      </c>
      <c r="N31" s="275"/>
      <c r="O31" s="276"/>
      <c r="P31" s="277">
        <f t="shared" si="1"/>
        <v>0</v>
      </c>
      <c r="Q31" s="275"/>
      <c r="R31" s="276"/>
      <c r="S31" s="286"/>
      <c r="T31" s="287"/>
      <c r="U31" s="287"/>
      <c r="V31" s="287"/>
      <c r="W31" s="288"/>
    </row>
    <row r="32" spans="2:23" ht="30" customHeight="1" x14ac:dyDescent="0.15">
      <c r="B32" s="252"/>
      <c r="C32" s="253"/>
      <c r="D32" s="253"/>
      <c r="E32" s="254"/>
      <c r="F32" s="304"/>
      <c r="G32" s="305"/>
      <c r="H32" s="305"/>
      <c r="I32" s="306"/>
      <c r="J32" s="277">
        <v>3</v>
      </c>
      <c r="K32" s="275"/>
      <c r="L32" s="276"/>
      <c r="M32" s="275">
        <f>COUNTIF(別表1_教材費・行事費等!$Y$14:$Y$57,"3")</f>
        <v>0</v>
      </c>
      <c r="N32" s="275"/>
      <c r="O32" s="276"/>
      <c r="P32" s="277">
        <f t="shared" si="1"/>
        <v>0</v>
      </c>
      <c r="Q32" s="275"/>
      <c r="R32" s="276"/>
      <c r="S32" s="286"/>
      <c r="T32" s="287"/>
      <c r="U32" s="287"/>
      <c r="V32" s="287"/>
      <c r="W32" s="288"/>
    </row>
    <row r="33" spans="2:23" ht="30" customHeight="1" x14ac:dyDescent="0.15">
      <c r="B33" s="252"/>
      <c r="C33" s="253"/>
      <c r="D33" s="253"/>
      <c r="E33" s="254"/>
      <c r="F33" s="304"/>
      <c r="G33" s="305"/>
      <c r="H33" s="305"/>
      <c r="I33" s="306"/>
      <c r="J33" s="277">
        <v>2</v>
      </c>
      <c r="K33" s="275"/>
      <c r="L33" s="276"/>
      <c r="M33" s="275">
        <f>COUNTIF(別表1_教材費・行事費等!$Y$14:$Y$57,"2")</f>
        <v>0</v>
      </c>
      <c r="N33" s="275"/>
      <c r="O33" s="276"/>
      <c r="P33" s="277">
        <f t="shared" si="1"/>
        <v>0</v>
      </c>
      <c r="Q33" s="275"/>
      <c r="R33" s="276"/>
      <c r="S33" s="286"/>
      <c r="T33" s="287"/>
      <c r="U33" s="287"/>
      <c r="V33" s="287"/>
      <c r="W33" s="288"/>
    </row>
    <row r="34" spans="2:23" ht="30" customHeight="1" thickBot="1" x14ac:dyDescent="0.2">
      <c r="B34" s="252"/>
      <c r="C34" s="253"/>
      <c r="D34" s="253"/>
      <c r="E34" s="254"/>
      <c r="F34" s="304"/>
      <c r="G34" s="305"/>
      <c r="H34" s="305"/>
      <c r="I34" s="306"/>
      <c r="J34" s="277">
        <v>1</v>
      </c>
      <c r="K34" s="275"/>
      <c r="L34" s="276"/>
      <c r="M34" s="275">
        <f>COUNTIF(別表1_教材費・行事費等!$Y$14:$Y$57,"1")</f>
        <v>0</v>
      </c>
      <c r="N34" s="275"/>
      <c r="O34" s="276"/>
      <c r="P34" s="272">
        <f t="shared" si="1"/>
        <v>0</v>
      </c>
      <c r="Q34" s="273"/>
      <c r="R34" s="274"/>
      <c r="S34" s="286"/>
      <c r="T34" s="287"/>
      <c r="U34" s="287"/>
      <c r="V34" s="287"/>
      <c r="W34" s="288"/>
    </row>
    <row r="35" spans="2:23" ht="30" customHeight="1" thickTop="1" x14ac:dyDescent="0.15">
      <c r="B35" s="298"/>
      <c r="C35" s="299"/>
      <c r="D35" s="299"/>
      <c r="E35" s="300"/>
      <c r="F35" s="307"/>
      <c r="G35" s="308"/>
      <c r="H35" s="308"/>
      <c r="I35" s="309"/>
      <c r="J35" s="278" t="s">
        <v>583</v>
      </c>
      <c r="K35" s="279"/>
      <c r="L35" s="279"/>
      <c r="M35" s="279"/>
      <c r="N35" s="279"/>
      <c r="O35" s="280"/>
      <c r="P35" s="310">
        <f>SUM(P23:R34)</f>
        <v>6</v>
      </c>
      <c r="Q35" s="281"/>
      <c r="R35" s="282"/>
      <c r="S35" s="289"/>
      <c r="T35" s="290"/>
      <c r="U35" s="290"/>
      <c r="V35" s="290"/>
      <c r="W35" s="291"/>
    </row>
    <row r="36" spans="2:23" ht="30" customHeight="1" x14ac:dyDescent="0.15">
      <c r="B36" s="252" t="s">
        <v>585</v>
      </c>
      <c r="C36" s="253"/>
      <c r="D36" s="253"/>
      <c r="E36" s="254"/>
      <c r="F36" s="301"/>
      <c r="G36" s="302"/>
      <c r="H36" s="302"/>
      <c r="I36" s="303"/>
      <c r="J36" s="316">
        <v>12</v>
      </c>
      <c r="K36" s="317"/>
      <c r="L36" s="318"/>
      <c r="M36" s="293">
        <f>COUNTIF(別表1_教材費・行事費等!$AB$14:$AB$57,"12")</f>
        <v>0</v>
      </c>
      <c r="N36" s="293"/>
      <c r="O36" s="294"/>
      <c r="P36" s="316">
        <f t="shared" ref="P36:P47" si="2">J36*M36</f>
        <v>0</v>
      </c>
      <c r="Q36" s="317"/>
      <c r="R36" s="318"/>
      <c r="S36" s="283">
        <f>SUM(別表1_教材費・行事費等!AC21:AC57)</f>
        <v>24600</v>
      </c>
      <c r="T36" s="284"/>
      <c r="U36" s="284"/>
      <c r="V36" s="284"/>
      <c r="W36" s="285"/>
    </row>
    <row r="37" spans="2:23" ht="30" customHeight="1" x14ac:dyDescent="0.15">
      <c r="B37" s="252"/>
      <c r="C37" s="253"/>
      <c r="D37" s="253"/>
      <c r="E37" s="254"/>
      <c r="F37" s="304"/>
      <c r="G37" s="305"/>
      <c r="H37" s="305"/>
      <c r="I37" s="306"/>
      <c r="J37" s="277">
        <v>11</v>
      </c>
      <c r="K37" s="275"/>
      <c r="L37" s="276"/>
      <c r="M37" s="275">
        <f>COUNTIF(別表1_教材費・行事費等!$AB$14:$AB$57,"11")</f>
        <v>0</v>
      </c>
      <c r="N37" s="275"/>
      <c r="O37" s="276"/>
      <c r="P37" s="316">
        <f t="shared" si="2"/>
        <v>0</v>
      </c>
      <c r="Q37" s="317"/>
      <c r="R37" s="318"/>
      <c r="S37" s="286"/>
      <c r="T37" s="287"/>
      <c r="U37" s="287"/>
      <c r="V37" s="287"/>
      <c r="W37" s="288"/>
    </row>
    <row r="38" spans="2:23" ht="30" customHeight="1" x14ac:dyDescent="0.15">
      <c r="B38" s="252"/>
      <c r="C38" s="253"/>
      <c r="D38" s="253"/>
      <c r="E38" s="254"/>
      <c r="F38" s="304"/>
      <c r="G38" s="305"/>
      <c r="H38" s="305"/>
      <c r="I38" s="306"/>
      <c r="J38" s="277">
        <v>10</v>
      </c>
      <c r="K38" s="275"/>
      <c r="L38" s="276"/>
      <c r="M38" s="275">
        <f>COUNTIF(別表1_教材費・行事費等!$AB$14:$AB$57,"10")</f>
        <v>0</v>
      </c>
      <c r="N38" s="275"/>
      <c r="O38" s="276"/>
      <c r="P38" s="316">
        <f t="shared" si="2"/>
        <v>0</v>
      </c>
      <c r="Q38" s="317"/>
      <c r="R38" s="318"/>
      <c r="S38" s="286"/>
      <c r="T38" s="287"/>
      <c r="U38" s="287"/>
      <c r="V38" s="287"/>
      <c r="W38" s="288"/>
    </row>
    <row r="39" spans="2:23" ht="30" customHeight="1" x14ac:dyDescent="0.15">
      <c r="B39" s="252"/>
      <c r="C39" s="253"/>
      <c r="D39" s="253"/>
      <c r="E39" s="254"/>
      <c r="F39" s="304"/>
      <c r="G39" s="305"/>
      <c r="H39" s="305"/>
      <c r="I39" s="306"/>
      <c r="J39" s="277">
        <v>9</v>
      </c>
      <c r="K39" s="275"/>
      <c r="L39" s="276"/>
      <c r="M39" s="275">
        <f>COUNTIF(別表1_教材費・行事費等!$AB$14:$AB$57,"9")</f>
        <v>2</v>
      </c>
      <c r="N39" s="275"/>
      <c r="O39" s="276"/>
      <c r="P39" s="316">
        <f t="shared" si="2"/>
        <v>18</v>
      </c>
      <c r="Q39" s="317"/>
      <c r="R39" s="318"/>
      <c r="S39" s="286"/>
      <c r="T39" s="287"/>
      <c r="U39" s="287"/>
      <c r="V39" s="287"/>
      <c r="W39" s="288"/>
    </row>
    <row r="40" spans="2:23" ht="30" customHeight="1" x14ac:dyDescent="0.15">
      <c r="B40" s="252"/>
      <c r="C40" s="253"/>
      <c r="D40" s="253"/>
      <c r="E40" s="254"/>
      <c r="F40" s="304"/>
      <c r="G40" s="305"/>
      <c r="H40" s="305"/>
      <c r="I40" s="306"/>
      <c r="J40" s="277">
        <v>8</v>
      </c>
      <c r="K40" s="275"/>
      <c r="L40" s="276"/>
      <c r="M40" s="275">
        <f>COUNTIF(別表1_教材費・行事費等!$AB$14:$AB$57,"8")</f>
        <v>0</v>
      </c>
      <c r="N40" s="275"/>
      <c r="O40" s="276"/>
      <c r="P40" s="316">
        <f t="shared" si="2"/>
        <v>0</v>
      </c>
      <c r="Q40" s="317"/>
      <c r="R40" s="318"/>
      <c r="S40" s="286"/>
      <c r="T40" s="287"/>
      <c r="U40" s="287"/>
      <c r="V40" s="287"/>
      <c r="W40" s="288"/>
    </row>
    <row r="41" spans="2:23" ht="30" customHeight="1" x14ac:dyDescent="0.15">
      <c r="B41" s="252"/>
      <c r="C41" s="253"/>
      <c r="D41" s="253"/>
      <c r="E41" s="254"/>
      <c r="F41" s="304"/>
      <c r="G41" s="305"/>
      <c r="H41" s="305"/>
      <c r="I41" s="306"/>
      <c r="J41" s="277">
        <v>7</v>
      </c>
      <c r="K41" s="275"/>
      <c r="L41" s="276"/>
      <c r="M41" s="275">
        <f>COUNTIF(別表1_教材費・行事費等!$AB$14:$AB$57,"7")</f>
        <v>0</v>
      </c>
      <c r="N41" s="275"/>
      <c r="O41" s="276"/>
      <c r="P41" s="316">
        <f t="shared" si="2"/>
        <v>0</v>
      </c>
      <c r="Q41" s="317"/>
      <c r="R41" s="318"/>
      <c r="S41" s="286"/>
      <c r="T41" s="287"/>
      <c r="U41" s="287"/>
      <c r="V41" s="287"/>
      <c r="W41" s="288"/>
    </row>
    <row r="42" spans="2:23" ht="30" customHeight="1" x14ac:dyDescent="0.15">
      <c r="B42" s="252"/>
      <c r="C42" s="253"/>
      <c r="D42" s="253"/>
      <c r="E42" s="254"/>
      <c r="F42" s="304"/>
      <c r="G42" s="305"/>
      <c r="H42" s="305"/>
      <c r="I42" s="306"/>
      <c r="J42" s="277">
        <v>6</v>
      </c>
      <c r="K42" s="275"/>
      <c r="L42" s="276"/>
      <c r="M42" s="275">
        <f>COUNTIF(別表1_教材費・行事費等!$AB$14:$AB$57,"6")</f>
        <v>0</v>
      </c>
      <c r="N42" s="275"/>
      <c r="O42" s="276"/>
      <c r="P42" s="316">
        <f t="shared" si="2"/>
        <v>0</v>
      </c>
      <c r="Q42" s="317"/>
      <c r="R42" s="318"/>
      <c r="S42" s="286"/>
      <c r="T42" s="287"/>
      <c r="U42" s="287"/>
      <c r="V42" s="287"/>
      <c r="W42" s="288"/>
    </row>
    <row r="43" spans="2:23" ht="30" customHeight="1" x14ac:dyDescent="0.15">
      <c r="B43" s="252"/>
      <c r="C43" s="253"/>
      <c r="D43" s="253"/>
      <c r="E43" s="254"/>
      <c r="F43" s="304"/>
      <c r="G43" s="305"/>
      <c r="H43" s="305"/>
      <c r="I43" s="306"/>
      <c r="J43" s="277">
        <v>5</v>
      </c>
      <c r="K43" s="275"/>
      <c r="L43" s="276"/>
      <c r="M43" s="275">
        <f>COUNTIF(別表1_教材費・行事費等!$AB$14:$AB$57,"5")</f>
        <v>0</v>
      </c>
      <c r="N43" s="275"/>
      <c r="O43" s="276"/>
      <c r="P43" s="316">
        <f t="shared" si="2"/>
        <v>0</v>
      </c>
      <c r="Q43" s="317"/>
      <c r="R43" s="318"/>
      <c r="S43" s="286"/>
      <c r="T43" s="287"/>
      <c r="U43" s="287"/>
      <c r="V43" s="287"/>
      <c r="W43" s="288"/>
    </row>
    <row r="44" spans="2:23" ht="30" customHeight="1" x14ac:dyDescent="0.15">
      <c r="B44" s="252"/>
      <c r="C44" s="253"/>
      <c r="D44" s="253"/>
      <c r="E44" s="254"/>
      <c r="F44" s="304"/>
      <c r="G44" s="305"/>
      <c r="H44" s="305"/>
      <c r="I44" s="306"/>
      <c r="J44" s="277">
        <v>4</v>
      </c>
      <c r="K44" s="275"/>
      <c r="L44" s="276"/>
      <c r="M44" s="275">
        <f>COUNTIF(別表1_教材費・行事費等!$AB$14:$AB$57,"4")</f>
        <v>0</v>
      </c>
      <c r="N44" s="275"/>
      <c r="O44" s="276"/>
      <c r="P44" s="316">
        <f t="shared" si="2"/>
        <v>0</v>
      </c>
      <c r="Q44" s="317"/>
      <c r="R44" s="318"/>
      <c r="S44" s="286"/>
      <c r="T44" s="287"/>
      <c r="U44" s="287"/>
      <c r="V44" s="287"/>
      <c r="W44" s="288"/>
    </row>
    <row r="45" spans="2:23" ht="30" customHeight="1" x14ac:dyDescent="0.15">
      <c r="B45" s="252"/>
      <c r="C45" s="253"/>
      <c r="D45" s="253"/>
      <c r="E45" s="254"/>
      <c r="F45" s="304"/>
      <c r="G45" s="305"/>
      <c r="H45" s="305"/>
      <c r="I45" s="306"/>
      <c r="J45" s="277">
        <v>3</v>
      </c>
      <c r="K45" s="275"/>
      <c r="L45" s="276"/>
      <c r="M45" s="275">
        <f>COUNTIF(別表1_教材費・行事費等!$AB$14:$AB$57,"3")</f>
        <v>0</v>
      </c>
      <c r="N45" s="275"/>
      <c r="O45" s="276"/>
      <c r="P45" s="316">
        <f t="shared" si="2"/>
        <v>0</v>
      </c>
      <c r="Q45" s="317"/>
      <c r="R45" s="318"/>
      <c r="S45" s="286"/>
      <c r="T45" s="287"/>
      <c r="U45" s="287"/>
      <c r="V45" s="287"/>
      <c r="W45" s="288"/>
    </row>
    <row r="46" spans="2:23" ht="30" customHeight="1" x14ac:dyDescent="0.15">
      <c r="B46" s="252"/>
      <c r="C46" s="253"/>
      <c r="D46" s="253"/>
      <c r="E46" s="254"/>
      <c r="F46" s="304"/>
      <c r="G46" s="305"/>
      <c r="H46" s="305"/>
      <c r="I46" s="306"/>
      <c r="J46" s="277">
        <v>2</v>
      </c>
      <c r="K46" s="275"/>
      <c r="L46" s="276"/>
      <c r="M46" s="275">
        <f>COUNTIF(別表1_教材費・行事費等!$AB$14:$AB$57,"2")</f>
        <v>0</v>
      </c>
      <c r="N46" s="275"/>
      <c r="O46" s="276"/>
      <c r="P46" s="316">
        <f t="shared" si="2"/>
        <v>0</v>
      </c>
      <c r="Q46" s="317"/>
      <c r="R46" s="318"/>
      <c r="S46" s="286"/>
      <c r="T46" s="287"/>
      <c r="U46" s="287"/>
      <c r="V46" s="287"/>
      <c r="W46" s="288"/>
    </row>
    <row r="47" spans="2:23" ht="30" customHeight="1" thickBot="1" x14ac:dyDescent="0.2">
      <c r="B47" s="252"/>
      <c r="C47" s="253"/>
      <c r="D47" s="253"/>
      <c r="E47" s="254"/>
      <c r="F47" s="304"/>
      <c r="G47" s="305"/>
      <c r="H47" s="305"/>
      <c r="I47" s="306"/>
      <c r="J47" s="320">
        <v>1</v>
      </c>
      <c r="K47" s="321"/>
      <c r="L47" s="322"/>
      <c r="M47" s="275">
        <f>COUNTIF(別表1_教材費・行事費等!$AB$14:$AB$57,"1")</f>
        <v>0</v>
      </c>
      <c r="N47" s="275"/>
      <c r="O47" s="276"/>
      <c r="P47" s="320">
        <f t="shared" si="2"/>
        <v>0</v>
      </c>
      <c r="Q47" s="321"/>
      <c r="R47" s="322"/>
      <c r="S47" s="286"/>
      <c r="T47" s="287"/>
      <c r="U47" s="287"/>
      <c r="V47" s="287"/>
      <c r="W47" s="288"/>
    </row>
    <row r="48" spans="2:23" ht="30" customHeight="1" thickTop="1" x14ac:dyDescent="0.15">
      <c r="B48" s="252"/>
      <c r="C48" s="253"/>
      <c r="D48" s="253"/>
      <c r="E48" s="254"/>
      <c r="F48" s="304"/>
      <c r="G48" s="305"/>
      <c r="H48" s="305"/>
      <c r="I48" s="306"/>
      <c r="J48" s="323" t="s">
        <v>583</v>
      </c>
      <c r="K48" s="324"/>
      <c r="L48" s="324"/>
      <c r="M48" s="324"/>
      <c r="N48" s="324"/>
      <c r="O48" s="325"/>
      <c r="P48" s="326">
        <f>SUM(P36:R47)</f>
        <v>18</v>
      </c>
      <c r="Q48" s="326"/>
      <c r="R48" s="327"/>
      <c r="S48" s="286"/>
      <c r="T48" s="287"/>
      <c r="U48" s="287"/>
      <c r="V48" s="287"/>
      <c r="W48" s="288"/>
    </row>
    <row r="49" spans="2:23" ht="30" customHeight="1" x14ac:dyDescent="0.15">
      <c r="B49" s="311" t="s">
        <v>14</v>
      </c>
      <c r="C49" s="311"/>
      <c r="D49" s="311"/>
      <c r="E49" s="311"/>
      <c r="F49" s="312"/>
      <c r="G49" s="312"/>
      <c r="H49" s="312"/>
      <c r="I49" s="312"/>
      <c r="J49" s="313"/>
      <c r="K49" s="314"/>
      <c r="L49" s="314"/>
      <c r="M49" s="314"/>
      <c r="N49" s="314"/>
      <c r="O49" s="314"/>
      <c r="P49" s="314"/>
      <c r="Q49" s="314"/>
      <c r="R49" s="315"/>
      <c r="S49" s="319">
        <f>S10+S23+S36</f>
        <v>39300</v>
      </c>
      <c r="T49" s="319"/>
      <c r="U49" s="319"/>
      <c r="V49" s="319"/>
      <c r="W49" s="319"/>
    </row>
  </sheetData>
  <sheetProtection algorithmName="SHA-512" hashValue="aTH3h5GA1XKsfYCEpdhY3NCmW4jGQ/6CKS5I7hJSjaTO/rqQI3umOdNf9zlEKCuZOP62EYP4nJPkx4lpsiANuA==" saltValue="luBPX0h1WLrLQOavjIz65g==" spinCount="100000" sheet="1" objects="1" scenarios="1"/>
  <mergeCells count="137">
    <mergeCell ref="P42:R42"/>
    <mergeCell ref="Y1:AA1"/>
    <mergeCell ref="S10:W22"/>
    <mergeCell ref="AH1:AJ1"/>
    <mergeCell ref="P15:R15"/>
    <mergeCell ref="B10:E22"/>
    <mergeCell ref="F10:I22"/>
    <mergeCell ref="J14:L14"/>
    <mergeCell ref="M14:O14"/>
    <mergeCell ref="P14:R14"/>
    <mergeCell ref="J15:L15"/>
    <mergeCell ref="M15:O15"/>
    <mergeCell ref="J12:L12"/>
    <mergeCell ref="M12:O12"/>
    <mergeCell ref="P12:R12"/>
    <mergeCell ref="J13:L13"/>
    <mergeCell ref="M13:O13"/>
    <mergeCell ref="P13:R13"/>
    <mergeCell ref="J10:L10"/>
    <mergeCell ref="M10:O10"/>
    <mergeCell ref="P10:R10"/>
    <mergeCell ref="J11:L11"/>
    <mergeCell ref="M11:O11"/>
    <mergeCell ref="P11:R11"/>
    <mergeCell ref="J40:L40"/>
    <mergeCell ref="S49:W49"/>
    <mergeCell ref="J18:L18"/>
    <mergeCell ref="M18:O18"/>
    <mergeCell ref="P18:R18"/>
    <mergeCell ref="J47:L47"/>
    <mergeCell ref="M47:O47"/>
    <mergeCell ref="P47:R47"/>
    <mergeCell ref="J48:O48"/>
    <mergeCell ref="P48:R48"/>
    <mergeCell ref="J43:L43"/>
    <mergeCell ref="M43:O43"/>
    <mergeCell ref="P43:R43"/>
    <mergeCell ref="J44:L44"/>
    <mergeCell ref="M44:O44"/>
    <mergeCell ref="P44:R44"/>
    <mergeCell ref="M40:O40"/>
    <mergeCell ref="P40:R40"/>
    <mergeCell ref="J41:L41"/>
    <mergeCell ref="S36:W48"/>
    <mergeCell ref="M41:O41"/>
    <mergeCell ref="P41:R41"/>
    <mergeCell ref="J42:L42"/>
    <mergeCell ref="M42:O42"/>
    <mergeCell ref="M31:O31"/>
    <mergeCell ref="B49:E49"/>
    <mergeCell ref="F49:I49"/>
    <mergeCell ref="J49:R49"/>
    <mergeCell ref="J45:L45"/>
    <mergeCell ref="M45:O45"/>
    <mergeCell ref="P45:R45"/>
    <mergeCell ref="J46:L46"/>
    <mergeCell ref="M46:O46"/>
    <mergeCell ref="P46:R46"/>
    <mergeCell ref="B36:E48"/>
    <mergeCell ref="F36:I48"/>
    <mergeCell ref="J37:L37"/>
    <mergeCell ref="M37:O37"/>
    <mergeCell ref="P37:R37"/>
    <mergeCell ref="J38:L38"/>
    <mergeCell ref="M38:O38"/>
    <mergeCell ref="P38:R38"/>
    <mergeCell ref="J39:L39"/>
    <mergeCell ref="M39:O39"/>
    <mergeCell ref="P39:R39"/>
    <mergeCell ref="J36:L36"/>
    <mergeCell ref="M36:O36"/>
    <mergeCell ref="P36:R36"/>
    <mergeCell ref="B23:E35"/>
    <mergeCell ref="F23:I35"/>
    <mergeCell ref="P31:R31"/>
    <mergeCell ref="P26:R26"/>
    <mergeCell ref="J27:L27"/>
    <mergeCell ref="M27:O27"/>
    <mergeCell ref="P27:R27"/>
    <mergeCell ref="J28:L28"/>
    <mergeCell ref="M28:O28"/>
    <mergeCell ref="P28:R28"/>
    <mergeCell ref="P23:R23"/>
    <mergeCell ref="J33:L33"/>
    <mergeCell ref="M33:O33"/>
    <mergeCell ref="P33:R33"/>
    <mergeCell ref="J34:L34"/>
    <mergeCell ref="M34:O34"/>
    <mergeCell ref="J35:O35"/>
    <mergeCell ref="P35:R35"/>
    <mergeCell ref="P34:R34"/>
    <mergeCell ref="P29:R29"/>
    <mergeCell ref="J30:L30"/>
    <mergeCell ref="M30:O30"/>
    <mergeCell ref="P30:R30"/>
    <mergeCell ref="J31:L31"/>
    <mergeCell ref="J22:O22"/>
    <mergeCell ref="P22:R22"/>
    <mergeCell ref="J16:L16"/>
    <mergeCell ref="M16:O16"/>
    <mergeCell ref="P16:R16"/>
    <mergeCell ref="J20:L20"/>
    <mergeCell ref="M20:O20"/>
    <mergeCell ref="P20:R20"/>
    <mergeCell ref="S23:W35"/>
    <mergeCell ref="J24:L24"/>
    <mergeCell ref="M24:O24"/>
    <mergeCell ref="P24:R24"/>
    <mergeCell ref="J25:L25"/>
    <mergeCell ref="M25:O25"/>
    <mergeCell ref="P25:R25"/>
    <mergeCell ref="J26:L26"/>
    <mergeCell ref="M26:O26"/>
    <mergeCell ref="J23:L23"/>
    <mergeCell ref="M23:O23"/>
    <mergeCell ref="J29:L29"/>
    <mergeCell ref="M29:O29"/>
    <mergeCell ref="J32:L32"/>
    <mergeCell ref="M32:O32"/>
    <mergeCell ref="P32:R32"/>
    <mergeCell ref="J8:L8"/>
    <mergeCell ref="M8:O8"/>
    <mergeCell ref="P8:R8"/>
    <mergeCell ref="F5:R5"/>
    <mergeCell ref="F6:I7"/>
    <mergeCell ref="J6:R7"/>
    <mergeCell ref="F4:R4"/>
    <mergeCell ref="S4:W7"/>
    <mergeCell ref="J21:L21"/>
    <mergeCell ref="M21:O21"/>
    <mergeCell ref="P21:R21"/>
    <mergeCell ref="M19:O19"/>
    <mergeCell ref="P19:R19"/>
    <mergeCell ref="J17:L17"/>
    <mergeCell ref="M17:O17"/>
    <mergeCell ref="P17:R17"/>
    <mergeCell ref="J19:L19"/>
  </mergeCells>
  <phoneticPr fontId="1"/>
  <printOptions horizontalCentered="1" verticalCentered="1"/>
  <pageMargins left="0.70866141732283472" right="0.70866141732283472" top="0.74803149606299213" bottom="0.74803149606299213"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一番最初に入力</vt:lpstr>
      <vt:lpstr>様式第１号</vt:lpstr>
      <vt:lpstr>別表1_教材費・行事費等</vt:lpstr>
      <vt:lpstr>仙台市使用集計表</vt:lpstr>
      <vt:lpstr>仙台市使用集計表!Print_Area</vt:lpstr>
      <vt:lpstr>別表1_教材費・行事費等!Print_Area</vt:lpstr>
      <vt:lpstr>様式第１号!Print_Area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2020-03-30T04:55:46Z</cp:lastPrinted>
  <dcterms:created xsi:type="dcterms:W3CDTF">2015-03-30T09:46:17Z</dcterms:created>
  <dcterms:modified xsi:type="dcterms:W3CDTF">2020-03-30T04:56:58Z</dcterms:modified>
</cp:coreProperties>
</file>