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1_保育所\96_申請案内\R3年度当初申請案内\1-⑥_実費徴収に係る補足給付事業費補助金\"/>
    </mc:Choice>
  </mc:AlternateContent>
  <workbookProtection workbookAlgorithmName="SHA-512" workbookHashValue="fn5I396wPaWwYyL6WymI5TtsVzySx9e0bbANyqAyo+E87MJLA/AUb515TsV53NDyXpzjrlsuXdR2/YiaK98JBQ==" workbookSaltValue="xuFMcmntdZUvEwI2T/rm/g==" workbookSpinCount="100000" lockStructure="1"/>
  <bookViews>
    <workbookView xWindow="600" yWindow="120" windowWidth="19395" windowHeight="7830"/>
  </bookViews>
  <sheets>
    <sheet name="一番最初に入力" sheetId="8" r:id="rId1"/>
    <sheet name="様式第１号" sheetId="9" r:id="rId2"/>
    <sheet name="別表1_教材費・行事費等" sheetId="5" r:id="rId3"/>
    <sheet name="仙台市使用集計表" sheetId="13" r:id="rId4"/>
    <sheet name="※要更新【何も入力しないでください】法人情報" sheetId="11" state="hidden" r:id="rId5"/>
  </sheets>
  <definedNames>
    <definedName name="_xlnm._FilterDatabase" localSheetId="4" hidden="1">※要更新【何も入力しないでください】法人情報!#REF!</definedName>
    <definedName name="_xlnm.Print_Area" localSheetId="4">※要更新【何も入力しないでください】法人情報!$A$1:$F$398</definedName>
    <definedName name="_xlnm.Print_Area" localSheetId="3">仙台市使用集計表!$A$1:$AB$49</definedName>
    <definedName name="_xlnm.Print_Area" localSheetId="2">別表1_教材費・行事費等!$A$1:$S$159</definedName>
    <definedName name="_xlnm.Print_Area" localSheetId="1">様式第１号!$A$1:$S$32</definedName>
    <definedName name="_xlnm.Print_Titles" localSheetId="2">別表1_教材費・行事費等!$1:$8</definedName>
  </definedNames>
  <calcPr calcId="162913"/>
</workbook>
</file>

<file path=xl/calcChain.xml><?xml version="1.0" encoding="utf-8"?>
<calcChain xmlns="http://schemas.openxmlformats.org/spreadsheetml/2006/main">
  <c r="M13" i="9" l="1"/>
  <c r="AC159" i="5" l="1"/>
  <c r="AB159" i="5"/>
  <c r="Z159" i="5"/>
  <c r="Y159" i="5"/>
  <c r="W159" i="5"/>
  <c r="V159" i="5"/>
  <c r="Q158" i="5"/>
  <c r="Q159" i="5" s="1"/>
  <c r="P158" i="5"/>
  <c r="P159" i="5" s="1"/>
  <c r="O158" i="5"/>
  <c r="O159" i="5" s="1"/>
  <c r="N158" i="5"/>
  <c r="N159" i="5" s="1"/>
  <c r="M158" i="5"/>
  <c r="M159" i="5" s="1"/>
  <c r="L158" i="5"/>
  <c r="L159" i="5" s="1"/>
  <c r="K158" i="5"/>
  <c r="K159" i="5" s="1"/>
  <c r="J158" i="5"/>
  <c r="J159" i="5" s="1"/>
  <c r="I158" i="5"/>
  <c r="I159" i="5" s="1"/>
  <c r="H158" i="5"/>
  <c r="H159" i="5" s="1"/>
  <c r="G158" i="5"/>
  <c r="G159" i="5" s="1"/>
  <c r="F158" i="5"/>
  <c r="B154" i="5"/>
  <c r="AC147" i="5"/>
  <c r="AB147" i="5"/>
  <c r="Z147" i="5"/>
  <c r="Y147" i="5"/>
  <c r="W147" i="5"/>
  <c r="V147" i="5"/>
  <c r="Q146" i="5"/>
  <c r="Q147" i="5" s="1"/>
  <c r="P146" i="5"/>
  <c r="P147" i="5" s="1"/>
  <c r="O146" i="5"/>
  <c r="O147" i="5" s="1"/>
  <c r="N146" i="5"/>
  <c r="N147" i="5" s="1"/>
  <c r="M146" i="5"/>
  <c r="M147" i="5" s="1"/>
  <c r="L146" i="5"/>
  <c r="L147" i="5" s="1"/>
  <c r="K146" i="5"/>
  <c r="K147" i="5" s="1"/>
  <c r="J146" i="5"/>
  <c r="J147" i="5" s="1"/>
  <c r="I146" i="5"/>
  <c r="I147" i="5" s="1"/>
  <c r="H146" i="5"/>
  <c r="H147" i="5" s="1"/>
  <c r="G146" i="5"/>
  <c r="G147" i="5" s="1"/>
  <c r="F146" i="5"/>
  <c r="B142" i="5"/>
  <c r="AC135" i="5"/>
  <c r="AB135" i="5"/>
  <c r="Z135" i="5"/>
  <c r="Y135" i="5"/>
  <c r="W135" i="5"/>
  <c r="V135" i="5"/>
  <c r="Q134" i="5"/>
  <c r="Q135" i="5" s="1"/>
  <c r="P134" i="5"/>
  <c r="P135" i="5" s="1"/>
  <c r="O134" i="5"/>
  <c r="O135" i="5" s="1"/>
  <c r="N134" i="5"/>
  <c r="N135" i="5" s="1"/>
  <c r="M134" i="5"/>
  <c r="M135" i="5" s="1"/>
  <c r="L134" i="5"/>
  <c r="L135" i="5" s="1"/>
  <c r="K134" i="5"/>
  <c r="K135" i="5" s="1"/>
  <c r="J134" i="5"/>
  <c r="J135" i="5" s="1"/>
  <c r="I134" i="5"/>
  <c r="I135" i="5" s="1"/>
  <c r="H134" i="5"/>
  <c r="H135" i="5" s="1"/>
  <c r="G134" i="5"/>
  <c r="G135" i="5" s="1"/>
  <c r="F134" i="5"/>
  <c r="F135" i="5" s="1"/>
  <c r="B130" i="5"/>
  <c r="AC123" i="5"/>
  <c r="AB123" i="5"/>
  <c r="Z123" i="5"/>
  <c r="Y123" i="5"/>
  <c r="W123" i="5"/>
  <c r="V123" i="5"/>
  <c r="L123" i="5"/>
  <c r="Q122" i="5"/>
  <c r="Q123" i="5" s="1"/>
  <c r="P122" i="5"/>
  <c r="P123" i="5" s="1"/>
  <c r="O122" i="5"/>
  <c r="O123" i="5" s="1"/>
  <c r="N122" i="5"/>
  <c r="N123" i="5" s="1"/>
  <c r="M122" i="5"/>
  <c r="M123" i="5" s="1"/>
  <c r="L122" i="5"/>
  <c r="K122" i="5"/>
  <c r="K123" i="5" s="1"/>
  <c r="J122" i="5"/>
  <c r="J123" i="5" s="1"/>
  <c r="I122" i="5"/>
  <c r="I123" i="5" s="1"/>
  <c r="H122" i="5"/>
  <c r="H123" i="5" s="1"/>
  <c r="G122" i="5"/>
  <c r="G123" i="5" s="1"/>
  <c r="F122" i="5"/>
  <c r="F123" i="5" s="1"/>
  <c r="B118" i="5"/>
  <c r="AC111" i="5"/>
  <c r="AB111" i="5"/>
  <c r="Z111" i="5"/>
  <c r="Y111" i="5"/>
  <c r="W111" i="5"/>
  <c r="V111" i="5"/>
  <c r="Q111" i="5"/>
  <c r="M111" i="5"/>
  <c r="Q110" i="5"/>
  <c r="P110" i="5"/>
  <c r="P111" i="5" s="1"/>
  <c r="O110" i="5"/>
  <c r="O111" i="5" s="1"/>
  <c r="N110" i="5"/>
  <c r="N111" i="5" s="1"/>
  <c r="M110" i="5"/>
  <c r="L110" i="5"/>
  <c r="L111" i="5" s="1"/>
  <c r="K110" i="5"/>
  <c r="K111" i="5" s="1"/>
  <c r="J110" i="5"/>
  <c r="J111" i="5" s="1"/>
  <c r="I110" i="5"/>
  <c r="I111" i="5" s="1"/>
  <c r="H110" i="5"/>
  <c r="H111" i="5" s="1"/>
  <c r="G110" i="5"/>
  <c r="G111" i="5" s="1"/>
  <c r="F110" i="5"/>
  <c r="B106" i="5"/>
  <c r="AC99" i="5"/>
  <c r="AB99" i="5"/>
  <c r="Z99" i="5"/>
  <c r="Y99" i="5"/>
  <c r="W99" i="5"/>
  <c r="V99" i="5"/>
  <c r="Q98" i="5"/>
  <c r="Q99" i="5" s="1"/>
  <c r="P98" i="5"/>
  <c r="P99" i="5" s="1"/>
  <c r="O98" i="5"/>
  <c r="O99" i="5" s="1"/>
  <c r="N98" i="5"/>
  <c r="N99" i="5" s="1"/>
  <c r="M98" i="5"/>
  <c r="M99" i="5" s="1"/>
  <c r="L98" i="5"/>
  <c r="L99" i="5" s="1"/>
  <c r="K98" i="5"/>
  <c r="K99" i="5" s="1"/>
  <c r="J98" i="5"/>
  <c r="J99" i="5" s="1"/>
  <c r="I98" i="5"/>
  <c r="I99" i="5" s="1"/>
  <c r="H98" i="5"/>
  <c r="H99" i="5" s="1"/>
  <c r="G98" i="5"/>
  <c r="G99" i="5" s="1"/>
  <c r="F98" i="5"/>
  <c r="B94" i="5"/>
  <c r="AC87" i="5"/>
  <c r="AB87" i="5"/>
  <c r="Z87" i="5"/>
  <c r="Y87" i="5"/>
  <c r="W87" i="5"/>
  <c r="V87" i="5"/>
  <c r="Q86" i="5"/>
  <c r="Q87" i="5" s="1"/>
  <c r="P86" i="5"/>
  <c r="P87" i="5" s="1"/>
  <c r="O86" i="5"/>
  <c r="O87" i="5" s="1"/>
  <c r="N86" i="5"/>
  <c r="N87" i="5" s="1"/>
  <c r="M86" i="5"/>
  <c r="M87" i="5" s="1"/>
  <c r="L86" i="5"/>
  <c r="L87" i="5" s="1"/>
  <c r="K86" i="5"/>
  <c r="K87" i="5" s="1"/>
  <c r="J86" i="5"/>
  <c r="J87" i="5" s="1"/>
  <c r="I86" i="5"/>
  <c r="I87" i="5" s="1"/>
  <c r="H86" i="5"/>
  <c r="H87" i="5" s="1"/>
  <c r="G86" i="5"/>
  <c r="G87" i="5" s="1"/>
  <c r="F86" i="5"/>
  <c r="F87" i="5" s="1"/>
  <c r="B82" i="5"/>
  <c r="AC75" i="5"/>
  <c r="AB75" i="5"/>
  <c r="Z75" i="5"/>
  <c r="Y75" i="5"/>
  <c r="W75" i="5"/>
  <c r="V75" i="5"/>
  <c r="Q74" i="5"/>
  <c r="Q75" i="5" s="1"/>
  <c r="P74" i="5"/>
  <c r="P75" i="5" s="1"/>
  <c r="O74" i="5"/>
  <c r="O75" i="5" s="1"/>
  <c r="N74" i="5"/>
  <c r="N75" i="5" s="1"/>
  <c r="M74" i="5"/>
  <c r="M75" i="5" s="1"/>
  <c r="L74" i="5"/>
  <c r="L75" i="5" s="1"/>
  <c r="K74" i="5"/>
  <c r="K75" i="5" s="1"/>
  <c r="J74" i="5"/>
  <c r="J75" i="5" s="1"/>
  <c r="I74" i="5"/>
  <c r="I75" i="5" s="1"/>
  <c r="H74" i="5"/>
  <c r="H75" i="5" s="1"/>
  <c r="G74" i="5"/>
  <c r="G75" i="5" s="1"/>
  <c r="F74" i="5"/>
  <c r="F75" i="5" s="1"/>
  <c r="B70" i="5"/>
  <c r="Z63" i="5"/>
  <c r="Y63" i="5"/>
  <c r="W63" i="5"/>
  <c r="V63" i="5"/>
  <c r="Q62" i="5"/>
  <c r="Q63" i="5" s="1"/>
  <c r="P62" i="5"/>
  <c r="P63" i="5" s="1"/>
  <c r="O62" i="5"/>
  <c r="O63" i="5" s="1"/>
  <c r="N62" i="5"/>
  <c r="N63" i="5" s="1"/>
  <c r="M62" i="5"/>
  <c r="M63" i="5" s="1"/>
  <c r="L62" i="5"/>
  <c r="L63" i="5" s="1"/>
  <c r="K62" i="5"/>
  <c r="K63" i="5" s="1"/>
  <c r="J62" i="5"/>
  <c r="J63" i="5" s="1"/>
  <c r="I62" i="5"/>
  <c r="I63" i="5" s="1"/>
  <c r="H62" i="5"/>
  <c r="H63" i="5" s="1"/>
  <c r="G62" i="5"/>
  <c r="G63" i="5" s="1"/>
  <c r="F62" i="5"/>
  <c r="B58" i="5"/>
  <c r="Z51" i="5"/>
  <c r="Y51" i="5"/>
  <c r="W51" i="5"/>
  <c r="V51" i="5"/>
  <c r="Q50" i="5"/>
  <c r="Q51" i="5" s="1"/>
  <c r="P50" i="5"/>
  <c r="P51" i="5" s="1"/>
  <c r="O50" i="5"/>
  <c r="O51" i="5" s="1"/>
  <c r="N50" i="5"/>
  <c r="N51" i="5" s="1"/>
  <c r="M50" i="5"/>
  <c r="M51" i="5" s="1"/>
  <c r="L50" i="5"/>
  <c r="L51" i="5" s="1"/>
  <c r="K50" i="5"/>
  <c r="K51" i="5" s="1"/>
  <c r="J50" i="5"/>
  <c r="J51" i="5" s="1"/>
  <c r="I50" i="5"/>
  <c r="I51" i="5" s="1"/>
  <c r="H50" i="5"/>
  <c r="H51" i="5" s="1"/>
  <c r="G50" i="5"/>
  <c r="G51" i="5" s="1"/>
  <c r="F50" i="5"/>
  <c r="F51" i="5" s="1"/>
  <c r="B46" i="5"/>
  <c r="AC39" i="5"/>
  <c r="AB39" i="5"/>
  <c r="W39" i="5"/>
  <c r="V39" i="5"/>
  <c r="Q38" i="5"/>
  <c r="Q39" i="5" s="1"/>
  <c r="P38" i="5"/>
  <c r="P39" i="5" s="1"/>
  <c r="O38" i="5"/>
  <c r="O39" i="5" s="1"/>
  <c r="N38" i="5"/>
  <c r="N39" i="5" s="1"/>
  <c r="M38" i="5"/>
  <c r="M39" i="5" s="1"/>
  <c r="L38" i="5"/>
  <c r="L39" i="5" s="1"/>
  <c r="K38" i="5"/>
  <c r="K39" i="5" s="1"/>
  <c r="J38" i="5"/>
  <c r="J39" i="5" s="1"/>
  <c r="I38" i="5"/>
  <c r="I39" i="5" s="1"/>
  <c r="H38" i="5"/>
  <c r="H39" i="5" s="1"/>
  <c r="G38" i="5"/>
  <c r="G39" i="5" s="1"/>
  <c r="F38" i="5"/>
  <c r="F39" i="5" s="1"/>
  <c r="B34" i="5"/>
  <c r="AC27" i="5"/>
  <c r="AB27" i="5"/>
  <c r="Z27" i="5"/>
  <c r="Y27" i="5"/>
  <c r="Q26" i="5"/>
  <c r="Q27" i="5" s="1"/>
  <c r="P26" i="5"/>
  <c r="P27" i="5" s="1"/>
  <c r="O26" i="5"/>
  <c r="O27" i="5" s="1"/>
  <c r="N26" i="5"/>
  <c r="N27" i="5" s="1"/>
  <c r="M26" i="5"/>
  <c r="M27" i="5" s="1"/>
  <c r="L26" i="5"/>
  <c r="L27" i="5" s="1"/>
  <c r="K26" i="5"/>
  <c r="K27" i="5" s="1"/>
  <c r="J26" i="5"/>
  <c r="J27" i="5" s="1"/>
  <c r="I26" i="5"/>
  <c r="I27" i="5" s="1"/>
  <c r="H26" i="5"/>
  <c r="H27" i="5" s="1"/>
  <c r="G26" i="5"/>
  <c r="G27" i="5" s="1"/>
  <c r="F26" i="5"/>
  <c r="F27" i="5" s="1"/>
  <c r="B22" i="5"/>
  <c r="F7" i="5"/>
  <c r="D27" i="9"/>
  <c r="M14" i="9"/>
  <c r="K12" i="9"/>
  <c r="O3" i="5" s="1"/>
  <c r="K11" i="9"/>
  <c r="E9" i="9"/>
  <c r="R1" i="9"/>
  <c r="Z39" i="5" l="1"/>
  <c r="AC51" i="5"/>
  <c r="Y39" i="5"/>
  <c r="AB51" i="5"/>
  <c r="V27" i="5"/>
  <c r="M18" i="13" s="1"/>
  <c r="P18" i="13" s="1"/>
  <c r="W27" i="5"/>
  <c r="R98" i="5"/>
  <c r="F99" i="5"/>
  <c r="R99" i="5" s="1"/>
  <c r="R146" i="5"/>
  <c r="F147" i="5"/>
  <c r="R147" i="5" s="1"/>
  <c r="R51" i="5"/>
  <c r="R110" i="5"/>
  <c r="R158" i="5"/>
  <c r="R27" i="5"/>
  <c r="F63" i="5"/>
  <c r="R62" i="5"/>
  <c r="R123" i="5"/>
  <c r="R38" i="5"/>
  <c r="R39" i="5"/>
  <c r="R75" i="5"/>
  <c r="R50" i="5"/>
  <c r="R87" i="5"/>
  <c r="R135" i="5"/>
  <c r="R26" i="5"/>
  <c r="R74" i="5"/>
  <c r="F111" i="5"/>
  <c r="R111" i="5" s="1"/>
  <c r="R122" i="5"/>
  <c r="F159" i="5"/>
  <c r="R159" i="5" s="1"/>
  <c r="R86" i="5"/>
  <c r="R134" i="5"/>
  <c r="S10" i="13"/>
  <c r="S23" i="13"/>
  <c r="M34" i="13"/>
  <c r="P34" i="13" s="1"/>
  <c r="M30" i="13"/>
  <c r="P30" i="13" s="1"/>
  <c r="M26" i="13"/>
  <c r="P26" i="13" s="1"/>
  <c r="M31" i="13"/>
  <c r="P31" i="13" s="1"/>
  <c r="M33" i="13"/>
  <c r="P33" i="13" s="1"/>
  <c r="M29" i="13"/>
  <c r="P29" i="13" s="1"/>
  <c r="M25" i="13"/>
  <c r="P25" i="13" s="1"/>
  <c r="M27" i="13"/>
  <c r="P27" i="13" s="1"/>
  <c r="M32" i="13"/>
  <c r="P32" i="13" s="1"/>
  <c r="M28" i="13"/>
  <c r="P28" i="13" s="1"/>
  <c r="M24" i="13"/>
  <c r="P24" i="13" s="1"/>
  <c r="M23" i="13"/>
  <c r="P23" i="13" s="1"/>
  <c r="M13" i="13"/>
  <c r="P13" i="13" s="1"/>
  <c r="M12" i="13"/>
  <c r="P12" i="13" s="1"/>
  <c r="M11" i="13"/>
  <c r="P11" i="13" s="1"/>
  <c r="R63" i="5" l="1"/>
  <c r="AC63" i="5"/>
  <c r="S36" i="13" s="1"/>
  <c r="AB63" i="5"/>
  <c r="M15" i="13"/>
  <c r="P15" i="13" s="1"/>
  <c r="M17" i="13"/>
  <c r="P17" i="13" s="1"/>
  <c r="M19" i="13"/>
  <c r="P19" i="13" s="1"/>
  <c r="M20" i="13"/>
  <c r="P20" i="13" s="1"/>
  <c r="M21" i="13"/>
  <c r="P21" i="13" s="1"/>
  <c r="M16" i="13"/>
  <c r="P16" i="13" s="1"/>
  <c r="M10" i="13"/>
  <c r="P10" i="13" s="1"/>
  <c r="M14" i="13"/>
  <c r="P14" i="13" s="1"/>
  <c r="S49" i="13"/>
  <c r="O13" i="5"/>
  <c r="I22" i="9" s="1"/>
  <c r="P35" i="13"/>
  <c r="P22" i="13" l="1"/>
  <c r="M46" i="13"/>
  <c r="P46" i="13" s="1"/>
  <c r="M45" i="13"/>
  <c r="P45" i="13" s="1"/>
  <c r="M36" i="13"/>
  <c r="P36" i="13" s="1"/>
  <c r="M43" i="13"/>
  <c r="P43" i="13" s="1"/>
  <c r="M37" i="13"/>
  <c r="P37" i="13" s="1"/>
  <c r="M39" i="13"/>
  <c r="P39" i="13" s="1"/>
  <c r="M44" i="13"/>
  <c r="P44" i="13" s="1"/>
  <c r="M47" i="13"/>
  <c r="P47" i="13" s="1"/>
  <c r="M42" i="13"/>
  <c r="P42" i="13" s="1"/>
  <c r="M41" i="13"/>
  <c r="P41" i="13" s="1"/>
  <c r="M38" i="13"/>
  <c r="P38" i="13" s="1"/>
  <c r="M40" i="13"/>
  <c r="P40" i="13" s="1"/>
  <c r="P48" i="13" l="1"/>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游ゴシック"/>
            <family val="3"/>
            <charset val="128"/>
          </rPr>
          <t>数字を半角で入力してください。</t>
        </r>
      </text>
    </comment>
    <comment ref="C11" authorId="1" shapeId="0">
      <text>
        <r>
          <rPr>
            <b/>
            <sz val="9"/>
            <color indexed="81"/>
            <rFont val="游ゴシック"/>
            <family val="3"/>
            <charset val="128"/>
          </rPr>
          <t>令和3年度
→3を入力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S4" authorId="0" shapeId="0">
      <text>
        <r>
          <rPr>
            <b/>
            <sz val="12"/>
            <color indexed="81"/>
            <rFont val="游ゴシック"/>
            <family val="3"/>
            <charset val="128"/>
          </rPr>
          <t>日付を入力してください。</t>
        </r>
      </text>
    </comment>
    <comment ref="M13" authorId="1" shapeId="0">
      <text>
        <r>
          <rPr>
            <b/>
            <sz val="12"/>
            <color indexed="81"/>
            <rFont val="游ゴシック"/>
            <family val="3"/>
            <charset val="128"/>
          </rPr>
          <t>施設コードを入力すると、法人の所在地又は住所が自動で入力されます。
家庭的保育事業者、小規模保育事業Ｃ型の方のみ、債権者登録されている住所（自宅住所）を直接入力してください。</t>
        </r>
      </text>
    </comment>
    <comment ref="M15" authorId="0" shapeId="0">
      <text>
        <r>
          <rPr>
            <b/>
            <sz val="12"/>
            <color indexed="81"/>
            <rFont val="游ゴシック"/>
            <family val="3"/>
            <charset val="128"/>
          </rPr>
          <t>代表者職名・氏名を直接入力してください。
（家庭的保育事業者，小規模保育事業Ｃ型の方は記載不要）</t>
        </r>
      </text>
    </comment>
    <comment ref="R15" authorId="1" shapeId="0">
      <text>
        <r>
          <rPr>
            <b/>
            <sz val="12"/>
            <color indexed="81"/>
            <rFont val="游ゴシック"/>
            <family val="3"/>
            <charset val="128"/>
          </rPr>
          <t>押印は，請求書と同じ印を使用してください。</t>
        </r>
      </text>
    </comment>
  </commentList>
</comments>
</file>

<file path=xl/comments3.xml><?xml version="1.0" encoding="utf-8"?>
<comments xmlns="http://schemas.openxmlformats.org/spreadsheetml/2006/main">
  <authors>
    <author>仙台市</author>
  </authors>
  <commentList>
    <comment ref="O4" authorId="0" shapeId="0">
      <text>
        <r>
          <rPr>
            <b/>
            <sz val="16"/>
            <color indexed="81"/>
            <rFont val="游ゴシック"/>
            <family val="3"/>
            <charset val="128"/>
          </rPr>
          <t>担当者氏名・連絡先を記入してください。</t>
        </r>
      </text>
    </comment>
    <comment ref="B20" authorId="0" shapeId="0">
      <text>
        <r>
          <rPr>
            <b/>
            <sz val="12"/>
            <color indexed="81"/>
            <rFont val="MS P ゴシック"/>
            <family val="3"/>
            <charset val="128"/>
          </rPr>
          <t>西暦の場合は「/」で区切る。（例：2019/10/1）
和暦の場合は「.」で区切る。（例：R1.10.1）</t>
        </r>
      </text>
    </comment>
    <comment ref="B22" authorId="0" shapeId="0">
      <text>
        <r>
          <rPr>
            <b/>
            <sz val="9"/>
            <color indexed="81"/>
            <rFont val="MS P ゴシック"/>
            <family val="3"/>
            <charset val="128"/>
          </rPr>
          <t>クラス年齢で自動計算されます。</t>
        </r>
      </text>
    </comment>
    <comment ref="B32" authorId="0" shapeId="0">
      <text>
        <r>
          <rPr>
            <b/>
            <sz val="12"/>
            <color indexed="81"/>
            <rFont val="MS P ゴシック"/>
            <family val="3"/>
            <charset val="128"/>
          </rPr>
          <t>西暦の場合は「/」で区切る。（例：2019/10/1）
和暦の場合は「.」で区切る。（例：R1.10.1）</t>
        </r>
      </text>
    </comment>
    <comment ref="B34" authorId="0" shapeId="0">
      <text>
        <r>
          <rPr>
            <b/>
            <sz val="9"/>
            <color indexed="81"/>
            <rFont val="MS P ゴシック"/>
            <family val="3"/>
            <charset val="128"/>
          </rPr>
          <t>クラス年齢で自動計算されます。</t>
        </r>
      </text>
    </comment>
    <comment ref="B3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46" authorId="0" shapeId="0">
      <text>
        <r>
          <rPr>
            <b/>
            <sz val="9"/>
            <color indexed="81"/>
            <rFont val="MS P ゴシック"/>
            <family val="3"/>
            <charset val="128"/>
          </rPr>
          <t>クラス年齢で自動計算されます。</t>
        </r>
      </text>
    </comment>
    <comment ref="B56" authorId="0" shapeId="0">
      <text>
        <r>
          <rPr>
            <b/>
            <sz val="12"/>
            <color indexed="81"/>
            <rFont val="MS P ゴシック"/>
            <family val="3"/>
            <charset val="128"/>
          </rPr>
          <t>西暦の場合は「/」で区切る。（例：2019/10/1）
和暦の場合は「.」で区切る。（例：R1.10.1）</t>
        </r>
      </text>
    </comment>
    <comment ref="B58" authorId="0" shapeId="0">
      <text>
        <r>
          <rPr>
            <b/>
            <sz val="9"/>
            <color indexed="81"/>
            <rFont val="MS P ゴシック"/>
            <family val="3"/>
            <charset val="128"/>
          </rPr>
          <t>クラス年齢で自動計算されます。</t>
        </r>
      </text>
    </comment>
    <comment ref="B6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68" authorId="0" shapeId="0">
      <text>
        <r>
          <rPr>
            <b/>
            <sz val="12"/>
            <color indexed="81"/>
            <rFont val="MS P ゴシック"/>
            <family val="3"/>
            <charset val="128"/>
          </rPr>
          <t>西暦の場合は「/」で区切る。（例：2019/10/1）
和暦の場合は「.」で区切る。（例：R1.10.1）</t>
        </r>
      </text>
    </comment>
    <comment ref="B70" authorId="0" shapeId="0">
      <text>
        <r>
          <rPr>
            <b/>
            <sz val="9"/>
            <color indexed="81"/>
            <rFont val="MS P ゴシック"/>
            <family val="3"/>
            <charset val="128"/>
          </rPr>
          <t>クラス年齢で自動計算されます。</t>
        </r>
      </text>
    </comment>
    <comment ref="B7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80" authorId="0" shapeId="0">
      <text>
        <r>
          <rPr>
            <b/>
            <sz val="12"/>
            <color indexed="81"/>
            <rFont val="MS P ゴシック"/>
            <family val="3"/>
            <charset val="128"/>
          </rPr>
          <t>西暦の場合は「/」で区切る。（例：2019/10/1）
和暦の場合は「.」で区切る。（例：R1.10.1）</t>
        </r>
      </text>
    </comment>
    <comment ref="B82" authorId="0" shapeId="0">
      <text>
        <r>
          <rPr>
            <b/>
            <sz val="9"/>
            <color indexed="81"/>
            <rFont val="MS P ゴシック"/>
            <family val="3"/>
            <charset val="128"/>
          </rPr>
          <t>クラス年齢で自動計算されます。</t>
        </r>
      </text>
    </comment>
    <comment ref="B8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92" authorId="0" shapeId="0">
      <text>
        <r>
          <rPr>
            <b/>
            <sz val="12"/>
            <color indexed="81"/>
            <rFont val="MS P ゴシック"/>
            <family val="3"/>
            <charset val="128"/>
          </rPr>
          <t>西暦の場合は「/」で区切る。（例：2019/10/1）
和暦の場合は「.」で区切る。（例：R1.10.1）</t>
        </r>
      </text>
    </comment>
    <comment ref="B94" authorId="0" shapeId="0">
      <text>
        <r>
          <rPr>
            <b/>
            <sz val="9"/>
            <color indexed="81"/>
            <rFont val="MS P ゴシック"/>
            <family val="3"/>
            <charset val="128"/>
          </rPr>
          <t>クラス年齢で自動計算されます。</t>
        </r>
      </text>
    </comment>
    <comment ref="B9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04" authorId="0" shapeId="0">
      <text>
        <r>
          <rPr>
            <b/>
            <sz val="12"/>
            <color indexed="81"/>
            <rFont val="MS P ゴシック"/>
            <family val="3"/>
            <charset val="128"/>
          </rPr>
          <t>西暦の場合は「/」で区切る。（例：2019/10/1）
和暦の場合は「.」で区切る。（例：R1.10.1）</t>
        </r>
      </text>
    </comment>
    <comment ref="B106" authorId="0" shapeId="0">
      <text>
        <r>
          <rPr>
            <b/>
            <sz val="9"/>
            <color indexed="81"/>
            <rFont val="MS P ゴシック"/>
            <family val="3"/>
            <charset val="128"/>
          </rPr>
          <t>クラス年齢で自動計算されます。</t>
        </r>
      </text>
    </comment>
    <comment ref="B10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16" authorId="0" shapeId="0">
      <text>
        <r>
          <rPr>
            <b/>
            <sz val="12"/>
            <color indexed="81"/>
            <rFont val="MS P ゴシック"/>
            <family val="3"/>
            <charset val="128"/>
          </rPr>
          <t>西暦の場合は「/」で区切る。（例：2019/10/1）
和暦の場合は「.」で区切る。（例：R1.10.1）</t>
        </r>
      </text>
    </comment>
    <comment ref="B118" authorId="0" shapeId="0">
      <text>
        <r>
          <rPr>
            <b/>
            <sz val="9"/>
            <color indexed="81"/>
            <rFont val="MS P ゴシック"/>
            <family val="3"/>
            <charset val="128"/>
          </rPr>
          <t>クラス年齢で自動計算されます。</t>
        </r>
      </text>
    </comment>
    <comment ref="B12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28" authorId="0" shapeId="0">
      <text>
        <r>
          <rPr>
            <b/>
            <sz val="12"/>
            <color indexed="81"/>
            <rFont val="MS P ゴシック"/>
            <family val="3"/>
            <charset val="128"/>
          </rPr>
          <t>西暦の場合は「/」で区切る。（例：2019/10/1）
和暦の場合は「.」で区切る。（例：R1.10.1）</t>
        </r>
      </text>
    </comment>
    <comment ref="B130" authorId="0" shapeId="0">
      <text>
        <r>
          <rPr>
            <b/>
            <sz val="9"/>
            <color indexed="81"/>
            <rFont val="MS P ゴシック"/>
            <family val="3"/>
            <charset val="128"/>
          </rPr>
          <t>クラス年齢で自動計算されます。</t>
        </r>
      </text>
    </comment>
    <comment ref="B13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40" authorId="0" shapeId="0">
      <text>
        <r>
          <rPr>
            <b/>
            <sz val="12"/>
            <color indexed="81"/>
            <rFont val="MS P ゴシック"/>
            <family val="3"/>
            <charset val="128"/>
          </rPr>
          <t>西暦の場合は「/」で区切る。（例：2019/10/1）
和暦の場合は「.」で区切る。（例：R1.10.1）</t>
        </r>
      </text>
    </comment>
    <comment ref="B142" authorId="0" shapeId="0">
      <text>
        <r>
          <rPr>
            <b/>
            <sz val="9"/>
            <color indexed="81"/>
            <rFont val="MS P ゴシック"/>
            <family val="3"/>
            <charset val="128"/>
          </rPr>
          <t>クラス年齢で自動計算されます。</t>
        </r>
      </text>
    </comment>
    <comment ref="B14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52" authorId="0" shapeId="0">
      <text>
        <r>
          <rPr>
            <b/>
            <sz val="12"/>
            <color indexed="81"/>
            <rFont val="MS P ゴシック"/>
            <family val="3"/>
            <charset val="128"/>
          </rPr>
          <t>西暦の場合は「/」で区切る。（例：2019/10/1）
和暦の場合は「.」で区切る。（例：R1.10.1）</t>
        </r>
      </text>
    </comment>
    <comment ref="B154" authorId="0" shapeId="0">
      <text>
        <r>
          <rPr>
            <b/>
            <sz val="9"/>
            <color indexed="81"/>
            <rFont val="MS P ゴシック"/>
            <family val="3"/>
            <charset val="128"/>
          </rPr>
          <t>クラス年齢で自動計算されます。</t>
        </r>
      </text>
    </comment>
    <comment ref="B15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List>
</comments>
</file>

<file path=xl/sharedStrings.xml><?xml version="1.0" encoding="utf-8"?>
<sst xmlns="http://schemas.openxmlformats.org/spreadsheetml/2006/main" count="2968" uniqueCount="1753">
  <si>
    <t>実費徴収項目</t>
    <rPh sb="0" eb="2">
      <t>ジッピ</t>
    </rPh>
    <rPh sb="2" eb="4">
      <t>チョウシュウ</t>
    </rPh>
    <rPh sb="4" eb="6">
      <t>コウモク</t>
    </rPh>
    <phoneticPr fontId="1"/>
  </si>
  <si>
    <t>対象月</t>
    <rPh sb="0" eb="2">
      <t>タイショウ</t>
    </rPh>
    <rPh sb="2" eb="3">
      <t>ツキ</t>
    </rPh>
    <phoneticPr fontId="1"/>
  </si>
  <si>
    <t>４月</t>
    <rPh sb="1" eb="2">
      <t>ガツ</t>
    </rPh>
    <phoneticPr fontId="1"/>
  </si>
  <si>
    <t>５月</t>
    <rPh sb="1" eb="2">
      <t>ガツ</t>
    </rPh>
    <phoneticPr fontId="1"/>
  </si>
  <si>
    <t>６月</t>
  </si>
  <si>
    <t>７月</t>
  </si>
  <si>
    <t>８月</t>
  </si>
  <si>
    <t>９月</t>
  </si>
  <si>
    <t>１０月</t>
  </si>
  <si>
    <t>１１月</t>
  </si>
  <si>
    <t>１２月</t>
  </si>
  <si>
    <t>１月</t>
  </si>
  <si>
    <t>２月</t>
  </si>
  <si>
    <t>３月</t>
  </si>
  <si>
    <t>合計</t>
    <rPh sb="0" eb="2">
      <t>ゴウケイ</t>
    </rPh>
    <phoneticPr fontId="1"/>
  </si>
  <si>
    <t>採用額</t>
    <rPh sb="0" eb="2">
      <t>サイヨウ</t>
    </rPh>
    <rPh sb="2" eb="3">
      <t>ガク</t>
    </rPh>
    <phoneticPr fontId="1"/>
  </si>
  <si>
    <t>（別表１）</t>
    <rPh sb="1" eb="3">
      <t>ベッピョウ</t>
    </rPh>
    <phoneticPr fontId="1"/>
  </si>
  <si>
    <t>（百円未満切捨て）</t>
    <rPh sb="1" eb="3">
      <t>ヒャクエン</t>
    </rPh>
    <rPh sb="3" eb="5">
      <t>ミマン</t>
    </rPh>
    <rPh sb="5" eb="7">
      <t>キリス</t>
    </rPh>
    <phoneticPr fontId="1"/>
  </si>
  <si>
    <t>最初に，</t>
    <rPh sb="0" eb="2">
      <t>サイショ</t>
    </rPh>
    <phoneticPr fontId="5"/>
  </si>
  <si>
    <t>（１）</t>
    <phoneticPr fontId="5"/>
  </si>
  <si>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5"/>
  </si>
  <si>
    <t>（２）</t>
    <phoneticPr fontId="5"/>
  </si>
  <si>
    <t>（３）</t>
    <phoneticPr fontId="5"/>
  </si>
  <si>
    <t>（４）</t>
    <phoneticPr fontId="5"/>
  </si>
  <si>
    <t>施設コード一覧</t>
    <rPh sb="0" eb="2">
      <t>シセツ</t>
    </rPh>
    <rPh sb="5" eb="7">
      <t>イチラン</t>
    </rPh>
    <phoneticPr fontId="12"/>
  </si>
  <si>
    <t>私立保育所</t>
    <rPh sb="0" eb="2">
      <t>シリツ</t>
    </rPh>
    <rPh sb="2" eb="4">
      <t>ホイク</t>
    </rPh>
    <rPh sb="4" eb="5">
      <t>ジョ</t>
    </rPh>
    <phoneticPr fontId="12"/>
  </si>
  <si>
    <t>青葉区</t>
    <rPh sb="0" eb="3">
      <t>アオバク</t>
    </rPh>
    <phoneticPr fontId="1"/>
  </si>
  <si>
    <t>太白区</t>
    <rPh sb="0" eb="3">
      <t>タイハクク</t>
    </rPh>
    <phoneticPr fontId="1"/>
  </si>
  <si>
    <t>03106</t>
  </si>
  <si>
    <t>保育所　新田こばと園</t>
  </si>
  <si>
    <t>04115</t>
  </si>
  <si>
    <t>カール英会話ほいくえん</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</si>
  <si>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</si>
  <si>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</si>
  <si>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</si>
  <si>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</si>
  <si>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</si>
  <si>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</si>
  <si>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</si>
  <si>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</si>
  <si>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</si>
  <si>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</si>
  <si>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</si>
  <si>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</si>
  <si>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</si>
  <si>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</si>
  <si>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</si>
  <si>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</si>
  <si>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</si>
  <si>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仙台こども保育園</t>
    <rPh sb="0" eb="2">
      <t>センダイ</t>
    </rPh>
    <rPh sb="5" eb="8">
      <t>ホイクエン</t>
    </rPh>
    <phoneticPr fontId="1"/>
  </si>
  <si>
    <t>01105</t>
  </si>
  <si>
    <t>柏木保育園</t>
  </si>
  <si>
    <t>02104</t>
  </si>
  <si>
    <t>YMCA西中田保育園</t>
  </si>
  <si>
    <t>03110</t>
  </si>
  <si>
    <t>田子希望園</t>
  </si>
  <si>
    <t>01106</t>
  </si>
  <si>
    <t>かたひら保育園</t>
  </si>
  <si>
    <t>02105</t>
  </si>
  <si>
    <t>長町自由の星保育園</t>
  </si>
  <si>
    <t>03111</t>
  </si>
  <si>
    <t>扇町まるさんかくしかく保育園</t>
  </si>
  <si>
    <t>04120</t>
  </si>
  <si>
    <t>蒲町おもちゃばこ保育園</t>
    <rPh sb="0" eb="2">
      <t>カバノマチ</t>
    </rPh>
    <rPh sb="8" eb="11">
      <t>ホイクエン</t>
    </rPh>
    <phoneticPr fontId="1"/>
  </si>
  <si>
    <t>01107</t>
  </si>
  <si>
    <t>ことりの家保育園</t>
  </si>
  <si>
    <t>02107</t>
  </si>
  <si>
    <t>茂庭ピッパラ保育園</t>
  </si>
  <si>
    <t>04122</t>
  </si>
  <si>
    <t>若林どろんこ保育園</t>
  </si>
  <si>
    <t>01108</t>
  </si>
  <si>
    <t>中江保育園</t>
  </si>
  <si>
    <t>02108</t>
  </si>
  <si>
    <t>YMCA南大野田保育園</t>
  </si>
  <si>
    <t>03113</t>
  </si>
  <si>
    <t>鶴ケ谷マードレ保育園</t>
  </si>
  <si>
    <t>04123</t>
  </si>
  <si>
    <t>チャイルドスクエア仙台六丁の目元町</t>
  </si>
  <si>
    <t>01109</t>
  </si>
  <si>
    <t>保育所　八幡こばと園</t>
  </si>
  <si>
    <t>02109</t>
  </si>
  <si>
    <t>若竹よいこのくに保育園</t>
  </si>
  <si>
    <t>03114</t>
  </si>
  <si>
    <t>中野栄あしぐろ保育所</t>
  </si>
  <si>
    <t>04124</t>
  </si>
  <si>
    <t>カール英会話こども園</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</si>
  <si>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</si>
  <si>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</si>
  <si>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</si>
  <si>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</si>
  <si>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</si>
  <si>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</si>
  <si>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</si>
  <si>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</si>
  <si>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</si>
  <si>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</si>
  <si>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</si>
  <si>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</si>
  <si>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</si>
  <si>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</si>
  <si>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</si>
  <si>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</si>
  <si>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</si>
  <si>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</si>
  <si>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</si>
  <si>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</si>
  <si>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04128</t>
  </si>
  <si>
    <t>あそびまショー保育園</t>
  </si>
  <si>
    <t>01116</t>
  </si>
  <si>
    <t>愛隣こども園</t>
  </si>
  <si>
    <t>03121</t>
  </si>
  <si>
    <t>仙台岩切あおぞら保育園</t>
  </si>
  <si>
    <t>04129</t>
  </si>
  <si>
    <t>六丁の目保育園</t>
  </si>
  <si>
    <t>01118</t>
  </si>
  <si>
    <t>さねや・ちるどれんず・ふぁあむ</t>
  </si>
  <si>
    <t>02114</t>
  </si>
  <si>
    <t>しげる保育園</t>
  </si>
  <si>
    <t>03123</t>
  </si>
  <si>
    <t>アスク小鶴新田保育園</t>
  </si>
  <si>
    <t>04133</t>
  </si>
  <si>
    <t>ビックママランド卸町園</t>
  </si>
  <si>
    <t>01122</t>
  </si>
  <si>
    <t>杜のみらい保育園</t>
  </si>
  <si>
    <t>03124</t>
  </si>
  <si>
    <t>ニチイキッズ仙台さかえ保育園</t>
  </si>
  <si>
    <t>泉区</t>
    <rPh sb="0" eb="2">
      <t>イズミク</t>
    </rPh>
    <phoneticPr fontId="1"/>
  </si>
  <si>
    <t>01124</t>
  </si>
  <si>
    <t>堤町あしぐろ保育所</t>
  </si>
  <si>
    <t>03125</t>
  </si>
  <si>
    <t>05101</t>
  </si>
  <si>
    <t>南光台保育園</t>
  </si>
  <si>
    <t>01128</t>
  </si>
  <si>
    <t>コスモス大手町保育園</t>
    <rPh sb="4" eb="7">
      <t>オオテマチ</t>
    </rPh>
    <rPh sb="9" eb="10">
      <t>エン</t>
    </rPh>
    <phoneticPr fontId="3"/>
  </si>
  <si>
    <t>02118</t>
  </si>
  <si>
    <t>アスク長町南保育園</t>
  </si>
  <si>
    <t>03126</t>
  </si>
  <si>
    <t>小田原ことりのうた保育園</t>
  </si>
  <si>
    <t>01129</t>
  </si>
  <si>
    <t>メリーポピンズエスパル仙台ルーム</t>
    <rPh sb="11" eb="13">
      <t>センダイ</t>
    </rPh>
    <phoneticPr fontId="3"/>
  </si>
  <si>
    <t>02119</t>
  </si>
  <si>
    <t>仙台袋原あおぞら保育園</t>
  </si>
  <si>
    <t>03127</t>
  </si>
  <si>
    <t>05103</t>
  </si>
  <si>
    <t>泉中央保育園</t>
  </si>
  <si>
    <t>01130</t>
  </si>
  <si>
    <t>パリス錦町保育園</t>
    <rPh sb="3" eb="5">
      <t>ニシキチョウ</t>
    </rPh>
    <rPh sb="5" eb="8">
      <t>ホイクエン</t>
    </rPh>
    <phoneticPr fontId="3"/>
  </si>
  <si>
    <t>02120</t>
  </si>
  <si>
    <t>ポポラー仙台長町園</t>
  </si>
  <si>
    <t>03128</t>
  </si>
  <si>
    <t>岩切どろんこ保育園</t>
    <rPh sb="0" eb="2">
      <t>イワキリ</t>
    </rPh>
    <rPh sb="6" eb="9">
      <t>ホイクエン</t>
    </rPh>
    <phoneticPr fontId="3"/>
  </si>
  <si>
    <t>05104</t>
  </si>
  <si>
    <t>桂こどもの城保育園</t>
  </si>
  <si>
    <t>01131</t>
  </si>
  <si>
    <t>中山とびのこ保育園</t>
  </si>
  <si>
    <t>02121</t>
  </si>
  <si>
    <t>コスモス〆木保育園</t>
  </si>
  <si>
    <t>03129</t>
  </si>
  <si>
    <t>榴岡はるかぜ保育園</t>
    <rPh sb="0" eb="2">
      <t>ツツジガオカ</t>
    </rPh>
    <rPh sb="6" eb="9">
      <t>ホイクエン</t>
    </rPh>
    <phoneticPr fontId="3"/>
  </si>
  <si>
    <t>01132</t>
  </si>
  <si>
    <t>通町ハピネス保育園</t>
  </si>
  <si>
    <t>02123</t>
  </si>
  <si>
    <t>アスク富沢保育園</t>
  </si>
  <si>
    <t>03130</t>
  </si>
  <si>
    <t>05106</t>
  </si>
  <si>
    <t>虹の丘保育園</t>
  </si>
  <si>
    <t>01133</t>
  </si>
  <si>
    <t>ロリポップクラブマザリーズ電力ビル園</t>
  </si>
  <si>
    <t>02124</t>
  </si>
  <si>
    <t>アスク南仙台保育園</t>
  </si>
  <si>
    <t>03131</t>
  </si>
  <si>
    <t>つつじがおかもりのいえ保育園</t>
  </si>
  <si>
    <t>01134</t>
  </si>
  <si>
    <t>マザーズ・エスパル保育園</t>
  </si>
  <si>
    <t>02125</t>
  </si>
  <si>
    <t>富沢みなみ保育園</t>
  </si>
  <si>
    <t>03132</t>
  </si>
  <si>
    <t>パプリカ保育園</t>
  </si>
  <si>
    <t>05108</t>
  </si>
  <si>
    <t>南光のぞみ保育園</t>
  </si>
  <si>
    <t>01135</t>
  </si>
  <si>
    <t>朝市センター保育園</t>
  </si>
  <si>
    <t>02126</t>
  </si>
  <si>
    <t>クリムスポーツ保育園</t>
    <rPh sb="7" eb="10">
      <t>ホイクエン</t>
    </rPh>
    <phoneticPr fontId="3"/>
  </si>
  <si>
    <t>05111</t>
  </si>
  <si>
    <t>YMCA加茂保育園</t>
  </si>
  <si>
    <t>01136</t>
  </si>
  <si>
    <t>カール英会話プリスクール</t>
  </si>
  <si>
    <t>02127</t>
  </si>
  <si>
    <t>八木山あおば保育園</t>
    <rPh sb="0" eb="2">
      <t>ヤギ</t>
    </rPh>
    <rPh sb="2" eb="3">
      <t>ヤマ</t>
    </rPh>
    <rPh sb="6" eb="9">
      <t>ホイクエン</t>
    </rPh>
    <phoneticPr fontId="3"/>
  </si>
  <si>
    <t>05112</t>
  </si>
  <si>
    <t>そらのこ保育園</t>
  </si>
  <si>
    <t>01138</t>
  </si>
  <si>
    <t>仙台らぴあ保育園</t>
    <rPh sb="0" eb="2">
      <t>センダイ</t>
    </rPh>
    <rPh sb="5" eb="8">
      <t>ホイクエン</t>
    </rPh>
    <phoneticPr fontId="14"/>
  </si>
  <si>
    <t>02128</t>
  </si>
  <si>
    <t>アスク山田かぎとり保育園</t>
    <rPh sb="3" eb="5">
      <t>ヤマダ</t>
    </rPh>
    <rPh sb="9" eb="11">
      <t>ホイク</t>
    </rPh>
    <rPh sb="11" eb="12">
      <t>エン</t>
    </rPh>
    <phoneticPr fontId="3"/>
  </si>
  <si>
    <t>03138</t>
  </si>
  <si>
    <t>ピースフル保育園</t>
  </si>
  <si>
    <t>05113</t>
  </si>
  <si>
    <t>明石南こどもの城保育園</t>
  </si>
  <si>
    <t>01139</t>
  </si>
  <si>
    <t>マザーズ・かみすぎ保育園</t>
  </si>
  <si>
    <t>02129</t>
  </si>
  <si>
    <t>富沢自由の星保育園</t>
  </si>
  <si>
    <t>03139</t>
  </si>
  <si>
    <t>ニューフィールド保育園</t>
    <rPh sb="8" eb="11">
      <t>ホイクエン</t>
    </rPh>
    <phoneticPr fontId="3"/>
  </si>
  <si>
    <t>05115</t>
  </si>
  <si>
    <t>アスク八乙女保育園</t>
  </si>
  <si>
    <t>01140</t>
  </si>
  <si>
    <t>食と森の保育園小松島</t>
  </si>
  <si>
    <t>02130</t>
  </si>
  <si>
    <t>あい保育園長町南</t>
  </si>
  <si>
    <t>若林区</t>
    <rPh sb="0" eb="2">
      <t>ワカバヤシ</t>
    </rPh>
    <rPh sb="2" eb="3">
      <t>ク</t>
    </rPh>
    <phoneticPr fontId="1"/>
  </si>
  <si>
    <t>05116</t>
  </si>
  <si>
    <t>ろりぽっぷ泉中央南園</t>
  </si>
  <si>
    <t>01141</t>
  </si>
  <si>
    <t>ミッキー保育園北仙台園</t>
  </si>
  <si>
    <t>02131</t>
  </si>
  <si>
    <t>鹿野なないろ保育園</t>
  </si>
  <si>
    <t>05117</t>
  </si>
  <si>
    <t>ミッキー保育園泉中央園</t>
  </si>
  <si>
    <t>01142</t>
  </si>
  <si>
    <t>ファニーハート保育園</t>
    <rPh sb="7" eb="10">
      <t>ホイクエン</t>
    </rPh>
    <phoneticPr fontId="3"/>
  </si>
  <si>
    <t>02132</t>
  </si>
  <si>
    <t>04102</t>
  </si>
  <si>
    <t>穀町保育園</t>
  </si>
  <si>
    <t>05118</t>
  </si>
  <si>
    <t>コスモス将監保育園</t>
    <rPh sb="4" eb="6">
      <t>ショウゲン</t>
    </rPh>
    <rPh sb="6" eb="9">
      <t>ホイクエン</t>
    </rPh>
    <phoneticPr fontId="3"/>
  </si>
  <si>
    <t>01143</t>
  </si>
  <si>
    <t>中山保育園</t>
    <rPh sb="0" eb="2">
      <t>ナカヤマ</t>
    </rPh>
    <rPh sb="2" eb="4">
      <t>ホイク</t>
    </rPh>
    <rPh sb="4" eb="5">
      <t>エン</t>
    </rPh>
    <phoneticPr fontId="5"/>
  </si>
  <si>
    <t>02135</t>
  </si>
  <si>
    <t>あすと長町こぶたの城保育園</t>
    <rPh sb="3" eb="5">
      <t>ナガマチ</t>
    </rPh>
    <rPh sb="9" eb="10">
      <t>シロ</t>
    </rPh>
    <rPh sb="10" eb="13">
      <t>ホイクエン</t>
    </rPh>
    <phoneticPr fontId="14"/>
  </si>
  <si>
    <t>04103</t>
  </si>
  <si>
    <t>能仁保児園</t>
  </si>
  <si>
    <t>02136</t>
  </si>
  <si>
    <t>ロリポップクラブマザリーズ柳生</t>
    <rPh sb="13" eb="15">
      <t>ヤナギウ</t>
    </rPh>
    <phoneticPr fontId="3"/>
  </si>
  <si>
    <t>04104</t>
  </si>
  <si>
    <t>卸町光の子保育園</t>
  </si>
  <si>
    <t>05120</t>
  </si>
  <si>
    <t>仙台いずみの森保育園</t>
  </si>
  <si>
    <t>06101</t>
  </si>
  <si>
    <t>国見ケ丘せんだんの杜保育園</t>
  </si>
  <si>
    <t>02137</t>
  </si>
  <si>
    <t>ひまわり保育園</t>
    <rPh sb="4" eb="7">
      <t>ホイクエン</t>
    </rPh>
    <phoneticPr fontId="3"/>
  </si>
  <si>
    <t>05121</t>
  </si>
  <si>
    <t>ミッキー保育園八乙女園</t>
    <rPh sb="4" eb="7">
      <t>ホイクエン</t>
    </rPh>
    <rPh sb="7" eb="10">
      <t>ヤオトメ</t>
    </rPh>
    <rPh sb="10" eb="11">
      <t>エン</t>
    </rPh>
    <phoneticPr fontId="3"/>
  </si>
  <si>
    <t>02138</t>
  </si>
  <si>
    <t>あすと長町めぐみ保育園</t>
    <rPh sb="3" eb="5">
      <t>ナガマチ</t>
    </rPh>
    <rPh sb="8" eb="11">
      <t>ホイクエン</t>
    </rPh>
    <phoneticPr fontId="14"/>
  </si>
  <si>
    <t>04106</t>
  </si>
  <si>
    <t>荒井青葉保育園</t>
  </si>
  <si>
    <t>05122</t>
  </si>
  <si>
    <t>泉すぎのこ保育園</t>
    <rPh sb="0" eb="1">
      <t>イズミ</t>
    </rPh>
    <phoneticPr fontId="3"/>
  </si>
  <si>
    <t>06104</t>
  </si>
  <si>
    <t>コスモス錦保育所</t>
  </si>
  <si>
    <t>02139</t>
  </si>
  <si>
    <t>仙台元氣保育園</t>
  </si>
  <si>
    <t>04107</t>
  </si>
  <si>
    <t>ろりぽっぷ保育園</t>
  </si>
  <si>
    <t>05123</t>
  </si>
  <si>
    <t>パリス将監西保育園</t>
  </si>
  <si>
    <t>06106</t>
  </si>
  <si>
    <t>コスモスひろせ保育園</t>
  </si>
  <si>
    <t>02140</t>
  </si>
  <si>
    <t>諏訪ぱれっと保育園</t>
    <rPh sb="0" eb="2">
      <t>スワ</t>
    </rPh>
    <phoneticPr fontId="3"/>
  </si>
  <si>
    <t>04108</t>
  </si>
  <si>
    <t>上飯田くるみ保育園</t>
  </si>
  <si>
    <t>05124</t>
  </si>
  <si>
    <t>仙台八乙女雲母保育園</t>
  </si>
  <si>
    <t>06107</t>
  </si>
  <si>
    <t>はぐくみ保育園</t>
  </si>
  <si>
    <t>宮城野区</t>
    <rPh sb="0" eb="4">
      <t>ミヤギノク</t>
    </rPh>
    <phoneticPr fontId="1"/>
  </si>
  <si>
    <t>04109</t>
  </si>
  <si>
    <t>やまとまちあから保育園</t>
  </si>
  <si>
    <t>05125</t>
  </si>
  <si>
    <t>ろりぽっぷ赤い屋根の保育園</t>
    <rPh sb="5" eb="6">
      <t>アカ</t>
    </rPh>
    <rPh sb="7" eb="9">
      <t>ヤネ</t>
    </rPh>
    <rPh sb="10" eb="13">
      <t>ホイクエン</t>
    </rPh>
    <phoneticPr fontId="3"/>
  </si>
  <si>
    <t>06108</t>
  </si>
  <si>
    <t>アスク愛子保育園</t>
  </si>
  <si>
    <t>03101</t>
  </si>
  <si>
    <t>五城保育園</t>
  </si>
  <si>
    <t>04110</t>
  </si>
  <si>
    <t>ダーナ保育園</t>
  </si>
  <si>
    <t>05126</t>
  </si>
  <si>
    <t>八乙女らぽむ保育園</t>
  </si>
  <si>
    <t>06109</t>
  </si>
  <si>
    <t>愛子すぎのこ保育園</t>
  </si>
  <si>
    <t>03103</t>
  </si>
  <si>
    <t>小田原保育園</t>
  </si>
  <si>
    <t>04111</t>
  </si>
  <si>
    <t>あっぷる保育園</t>
  </si>
  <si>
    <t>05127</t>
  </si>
  <si>
    <t>紫山いちにいさん保育園</t>
  </si>
  <si>
    <t>06110</t>
  </si>
  <si>
    <t>あっぷる愛子保育園</t>
  </si>
  <si>
    <t>03104</t>
  </si>
  <si>
    <t>乳銀杏保育園</t>
  </si>
  <si>
    <t>04113</t>
  </si>
  <si>
    <t>マザーズ・サンピア保育園</t>
  </si>
  <si>
    <t>05128</t>
  </si>
  <si>
    <t>南光台すいせん保育所</t>
    <rPh sb="0" eb="3">
      <t>ナンコウダイ</t>
    </rPh>
    <rPh sb="7" eb="9">
      <t>ホイク</t>
    </rPh>
    <rPh sb="9" eb="10">
      <t>ショ</t>
    </rPh>
    <phoneticPr fontId="5"/>
  </si>
  <si>
    <t>06111</t>
  </si>
  <si>
    <t>第２コスモス錦保育所</t>
  </si>
  <si>
    <t>04114</t>
  </si>
  <si>
    <t>アスクやまとまち保育園</t>
  </si>
  <si>
    <t>印</t>
  </si>
  <si>
    <t>（あて先） 仙 台 市 長　</t>
  </si>
  <si>
    <t>令和</t>
    <rPh sb="0" eb="2">
      <t>レイワ</t>
    </rPh>
    <phoneticPr fontId="1"/>
  </si>
  <si>
    <t>（施設名：</t>
    <rPh sb="1" eb="3">
      <t>シセツ</t>
    </rPh>
    <rPh sb="3" eb="4">
      <t>メイ</t>
    </rPh>
    <phoneticPr fontId="5"/>
  </si>
  <si>
    <t>）</t>
    <phoneticPr fontId="5"/>
  </si>
  <si>
    <t>設置者　所在地又は住所　</t>
    <rPh sb="4" eb="7">
      <t>ショザイチ</t>
    </rPh>
    <rPh sb="7" eb="8">
      <t>マタ</t>
    </rPh>
    <rPh sb="9" eb="11">
      <t>ジュウショ</t>
    </rPh>
    <phoneticPr fontId="5"/>
  </si>
  <si>
    <t>法人名または氏名　</t>
    <rPh sb="0" eb="2">
      <t>ホウジン</t>
    </rPh>
    <rPh sb="2" eb="3">
      <t>メイ</t>
    </rPh>
    <rPh sb="6" eb="8">
      <t>シメイ</t>
    </rPh>
    <phoneticPr fontId="5"/>
  </si>
  <si>
    <t>代表者名</t>
    <rPh sb="0" eb="3">
      <t>ダイヒョウシャ</t>
    </rPh>
    <rPh sb="3" eb="4">
      <t>メイ</t>
    </rPh>
    <phoneticPr fontId="5"/>
  </si>
  <si>
    <t>印</t>
    <rPh sb="0" eb="1">
      <t>イン</t>
    </rPh>
    <phoneticPr fontId="5"/>
  </si>
  <si>
    <t>（法人の場合）</t>
    <rPh sb="1" eb="3">
      <t>ホウジン</t>
    </rPh>
    <rPh sb="4" eb="6">
      <t>バアイ</t>
    </rPh>
    <phoneticPr fontId="5"/>
  </si>
  <si>
    <t>（施設類型：</t>
    <phoneticPr fontId="12"/>
  </si>
  <si>
    <t>生年月日</t>
    <rPh sb="0" eb="2">
      <t>セイネン</t>
    </rPh>
    <rPh sb="2" eb="4">
      <t>ガッピ</t>
    </rPh>
    <phoneticPr fontId="1"/>
  </si>
  <si>
    <t>対象児童名</t>
    <rPh sb="0" eb="4">
      <t>タイショウジドウ</t>
    </rPh>
    <rPh sb="4" eb="5">
      <t>メイ</t>
    </rPh>
    <phoneticPr fontId="1"/>
  </si>
  <si>
    <t>施設CD</t>
    <rPh sb="0" eb="2">
      <t>シセツ</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</si>
  <si>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</si>
  <si>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</si>
  <si>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</si>
  <si>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仙台市太白区茂庭台２－１５－２０　</t>
  </si>
  <si>
    <t>社会福祉法人宮城県福祉事業協会</t>
  </si>
  <si>
    <t>仙台市青葉区新坂町１２－１　</t>
  </si>
  <si>
    <t>宗教法人荘厳寺</t>
  </si>
  <si>
    <t>仙台市青葉区宮町１－４－４７　</t>
  </si>
  <si>
    <t>社会福祉法人青葉福祉会</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</si>
  <si>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</si>
  <si>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</si>
  <si>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</si>
  <si>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</si>
  <si>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</si>
  <si>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</si>
  <si>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</si>
  <si>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</si>
  <si>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</si>
  <si>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</si>
  <si>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</si>
  <si>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</si>
  <si>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</si>
  <si>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</si>
  <si>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</si>
  <si>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</si>
  <si>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</si>
  <si>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コスモス大手町保育園</t>
    <rPh sb="4" eb="7">
      <t>オオテマチ</t>
    </rPh>
    <rPh sb="9" eb="10">
      <t>エン</t>
    </rPh>
    <phoneticPr fontId="1"/>
  </si>
  <si>
    <t>新潟市東区粟山７０６－１　</t>
  </si>
  <si>
    <t>社会福祉法人勇樹会</t>
  </si>
  <si>
    <t>メリーポピンズエスパル仙台ルーム</t>
    <rPh sb="11" eb="13">
      <t>センダイ</t>
    </rPh>
    <phoneticPr fontId="1"/>
  </si>
  <si>
    <t>東京都渋谷区渋谷１－２－５　MFPR渋谷ビル13階</t>
  </si>
  <si>
    <t>社会福祉法人どろんこ会</t>
  </si>
  <si>
    <t>パリス錦町保育園</t>
    <rPh sb="3" eb="5">
      <t>ニシキチョウ</t>
    </rPh>
    <rPh sb="5" eb="8">
      <t>ホイクエン</t>
    </rPh>
    <phoneticPr fontId="1"/>
  </si>
  <si>
    <t>山形県新庄市金沢字金沢山１９１７－７　</t>
  </si>
  <si>
    <t>社会福祉法人みらい</t>
  </si>
  <si>
    <t>社会福祉法人中山福祉会</t>
  </si>
  <si>
    <t>株式会社トムズ</t>
  </si>
  <si>
    <t>仙台市泉区上谷刈１－６－３０　</t>
  </si>
  <si>
    <t>特定非営利活動法人こどもステーション・MIYAGI</t>
  </si>
  <si>
    <t>仙台市青葉区春日町５－２５　</t>
  </si>
  <si>
    <t>仙台市青葉区中央４－３－２８　朝市ビル３階</t>
  </si>
  <si>
    <t>特定非営利活動法人朝市センター保育園</t>
  </si>
  <si>
    <t>有限会社カール英会話ほいくえん</t>
  </si>
  <si>
    <t>仙台市青葉区春日町５－２５</t>
  </si>
  <si>
    <t>社会福祉法人マザーズ福祉会</t>
  </si>
  <si>
    <t>仙台市青葉区小松島４－１７－２２</t>
  </si>
  <si>
    <t>社会福祉法人想伝舎</t>
  </si>
  <si>
    <t>仙台市青葉区昭和町３－１５</t>
  </si>
  <si>
    <t>社会福祉法人未来福祉会</t>
  </si>
  <si>
    <t>ファニーハート保育園</t>
    <rPh sb="7" eb="10">
      <t>ホイクエン</t>
    </rPh>
    <phoneticPr fontId="1"/>
  </si>
  <si>
    <t>仙台市青葉区土樋一丁目１－１５</t>
  </si>
  <si>
    <t>仙台市青葉区葉山町８－１</t>
  </si>
  <si>
    <t>東京都千代田区麹町５－１　</t>
  </si>
  <si>
    <t>公益財団法人鉄道弘済会</t>
  </si>
  <si>
    <t>仙台市太白区袋原字内手７１　</t>
  </si>
  <si>
    <t>宗教法人真宗大谷派宝林寺</t>
  </si>
  <si>
    <t>仙台市青葉区立町９－７　</t>
  </si>
  <si>
    <t>社会福祉法人仙台YMCA福祉会</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</si>
  <si>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</si>
  <si>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</si>
  <si>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</si>
  <si>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</si>
  <si>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</si>
  <si>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</si>
  <si>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</si>
  <si>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</si>
  <si>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</si>
  <si>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</si>
  <si>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</si>
  <si>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</si>
  <si>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</si>
  <si>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</si>
  <si>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</si>
  <si>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</si>
  <si>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</si>
  <si>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クリムスポーツ保育園</t>
    <rPh sb="7" eb="10">
      <t>ホイクエン</t>
    </rPh>
    <phoneticPr fontId="1"/>
  </si>
  <si>
    <t>仙台市太白区茂庭字人来田西３０－１　</t>
  </si>
  <si>
    <t>株式会社仙台ジュニア体育研究所</t>
  </si>
  <si>
    <t>八木山あおば保育園</t>
    <rPh sb="0" eb="2">
      <t>ヤギ</t>
    </rPh>
    <rPh sb="2" eb="3">
      <t>ヤマ</t>
    </rPh>
    <rPh sb="6" eb="9">
      <t>ホイクエン</t>
    </rPh>
    <phoneticPr fontId="1"/>
  </si>
  <si>
    <t>アスク山田かぎとり保育園</t>
    <rPh sb="3" eb="5">
      <t>ヤマダ</t>
    </rPh>
    <rPh sb="9" eb="11">
      <t>ホイク</t>
    </rPh>
    <rPh sb="11" eb="12">
      <t>エン</t>
    </rPh>
    <phoneticPr fontId="1"/>
  </si>
  <si>
    <t>広島市中区光南２－１－２０　</t>
  </si>
  <si>
    <t>株式会社アイグラン</t>
  </si>
  <si>
    <t>仙台市太白区あすと長町３－２－２３　</t>
  </si>
  <si>
    <t>株式会社ラヴィエール</t>
  </si>
  <si>
    <t>ロリポップクラブマザリーズ柳生</t>
    <rPh sb="13" eb="15">
      <t>ヤナギウ</t>
    </rPh>
    <phoneticPr fontId="1"/>
  </si>
  <si>
    <t>仙台市泉区上谷刈１－６－３０</t>
  </si>
  <si>
    <t>ひまわり保育園</t>
    <rPh sb="4" eb="7">
      <t>ホイクエン</t>
    </rPh>
    <phoneticPr fontId="1"/>
  </si>
  <si>
    <t>仙台市太白区鹿野三丁目１４－１５</t>
  </si>
  <si>
    <t>諏訪ぱれっと保育園</t>
    <rPh sb="0" eb="2">
      <t>スワ</t>
    </rPh>
    <phoneticPr fontId="1"/>
  </si>
  <si>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</si>
  <si>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</si>
  <si>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</si>
  <si>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</si>
  <si>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</si>
  <si>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</si>
  <si>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</si>
  <si>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</si>
  <si>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</si>
  <si>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東京都千代田区神田駿河台２－９　</t>
  </si>
  <si>
    <t>株式会社ニチイ学館</t>
  </si>
  <si>
    <t>仙台市宮城野区小田原２－１－３２　</t>
  </si>
  <si>
    <t>トータルアート株式会社</t>
  </si>
  <si>
    <t>幸町すいせん保育所</t>
    <rPh sb="0" eb="2">
      <t>サイワイチョウ</t>
    </rPh>
    <rPh sb="6" eb="8">
      <t>ホイク</t>
    </rPh>
    <rPh sb="8" eb="9">
      <t>ショ</t>
    </rPh>
    <phoneticPr fontId="1"/>
  </si>
  <si>
    <t>仙台市青葉区栗生１－２５－１　</t>
  </si>
  <si>
    <t>社会福祉法人幸生会</t>
  </si>
  <si>
    <t>岩切どろんこ保育園</t>
    <rPh sb="0" eb="2">
      <t>イワキリ</t>
    </rPh>
    <rPh sb="6" eb="9">
      <t>ホイクエン</t>
    </rPh>
    <phoneticPr fontId="1"/>
  </si>
  <si>
    <t>榴岡はるかぜ保育園</t>
    <rPh sb="0" eb="2">
      <t>ツツジガオカ</t>
    </rPh>
    <rPh sb="6" eb="9">
      <t>ホイクエン</t>
    </rPh>
    <phoneticPr fontId="1"/>
  </si>
  <si>
    <t>岩沼市押分字水先５－６　</t>
  </si>
  <si>
    <t>社会福祉法人はるかぜ福祉会</t>
  </si>
  <si>
    <t>仙台市泉区北中山４－２６－１８　</t>
  </si>
  <si>
    <t>社会福祉法人太陽の丘福祉会</t>
  </si>
  <si>
    <t>仙台市宮城野区苦竹２－３－２　</t>
  </si>
  <si>
    <t>株式会社秋桜</t>
  </si>
  <si>
    <t>仙台市宮城野区新田東１－８－４　クリアフォレスト１階</t>
  </si>
  <si>
    <t>仙台ナーサリー株式会社</t>
  </si>
  <si>
    <t>ニューフィールド保育園</t>
    <rPh sb="8" eb="11">
      <t>ホイクエン</t>
    </rPh>
    <phoneticPr fontId="1"/>
  </si>
  <si>
    <t>仙台市若林区元茶畑１０－２１　</t>
  </si>
  <si>
    <t>社会福祉法人仙台愛隣会</t>
  </si>
  <si>
    <t>仙台市若林区新寺３－８－５　</t>
  </si>
  <si>
    <t>社会福祉法人仙慈会</t>
  </si>
  <si>
    <t>仙台市若林区卸町２－１－１７　</t>
  </si>
  <si>
    <t>社会福祉法人光の子福祉会</t>
  </si>
  <si>
    <t>仙台市若林区沖野字高野南１９７－１　</t>
  </si>
  <si>
    <t>学校法人ろりぽっぷ学園</t>
  </si>
  <si>
    <t>仙台市若林区上飯田１－３－４６　</t>
  </si>
  <si>
    <t>仙台市若林区大和町５－６－３３　</t>
  </si>
  <si>
    <t>株式会社瑞穂</t>
  </si>
  <si>
    <t>社会福祉法人瑞鳳福祉会</t>
  </si>
  <si>
    <t>仙台市青葉区芋沢字畑前北６２　</t>
  </si>
  <si>
    <t>社会福祉法人千代福祉会</t>
  </si>
  <si>
    <t>東京都文京区本郷３－２３－１６　</t>
  </si>
  <si>
    <t>学校法人三幸学園</t>
  </si>
  <si>
    <t>仙台市若林区蒲町７－８　</t>
  </si>
  <si>
    <t>株式会社おもちゃばこ保育園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</si>
  <si>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</si>
  <si>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</si>
  <si>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</si>
  <si>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</si>
  <si>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</si>
  <si>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</si>
  <si>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</si>
  <si>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社会福祉法人青葉白鷺会</t>
  </si>
  <si>
    <t>仙台市若林区六丁の目東町３－１７</t>
  </si>
  <si>
    <t>一般社団法人六丁の目保育園</t>
  </si>
  <si>
    <t>大崎市古川穂波３－４－３８　</t>
  </si>
  <si>
    <t>社会福祉法人宮城愛育会</t>
  </si>
  <si>
    <t>仙台市泉区桂３－１９－６　</t>
  </si>
  <si>
    <t>社会福祉法人鼎会</t>
  </si>
  <si>
    <t>仙台市青葉区小松島新堤７－１　</t>
  </si>
  <si>
    <t>社会福祉法人仙台キリスト教育児院</t>
  </si>
  <si>
    <t>仙台市泉区南光台東１－５１－１　</t>
  </si>
  <si>
    <t>学校法人村山学園</t>
  </si>
  <si>
    <t>仙台市泉区東黒松１９－３４　</t>
  </si>
  <si>
    <t>一般社団法人そらのこ保育園</t>
  </si>
  <si>
    <t>仙台市青葉区昭和町３－１５　</t>
  </si>
  <si>
    <t>株式会社ウェルフェア</t>
  </si>
  <si>
    <t>コスモス将監保育園</t>
    <rPh sb="4" eb="6">
      <t>ショウゲン</t>
    </rPh>
    <rPh sb="6" eb="9">
      <t>ホイクエン</t>
    </rPh>
    <phoneticPr fontId="1"/>
  </si>
  <si>
    <t>富谷市上桜木２－１－９　</t>
  </si>
  <si>
    <t>社会福祉法人三矢会</t>
  </si>
  <si>
    <t>ミッキー保育園八乙女園</t>
    <rPh sb="4" eb="7">
      <t>ホイクエン</t>
    </rPh>
    <rPh sb="7" eb="10">
      <t>ヤオトメ</t>
    </rPh>
    <rPh sb="10" eb="11">
      <t>エン</t>
    </rPh>
    <phoneticPr fontId="1"/>
  </si>
  <si>
    <t>泉すぎのこ保育園</t>
    <rPh sb="0" eb="1">
      <t>イズミ</t>
    </rPh>
    <phoneticPr fontId="1"/>
  </si>
  <si>
    <t>柴田郡村田町足立字上ケ戸１７－５</t>
  </si>
  <si>
    <t>山形県新庄市金沢字金沢山１９１７－７</t>
  </si>
  <si>
    <t>ろりぽっぷ赤い屋根の保育園</t>
    <rPh sb="5" eb="6">
      <t>アカ</t>
    </rPh>
    <rPh sb="7" eb="9">
      <t>ヤネ</t>
    </rPh>
    <rPh sb="10" eb="13">
      <t>ホイクエン</t>
    </rPh>
    <phoneticPr fontId="1"/>
  </si>
  <si>
    <t>仙台市若林区沖野字髙野南１９７－１</t>
  </si>
  <si>
    <t>仙台市泉区八乙女中央２－２－１０</t>
  </si>
  <si>
    <t>株式会社らぽむ</t>
  </si>
  <si>
    <t>仙台市泉区紫山４－２０－２</t>
  </si>
  <si>
    <t>仙台市青葉区栗生１－２５－１</t>
  </si>
  <si>
    <t>仙台市青葉区国見ヶ丘６－１４９－１　</t>
  </si>
  <si>
    <t>社会福祉法人東北福祉会</t>
  </si>
  <si>
    <t>角田市島田字御蔵林５９　</t>
  </si>
  <si>
    <t>社会福祉法人恵萩会</t>
  </si>
  <si>
    <t>認定こども園</t>
    <rPh sb="0" eb="2">
      <t>ニンテイ</t>
    </rPh>
    <rPh sb="5" eb="6">
      <t>エン</t>
    </rPh>
    <phoneticPr fontId="12"/>
  </si>
  <si>
    <t>にじいろ保育園</t>
  </si>
  <si>
    <t>ニチイキッズ仙台くろまつ保育園</t>
  </si>
  <si>
    <t>パティ保育園</t>
  </si>
  <si>
    <t>おうち保育園こうとう台</t>
  </si>
  <si>
    <t>北・杜のみらい保育園</t>
  </si>
  <si>
    <t>愛児園</t>
  </si>
  <si>
    <t>カールリトルプリスクール</t>
  </si>
  <si>
    <t>ブルーベリーズ保育園</t>
  </si>
  <si>
    <t>ぼだい保育園</t>
  </si>
  <si>
    <t>しらとり保育園</t>
  </si>
  <si>
    <t>保育園レインボーナーサリー田子館</t>
  </si>
  <si>
    <t>さくらんぼ保育園</t>
  </si>
  <si>
    <t>保育ルーム　きらきら</t>
  </si>
  <si>
    <t>カール大和町ナーサリー</t>
  </si>
  <si>
    <t>ちびっこひろば保育園</t>
  </si>
  <si>
    <t>カール荒井ナーサリー</t>
  </si>
  <si>
    <t>ちゃいるどらんど六丁の目南保育園</t>
  </si>
  <si>
    <t>とみざわ保育園</t>
  </si>
  <si>
    <t>ぴっころきっず長町南</t>
  </si>
  <si>
    <t>もりのなかま保育園　南仙台園</t>
  </si>
  <si>
    <t>おおぞら保育園</t>
  </si>
  <si>
    <t>ぷりえ～る保育園</t>
  </si>
  <si>
    <t>やまとみらい八乙女保育園</t>
  </si>
  <si>
    <t>森のプーさん保育園</t>
  </si>
  <si>
    <t>カール錦ケ丘ナーサリー</t>
  </si>
  <si>
    <t>栗生ひよこ園</t>
  </si>
  <si>
    <t>キッズガーデン・グランママ</t>
  </si>
  <si>
    <t>ぷらむ保育園</t>
  </si>
  <si>
    <t>保育園ソレイユ</t>
  </si>
  <si>
    <t>にこにこハウス</t>
  </si>
  <si>
    <t>太白だんだん保育園</t>
  </si>
  <si>
    <t>フレーベル保育園</t>
  </si>
  <si>
    <t>小羊園</t>
  </si>
  <si>
    <t>りっきーぱーくあすと長町</t>
    <rPh sb="10" eb="12">
      <t>ナガマチ</t>
    </rPh>
    <phoneticPr fontId="21"/>
  </si>
  <si>
    <t>ヤクルトあやしつばめ保育園</t>
    <rPh sb="10" eb="13">
      <t>ホイクエン</t>
    </rPh>
    <phoneticPr fontId="21"/>
  </si>
  <si>
    <t>ビックママランド北目町</t>
    <rPh sb="8" eb="9">
      <t>キタ</t>
    </rPh>
    <rPh sb="9" eb="10">
      <t>メ</t>
    </rPh>
    <rPh sb="10" eb="11">
      <t>マチ</t>
    </rPh>
    <phoneticPr fontId="21"/>
  </si>
  <si>
    <t>わくわくモリモリ保育所</t>
    <rPh sb="8" eb="10">
      <t>ホイク</t>
    </rPh>
    <rPh sb="10" eb="11">
      <t>ショ</t>
    </rPh>
    <phoneticPr fontId="21"/>
  </si>
  <si>
    <t>ヤクルト二日町つばめ保育園</t>
    <rPh sb="4" eb="7">
      <t>フツカマチ</t>
    </rPh>
    <rPh sb="10" eb="13">
      <t>ホイクエン</t>
    </rPh>
    <phoneticPr fontId="21"/>
  </si>
  <si>
    <t>きらきら保育園</t>
    <rPh sb="4" eb="7">
      <t>ホイクエン</t>
    </rPh>
    <phoneticPr fontId="21"/>
  </si>
  <si>
    <t>エスパルキッズ保育園</t>
    <rPh sb="7" eb="10">
      <t>ホイクエン</t>
    </rPh>
    <phoneticPr fontId="22"/>
  </si>
  <si>
    <t>せせらぎ保育園</t>
    <rPh sb="4" eb="7">
      <t>ホイクエン</t>
    </rPh>
    <phoneticPr fontId="22"/>
  </si>
  <si>
    <t>色付きのセルを記載してください。</t>
    <rPh sb="0" eb="2">
      <t>イロツ</t>
    </rPh>
    <rPh sb="7" eb="9">
      <t>キサイ</t>
    </rPh>
    <phoneticPr fontId="1"/>
  </si>
  <si>
    <t>(単位：円)</t>
    <rPh sb="1" eb="3">
      <t>タンイ</t>
    </rPh>
    <rPh sb="4" eb="5">
      <t>エン</t>
    </rPh>
    <phoneticPr fontId="1"/>
  </si>
  <si>
    <t>Ｂ</t>
    <phoneticPr fontId="1"/>
  </si>
  <si>
    <t>Ａ</t>
    <phoneticPr fontId="1"/>
  </si>
  <si>
    <t>Ｃ</t>
    <phoneticPr fontId="1"/>
  </si>
  <si>
    <t>Ｄ</t>
    <phoneticPr fontId="1"/>
  </si>
  <si>
    <t>41114</t>
  </si>
  <si>
    <t>41601</t>
  </si>
  <si>
    <t>41602</t>
  </si>
  <si>
    <t>41603</t>
  </si>
  <si>
    <t>41604</t>
  </si>
  <si>
    <t>41605</t>
  </si>
  <si>
    <t>41606</t>
  </si>
  <si>
    <t>石川　信子</t>
    <rPh sb="0" eb="2">
      <t>イシカワ</t>
    </rPh>
    <rPh sb="3" eb="5">
      <t>ノブコ</t>
    </rPh>
    <phoneticPr fontId="34"/>
  </si>
  <si>
    <t>東海林　美代子</t>
    <rPh sb="0" eb="3">
      <t>ショウジ</t>
    </rPh>
    <rPh sb="4" eb="7">
      <t>ミ　ヨ　コ</t>
    </rPh>
    <phoneticPr fontId="34"/>
  </si>
  <si>
    <t>竹田　早苗</t>
    <rPh sb="0" eb="2">
      <t>タケダ</t>
    </rPh>
    <rPh sb="3" eb="5">
      <t>サナエ</t>
    </rPh>
    <phoneticPr fontId="34"/>
  </si>
  <si>
    <t>木村　和子</t>
    <rPh sb="0" eb="2">
      <t>キ　ムラ</t>
    </rPh>
    <rPh sb="3" eb="5">
      <t>カズコ</t>
    </rPh>
    <phoneticPr fontId="34"/>
  </si>
  <si>
    <t>濱中　明美</t>
    <rPh sb="0" eb="1">
      <t>ハマ</t>
    </rPh>
    <rPh sb="1" eb="2">
      <t>ナカ</t>
    </rPh>
    <rPh sb="3" eb="5">
      <t>アケミ</t>
    </rPh>
    <phoneticPr fontId="34"/>
  </si>
  <si>
    <t>野村　薫</t>
    <rPh sb="0" eb="2">
      <t>ノムラ</t>
    </rPh>
    <rPh sb="3" eb="4">
      <t>カオル</t>
    </rPh>
    <phoneticPr fontId="34"/>
  </si>
  <si>
    <t>小出　美知子</t>
    <rPh sb="0" eb="2">
      <t>コイデ</t>
    </rPh>
    <rPh sb="3" eb="6">
      <t>ミチコ</t>
    </rPh>
    <phoneticPr fontId="34"/>
  </si>
  <si>
    <t>土井　悦子</t>
    <rPh sb="0" eb="2">
      <t>ド　イ</t>
    </rPh>
    <rPh sb="3" eb="5">
      <t>エツコ</t>
    </rPh>
    <phoneticPr fontId="34"/>
  </si>
  <si>
    <t>武内　洋子</t>
    <rPh sb="0" eb="2">
      <t>タケウチ</t>
    </rPh>
    <rPh sb="3" eb="5">
      <t>ヨウコ</t>
    </rPh>
    <phoneticPr fontId="34"/>
  </si>
  <si>
    <t>鈴木　史子</t>
    <rPh sb="0" eb="5">
      <t>スズキ　      フミ    コ</t>
    </rPh>
    <phoneticPr fontId="34"/>
  </si>
  <si>
    <t>仲　　恵美</t>
    <rPh sb="0" eb="1">
      <t>ナカ</t>
    </rPh>
    <rPh sb="3" eb="5">
      <t>エミ</t>
    </rPh>
    <phoneticPr fontId="34"/>
  </si>
  <si>
    <t>齋藤　眞弓</t>
    <rPh sb="0" eb="2">
      <t>サイトウ</t>
    </rPh>
    <rPh sb="3" eb="5">
      <t>マユミ</t>
    </rPh>
    <phoneticPr fontId="34"/>
  </si>
  <si>
    <t>菊地　恵子</t>
    <rPh sb="0" eb="2">
      <t>キクチ</t>
    </rPh>
    <rPh sb="3" eb="5">
      <t>ケイコ</t>
    </rPh>
    <phoneticPr fontId="34"/>
  </si>
  <si>
    <t>菊地　美夏</t>
    <rPh sb="0" eb="2">
      <t>キクチ</t>
    </rPh>
    <rPh sb="3" eb="5">
      <t>ミカ</t>
    </rPh>
    <phoneticPr fontId="34"/>
  </si>
  <si>
    <t>戸田　由美</t>
    <rPh sb="0" eb="2">
      <t>トダ</t>
    </rPh>
    <rPh sb="3" eb="5">
      <t>ユミ</t>
    </rPh>
    <phoneticPr fontId="34"/>
  </si>
  <si>
    <t>矢澤　要子</t>
    <rPh sb="0" eb="2">
      <t>ヤザワ</t>
    </rPh>
    <rPh sb="3" eb="4">
      <t>ヨウ</t>
    </rPh>
    <rPh sb="4" eb="5">
      <t>コ</t>
    </rPh>
    <phoneticPr fontId="34"/>
  </si>
  <si>
    <t>鎌田　優子</t>
    <rPh sb="0" eb="2">
      <t>カマタ</t>
    </rPh>
    <rPh sb="3" eb="5">
      <t>ユウコ</t>
    </rPh>
    <phoneticPr fontId="34"/>
  </si>
  <si>
    <t>佐藤　恵美子</t>
    <rPh sb="0" eb="2">
      <t>サトウ</t>
    </rPh>
    <rPh sb="3" eb="6">
      <t>エミコ</t>
    </rPh>
    <phoneticPr fontId="34"/>
  </si>
  <si>
    <t>伊藤　由美子</t>
    <rPh sb="0" eb="2">
      <t>イトウ</t>
    </rPh>
    <rPh sb="3" eb="6">
      <t>ユミコ</t>
    </rPh>
    <phoneticPr fontId="34"/>
  </si>
  <si>
    <t>宇佐美　恵子</t>
    <rPh sb="0" eb="3">
      <t>ウサミ</t>
    </rPh>
    <rPh sb="4" eb="6">
      <t>ケイコ</t>
    </rPh>
    <phoneticPr fontId="34"/>
  </si>
  <si>
    <t>多田　直美</t>
    <rPh sb="0" eb="2">
      <t>タダ</t>
    </rPh>
    <rPh sb="3" eb="5">
      <t>ナオミ</t>
    </rPh>
    <phoneticPr fontId="34"/>
  </si>
  <si>
    <t>小林　希</t>
    <rPh sb="0" eb="2">
      <t>コバヤシ</t>
    </rPh>
    <rPh sb="3" eb="4">
      <t>ノゾミ</t>
    </rPh>
    <phoneticPr fontId="34"/>
  </si>
  <si>
    <t>及川　文子</t>
    <rPh sb="0" eb="1">
      <t>オイカワ　　　アヤコ</t>
    </rPh>
    <phoneticPr fontId="34"/>
  </si>
  <si>
    <t>濱野　雅代</t>
    <rPh sb="0" eb="2">
      <t>ハマノ</t>
    </rPh>
    <rPh sb="3" eb="5">
      <t>マサヨ</t>
    </rPh>
    <phoneticPr fontId="34"/>
  </si>
  <si>
    <t>久光　久美子</t>
    <rPh sb="0" eb="2">
      <t>ヒサミツ</t>
    </rPh>
    <rPh sb="3" eb="6">
      <t>　ク　ミ　　コ</t>
    </rPh>
    <phoneticPr fontId="34"/>
  </si>
  <si>
    <t>佐藤　愛子</t>
    <rPh sb="0" eb="2">
      <t>サトウ</t>
    </rPh>
    <rPh sb="3" eb="5">
      <t>アイコ</t>
    </rPh>
    <phoneticPr fontId="34"/>
  </si>
  <si>
    <t>武田　和子</t>
    <rPh sb="0" eb="2">
      <t>タケダ</t>
    </rPh>
    <rPh sb="3" eb="5">
      <t>カズコ</t>
    </rPh>
    <phoneticPr fontId="34"/>
  </si>
  <si>
    <t>佐藤　礼子</t>
    <rPh sb="0" eb="2">
      <t>サトウ</t>
    </rPh>
    <rPh sb="3" eb="5">
      <t>レイコ</t>
    </rPh>
    <phoneticPr fontId="34"/>
  </si>
  <si>
    <t>高橋　真由美・鈴木　めぐみ</t>
    <rPh sb="0" eb="2">
      <t>タカハシ</t>
    </rPh>
    <rPh sb="3" eb="6">
      <t>マユミ</t>
    </rPh>
    <phoneticPr fontId="34"/>
  </si>
  <si>
    <t>川村　隆・川村　真紀</t>
    <rPh sb="0" eb="2">
      <t>カワムラ</t>
    </rPh>
    <rPh sb="3" eb="4">
      <t>タカシ</t>
    </rPh>
    <rPh sb="5" eb="7">
      <t>カワムラ</t>
    </rPh>
    <rPh sb="8" eb="10">
      <t>マキ</t>
    </rPh>
    <phoneticPr fontId="34"/>
  </si>
  <si>
    <t>遊佐　ひろ子・畠山　祐子</t>
    <rPh sb="0" eb="2">
      <t>ユサ</t>
    </rPh>
    <rPh sb="5" eb="6">
      <t>コ</t>
    </rPh>
    <phoneticPr fontId="34"/>
  </si>
  <si>
    <t>岸　麻記子・天間　千栄子</t>
    <rPh sb="0" eb="1">
      <t>キシ</t>
    </rPh>
    <rPh sb="2" eb="5">
      <t>マキコ</t>
    </rPh>
    <rPh sb="6" eb="7">
      <t>テン</t>
    </rPh>
    <rPh sb="7" eb="8">
      <t>マ</t>
    </rPh>
    <rPh sb="9" eb="12">
      <t>チエコ</t>
    </rPh>
    <phoneticPr fontId="34"/>
  </si>
  <si>
    <t>菅野　淳・菅野　美紀</t>
    <rPh sb="0" eb="2">
      <t>カンノ</t>
    </rPh>
    <rPh sb="3" eb="4">
      <t>アツシ</t>
    </rPh>
    <rPh sb="5" eb="7">
      <t>カンノ</t>
    </rPh>
    <rPh sb="8" eb="10">
      <t>ミキ</t>
    </rPh>
    <phoneticPr fontId="34"/>
  </si>
  <si>
    <t>佐藤　弘美</t>
    <rPh sb="0" eb="2">
      <t>サトウ</t>
    </rPh>
    <rPh sb="3" eb="5">
      <t>ヒロミ</t>
    </rPh>
    <phoneticPr fontId="34"/>
  </si>
  <si>
    <t>日下　恭子</t>
    <rPh sb="0" eb="2">
      <t>クサカ　　　キョウコ</t>
    </rPh>
    <phoneticPr fontId="34"/>
  </si>
  <si>
    <t>佐藤　豊子</t>
    <rPh sb="0" eb="2">
      <t>サトウ</t>
    </rPh>
    <rPh sb="3" eb="5">
      <t>トヨコ</t>
    </rPh>
    <phoneticPr fontId="34"/>
  </si>
  <si>
    <t>星野　和枝</t>
    <rPh sb="0" eb="2">
      <t>ホシノ</t>
    </rPh>
    <rPh sb="3" eb="5">
      <t>カズエ</t>
    </rPh>
    <phoneticPr fontId="34"/>
  </si>
  <si>
    <t>佐藤　勇介</t>
    <rPh sb="0" eb="2">
      <t>サトウ</t>
    </rPh>
    <rPh sb="3" eb="5">
      <t>ユウスケ</t>
    </rPh>
    <phoneticPr fontId="34"/>
  </si>
  <si>
    <t>飛内　侑里</t>
    <rPh sb="0" eb="2">
      <t>トビナイ</t>
    </rPh>
    <rPh sb="3" eb="5">
      <t>ユウリ</t>
    </rPh>
    <phoneticPr fontId="34"/>
  </si>
  <si>
    <t>齊藤　あゆみ</t>
    <rPh sb="0" eb="2">
      <t>サイトウ</t>
    </rPh>
    <phoneticPr fontId="34"/>
  </si>
  <si>
    <t>藤垣　祐子</t>
    <rPh sb="0" eb="2">
      <t>フジガキ</t>
    </rPh>
    <rPh sb="3" eb="5">
      <t>ユウコ</t>
    </rPh>
    <phoneticPr fontId="34"/>
  </si>
  <si>
    <t>石山　立身</t>
    <rPh sb="0" eb="2">
      <t>イシヤマ</t>
    </rPh>
    <rPh sb="3" eb="4">
      <t>タ</t>
    </rPh>
    <rPh sb="4" eb="5">
      <t>ミ</t>
    </rPh>
    <phoneticPr fontId="34"/>
  </si>
  <si>
    <t>鈴木　明子</t>
    <rPh sb="0" eb="2">
      <t>スズキ</t>
    </rPh>
    <rPh sb="3" eb="5">
      <t>アキコ</t>
    </rPh>
    <phoneticPr fontId="34"/>
  </si>
  <si>
    <t>志小田　舞子</t>
    <rPh sb="0" eb="3">
      <t>シコダ</t>
    </rPh>
    <rPh sb="4" eb="6">
      <t>マイコ</t>
    </rPh>
    <phoneticPr fontId="34"/>
  </si>
  <si>
    <t>村田　寿恵</t>
    <rPh sb="0" eb="2">
      <t>ムラタ</t>
    </rPh>
    <rPh sb="3" eb="5">
      <t>ヒサエ</t>
    </rPh>
    <phoneticPr fontId="34"/>
  </si>
  <si>
    <t>伊藤　美樹</t>
    <rPh sb="0" eb="2">
      <t>イトウ</t>
    </rPh>
    <rPh sb="3" eb="5">
      <t>ミキ</t>
    </rPh>
    <phoneticPr fontId="34"/>
  </si>
  <si>
    <t>佐藤　かおり</t>
    <rPh sb="0" eb="2">
      <t>サトウ</t>
    </rPh>
    <phoneticPr fontId="34"/>
  </si>
  <si>
    <t>佐藤　久美子</t>
    <rPh sb="0" eb="2">
      <t>サトウ</t>
    </rPh>
    <rPh sb="3" eb="6">
      <t>クミコ</t>
    </rPh>
    <phoneticPr fontId="34"/>
  </si>
  <si>
    <t>小野　敬子・酒井　リエ子</t>
    <rPh sb="0" eb="2">
      <t>オノ</t>
    </rPh>
    <rPh sb="3" eb="5">
      <t>ケイコ</t>
    </rPh>
    <rPh sb="6" eb="8">
      <t>サカイ</t>
    </rPh>
    <rPh sb="11" eb="12">
      <t>コ</t>
    </rPh>
    <phoneticPr fontId="34"/>
  </si>
  <si>
    <t>家庭的保育事業</t>
    <rPh sb="0" eb="7">
      <t>カテイテキホイクジギョウ</t>
    </rPh>
    <phoneticPr fontId="12"/>
  </si>
  <si>
    <t>小規模保育事業Ｃ型</t>
    <rPh sb="0" eb="3">
      <t>ショウキボ</t>
    </rPh>
    <rPh sb="3" eb="5">
      <t>ホイク</t>
    </rPh>
    <rPh sb="5" eb="7">
      <t>ジギョウ</t>
    </rPh>
    <rPh sb="8" eb="9">
      <t>ガタ</t>
    </rPh>
    <phoneticPr fontId="12"/>
  </si>
  <si>
    <t>青葉区・宮城総合支所</t>
    <rPh sb="0" eb="3">
      <t>アオバク</t>
    </rPh>
    <rPh sb="4" eb="6">
      <t>ミヤギ</t>
    </rPh>
    <rPh sb="6" eb="8">
      <t>ソウゴウ</t>
    </rPh>
    <rPh sb="8" eb="10">
      <t>シショ</t>
    </rPh>
    <phoneticPr fontId="1"/>
  </si>
  <si>
    <t>太白区</t>
    <rPh sb="0" eb="2">
      <t>タイハク</t>
    </rPh>
    <rPh sb="2" eb="3">
      <t>ク</t>
    </rPh>
    <phoneticPr fontId="1"/>
  </si>
  <si>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2"/>
  </si>
  <si>
    <t>Ａ型</t>
    <rPh sb="1" eb="2">
      <t>ガタ</t>
    </rPh>
    <phoneticPr fontId="1"/>
  </si>
  <si>
    <t>Ｂ型</t>
    <rPh sb="1" eb="2">
      <t>ガタ</t>
    </rPh>
    <phoneticPr fontId="1"/>
  </si>
  <si>
    <t>保育所型</t>
    <rPh sb="0" eb="2">
      <t>ホイク</t>
    </rPh>
    <rPh sb="2" eb="3">
      <t>ショ</t>
    </rPh>
    <rPh sb="3" eb="4">
      <t>ガタ</t>
    </rPh>
    <phoneticPr fontId="1"/>
  </si>
  <si>
    <t>ワタキュー保育園北四番丁園</t>
    <rPh sb="5" eb="8">
      <t>ホイクエン</t>
    </rPh>
    <rPh sb="8" eb="12">
      <t>キタヨバンチョウ</t>
    </rPh>
    <rPh sb="12" eb="13">
      <t>エン</t>
    </rPh>
    <phoneticPr fontId="21"/>
  </si>
  <si>
    <t>ビックママランド支倉園</t>
    <rPh sb="8" eb="10">
      <t>ハセクラ</t>
    </rPh>
    <rPh sb="10" eb="11">
      <t>エン</t>
    </rPh>
    <phoneticPr fontId="21"/>
  </si>
  <si>
    <t>あすと長町保育所</t>
    <rPh sb="3" eb="5">
      <t>ナガマチ</t>
    </rPh>
    <rPh sb="5" eb="7">
      <t>ホイク</t>
    </rPh>
    <rPh sb="7" eb="8">
      <t>ショ</t>
    </rPh>
    <phoneticPr fontId="21"/>
  </si>
  <si>
    <t>もりのひろば保育園</t>
    <rPh sb="6" eb="9">
      <t>ホイクエン</t>
    </rPh>
    <phoneticPr fontId="21"/>
  </si>
  <si>
    <t>コープこやぎの保育園</t>
    <rPh sb="7" eb="10">
      <t>ホイクエン</t>
    </rPh>
    <phoneticPr fontId="22"/>
  </si>
  <si>
    <t>南中山すいせん保育園</t>
    <phoneticPr fontId="22"/>
  </si>
  <si>
    <t>佐藤　豊子</t>
    <rPh sb="0" eb="2">
      <t>サトウ</t>
    </rPh>
    <rPh sb="3" eb="5">
      <t>トヨコ</t>
    </rPh>
    <phoneticPr fontId="1"/>
  </si>
  <si>
    <t>星野　和枝</t>
    <rPh sb="0" eb="2">
      <t>ホシノ</t>
    </rPh>
    <rPh sb="3" eb="5">
      <t>カズエ</t>
    </rPh>
    <phoneticPr fontId="1"/>
  </si>
  <si>
    <t>佐藤　勇介</t>
    <rPh sb="0" eb="2">
      <t>サトウ</t>
    </rPh>
    <rPh sb="3" eb="5">
      <t>ユウスケ</t>
    </rPh>
    <phoneticPr fontId="1"/>
  </si>
  <si>
    <t>飛内　侑里</t>
    <rPh sb="0" eb="2">
      <t>トビナイ</t>
    </rPh>
    <rPh sb="3" eb="5">
      <t>ユウリ</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</si>
  <si>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</si>
  <si>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</si>
  <si>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</si>
  <si>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鈴木　明子</t>
    <rPh sb="0" eb="2">
      <t>スズキ</t>
    </rPh>
    <rPh sb="3" eb="5">
      <t>アキコ</t>
    </rPh>
    <phoneticPr fontId="1"/>
  </si>
  <si>
    <t>志小田　舞子</t>
    <rPh sb="0" eb="3">
      <t>シコダ</t>
    </rPh>
    <rPh sb="4" eb="6">
      <t>マイコ</t>
    </rPh>
    <phoneticPr fontId="1"/>
  </si>
  <si>
    <t>村田　寿恵</t>
    <rPh sb="0" eb="2">
      <t>ムラタ</t>
    </rPh>
    <rPh sb="3" eb="5">
      <t>ヒサエ</t>
    </rPh>
    <phoneticPr fontId="1"/>
  </si>
  <si>
    <t>伊藤　美樹</t>
    <rPh sb="0" eb="2">
      <t>イトウ</t>
    </rPh>
    <rPh sb="3" eb="5">
      <t>ミキ</t>
    </rPh>
    <phoneticPr fontId="1"/>
  </si>
  <si>
    <t>佐藤　かおり</t>
    <rPh sb="0" eb="2">
      <t>サトウ</t>
    </rPh>
    <phoneticPr fontId="1"/>
  </si>
  <si>
    <t>佐藤　久美子</t>
    <rPh sb="0" eb="2">
      <t>サトウ</t>
    </rPh>
    <rPh sb="3" eb="6">
      <t>クミコ</t>
    </rPh>
    <phoneticPr fontId="1"/>
  </si>
  <si>
    <t>小野　敬子・酒井　リエ子</t>
    <rPh sb="0" eb="2">
      <t>オノ</t>
    </rPh>
    <rPh sb="3" eb="5">
      <t>ケイコ</t>
    </rPh>
    <rPh sb="6" eb="8">
      <t>サカイ</t>
    </rPh>
    <rPh sb="11" eb="12">
      <t>コ</t>
    </rPh>
    <phoneticPr fontId="1"/>
  </si>
  <si>
    <t>家庭的保育事業</t>
    <rPh sb="0" eb="7">
      <t>カテイテキホイクジギョウ</t>
    </rPh>
    <phoneticPr fontId="1"/>
  </si>
  <si>
    <t>小野　敬子</t>
    <rPh sb="0" eb="2">
      <t>オノ</t>
    </rPh>
    <rPh sb="3" eb="5">
      <t>ケイコ</t>
    </rPh>
    <phoneticPr fontId="1"/>
  </si>
  <si>
    <t>施 設 名 ：</t>
    <rPh sb="0" eb="1">
      <t>シ</t>
    </rPh>
    <rPh sb="2" eb="3">
      <t>セツ</t>
    </rPh>
    <rPh sb="4" eb="5">
      <t>メイ</t>
    </rPh>
    <phoneticPr fontId="1"/>
  </si>
  <si>
    <t>認定</t>
    <rPh sb="0" eb="2">
      <t>ニンテイ</t>
    </rPh>
    <phoneticPr fontId="1"/>
  </si>
  <si>
    <t>年齢</t>
    <rPh sb="0" eb="2">
      <t>ネンレイ</t>
    </rPh>
    <phoneticPr fontId="1"/>
  </si>
  <si>
    <t>対象児童名フリガナ</t>
    <rPh sb="0" eb="2">
      <t>タイショウ</t>
    </rPh>
    <rPh sb="2" eb="4">
      <t>ジドウ</t>
    </rPh>
    <rPh sb="4" eb="5">
      <t>メイ</t>
    </rPh>
    <phoneticPr fontId="1"/>
  </si>
  <si>
    <t>←計算用・消さないでください。</t>
    <rPh sb="1" eb="4">
      <t>ケイサンヨウ</t>
    </rPh>
    <rPh sb="5" eb="6">
      <t>ケ</t>
    </rPh>
    <phoneticPr fontId="1"/>
  </si>
  <si>
    <t>支給見込</t>
    <rPh sb="0" eb="2">
      <t>シキュウ</t>
    </rPh>
    <rPh sb="2" eb="4">
      <t>ミコミ</t>
    </rPh>
    <phoneticPr fontId="1"/>
  </si>
  <si>
    <t>教材費・行事費等（給食費以外）</t>
    <phoneticPr fontId="1"/>
  </si>
  <si>
    <t>か所数</t>
    <rPh sb="1" eb="2">
      <t>ショ</t>
    </rPh>
    <rPh sb="2" eb="3">
      <t>スウ</t>
    </rPh>
    <phoneticPr fontId="1"/>
  </si>
  <si>
    <t>支給児童数
（延月数）</t>
    <rPh sb="0" eb="2">
      <t>シキュウ</t>
    </rPh>
    <rPh sb="2" eb="5">
      <t>ジドウスウ</t>
    </rPh>
    <rPh sb="7" eb="8">
      <t>ノ</t>
    </rPh>
    <rPh sb="8" eb="10">
      <t>ツキスウ</t>
    </rPh>
    <phoneticPr fontId="1"/>
  </si>
  <si>
    <t>月数</t>
    <rPh sb="0" eb="2">
      <t>ツキスウ</t>
    </rPh>
    <phoneticPr fontId="1"/>
  </si>
  <si>
    <t>人数</t>
    <rPh sb="0" eb="2">
      <t>ニンズウ</t>
    </rPh>
    <phoneticPr fontId="1"/>
  </si>
  <si>
    <t>計</t>
    <rPh sb="0" eb="1">
      <t>ケイ</t>
    </rPh>
    <phoneticPr fontId="1"/>
  </si>
  <si>
    <t>⑤</t>
    <phoneticPr fontId="1"/>
  </si>
  <si>
    <t>⑥</t>
    <phoneticPr fontId="1"/>
  </si>
  <si>
    <t>⑦</t>
    <phoneticPr fontId="1"/>
  </si>
  <si>
    <t>⑧</t>
    <phoneticPr fontId="1"/>
  </si>
  <si>
    <t>⑨</t>
    <phoneticPr fontId="1"/>
  </si>
  <si>
    <t>１号認定</t>
    <rPh sb="1" eb="2">
      <t>ゴウ</t>
    </rPh>
    <rPh sb="2" eb="4">
      <t>ニンテイ</t>
    </rPh>
    <phoneticPr fontId="1"/>
  </si>
  <si>
    <t>小計</t>
    <rPh sb="0" eb="2">
      <t>ショウケイ</t>
    </rPh>
    <phoneticPr fontId="1"/>
  </si>
  <si>
    <t>２号認定</t>
    <rPh sb="1" eb="2">
      <t>ゴウ</t>
    </rPh>
    <rPh sb="2" eb="4">
      <t>ニンテイ</t>
    </rPh>
    <phoneticPr fontId="1"/>
  </si>
  <si>
    <t>３号認定</t>
    <rPh sb="1" eb="2">
      <t>ゴウ</t>
    </rPh>
    <rPh sb="2" eb="4">
      <t>ニンテイ</t>
    </rPh>
    <phoneticPr fontId="1"/>
  </si>
  <si>
    <t>1号</t>
    <rPh sb="1" eb="2">
      <t>ゴウ</t>
    </rPh>
    <phoneticPr fontId="1"/>
  </si>
  <si>
    <t>2号</t>
    <rPh sb="1" eb="2">
      <t>ゴウ</t>
    </rPh>
    <phoneticPr fontId="1"/>
  </si>
  <si>
    <t>3号</t>
    <rPh sb="1" eb="2">
      <t>ゴウ</t>
    </rPh>
    <phoneticPr fontId="1"/>
  </si>
  <si>
    <t>実費徴収にかかる補足給付事業補助金　仙台市使用集計表</t>
    <phoneticPr fontId="1"/>
  </si>
  <si>
    <t>※自動集計のため入力不要です。</t>
    <phoneticPr fontId="1"/>
  </si>
  <si>
    <t>入力不要です。要提出</t>
    <rPh sb="0" eb="2">
      <t>ニュウリョク</t>
    </rPh>
    <rPh sb="2" eb="4">
      <t>フヨウ</t>
    </rPh>
    <rPh sb="7" eb="8">
      <t>ヨウ</t>
    </rPh>
    <rPh sb="8" eb="10">
      <t>テイシュツ</t>
    </rPh>
    <phoneticPr fontId="1"/>
  </si>
  <si>
    <t>小規模保育事業Ｃ型</t>
    <rPh sb="0" eb="3">
      <t>ショウキボ</t>
    </rPh>
    <rPh sb="3" eb="5">
      <t>ホイク</t>
    </rPh>
    <rPh sb="5" eb="7">
      <t>ジギョウ</t>
    </rPh>
    <rPh sb="8" eb="9">
      <t>ガタ</t>
    </rPh>
    <phoneticPr fontId="1"/>
  </si>
  <si>
    <t>一般社団法人　共同保育所ちろりん村</t>
  </si>
  <si>
    <t>株式会社　Ｆ＆Ｓ</t>
  </si>
  <si>
    <t>東京都豊島区東池袋1-44-3　池袋ISPタマビル</t>
  </si>
  <si>
    <t>南中山すいせん保育園</t>
  </si>
  <si>
    <t>【実費徴収にかかる補足給付事業補助金】交付申請書作成の手引き</t>
    <rPh sb="1" eb="3">
      <t>ジッピ</t>
    </rPh>
    <rPh sb="3" eb="5">
      <t>チョウシュウ</t>
    </rPh>
    <rPh sb="9" eb="11">
      <t>ホソク</t>
    </rPh>
    <rPh sb="11" eb="13">
      <t>キュウフ</t>
    </rPh>
    <rPh sb="13" eb="15">
      <t>ジギョウ</t>
    </rPh>
    <rPh sb="15" eb="18">
      <t>ホジョキン</t>
    </rPh>
    <rPh sb="19" eb="21">
      <t>コウフ</t>
    </rPh>
    <rPh sb="21" eb="24">
      <t>シンセイショ</t>
    </rPh>
    <rPh sb="24" eb="26">
      <t>サクセイ</t>
    </rPh>
    <rPh sb="27" eb="29">
      <t>テビ</t>
    </rPh>
    <phoneticPr fontId="5"/>
  </si>
  <si>
    <t xml:space="preserve">様式第１号                              　　　　　　　　　　　　　  </t>
    <phoneticPr fontId="1"/>
  </si>
  <si>
    <t>【交付申請額】</t>
    <rPh sb="1" eb="3">
      <t>コウフ</t>
    </rPh>
    <rPh sb="3" eb="5">
      <t>シンセイ</t>
    </rPh>
    <rPh sb="5" eb="6">
      <t>ガク</t>
    </rPh>
    <phoneticPr fontId="1"/>
  </si>
  <si>
    <t>金</t>
    <rPh sb="0" eb="1">
      <t>キン</t>
    </rPh>
    <phoneticPr fontId="1"/>
  </si>
  <si>
    <t>円</t>
    <rPh sb="0" eb="1">
      <t>エン</t>
    </rPh>
    <phoneticPr fontId="1"/>
  </si>
  <si>
    <t>■　実費徴収の内容及び金額</t>
    <rPh sb="2" eb="4">
      <t>ジッピ</t>
    </rPh>
    <rPh sb="4" eb="6">
      <t>チョウシュウ</t>
    </rPh>
    <rPh sb="7" eb="9">
      <t>ナイヨウ</t>
    </rPh>
    <rPh sb="9" eb="10">
      <t>オヨ</t>
    </rPh>
    <rPh sb="11" eb="13">
      <t>キンガク</t>
    </rPh>
    <phoneticPr fontId="1"/>
  </si>
  <si>
    <t>年度　実費徴収に係る補足給付事業補助金交付申請調書</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phoneticPr fontId="1"/>
  </si>
  <si>
    <t>申請年度を入力してください。</t>
    <rPh sb="0" eb="2">
      <t>シンセイ</t>
    </rPh>
    <rPh sb="2" eb="4">
      <t>ネンド</t>
    </rPh>
    <rPh sb="5" eb="7">
      <t>ニュウリョク</t>
    </rPh>
    <phoneticPr fontId="5"/>
  </si>
  <si>
    <t>最後に，様式第１号の申請日，年度，法人名等に間違いがないことを確認して印刷し，押印の上（捨印もお願いします）ご提出ください。</t>
    <rPh sb="0" eb="2">
      <t>サイゴ</t>
    </rPh>
    <rPh sb="10" eb="12">
      <t>シンセイ</t>
    </rPh>
    <rPh sb="12" eb="13">
      <t>ビ</t>
    </rPh>
    <rPh sb="14" eb="16">
      <t>ネンド</t>
    </rPh>
    <rPh sb="17" eb="19">
      <t>ホウジン</t>
    </rPh>
    <rPh sb="19" eb="20">
      <t>メイ</t>
    </rPh>
    <rPh sb="20" eb="21">
      <t>トウ</t>
    </rPh>
    <rPh sb="22" eb="24">
      <t>マチガ</t>
    </rPh>
    <rPh sb="31" eb="33">
      <t>カクニン</t>
    </rPh>
    <rPh sb="35" eb="37">
      <t>インサツ</t>
    </rPh>
    <rPh sb="39" eb="41">
      <t>オウイン</t>
    </rPh>
    <rPh sb="42" eb="43">
      <t>ウエ</t>
    </rPh>
    <rPh sb="44" eb="46">
      <t>ステイン</t>
    </rPh>
    <rPh sb="48" eb="49">
      <t>ネガ</t>
    </rPh>
    <rPh sb="55" eb="57">
      <t>テイシュツ</t>
    </rPh>
    <phoneticPr fontId="5"/>
  </si>
  <si>
    <r>
      <t>これによって，自動的に施設名や年度が交付申請書に入力されます</t>
    </r>
    <r>
      <rPr>
        <u/>
        <sz val="12"/>
        <rFont val="HGSｺﾞｼｯｸM"/>
        <family val="3"/>
        <charset val="128"/>
      </rPr>
      <t>（法人代表者名は自動で表示されませんので直接入力してください）</t>
    </r>
    <r>
      <rPr>
        <sz val="12"/>
        <rFont val="HGSｺﾞｼｯｸM"/>
        <family val="3"/>
        <charset val="128"/>
      </rPr>
      <t>。様式第１号に自動入力されている法人の情報等が正しいかどうかを確認してください。
入力された情報が異なる場合は直接入力してください。</t>
    </r>
    <rPh sb="7" eb="10">
      <t>ジドウテキ</t>
    </rPh>
    <rPh sb="11" eb="13">
      <t>シセツ</t>
    </rPh>
    <rPh sb="13" eb="14">
      <t>メイ</t>
    </rPh>
    <rPh sb="15" eb="17">
      <t>ネンド</t>
    </rPh>
    <rPh sb="18" eb="20">
      <t>コウフ</t>
    </rPh>
    <rPh sb="20" eb="23">
      <t>シンセイショ</t>
    </rPh>
    <rPh sb="24" eb="26">
      <t>ニュウリョク</t>
    </rPh>
    <rPh sb="31" eb="33">
      <t>ホウジン</t>
    </rPh>
    <rPh sb="33" eb="36">
      <t>ダイヒョウシャ</t>
    </rPh>
    <rPh sb="36" eb="37">
      <t>メイ</t>
    </rPh>
    <rPh sb="38" eb="40">
      <t>ジドウデヒ</t>
    </rPh>
    <rPh sb="41" eb="54">
      <t>チョクセツニュウリョク</t>
    </rPh>
    <rPh sb="82" eb="83">
      <t>トウ</t>
    </rPh>
    <rPh sb="102" eb="104">
      <t>ニュウリョク</t>
    </rPh>
    <rPh sb="107" eb="109">
      <t>ジョウホウ</t>
    </rPh>
    <rPh sb="110" eb="111">
      <t>コト</t>
    </rPh>
    <rPh sb="113" eb="115">
      <t>バアイ</t>
    </rPh>
    <rPh sb="116" eb="118">
      <t>チョクセツ</t>
    </rPh>
    <rPh sb="118" eb="120">
      <t>ニュウリョク</t>
    </rPh>
    <phoneticPr fontId="5"/>
  </si>
  <si>
    <t>対象経費の　　支出予定額</t>
    <rPh sb="0" eb="2">
      <t>タイショウ</t>
    </rPh>
    <rPh sb="2" eb="4">
      <t>ケイヒ</t>
    </rPh>
    <rPh sb="7" eb="9">
      <t>シシュツ</t>
    </rPh>
    <rPh sb="9" eb="11">
      <t>ヨテイ</t>
    </rPh>
    <rPh sb="11" eb="12">
      <t>ガク</t>
    </rPh>
    <phoneticPr fontId="1"/>
  </si>
  <si>
    <t>（別紙）</t>
    <rPh sb="1" eb="3">
      <t>ベッシ</t>
    </rPh>
    <phoneticPr fontId="1"/>
  </si>
  <si>
    <t>宮城総合支所</t>
    <rPh sb="0" eb="2">
      <t>ミヤギ</t>
    </rPh>
    <rPh sb="2" eb="4">
      <t>ソウゴウ</t>
    </rPh>
    <rPh sb="4" eb="6">
      <t>シショ</t>
    </rPh>
    <phoneticPr fontId="1"/>
  </si>
  <si>
    <t>大阪市北区堂島１－５－３０　堂島プラザビル９Ｆ</t>
  </si>
  <si>
    <t>株式会社lumiereひまわり</t>
  </si>
  <si>
    <t>株式会社たけやま</t>
  </si>
  <si>
    <t>社会福祉法人喬希会</t>
  </si>
  <si>
    <t>03142</t>
  </si>
  <si>
    <t>02143</t>
  </si>
  <si>
    <t>03141</t>
  </si>
  <si>
    <t>05131</t>
  </si>
  <si>
    <t>05132</t>
  </si>
  <si>
    <t>ペンギンナーサリースクールせんだい</t>
  </si>
  <si>
    <t>おひさま保育園　</t>
  </si>
  <si>
    <t>東京都千代田区神田駿河台2-9</t>
  </si>
  <si>
    <t>東京都千代田区神田神保町1-14-1-4F</t>
  </si>
  <si>
    <t>仙台市青葉区上杉4丁目5-5</t>
  </si>
  <si>
    <t>仙台市泉区南光台3丁目17-22</t>
  </si>
  <si>
    <t>宮城野区幸町2丁目16-13</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</si>
  <si>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</si>
  <si>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</si>
  <si>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</si>
  <si>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</si>
  <si>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</si>
  <si>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</si>
  <si>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株式会社　プライムツーワン</t>
  </si>
  <si>
    <t>株式会社　Lateral Kids</t>
  </si>
  <si>
    <t>株式会社　ちゃいるどらんど</t>
  </si>
  <si>
    <t>株式会社　ちびっこひろば保育園</t>
  </si>
  <si>
    <t>合同会社　ゆめぽけっと</t>
  </si>
  <si>
    <t>一般社団法人　Ｐｌｕｍ</t>
  </si>
  <si>
    <t>一般社団法人　ぽっかぽか</t>
  </si>
  <si>
    <t>特定非営利活動法人　アスイク</t>
  </si>
  <si>
    <t>株式会社　フレンズビジョン</t>
  </si>
  <si>
    <t>キッズ・マークトゥエイン</t>
  </si>
  <si>
    <t>仙台市太白区太子堂1-32</t>
  </si>
  <si>
    <t>宮城中央ヤクルト販売　株式会社</t>
  </si>
  <si>
    <t>キッズ・マークトゥエイン</t>
    <phoneticPr fontId="1"/>
  </si>
  <si>
    <t>31102</t>
    <phoneticPr fontId="1"/>
  </si>
  <si>
    <t>31103</t>
    <phoneticPr fontId="1"/>
  </si>
  <si>
    <t>31104</t>
    <phoneticPr fontId="1"/>
  </si>
  <si>
    <t>31105</t>
    <phoneticPr fontId="1"/>
  </si>
  <si>
    <t>31106</t>
    <phoneticPr fontId="1"/>
  </si>
  <si>
    <t>31107</t>
    <phoneticPr fontId="1"/>
  </si>
  <si>
    <t>63603</t>
    <phoneticPr fontId="1"/>
  </si>
  <si>
    <t>63502</t>
    <phoneticPr fontId="1"/>
  </si>
  <si>
    <t>63201</t>
    <phoneticPr fontId="1"/>
  </si>
  <si>
    <t>63501</t>
    <phoneticPr fontId="1"/>
  </si>
  <si>
    <t>63102</t>
    <phoneticPr fontId="1"/>
  </si>
  <si>
    <t>62601</t>
    <phoneticPr fontId="1"/>
  </si>
  <si>
    <t>62501</t>
    <phoneticPr fontId="1"/>
  </si>
  <si>
    <t>62101</t>
    <phoneticPr fontId="1"/>
  </si>
  <si>
    <t>61501</t>
    <phoneticPr fontId="1"/>
  </si>
  <si>
    <t>61402</t>
    <phoneticPr fontId="1"/>
  </si>
  <si>
    <t>61401</t>
    <phoneticPr fontId="1"/>
  </si>
  <si>
    <t>61105</t>
    <phoneticPr fontId="1"/>
  </si>
  <si>
    <t>61104</t>
    <phoneticPr fontId="1"/>
  </si>
  <si>
    <t>61103</t>
    <phoneticPr fontId="1"/>
  </si>
  <si>
    <t>61101</t>
    <phoneticPr fontId="1"/>
  </si>
  <si>
    <t>41606</t>
    <phoneticPr fontId="1"/>
  </si>
  <si>
    <t>41605</t>
    <phoneticPr fontId="1"/>
  </si>
  <si>
    <t>41604</t>
    <phoneticPr fontId="1"/>
  </si>
  <si>
    <t>41603</t>
    <phoneticPr fontId="1"/>
  </si>
  <si>
    <t>41602</t>
    <phoneticPr fontId="1"/>
  </si>
  <si>
    <t>41601</t>
    <phoneticPr fontId="1"/>
  </si>
  <si>
    <t>41520</t>
    <phoneticPr fontId="1"/>
  </si>
  <si>
    <t>41519</t>
    <phoneticPr fontId="1"/>
  </si>
  <si>
    <t>41518</t>
    <phoneticPr fontId="1"/>
  </si>
  <si>
    <t>41517</t>
    <phoneticPr fontId="1"/>
  </si>
  <si>
    <t>41516</t>
    <phoneticPr fontId="1"/>
  </si>
  <si>
    <t>41514</t>
    <phoneticPr fontId="1"/>
  </si>
  <si>
    <t>41512</t>
    <phoneticPr fontId="1"/>
  </si>
  <si>
    <t>31108</t>
    <phoneticPr fontId="1"/>
  </si>
  <si>
    <t>31109</t>
    <phoneticPr fontId="1"/>
  </si>
  <si>
    <t>31110</t>
    <phoneticPr fontId="1"/>
  </si>
  <si>
    <t>31111</t>
    <phoneticPr fontId="1"/>
  </si>
  <si>
    <t>31112</t>
    <phoneticPr fontId="1"/>
  </si>
  <si>
    <t>31113</t>
    <phoneticPr fontId="1"/>
  </si>
  <si>
    <t>31114</t>
    <phoneticPr fontId="1"/>
  </si>
  <si>
    <t>31115</t>
    <phoneticPr fontId="1"/>
  </si>
  <si>
    <t>31116</t>
    <phoneticPr fontId="1"/>
  </si>
  <si>
    <t>31117</t>
    <phoneticPr fontId="1"/>
  </si>
  <si>
    <t>31118</t>
    <phoneticPr fontId="1"/>
  </si>
  <si>
    <t>31119</t>
    <phoneticPr fontId="1"/>
  </si>
  <si>
    <t>31120</t>
    <phoneticPr fontId="1"/>
  </si>
  <si>
    <t>31121</t>
    <phoneticPr fontId="1"/>
  </si>
  <si>
    <t>31122</t>
    <phoneticPr fontId="1"/>
  </si>
  <si>
    <t>31123</t>
    <phoneticPr fontId="1"/>
  </si>
  <si>
    <t>31124</t>
    <phoneticPr fontId="1"/>
  </si>
  <si>
    <t>31125</t>
    <phoneticPr fontId="1"/>
  </si>
  <si>
    <t>31126</t>
    <phoneticPr fontId="1"/>
  </si>
  <si>
    <t>31127</t>
    <phoneticPr fontId="1"/>
  </si>
  <si>
    <t>31128</t>
    <phoneticPr fontId="1"/>
  </si>
  <si>
    <t>31202</t>
    <phoneticPr fontId="1"/>
  </si>
  <si>
    <t>31203</t>
    <phoneticPr fontId="1"/>
  </si>
  <si>
    <t>31204</t>
    <phoneticPr fontId="1"/>
  </si>
  <si>
    <t>31205</t>
    <phoneticPr fontId="1"/>
  </si>
  <si>
    <t>31206</t>
    <phoneticPr fontId="1"/>
  </si>
  <si>
    <t>31207</t>
    <phoneticPr fontId="1"/>
  </si>
  <si>
    <t>31208</t>
    <phoneticPr fontId="1"/>
  </si>
  <si>
    <t>31209</t>
    <phoneticPr fontId="1"/>
  </si>
  <si>
    <t>31210</t>
    <phoneticPr fontId="1"/>
  </si>
  <si>
    <t>31211</t>
    <phoneticPr fontId="1"/>
  </si>
  <si>
    <t>31212</t>
    <phoneticPr fontId="1"/>
  </si>
  <si>
    <t>31214</t>
    <phoneticPr fontId="1"/>
  </si>
  <si>
    <t>31215</t>
    <phoneticPr fontId="1"/>
  </si>
  <si>
    <t>31216</t>
    <phoneticPr fontId="1"/>
  </si>
  <si>
    <t>31218</t>
    <phoneticPr fontId="1"/>
  </si>
  <si>
    <t>31301</t>
    <phoneticPr fontId="1"/>
  </si>
  <si>
    <t>31302</t>
    <phoneticPr fontId="1"/>
  </si>
  <si>
    <t>31303</t>
    <phoneticPr fontId="1"/>
  </si>
  <si>
    <t>31304</t>
    <phoneticPr fontId="1"/>
  </si>
  <si>
    <t>31305</t>
    <phoneticPr fontId="1"/>
  </si>
  <si>
    <t>31306</t>
    <phoneticPr fontId="1"/>
  </si>
  <si>
    <t>31307</t>
    <phoneticPr fontId="1"/>
  </si>
  <si>
    <t>31308</t>
    <phoneticPr fontId="1"/>
  </si>
  <si>
    <t>31309</t>
    <phoneticPr fontId="1"/>
  </si>
  <si>
    <t>31310</t>
    <phoneticPr fontId="1"/>
  </si>
  <si>
    <t>31311</t>
    <phoneticPr fontId="1"/>
  </si>
  <si>
    <t>31312</t>
    <phoneticPr fontId="1"/>
  </si>
  <si>
    <t>31313</t>
    <phoneticPr fontId="1"/>
  </si>
  <si>
    <t>31314</t>
    <phoneticPr fontId="1"/>
  </si>
  <si>
    <t>31401</t>
    <phoneticPr fontId="1"/>
  </si>
  <si>
    <t>31402</t>
    <phoneticPr fontId="1"/>
  </si>
  <si>
    <t>31403</t>
    <phoneticPr fontId="1"/>
  </si>
  <si>
    <t>31404</t>
    <phoneticPr fontId="1"/>
  </si>
  <si>
    <t>31405</t>
    <phoneticPr fontId="1"/>
  </si>
  <si>
    <t>31407</t>
    <phoneticPr fontId="1"/>
  </si>
  <si>
    <t>31408</t>
    <phoneticPr fontId="1"/>
  </si>
  <si>
    <t>31409</t>
    <phoneticPr fontId="1"/>
  </si>
  <si>
    <t>31410</t>
    <phoneticPr fontId="1"/>
  </si>
  <si>
    <t>31411</t>
    <phoneticPr fontId="1"/>
  </si>
  <si>
    <t>31412</t>
    <phoneticPr fontId="1"/>
  </si>
  <si>
    <t>31413</t>
    <phoneticPr fontId="1"/>
  </si>
  <si>
    <t>31414</t>
    <phoneticPr fontId="1"/>
  </si>
  <si>
    <t>31415</t>
    <phoneticPr fontId="1"/>
  </si>
  <si>
    <t>31501</t>
    <phoneticPr fontId="1"/>
  </si>
  <si>
    <t>31503</t>
    <phoneticPr fontId="1"/>
  </si>
  <si>
    <t>31504</t>
    <phoneticPr fontId="1"/>
  </si>
  <si>
    <t>31505</t>
    <phoneticPr fontId="1"/>
  </si>
  <si>
    <t>31506</t>
    <phoneticPr fontId="1"/>
  </si>
  <si>
    <t>31507</t>
    <phoneticPr fontId="1"/>
  </si>
  <si>
    <t>31508</t>
    <phoneticPr fontId="1"/>
  </si>
  <si>
    <t>31510</t>
    <phoneticPr fontId="1"/>
  </si>
  <si>
    <t>31511</t>
    <phoneticPr fontId="1"/>
  </si>
  <si>
    <t>31512</t>
    <phoneticPr fontId="1"/>
  </si>
  <si>
    <t>31514</t>
    <phoneticPr fontId="1"/>
  </si>
  <si>
    <t>31515</t>
    <phoneticPr fontId="1"/>
  </si>
  <si>
    <t>31602</t>
    <phoneticPr fontId="1"/>
  </si>
  <si>
    <t>31604</t>
    <phoneticPr fontId="1"/>
  </si>
  <si>
    <t>31603</t>
    <phoneticPr fontId="1"/>
  </si>
  <si>
    <t>32103</t>
    <phoneticPr fontId="1"/>
  </si>
  <si>
    <t>32105</t>
    <phoneticPr fontId="1"/>
  </si>
  <si>
    <t>32109</t>
    <phoneticPr fontId="1"/>
  </si>
  <si>
    <t>32112</t>
    <phoneticPr fontId="1"/>
  </si>
  <si>
    <t>32203</t>
    <phoneticPr fontId="1"/>
  </si>
  <si>
    <t>32205</t>
    <phoneticPr fontId="1"/>
  </si>
  <si>
    <t>32208</t>
    <phoneticPr fontId="1"/>
  </si>
  <si>
    <t>32402</t>
    <phoneticPr fontId="1"/>
  </si>
  <si>
    <t>32502</t>
    <phoneticPr fontId="1"/>
  </si>
  <si>
    <t>32504</t>
    <phoneticPr fontId="1"/>
  </si>
  <si>
    <t>32505</t>
    <phoneticPr fontId="1"/>
  </si>
  <si>
    <t>32506</t>
    <phoneticPr fontId="1"/>
  </si>
  <si>
    <t>32507</t>
    <phoneticPr fontId="1"/>
  </si>
  <si>
    <t>32603</t>
    <phoneticPr fontId="1"/>
  </si>
  <si>
    <t>41205</t>
    <phoneticPr fontId="1"/>
  </si>
  <si>
    <t>33101</t>
    <phoneticPr fontId="1"/>
  </si>
  <si>
    <t>33102</t>
    <phoneticPr fontId="1"/>
  </si>
  <si>
    <t>33103</t>
    <phoneticPr fontId="1"/>
  </si>
  <si>
    <t>33202</t>
    <phoneticPr fontId="1"/>
  </si>
  <si>
    <t>33301</t>
    <phoneticPr fontId="1"/>
  </si>
  <si>
    <t>33302</t>
    <phoneticPr fontId="1"/>
  </si>
  <si>
    <t>33501</t>
    <phoneticPr fontId="1"/>
  </si>
  <si>
    <t>41102</t>
    <phoneticPr fontId="1"/>
  </si>
  <si>
    <t>41103</t>
    <phoneticPr fontId="1"/>
  </si>
  <si>
    <t>41106</t>
    <phoneticPr fontId="1"/>
  </si>
  <si>
    <t>41107</t>
    <phoneticPr fontId="1"/>
  </si>
  <si>
    <t>41109</t>
    <phoneticPr fontId="1"/>
  </si>
  <si>
    <t>41110</t>
    <phoneticPr fontId="1"/>
  </si>
  <si>
    <t>41112</t>
    <phoneticPr fontId="1"/>
  </si>
  <si>
    <t>41114</t>
    <phoneticPr fontId="1"/>
  </si>
  <si>
    <t>41201</t>
    <phoneticPr fontId="1"/>
  </si>
  <si>
    <t>41203</t>
    <phoneticPr fontId="1"/>
  </si>
  <si>
    <t>41204</t>
    <phoneticPr fontId="1"/>
  </si>
  <si>
    <t>41302</t>
    <phoneticPr fontId="1"/>
  </si>
  <si>
    <t>41303</t>
    <phoneticPr fontId="1"/>
  </si>
  <si>
    <t>41304</t>
    <phoneticPr fontId="1"/>
  </si>
  <si>
    <t>41307</t>
    <phoneticPr fontId="1"/>
  </si>
  <si>
    <t>41403</t>
    <phoneticPr fontId="1"/>
  </si>
  <si>
    <t>41405</t>
    <phoneticPr fontId="1"/>
  </si>
  <si>
    <t>41407</t>
    <phoneticPr fontId="1"/>
  </si>
  <si>
    <t>41408</t>
    <phoneticPr fontId="1"/>
  </si>
  <si>
    <t>41409</t>
    <phoneticPr fontId="1"/>
  </si>
  <si>
    <t>41410</t>
    <phoneticPr fontId="1"/>
  </si>
  <si>
    <t>41411</t>
    <phoneticPr fontId="1"/>
  </si>
  <si>
    <t>41412</t>
    <phoneticPr fontId="1"/>
  </si>
  <si>
    <t>41413</t>
    <phoneticPr fontId="1"/>
  </si>
  <si>
    <t>41414</t>
    <phoneticPr fontId="1"/>
  </si>
  <si>
    <t>41502</t>
    <phoneticPr fontId="1"/>
  </si>
  <si>
    <t>41503</t>
    <phoneticPr fontId="1"/>
  </si>
  <si>
    <t>41505</t>
    <phoneticPr fontId="1"/>
  </si>
  <si>
    <t>41506</t>
    <phoneticPr fontId="1"/>
  </si>
  <si>
    <t>幼保連携型認定こども園</t>
  </si>
  <si>
    <t>仙台市宮城野区東仙台６－８－２０　</t>
  </si>
  <si>
    <t>仙台市宮城野区枡江１－２　</t>
  </si>
  <si>
    <t>仙台市宮城野区岩切字高江45</t>
  </si>
  <si>
    <t>仙台市宮城野区鶴ヶ谷６－９　</t>
  </si>
  <si>
    <t>幼保連携型認定こども園　荒井マーヤこども園</t>
    <rPh sb="0" eb="2">
      <t>ヨウホ</t>
    </rPh>
    <rPh sb="2" eb="7">
      <t>レンケイガタニンテイ</t>
    </rPh>
    <rPh sb="10" eb="11">
      <t>エン</t>
    </rPh>
    <rPh sb="12" eb="14">
      <t>アライ</t>
    </rPh>
    <rPh sb="20" eb="21">
      <t>エン</t>
    </rPh>
    <phoneticPr fontId="3"/>
  </si>
  <si>
    <t>仙台市太白区西中田6－8－20</t>
  </si>
  <si>
    <t>仙台市太白区中田４－１－３－１　</t>
  </si>
  <si>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3"/>
  </si>
  <si>
    <t>仙台市泉区小角字大満寺22-4</t>
  </si>
  <si>
    <t>仙台市若林区新寺3-8-5　</t>
  </si>
  <si>
    <t>幼稚園型認定こども園</t>
  </si>
  <si>
    <t>仙台市青葉区旭ケ丘二丁目22-21</t>
  </si>
  <si>
    <t>認定こども園　東仙台幼稚園</t>
    <rPh sb="0" eb="2">
      <t>ニンテイ</t>
    </rPh>
    <rPh sb="5" eb="6">
      <t>エン</t>
    </rPh>
    <rPh sb="7" eb="8">
      <t>ヒガシ</t>
    </rPh>
    <rPh sb="8" eb="10">
      <t>センダイ</t>
    </rPh>
    <rPh sb="10" eb="13">
      <t>ヨウチエン</t>
    </rPh>
    <phoneticPr fontId="3"/>
  </si>
  <si>
    <t>仙台市宮城野区燕沢1丁目15-25</t>
  </si>
  <si>
    <t>認定こども園　るり幼稚園</t>
    <rPh sb="0" eb="2">
      <t>ニンテイ</t>
    </rPh>
    <rPh sb="5" eb="6">
      <t>エン</t>
    </rPh>
    <rPh sb="9" eb="12">
      <t>ヨウチエン</t>
    </rPh>
    <phoneticPr fontId="3"/>
  </si>
  <si>
    <t>仙台市若林区六丁の目南町4-38</t>
  </si>
  <si>
    <t>保育所型認定こども園</t>
  </si>
  <si>
    <t>ちゃいるどらんど岩切こども園</t>
    <rPh sb="8" eb="10">
      <t>イワキリ</t>
    </rPh>
    <rPh sb="13" eb="14">
      <t>エン</t>
    </rPh>
    <phoneticPr fontId="3"/>
  </si>
  <si>
    <t>仙台市若林区六丁の目西町３－４１　</t>
  </si>
  <si>
    <t>ちゃいるどらんど荒井こども園</t>
    <rPh sb="8" eb="10">
      <t>アライ</t>
    </rPh>
    <rPh sb="13" eb="14">
      <t>エン</t>
    </rPh>
    <phoneticPr fontId="3"/>
  </si>
  <si>
    <t>（１）教材費・行事等費用の実費徴収</t>
    <rPh sb="3" eb="5">
      <t>キョウザイ</t>
    </rPh>
    <rPh sb="5" eb="6">
      <t>ヒ</t>
    </rPh>
    <rPh sb="7" eb="10">
      <t>ギョウジナド</t>
    </rPh>
    <rPh sb="10" eb="12">
      <t>ヒヨウ</t>
    </rPh>
    <rPh sb="13" eb="15">
      <t>ジッピ</t>
    </rPh>
    <rPh sb="15" eb="17">
      <t>チョウシュウ</t>
    </rPh>
    <phoneticPr fontId="1"/>
  </si>
  <si>
    <t>日</t>
    <rPh sb="0" eb="1">
      <t>ニチ</t>
    </rPh>
    <phoneticPr fontId="1"/>
  </si>
  <si>
    <t>月</t>
    <rPh sb="0" eb="1">
      <t>ツキ</t>
    </rPh>
    <phoneticPr fontId="1"/>
  </si>
  <si>
    <t>年</t>
    <rPh sb="0" eb="1">
      <t>ネン</t>
    </rPh>
    <phoneticPr fontId="1"/>
  </si>
  <si>
    <t>令和</t>
    <rPh sb="0" eb="2">
      <t>レイワ</t>
    </rPh>
    <phoneticPr fontId="1"/>
  </si>
  <si>
    <r>
      <t xml:space="preserve">●対象児童： </t>
    </r>
    <r>
      <rPr>
        <sz val="12"/>
        <color theme="1"/>
        <rFont val="HGSｺﾞｼｯｸM"/>
        <family val="3"/>
        <charset val="128"/>
      </rPr>
      <t>①</t>
    </r>
    <r>
      <rPr>
        <u/>
        <sz val="12"/>
        <color theme="1"/>
        <rFont val="HGSｺﾞｼｯｸM"/>
        <family val="3"/>
        <charset val="128"/>
      </rPr>
      <t>生活保護法による被保護世帯（本市の階層区分でＡ階層）の保護者の児童</t>
    </r>
    <r>
      <rPr>
        <sz val="12"/>
        <color theme="1"/>
        <rFont val="HGSｺﾞｼｯｸM"/>
        <family val="3"/>
        <charset val="128"/>
      </rPr>
      <t xml:space="preserve">
　　　　　　 ②中国残留邦人等の円滑な帰国の促進並びに永住帰国した中国残留邦人等及び特定配偶者の自立の支援に関する法律による支援給付受給世帯である
                     教育・保育給付認定保護者又は収入その他状況を勘案し，これに準ずると認める教育・保育給付認定保護者の児童</t>
    </r>
    <rPh sb="1" eb="3">
      <t>タイショウ</t>
    </rPh>
    <rPh sb="3" eb="5">
      <t>ジドウ</t>
    </rPh>
    <rPh sb="186" eb="188">
      <t>ジドウ</t>
    </rPh>
    <phoneticPr fontId="1"/>
  </si>
  <si>
    <t>年度 実費徴収に係る補足給付事業補助金交付申請調書（別表１）のとおり</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rPh sb="26" eb="28">
      <t>ベッピョウ</t>
    </rPh>
    <phoneticPr fontId="1"/>
  </si>
  <si>
    <t>令和</t>
    <rPh sb="0" eb="2">
      <t>レイワ</t>
    </rPh>
    <phoneticPr fontId="1"/>
  </si>
  <si>
    <t>担 当 者 名 ：</t>
    <rPh sb="0" eb="1">
      <t>タン</t>
    </rPh>
    <rPh sb="2" eb="3">
      <t>トウ</t>
    </rPh>
    <rPh sb="4" eb="5">
      <t>シャ</t>
    </rPh>
    <rPh sb="6" eb="7">
      <t>メイ</t>
    </rPh>
    <phoneticPr fontId="1"/>
  </si>
  <si>
    <t>連 絡 先 ：</t>
    <rPh sb="0" eb="1">
      <t>レン</t>
    </rPh>
    <rPh sb="2" eb="3">
      <t>ラク</t>
    </rPh>
    <rPh sb="4" eb="5">
      <t>サキ</t>
    </rPh>
    <phoneticPr fontId="1"/>
  </si>
  <si>
    <t>合計額（Ａ～L）</t>
    <rPh sb="0" eb="2">
      <t>ゴウケイ</t>
    </rPh>
    <rPh sb="2" eb="3">
      <t>ガク</t>
    </rPh>
    <phoneticPr fontId="1"/>
  </si>
  <si>
    <t>　　　※添付書類 ：実費徴収の内容及びその金額が分かる書類（規定・保護者向けのお知らせ等）</t>
    <rPh sb="4" eb="6">
      <t>テンプ</t>
    </rPh>
    <rPh sb="6" eb="8">
      <t>ショルイ</t>
    </rPh>
    <phoneticPr fontId="1"/>
  </si>
  <si>
    <t>E</t>
    <phoneticPr fontId="1"/>
  </si>
  <si>
    <t>F</t>
    <phoneticPr fontId="1"/>
  </si>
  <si>
    <t>G</t>
    <phoneticPr fontId="1"/>
  </si>
  <si>
    <t>H</t>
    <phoneticPr fontId="1"/>
  </si>
  <si>
    <t>I</t>
    <phoneticPr fontId="1"/>
  </si>
  <si>
    <t>J</t>
    <phoneticPr fontId="1"/>
  </si>
  <si>
    <t>K</t>
    <phoneticPr fontId="1"/>
  </si>
  <si>
    <t>L</t>
    <phoneticPr fontId="1"/>
  </si>
  <si>
    <t>ろりぽっぷ出花園</t>
    <phoneticPr fontId="5"/>
  </si>
  <si>
    <t>幸町すいせん保育所</t>
    <rPh sb="0" eb="2">
      <t>サイワイチョウ</t>
    </rPh>
    <rPh sb="6" eb="8">
      <t>ホイク</t>
    </rPh>
    <rPh sb="8" eb="9">
      <t>ショ</t>
    </rPh>
    <phoneticPr fontId="3"/>
  </si>
  <si>
    <t>岩切たんぽぽ保育園</t>
    <rPh sb="0" eb="2">
      <t>イワキリ</t>
    </rPh>
    <phoneticPr fontId="13"/>
  </si>
  <si>
    <t>つばめ保育園</t>
    <phoneticPr fontId="12"/>
  </si>
  <si>
    <t>榴岡なないろ保育園</t>
    <phoneticPr fontId="12"/>
  </si>
  <si>
    <t>03145</t>
    <phoneticPr fontId="5"/>
  </si>
  <si>
    <t>鶴ケ谷はぐくみ保育園</t>
    <rPh sb="0" eb="3">
      <t>ツルガヤ</t>
    </rPh>
    <phoneticPr fontId="12"/>
  </si>
  <si>
    <t>穀町保育園</t>
    <phoneticPr fontId="3"/>
  </si>
  <si>
    <t>02132</t>
    <phoneticPr fontId="12"/>
  </si>
  <si>
    <t>富沢アリス保育園</t>
    <rPh sb="0" eb="2">
      <t>トミザワ</t>
    </rPh>
    <rPh sb="5" eb="8">
      <t>ホイクエン</t>
    </rPh>
    <phoneticPr fontId="12"/>
  </si>
  <si>
    <t>能仁保児園</t>
    <phoneticPr fontId="3"/>
  </si>
  <si>
    <t>卸町光の子保育園</t>
    <phoneticPr fontId="3"/>
  </si>
  <si>
    <t>荒井青葉保育園</t>
    <phoneticPr fontId="3"/>
  </si>
  <si>
    <t>ろりぽっぷ保育園</t>
    <phoneticPr fontId="3"/>
  </si>
  <si>
    <t>やまとみらい南光台東保育園</t>
    <phoneticPr fontId="3"/>
  </si>
  <si>
    <t>上飯田くるみ保育園</t>
    <phoneticPr fontId="3"/>
  </si>
  <si>
    <t>向陽台はるかぜ保育園</t>
    <phoneticPr fontId="3"/>
  </si>
  <si>
    <t>やまとまちあから保育園</t>
    <phoneticPr fontId="3"/>
  </si>
  <si>
    <t>ダーナ保育園</t>
    <phoneticPr fontId="3"/>
  </si>
  <si>
    <t>02143</t>
    <phoneticPr fontId="12"/>
  </si>
  <si>
    <t>YMCA長町保育園</t>
    <phoneticPr fontId="3"/>
  </si>
  <si>
    <t>あっぷる保育園</t>
    <phoneticPr fontId="3"/>
  </si>
  <si>
    <t>02144</t>
    <phoneticPr fontId="12"/>
  </si>
  <si>
    <t>ぷらざ保育園長町</t>
    <rPh sb="6" eb="8">
      <t>ナガマチ</t>
    </rPh>
    <phoneticPr fontId="3"/>
  </si>
  <si>
    <t>マザーズ・サンピア保育園</t>
    <phoneticPr fontId="3"/>
  </si>
  <si>
    <t>02155</t>
    <phoneticPr fontId="3"/>
  </si>
  <si>
    <t>NOVAインターナショナルスクール八木山校</t>
    <phoneticPr fontId="3"/>
  </si>
  <si>
    <t>アスクやまとまち保育園</t>
    <phoneticPr fontId="3"/>
  </si>
  <si>
    <t>06112</t>
  </si>
  <si>
    <t>川前ぱれっと保育園</t>
    <phoneticPr fontId="3"/>
  </si>
  <si>
    <t>03104</t>
    <phoneticPr fontId="12"/>
  </si>
  <si>
    <t>06114</t>
    <phoneticPr fontId="5"/>
  </si>
  <si>
    <t>南吉成すぎのこ保育園</t>
    <rPh sb="0" eb="1">
      <t>ミナミ</t>
    </rPh>
    <rPh sb="1" eb="3">
      <t>ヨシナリ</t>
    </rPh>
    <phoneticPr fontId="3"/>
  </si>
  <si>
    <t>4</t>
    <phoneticPr fontId="1"/>
  </si>
  <si>
    <t>18</t>
    <phoneticPr fontId="1"/>
  </si>
  <si>
    <t>★★こども園</t>
    <phoneticPr fontId="1"/>
  </si>
  <si>
    <t>79999</t>
    <phoneticPr fontId="1"/>
  </si>
  <si>
    <t>理事長　認給　太郎</t>
    <phoneticPr fontId="1"/>
  </si>
  <si>
    <t>022-○○-○○</t>
    <phoneticPr fontId="1"/>
  </si>
  <si>
    <t>タカハシ　アイ</t>
  </si>
  <si>
    <t>高橋　愛</t>
    <rPh sb="0" eb="2">
      <t>タカハシ</t>
    </rPh>
    <rPh sb="3" eb="4">
      <t>アイ</t>
    </rPh>
    <phoneticPr fontId="1"/>
  </si>
  <si>
    <t>１号</t>
  </si>
  <si>
    <t>布団リース代</t>
    <rPh sb="0" eb="2">
      <t>フトン</t>
    </rPh>
    <rPh sb="5" eb="6">
      <t>ダイ</t>
    </rPh>
    <phoneticPr fontId="1"/>
  </si>
  <si>
    <t>行事参加費</t>
    <rPh sb="0" eb="2">
      <t>ギョウジ</t>
    </rPh>
    <rPh sb="2" eb="4">
      <t>サンカ</t>
    </rPh>
    <rPh sb="4" eb="5">
      <t>ヒ</t>
    </rPh>
    <phoneticPr fontId="1"/>
  </si>
  <si>
    <t>２号</t>
  </si>
  <si>
    <t>イトウ　ハルヒ</t>
    <phoneticPr fontId="1"/>
  </si>
  <si>
    <t>伊藤　春陽</t>
    <rPh sb="0" eb="2">
      <t>イトウ</t>
    </rPh>
    <rPh sb="3" eb="5">
      <t>ハルヒ</t>
    </rPh>
    <phoneticPr fontId="1"/>
  </si>
  <si>
    <t>３号</t>
  </si>
  <si>
    <t>オムツ処理代</t>
    <rPh sb="3" eb="5">
      <t>ショリ</t>
    </rPh>
    <rPh sb="5" eb="6">
      <t>ダイ</t>
    </rPh>
    <phoneticPr fontId="1"/>
  </si>
  <si>
    <t>オムツ処理代</t>
    <rPh sb="3" eb="6">
      <t>ショリダイ</t>
    </rPh>
    <phoneticPr fontId="1"/>
  </si>
  <si>
    <t>タナカ　レイ</t>
    <phoneticPr fontId="1"/>
  </si>
  <si>
    <t>田中　麗</t>
    <rPh sb="0" eb="2">
      <t>タナカ</t>
    </rPh>
    <rPh sb="3" eb="4">
      <t>レイ</t>
    </rPh>
    <phoneticPr fontId="1"/>
  </si>
  <si>
    <t>事務局長　青葉　花子</t>
    <rPh sb="5" eb="7">
      <t>アオバ</t>
    </rPh>
    <rPh sb="8" eb="10">
      <t>ハナコ</t>
    </rPh>
    <phoneticPr fontId="1"/>
  </si>
  <si>
    <t>３</t>
    <phoneticPr fontId="1"/>
  </si>
  <si>
    <t>幼保連携型認定こども園</t>
    <rPh sb="0" eb="1">
      <t>ヨウ</t>
    </rPh>
    <rPh sb="1" eb="2">
      <t>ホ</t>
    </rPh>
    <rPh sb="2" eb="5">
      <t>レンケイガタ</t>
    </rPh>
    <rPh sb="5" eb="7">
      <t>ニンテイ</t>
    </rPh>
    <rPh sb="10" eb="11">
      <t>エン</t>
    </rPh>
    <phoneticPr fontId="12"/>
  </si>
  <si>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3"/>
  </si>
  <si>
    <t>福聚幼稚園</t>
    <rPh sb="0" eb="2">
      <t>フクジュ</t>
    </rPh>
    <rPh sb="2" eb="5">
      <t>ヨウチエン</t>
    </rPh>
    <phoneticPr fontId="3"/>
  </si>
  <si>
    <t>幼保連携型認定こども園みどりの森</t>
    <rPh sb="0" eb="1">
      <t>ヨウ</t>
    </rPh>
    <rPh sb="1" eb="2">
      <t>ホ</t>
    </rPh>
    <rPh sb="2" eb="5">
      <t>レンケイガタ</t>
    </rPh>
    <rPh sb="5" eb="7">
      <t>ニンテイ</t>
    </rPh>
    <rPh sb="10" eb="11">
      <t>エン</t>
    </rPh>
    <rPh sb="15" eb="16">
      <t>モリ</t>
    </rPh>
    <phoneticPr fontId="3"/>
  </si>
  <si>
    <t>幼保連携型認定こども園　はせくらまち杜のこども園</t>
    <rPh sb="0" eb="7">
      <t>ヨウホレンケイガタニンテイ</t>
    </rPh>
    <rPh sb="10" eb="11">
      <t>エン</t>
    </rPh>
    <rPh sb="18" eb="19">
      <t>モリ</t>
    </rPh>
    <rPh sb="23" eb="24">
      <t>エン</t>
    </rPh>
    <phoneticPr fontId="3"/>
  </si>
  <si>
    <t>青葉こども園</t>
    <rPh sb="0" eb="2">
      <t>アオバ</t>
    </rPh>
    <rPh sb="5" eb="6">
      <t>エン</t>
    </rPh>
    <phoneticPr fontId="3"/>
  </si>
  <si>
    <t>立華認定こども園</t>
    <rPh sb="0" eb="2">
      <t>タチバナ</t>
    </rPh>
    <rPh sb="2" eb="4">
      <t>ニンテイ</t>
    </rPh>
    <rPh sb="7" eb="8">
      <t>エン</t>
    </rPh>
    <phoneticPr fontId="3"/>
  </si>
  <si>
    <t>新田すいせんこども園　</t>
    <rPh sb="0" eb="2">
      <t>シンデン</t>
    </rPh>
    <rPh sb="9" eb="10">
      <t>エン</t>
    </rPh>
    <phoneticPr fontId="3"/>
  </si>
  <si>
    <t>原町すいせんこども園　</t>
    <rPh sb="0" eb="2">
      <t>ハラマチ</t>
    </rPh>
    <rPh sb="9" eb="10">
      <t>エン</t>
    </rPh>
    <phoneticPr fontId="3"/>
  </si>
  <si>
    <t>新田東すいせんこども園</t>
    <rPh sb="0" eb="2">
      <t>シンデン</t>
    </rPh>
    <rPh sb="2" eb="3">
      <t>ヒガシ</t>
    </rPh>
    <rPh sb="10" eb="11">
      <t>エン</t>
    </rPh>
    <phoneticPr fontId="3"/>
  </si>
  <si>
    <t>さゆりこども園　</t>
    <rPh sb="6" eb="7">
      <t>エン</t>
    </rPh>
    <phoneticPr fontId="3"/>
  </si>
  <si>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</si>
  <si>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認定こども園　東盛マイトリー幼稚園</t>
    <rPh sb="0" eb="2">
      <t>ニンテイ</t>
    </rPh>
    <rPh sb="5" eb="6">
      <t>エン</t>
    </rPh>
    <rPh sb="7" eb="8">
      <t>ヒガシ</t>
    </rPh>
    <rPh sb="8" eb="9">
      <t>モリ</t>
    </rPh>
    <rPh sb="14" eb="17">
      <t>ヨウチエン</t>
    </rPh>
    <phoneticPr fontId="3"/>
  </si>
  <si>
    <t>ありすの国こども園</t>
    <rPh sb="4" eb="5">
      <t>クニ</t>
    </rPh>
    <rPh sb="8" eb="9">
      <t>エン</t>
    </rPh>
    <phoneticPr fontId="3"/>
  </si>
  <si>
    <t>蒲町こども園</t>
    <rPh sb="0" eb="2">
      <t>カバノマチ</t>
    </rPh>
    <rPh sb="5" eb="6">
      <t>エン</t>
    </rPh>
    <phoneticPr fontId="3"/>
  </si>
  <si>
    <t>河原町すいせんこども園　</t>
    <rPh sb="0" eb="3">
      <t>カワラマチ</t>
    </rPh>
    <rPh sb="10" eb="11">
      <t>エン</t>
    </rPh>
    <phoneticPr fontId="3"/>
  </si>
  <si>
    <t>幼保連携型認定こども園　仙台保育園</t>
    <rPh sb="0" eb="7">
      <t>ヨウホレンケイガタニンテイ</t>
    </rPh>
    <rPh sb="10" eb="11">
      <t>エン</t>
    </rPh>
    <rPh sb="12" eb="14">
      <t>センダイ</t>
    </rPh>
    <rPh sb="14" eb="17">
      <t>ホイクエン</t>
    </rPh>
    <phoneticPr fontId="3"/>
  </si>
  <si>
    <t>認定こども園くり幼稚園・くりっこ保育園</t>
    <rPh sb="0" eb="2">
      <t>ニンテイ</t>
    </rPh>
    <rPh sb="5" eb="6">
      <t>エン</t>
    </rPh>
    <rPh sb="8" eb="11">
      <t>ヨウチエン</t>
    </rPh>
    <rPh sb="16" eb="19">
      <t>ホイクエン</t>
    </rPh>
    <phoneticPr fontId="3"/>
  </si>
  <si>
    <t>認定向山こども園</t>
    <rPh sb="0" eb="2">
      <t>ニンテイ</t>
    </rPh>
    <rPh sb="2" eb="4">
      <t>ムカイヤマ</t>
    </rPh>
    <rPh sb="7" eb="8">
      <t>エン</t>
    </rPh>
    <phoneticPr fontId="3"/>
  </si>
  <si>
    <t>ゆりかご認定こども園</t>
    <rPh sb="4" eb="6">
      <t>ニンテイ</t>
    </rPh>
    <rPh sb="9" eb="10">
      <t>エン</t>
    </rPh>
    <phoneticPr fontId="3"/>
  </si>
  <si>
    <t>西多賀チェリーこども園　</t>
    <rPh sb="0" eb="3">
      <t>ニシタガ</t>
    </rPh>
    <rPh sb="10" eb="11">
      <t>エン</t>
    </rPh>
    <phoneticPr fontId="3"/>
  </si>
  <si>
    <t>太子堂すいせんこども園　</t>
    <rPh sb="0" eb="3">
      <t>タイシドウ</t>
    </rPh>
    <rPh sb="10" eb="11">
      <t>エン</t>
    </rPh>
    <phoneticPr fontId="3"/>
  </si>
  <si>
    <t>太白すぎのここども園　</t>
    <rPh sb="0" eb="2">
      <t>タイハク</t>
    </rPh>
    <rPh sb="9" eb="10">
      <t>エン</t>
    </rPh>
    <phoneticPr fontId="3"/>
  </si>
  <si>
    <t>バンビの森こども園　</t>
    <rPh sb="4" eb="5">
      <t>モリ</t>
    </rPh>
    <rPh sb="8" eb="9">
      <t>エン</t>
    </rPh>
    <phoneticPr fontId="3"/>
  </si>
  <si>
    <t>大野田すぎのここども園</t>
    <rPh sb="0" eb="3">
      <t>オオノダ</t>
    </rPh>
    <rPh sb="10" eb="11">
      <t>エン</t>
    </rPh>
    <phoneticPr fontId="3"/>
  </si>
  <si>
    <t>泉第2チェリーこども園</t>
    <rPh sb="0" eb="1">
      <t>イズミ</t>
    </rPh>
    <rPh sb="1" eb="2">
      <t>ダイ</t>
    </rPh>
    <rPh sb="10" eb="11">
      <t>エン</t>
    </rPh>
    <phoneticPr fontId="3"/>
  </si>
  <si>
    <t>認定こども園　やかまし村　</t>
    <rPh sb="0" eb="2">
      <t>ニンテイ</t>
    </rPh>
    <rPh sb="5" eb="6">
      <t>エン</t>
    </rPh>
    <rPh sb="11" eb="12">
      <t>ムラ</t>
    </rPh>
    <phoneticPr fontId="3"/>
  </si>
  <si>
    <r>
      <t>泉チェリーこども園</t>
    </r>
    <r>
      <rPr>
        <b/>
        <sz val="11"/>
        <rFont val="HGPｺﾞｼｯｸM"/>
        <family val="3"/>
        <charset val="128"/>
      </rPr>
      <t>　</t>
    </r>
    <rPh sb="0" eb="1">
      <t>イズミ</t>
    </rPh>
    <rPh sb="8" eb="9">
      <t>エン</t>
    </rPh>
    <phoneticPr fontId="3"/>
  </si>
  <si>
    <t>寺岡すいせんこども園　</t>
    <rPh sb="0" eb="2">
      <t>テラオカ</t>
    </rPh>
    <rPh sb="9" eb="10">
      <t>エン</t>
    </rPh>
    <phoneticPr fontId="3"/>
  </si>
  <si>
    <t>幼保連携型認定こども園　高森サーラこども園　</t>
    <rPh sb="0" eb="2">
      <t>ヨウホ</t>
    </rPh>
    <rPh sb="2" eb="7">
      <t>レンケイガタニンテイ</t>
    </rPh>
    <rPh sb="10" eb="11">
      <t>エン</t>
    </rPh>
    <rPh sb="12" eb="14">
      <t>タカモリ</t>
    </rPh>
    <rPh sb="20" eb="21">
      <t>エン</t>
    </rPh>
    <phoneticPr fontId="3"/>
  </si>
  <si>
    <t>栗生あおばこども園</t>
    <rPh sb="0" eb="2">
      <t>クリュウ</t>
    </rPh>
    <rPh sb="8" eb="9">
      <t>エン</t>
    </rPh>
    <phoneticPr fontId="3"/>
  </si>
  <si>
    <t>幼稚園型認定こども園</t>
    <rPh sb="0" eb="3">
      <t>ヨウチエン</t>
    </rPh>
    <rPh sb="3" eb="4">
      <t>ガタ</t>
    </rPh>
    <rPh sb="4" eb="6">
      <t>ニンテイ</t>
    </rPh>
    <rPh sb="9" eb="10">
      <t>エン</t>
    </rPh>
    <phoneticPr fontId="12"/>
  </si>
  <si>
    <t>認定こども園　仙台YMCA幼稚園</t>
    <rPh sb="0" eb="2">
      <t>ニンテイ</t>
    </rPh>
    <rPh sb="5" eb="6">
      <t>エン</t>
    </rPh>
    <rPh sb="7" eb="9">
      <t>センダイ</t>
    </rPh>
    <rPh sb="13" eb="16">
      <t>ヨウチエン</t>
    </rPh>
    <phoneticPr fontId="3"/>
  </si>
  <si>
    <t>認定こども園　旭ケ丘幼稚園</t>
    <rPh sb="0" eb="2">
      <t>ニンテイ</t>
    </rPh>
    <rPh sb="5" eb="6">
      <t>エン</t>
    </rPh>
    <rPh sb="7" eb="8">
      <t>アサヒ</t>
    </rPh>
    <rPh sb="9" eb="10">
      <t>オカ</t>
    </rPh>
    <rPh sb="10" eb="13">
      <t>ヨウチエン</t>
    </rPh>
    <phoneticPr fontId="3"/>
  </si>
  <si>
    <t>認定こども園　若竹幼稚園</t>
    <rPh sb="0" eb="2">
      <t>ニンテイ</t>
    </rPh>
    <rPh sb="5" eb="6">
      <t>エン</t>
    </rPh>
    <rPh sb="7" eb="9">
      <t>ワカタケ</t>
    </rPh>
    <rPh sb="9" eb="12">
      <t>ヨウチエン</t>
    </rPh>
    <phoneticPr fontId="3"/>
  </si>
  <si>
    <t>泉第二幼稚園</t>
    <rPh sb="0" eb="1">
      <t>イズミ</t>
    </rPh>
    <rPh sb="1" eb="3">
      <t>ダイニ</t>
    </rPh>
    <rPh sb="3" eb="6">
      <t>ヨウチエン</t>
    </rPh>
    <phoneticPr fontId="3"/>
  </si>
  <si>
    <t>友愛幼稚園</t>
    <rPh sb="0" eb="2">
      <t>ユウアイ</t>
    </rPh>
    <rPh sb="2" eb="5">
      <t>ヨウチエン</t>
    </rPh>
    <phoneticPr fontId="3"/>
  </si>
  <si>
    <t>保育所型認定こども園</t>
    <rPh sb="0" eb="2">
      <t>ホイク</t>
    </rPh>
    <rPh sb="2" eb="3">
      <t>ショ</t>
    </rPh>
    <rPh sb="3" eb="4">
      <t>ガタ</t>
    </rPh>
    <rPh sb="4" eb="6">
      <t>ニンテイ</t>
    </rPh>
    <rPh sb="9" eb="10">
      <t>エン</t>
    </rPh>
    <phoneticPr fontId="12"/>
  </si>
  <si>
    <t>ますえの森どうわこども園　</t>
    <rPh sb="4" eb="5">
      <t>モリ</t>
    </rPh>
    <rPh sb="11" eb="12">
      <t>エン</t>
    </rPh>
    <phoneticPr fontId="3"/>
  </si>
  <si>
    <t>六丁の目マザーグースこども園</t>
    <rPh sb="0" eb="2">
      <t>ロクチョウ</t>
    </rPh>
    <rPh sb="3" eb="4">
      <t>メ</t>
    </rPh>
    <rPh sb="13" eb="14">
      <t>エン</t>
    </rPh>
    <phoneticPr fontId="3"/>
  </si>
  <si>
    <t>髙橋　加奈</t>
    <rPh sb="0" eb="2">
      <t>タカハシ</t>
    </rPh>
    <rPh sb="3" eb="5">
      <t>カナ</t>
    </rPh>
    <phoneticPr fontId="34"/>
  </si>
  <si>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2"/>
  </si>
  <si>
    <t>小規模Ａ型　青葉区</t>
    <rPh sb="0" eb="3">
      <t>ショウキボ</t>
    </rPh>
    <rPh sb="4" eb="5">
      <t>ガタ</t>
    </rPh>
    <rPh sb="6" eb="9">
      <t>アオバク</t>
    </rPh>
    <phoneticPr fontId="12"/>
  </si>
  <si>
    <t>小規模Ａ型　宮城野区</t>
    <rPh sb="0" eb="3">
      <t>ショウキボ</t>
    </rPh>
    <rPh sb="4" eb="5">
      <t>ガタ</t>
    </rPh>
    <rPh sb="6" eb="10">
      <t>ミヤギノク</t>
    </rPh>
    <phoneticPr fontId="12"/>
  </si>
  <si>
    <t>小規模Ａ型　太白区</t>
    <rPh sb="0" eb="3">
      <t>ショウキボ</t>
    </rPh>
    <rPh sb="4" eb="5">
      <t>ガタ</t>
    </rPh>
    <rPh sb="6" eb="9">
      <t>タイハクク</t>
    </rPh>
    <phoneticPr fontId="12"/>
  </si>
  <si>
    <t>小規模Ｂ型</t>
    <rPh sb="0" eb="3">
      <t>ショウキボ</t>
    </rPh>
    <rPh sb="4" eb="5">
      <t>ガタ</t>
    </rPh>
    <phoneticPr fontId="12"/>
  </si>
  <si>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</si>
  <si>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</si>
  <si>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</si>
  <si>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</si>
  <si>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</si>
  <si>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</si>
  <si>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</si>
  <si>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</si>
  <si>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ふれあい保育園</t>
  </si>
  <si>
    <t>ちゃいるどらんど岩切駅前保育園</t>
  </si>
  <si>
    <t>バンビのおうち保育園</t>
  </si>
  <si>
    <t>おひさま原っぱ保育園</t>
  </si>
  <si>
    <t>保育園れいんぼーなーさりー原ノ町館1</t>
  </si>
  <si>
    <t>アテナ保育園</t>
  </si>
  <si>
    <t>ぽっかぽか彩保育園</t>
    <phoneticPr fontId="12"/>
  </si>
  <si>
    <t>おうち保育園木町どおり</t>
  </si>
  <si>
    <t>保育園れいんぼーなーさりー原ノ町館2</t>
  </si>
  <si>
    <t>砂押こころ保育園</t>
  </si>
  <si>
    <t>KIDs-Kan</t>
    <phoneticPr fontId="12"/>
  </si>
  <si>
    <t>小規模保育事業所ココカラ荒巻</t>
  </si>
  <si>
    <t>時のかけはし保育園</t>
  </si>
  <si>
    <t>みのり保育園</t>
  </si>
  <si>
    <t>かみすぎさくら保育園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</si>
  <si>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</si>
  <si>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</si>
  <si>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</si>
  <si>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</si>
  <si>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</si>
  <si>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</si>
  <si>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</si>
  <si>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</si>
  <si>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</si>
  <si>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ぶんぶん保育園二日町園</t>
    <rPh sb="7" eb="11">
      <t>フツカマチエン</t>
    </rPh>
    <phoneticPr fontId="12"/>
  </si>
  <si>
    <t>富沢こころ保育園</t>
  </si>
  <si>
    <t>パパママ保育園</t>
  </si>
  <si>
    <t>新田ナーサリー</t>
  </si>
  <si>
    <t>大野田こころ保育園</t>
  </si>
  <si>
    <t>愛子つぼみ保育園</t>
  </si>
  <si>
    <t>青葉・杜のみらい保育園</t>
  </si>
  <si>
    <t>ハピネス保育園中野栄</t>
    <rPh sb="4" eb="7">
      <t>ホイクエン</t>
    </rPh>
    <rPh sb="7" eb="10">
      <t>ナカノサカエ</t>
    </rPh>
    <phoneticPr fontId="12"/>
  </si>
  <si>
    <t>恵和町いちにいさん保育園</t>
  </si>
  <si>
    <t>共同保育所ちろりん村</t>
  </si>
  <si>
    <t>苦竹ナーサリー</t>
    <rPh sb="0" eb="2">
      <t>ニガタケ</t>
    </rPh>
    <phoneticPr fontId="12"/>
  </si>
  <si>
    <t>りありのきっず仙台</t>
  </si>
  <si>
    <t>きまちこころ保育園</t>
  </si>
  <si>
    <t>小規模Ａ型　若林区</t>
    <rPh sb="0" eb="3">
      <t>ショウキボ</t>
    </rPh>
    <rPh sb="4" eb="5">
      <t>ガタ</t>
    </rPh>
    <rPh sb="6" eb="9">
      <t>ワカバヤシク</t>
    </rPh>
    <phoneticPr fontId="12"/>
  </si>
  <si>
    <t>キッズフィールド富沢園</t>
  </si>
  <si>
    <t>こどもの家エミール</t>
  </si>
  <si>
    <t>もりのなかま保育園南大野田園</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</si>
  <si>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</si>
  <si>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</si>
  <si>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</si>
  <si>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</si>
  <si>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2"/>
  </si>
  <si>
    <t>さくらっこ保育園</t>
  </si>
  <si>
    <t>ちゃいるどらんど六丁の目保育園</t>
  </si>
  <si>
    <t>吉田　一美・皆川　舞</t>
    <rPh sb="0" eb="2">
      <t>ヨシダ</t>
    </rPh>
    <rPh sb="3" eb="5">
      <t>ヒトミ</t>
    </rPh>
    <rPh sb="6" eb="8">
      <t>ミナカワ</t>
    </rPh>
    <rPh sb="9" eb="10">
      <t>マイ</t>
    </rPh>
    <phoneticPr fontId="34"/>
  </si>
  <si>
    <t>ピーターパン東勝山</t>
  </si>
  <si>
    <t>すまいる新寺保育園</t>
  </si>
  <si>
    <t>サン・キッズ保育園</t>
  </si>
  <si>
    <t>たっこの家</t>
  </si>
  <si>
    <t>ろりぽっぷ小規模保育園おほしさま館</t>
  </si>
  <si>
    <t>ぷりえ～る保育園2</t>
  </si>
  <si>
    <t>カール高松ナーサリー</t>
  </si>
  <si>
    <t>アートチャイルドケア仙台泉中央</t>
  </si>
  <si>
    <t>バイリンガル保育園なないろの里</t>
  </si>
  <si>
    <t>リコリコ保育園</t>
  </si>
  <si>
    <t>ぶんぶん保育園小田原園</t>
    <rPh sb="7" eb="10">
      <t>オダワラ</t>
    </rPh>
    <rPh sb="10" eb="11">
      <t>エン</t>
    </rPh>
    <phoneticPr fontId="12"/>
  </si>
  <si>
    <t>空飛ぶくぢら保育所</t>
  </si>
  <si>
    <t>ハピネス保育園南光台東</t>
  </si>
  <si>
    <t>ろりぽっぷ第2小規模保育園おひさま館</t>
  </si>
  <si>
    <t>ピーターパン北中山</t>
  </si>
  <si>
    <t>グレース保育園</t>
  </si>
  <si>
    <t>泉中央さんさん保育室</t>
  </si>
  <si>
    <t>六丁の目保育園中町園</t>
  </si>
  <si>
    <t>みなみの光保育園</t>
  </si>
  <si>
    <t>アスイク保育園　薬師堂前</t>
  </si>
  <si>
    <t>ミッキー小規模保育園</t>
  </si>
  <si>
    <t>六郷保育園</t>
    <rPh sb="0" eb="2">
      <t>ロクゴウ</t>
    </rPh>
    <rPh sb="2" eb="5">
      <t>ホイクエン</t>
    </rPh>
    <phoneticPr fontId="12"/>
  </si>
  <si>
    <t>第2紫山いちにいさん保育園</t>
    <phoneticPr fontId="12"/>
  </si>
  <si>
    <t>幼稚園</t>
    <rPh sb="0" eb="3">
      <t>ヨウチエン</t>
    </rPh>
    <phoneticPr fontId="12"/>
  </si>
  <si>
    <t>聖クリストファ幼稚園</t>
    <phoneticPr fontId="1"/>
  </si>
  <si>
    <t>仙台バプテスト教会幼稚園</t>
    <phoneticPr fontId="1"/>
  </si>
  <si>
    <t>しらとり幼稚園</t>
    <phoneticPr fontId="1"/>
  </si>
  <si>
    <t>ふくむろ幼稚園</t>
    <phoneticPr fontId="1"/>
  </si>
  <si>
    <t>上田子幼稚園</t>
    <phoneticPr fontId="1"/>
  </si>
  <si>
    <t>りありのきっず青葉</t>
    <rPh sb="7" eb="9">
      <t>アオバ</t>
    </rPh>
    <phoneticPr fontId="21"/>
  </si>
  <si>
    <t>はなぶさ幼稚園</t>
    <phoneticPr fontId="1"/>
  </si>
  <si>
    <t>エコールノワール幼稚園</t>
    <phoneticPr fontId="1"/>
  </si>
  <si>
    <t>やまと幼稚園</t>
    <phoneticPr fontId="1"/>
  </si>
  <si>
    <t>小さき花幼稚園</t>
    <phoneticPr fontId="1"/>
  </si>
  <si>
    <t>七郷幼稚園</t>
    <rPh sb="0" eb="1">
      <t>シチ</t>
    </rPh>
    <rPh sb="1" eb="2">
      <t>ゴウ</t>
    </rPh>
    <rPh sb="2" eb="5">
      <t>ヨウチエン</t>
    </rPh>
    <phoneticPr fontId="1"/>
  </si>
  <si>
    <t>若林幼稚園</t>
    <rPh sb="0" eb="2">
      <t>ワカバヤシ</t>
    </rPh>
    <rPh sb="2" eb="5">
      <t>ヨウチエン</t>
    </rPh>
    <phoneticPr fontId="1"/>
  </si>
  <si>
    <t>古城幼稚園</t>
    <rPh sb="0" eb="2">
      <t>フルジロ</t>
    </rPh>
    <rPh sb="2" eb="5">
      <t>ヨウチエン</t>
    </rPh>
    <phoneticPr fontId="1"/>
  </si>
  <si>
    <t>聖ルカ幼稚園</t>
    <phoneticPr fontId="1"/>
  </si>
  <si>
    <t>太陽幼稚園</t>
    <phoneticPr fontId="1"/>
  </si>
  <si>
    <t>中田幼稚園</t>
    <phoneticPr fontId="1"/>
  </si>
  <si>
    <t>八木山カトリック幼稚園</t>
    <phoneticPr fontId="1"/>
  </si>
  <si>
    <t>施設類型</t>
    <rPh sb="0" eb="2">
      <t>シセツ</t>
    </rPh>
    <rPh sb="2" eb="4">
      <t>ルイケイ</t>
    </rPh>
    <phoneticPr fontId="5"/>
  </si>
  <si>
    <t>定員数</t>
    <rPh sb="0" eb="2">
      <t>テイイン</t>
    </rPh>
    <rPh sb="2" eb="3">
      <t>スウ</t>
    </rPh>
    <phoneticPr fontId="3"/>
  </si>
  <si>
    <t>保育所</t>
    <rPh sb="0" eb="2">
      <t>ホイク</t>
    </rPh>
    <rPh sb="2" eb="3">
      <t>ショ</t>
    </rPh>
    <phoneticPr fontId="45"/>
  </si>
  <si>
    <t>株式会社マザーズえりあサービス　マザーズ・ばんすい保育園</t>
    <rPh sb="25" eb="28">
      <t>ホイクエン</t>
    </rPh>
    <phoneticPr fontId="2"/>
  </si>
  <si>
    <t>東京都中央区日本橋浜町２－４４－４</t>
  </si>
  <si>
    <t>仙台市青葉区中山２－１７－１　</t>
  </si>
  <si>
    <t>仙台市青葉区通町一丁目４－１</t>
  </si>
  <si>
    <t>株式会社マザーズえりあサービス　マザーズ・エスパル保育園</t>
  </si>
  <si>
    <t>仙台市若林区卸町３－１－４　</t>
    <rPh sb="6" eb="7">
      <t>オロシ</t>
    </rPh>
    <rPh sb="7" eb="8">
      <t>マチ</t>
    </rPh>
    <phoneticPr fontId="2"/>
  </si>
  <si>
    <t>仙台らぴあ保育園</t>
    <rPh sb="0" eb="2">
      <t>センダイ</t>
    </rPh>
    <rPh sb="5" eb="8">
      <t>ホイクエン</t>
    </rPh>
    <phoneticPr fontId="56"/>
  </si>
  <si>
    <t>綾君株式会社</t>
  </si>
  <si>
    <t>中山保育園</t>
    <rPh sb="0" eb="2">
      <t>ナカヤマ</t>
    </rPh>
    <rPh sb="2" eb="4">
      <t>ホイク</t>
    </rPh>
    <rPh sb="4" eb="5">
      <t>エン</t>
    </rPh>
    <phoneticPr fontId="45"/>
  </si>
  <si>
    <t>社会福祉法人仙台ＹＭＣＡ福祉会</t>
  </si>
  <si>
    <t>愛知県名古屋市東区葵３－１５－３１</t>
  </si>
  <si>
    <t>株式会社タスク・フォースミテラ</t>
  </si>
  <si>
    <t>仙台市太白区茂庭台２－１５－２５</t>
  </si>
  <si>
    <t>社会福祉法人あおば厚生福祉会</t>
  </si>
  <si>
    <t>富沢アリス保育園</t>
    <rPh sb="0" eb="2">
      <t>トミザワ</t>
    </rPh>
    <rPh sb="5" eb="8">
      <t>ホイクエン</t>
    </rPh>
    <phoneticPr fontId="20"/>
  </si>
  <si>
    <t>仙台市太白区富沢南２－１０－２</t>
    <rPh sb="6" eb="9">
      <t>トミサワミナミ</t>
    </rPh>
    <phoneticPr fontId="57"/>
  </si>
  <si>
    <t>株式会社アリスカンパニー</t>
    <rPh sb="0" eb="4">
      <t>カブシキガイシャ</t>
    </rPh>
    <phoneticPr fontId="57"/>
  </si>
  <si>
    <t>あすと長町こぶたの城保育園</t>
    <rPh sb="3" eb="5">
      <t>ナガマチ</t>
    </rPh>
    <rPh sb="9" eb="10">
      <t>シロ</t>
    </rPh>
    <rPh sb="10" eb="13">
      <t>ホイクエン</t>
    </rPh>
    <phoneticPr fontId="56"/>
  </si>
  <si>
    <t>あすと長町めぐみ保育園</t>
    <rPh sb="3" eb="5">
      <t>ナガマチ</t>
    </rPh>
    <rPh sb="8" eb="11">
      <t>ホイクエン</t>
    </rPh>
    <phoneticPr fontId="56"/>
  </si>
  <si>
    <t>宮城県名取市愛の杜１－２－１０</t>
  </si>
  <si>
    <t>埼玉県飯能市永田５２７－２</t>
  </si>
  <si>
    <t>社会福祉法人埼玉現成会</t>
  </si>
  <si>
    <t>仙台市宮城野区扇町５－３－３８</t>
  </si>
  <si>
    <t>株式会社JCIきっず</t>
  </si>
  <si>
    <t>YMCA長町保育園</t>
    <rPh sb="4" eb="6">
      <t>ナガマチ</t>
    </rPh>
    <rPh sb="6" eb="9">
      <t>ホイクエン</t>
    </rPh>
    <phoneticPr fontId="45"/>
  </si>
  <si>
    <t>02144</t>
  </si>
  <si>
    <t>ぷらざ保育園長町</t>
    <rPh sb="3" eb="6">
      <t>ホイクエン</t>
    </rPh>
    <rPh sb="6" eb="8">
      <t>ナガマチ</t>
    </rPh>
    <phoneticPr fontId="45"/>
  </si>
  <si>
    <t>仙台市若林区土樋１０４</t>
    <rPh sb="0" eb="3">
      <t>センダイシ</t>
    </rPh>
    <rPh sb="3" eb="6">
      <t>ワカバヤシク</t>
    </rPh>
    <rPh sb="6" eb="8">
      <t>ツチトイ</t>
    </rPh>
    <phoneticPr fontId="2"/>
  </si>
  <si>
    <t>株式会社仙台進学プラザ</t>
    <rPh sb="0" eb="4">
      <t>カブシキガイシャ</t>
    </rPh>
    <rPh sb="6" eb="8">
      <t>シンガク</t>
    </rPh>
    <phoneticPr fontId="2"/>
  </si>
  <si>
    <t>02155</t>
  </si>
  <si>
    <t>保育所</t>
    <rPh sb="0" eb="2">
      <t>ホイク</t>
    </rPh>
    <rPh sb="2" eb="3">
      <t>ショ</t>
    </rPh>
    <phoneticPr fontId="48"/>
  </si>
  <si>
    <t>NOVAインターナショナルスクール八木山校</t>
    <rPh sb="17" eb="20">
      <t>ヤギヤマ</t>
    </rPh>
    <rPh sb="20" eb="21">
      <t>コウ</t>
    </rPh>
    <phoneticPr fontId="48"/>
  </si>
  <si>
    <t>愛知県名古屋市中区大須４－１－２１　NOVAビル４・９階</t>
    <rPh sb="7" eb="9">
      <t>ナカク</t>
    </rPh>
    <rPh sb="9" eb="11">
      <t>オオス</t>
    </rPh>
    <rPh sb="27" eb="28">
      <t>カイ</t>
    </rPh>
    <phoneticPr fontId="45"/>
  </si>
  <si>
    <t>株式会社NOVA</t>
    <rPh sb="0" eb="4">
      <t>カブシキガイシャ</t>
    </rPh>
    <phoneticPr fontId="45"/>
  </si>
  <si>
    <t>ろりぽっぷ出花園</t>
  </si>
  <si>
    <t>岩切たんぽぽ保育園</t>
    <rPh sb="0" eb="2">
      <t>イワキリ</t>
    </rPh>
    <phoneticPr fontId="58"/>
  </si>
  <si>
    <t>つばめ保育園</t>
    <rPh sb="3" eb="6">
      <t>ホイクエン</t>
    </rPh>
    <phoneticPr fontId="45"/>
  </si>
  <si>
    <t>宮城県石巻市大街道西２－７－４７</t>
  </si>
  <si>
    <t>榴岡なないろ保育園</t>
    <rPh sb="0" eb="2">
      <t>ツツジガオカ</t>
    </rPh>
    <rPh sb="6" eb="9">
      <t>ホイクエン</t>
    </rPh>
    <phoneticPr fontId="45"/>
  </si>
  <si>
    <t>03145</t>
  </si>
  <si>
    <t>鶴ケ谷はぐくみ保育園</t>
    <rPh sb="0" eb="3">
      <t>ツルガヤ</t>
    </rPh>
    <phoneticPr fontId="2"/>
  </si>
  <si>
    <t>株式会社ＮＯＺＯＭＩ</t>
  </si>
  <si>
    <t>仙台市若林区東八番丁１８３</t>
  </si>
  <si>
    <t>株式会社ビック・ママ</t>
  </si>
  <si>
    <t>株式会社いちにいさん</t>
  </si>
  <si>
    <t>南光台すいせん保育所</t>
    <rPh sb="0" eb="3">
      <t>ナンコウダイ</t>
    </rPh>
    <rPh sb="7" eb="9">
      <t>ホイク</t>
    </rPh>
    <rPh sb="9" eb="10">
      <t>ショ</t>
    </rPh>
    <phoneticPr fontId="45"/>
  </si>
  <si>
    <t>やまとみらい南光台東保育園</t>
    <rPh sb="6" eb="9">
      <t>ナンコウダイ</t>
    </rPh>
    <rPh sb="9" eb="10">
      <t>ヒガシ</t>
    </rPh>
    <rPh sb="10" eb="13">
      <t>ホイクエン</t>
    </rPh>
    <phoneticPr fontId="45"/>
  </si>
  <si>
    <t>仙台市泉区上谷刈字向原３－３０</t>
  </si>
  <si>
    <t>社会福祉法人やまとみらい福祉会</t>
  </si>
  <si>
    <t>向陽台はるかぜ保育園</t>
    <rPh sb="0" eb="3">
      <t>コウヨウダイ</t>
    </rPh>
    <rPh sb="7" eb="10">
      <t>ホイクエン</t>
    </rPh>
    <phoneticPr fontId="45"/>
  </si>
  <si>
    <t>川前ぱれっと保育園</t>
    <rPh sb="0" eb="2">
      <t>カワマエ</t>
    </rPh>
    <rPh sb="6" eb="9">
      <t>ホイクエン</t>
    </rPh>
    <phoneticPr fontId="45"/>
  </si>
  <si>
    <t>06114</t>
  </si>
  <si>
    <t>南吉成すぎのこ保育園</t>
    <rPh sb="0" eb="1">
      <t>ミナミ</t>
    </rPh>
    <rPh sb="1" eb="3">
      <t>ヨシナリ</t>
    </rPh>
    <phoneticPr fontId="2"/>
  </si>
  <si>
    <t>11117</t>
    <phoneticPr fontId="1"/>
  </si>
  <si>
    <t>幼稚園</t>
    <rPh sb="0" eb="3">
      <t>ヨウチエン</t>
    </rPh>
    <phoneticPr fontId="59"/>
  </si>
  <si>
    <t>聖クリストファ幼稚園</t>
  </si>
  <si>
    <t>仙台市青葉区小松島三丁目1-77</t>
    <rPh sb="0" eb="3">
      <t>センダイシ</t>
    </rPh>
    <rPh sb="3" eb="6">
      <t>アオバク</t>
    </rPh>
    <rPh sb="6" eb="9">
      <t>コマツシマ</t>
    </rPh>
    <rPh sb="9" eb="12">
      <t>サンチョウメ</t>
    </rPh>
    <phoneticPr fontId="45"/>
  </si>
  <si>
    <t>学校法人　聖公会青葉学園</t>
    <rPh sb="0" eb="2">
      <t>ガッコウ</t>
    </rPh>
    <rPh sb="2" eb="4">
      <t>ホウジン</t>
    </rPh>
    <rPh sb="5" eb="8">
      <t>セイコウカイ</t>
    </rPh>
    <rPh sb="8" eb="10">
      <t>アオバ</t>
    </rPh>
    <rPh sb="10" eb="12">
      <t>ガクエン</t>
    </rPh>
    <phoneticPr fontId="45"/>
  </si>
  <si>
    <t>11122</t>
    <phoneticPr fontId="1"/>
  </si>
  <si>
    <t>仙台バプテスト教会幼稚園</t>
  </si>
  <si>
    <t>仙台市青葉区木町通二丁目1-5</t>
    <rPh sb="0" eb="3">
      <t>センダイシ</t>
    </rPh>
    <rPh sb="3" eb="6">
      <t>アオバク</t>
    </rPh>
    <rPh sb="6" eb="8">
      <t>キマチ</t>
    </rPh>
    <rPh sb="8" eb="9">
      <t>トオ</t>
    </rPh>
    <rPh sb="9" eb="12">
      <t>ニチョウメ</t>
    </rPh>
    <phoneticPr fontId="45"/>
  </si>
  <si>
    <t>宗教法人　日本バプテスト仙台基督教会</t>
    <rPh sb="0" eb="2">
      <t>シュウキョウ</t>
    </rPh>
    <rPh sb="2" eb="4">
      <t>ホウジン</t>
    </rPh>
    <rPh sb="5" eb="7">
      <t>ニホン</t>
    </rPh>
    <rPh sb="12" eb="14">
      <t>センダイ</t>
    </rPh>
    <rPh sb="14" eb="16">
      <t>キリスト</t>
    </rPh>
    <rPh sb="16" eb="18">
      <t>キョウカイ</t>
    </rPh>
    <phoneticPr fontId="45"/>
  </si>
  <si>
    <t>11209</t>
    <phoneticPr fontId="1"/>
  </si>
  <si>
    <t>しらとり幼稚園</t>
  </si>
  <si>
    <t>仙台市宮城野区白鳥二丁目11-24</t>
    <rPh sb="0" eb="3">
      <t>センダイシ</t>
    </rPh>
    <rPh sb="3" eb="7">
      <t>ミヤギノク</t>
    </rPh>
    <rPh sb="7" eb="9">
      <t>シラトリ</t>
    </rPh>
    <rPh sb="9" eb="12">
      <t>ニチョウメ</t>
    </rPh>
    <phoneticPr fontId="45"/>
  </si>
  <si>
    <t>学校法人　蒲生学園</t>
    <rPh sb="0" eb="2">
      <t>ガッコウ</t>
    </rPh>
    <rPh sb="2" eb="4">
      <t>ホウジン</t>
    </rPh>
    <rPh sb="5" eb="7">
      <t>ガモウ</t>
    </rPh>
    <rPh sb="7" eb="9">
      <t>ガクエン</t>
    </rPh>
    <phoneticPr fontId="45"/>
  </si>
  <si>
    <t>11222</t>
    <phoneticPr fontId="1"/>
  </si>
  <si>
    <t>ふくむろ幼稚園</t>
  </si>
  <si>
    <t>仙台市宮城野区福室五丁目11-30</t>
    <rPh sb="0" eb="3">
      <t>センダイシ</t>
    </rPh>
    <rPh sb="3" eb="7">
      <t>ミヤギノク</t>
    </rPh>
    <rPh sb="7" eb="9">
      <t>フクムロ</t>
    </rPh>
    <rPh sb="9" eb="10">
      <t>イ</t>
    </rPh>
    <rPh sb="10" eb="12">
      <t>チョウメ</t>
    </rPh>
    <phoneticPr fontId="45"/>
  </si>
  <si>
    <t>学校法人　西光寺学園</t>
    <rPh sb="0" eb="2">
      <t>ガッコウ</t>
    </rPh>
    <rPh sb="2" eb="4">
      <t>ホウジン</t>
    </rPh>
    <rPh sb="5" eb="8">
      <t>サイコウジ</t>
    </rPh>
    <rPh sb="8" eb="10">
      <t>ガクエン</t>
    </rPh>
    <phoneticPr fontId="45"/>
  </si>
  <si>
    <t>11224</t>
    <phoneticPr fontId="1"/>
  </si>
  <si>
    <t>上田子幼稚園</t>
  </si>
  <si>
    <t>仙台市宮城野区田子3-13-36</t>
    <rPh sb="0" eb="3">
      <t>センダイシ</t>
    </rPh>
    <rPh sb="3" eb="7">
      <t>ミヤギノク</t>
    </rPh>
    <rPh sb="7" eb="9">
      <t>タゴ</t>
    </rPh>
    <phoneticPr fontId="45"/>
  </si>
  <si>
    <t>学校法人　庄司学園</t>
    <rPh sb="0" eb="2">
      <t>ガッコウ</t>
    </rPh>
    <rPh sb="2" eb="4">
      <t>ホウジン</t>
    </rPh>
    <rPh sb="5" eb="7">
      <t>ショウジ</t>
    </rPh>
    <rPh sb="7" eb="9">
      <t>ガクエン</t>
    </rPh>
    <phoneticPr fontId="45"/>
  </si>
  <si>
    <t>11225</t>
    <phoneticPr fontId="1"/>
  </si>
  <si>
    <t>はなぶさ幼稚園</t>
  </si>
  <si>
    <t>仙台市宮城野区小鶴1-9-20</t>
    <rPh sb="0" eb="3">
      <t>センダイシ</t>
    </rPh>
    <rPh sb="3" eb="7">
      <t>ミヤギノク</t>
    </rPh>
    <rPh sb="7" eb="9">
      <t>コヅル</t>
    </rPh>
    <phoneticPr fontId="45"/>
  </si>
  <si>
    <t>宗教法人　雲山寺</t>
    <rPh sb="0" eb="2">
      <t>シュウキョウ</t>
    </rPh>
    <rPh sb="2" eb="4">
      <t>ホウジン</t>
    </rPh>
    <rPh sb="5" eb="6">
      <t>ウン</t>
    </rPh>
    <rPh sb="6" eb="7">
      <t>ヤマ</t>
    </rPh>
    <rPh sb="7" eb="8">
      <t>テラ</t>
    </rPh>
    <phoneticPr fontId="45"/>
  </si>
  <si>
    <t>11301</t>
    <phoneticPr fontId="1"/>
  </si>
  <si>
    <t>エコールノワール幼稚園</t>
  </si>
  <si>
    <t>仙台市若林区大和町1-17-25</t>
    <rPh sb="0" eb="3">
      <t>センダイシ</t>
    </rPh>
    <rPh sb="3" eb="6">
      <t>ワカバヤシク</t>
    </rPh>
    <rPh sb="6" eb="8">
      <t>ヤマト</t>
    </rPh>
    <rPh sb="8" eb="9">
      <t>マチ</t>
    </rPh>
    <phoneticPr fontId="45"/>
  </si>
  <si>
    <t>11311</t>
    <phoneticPr fontId="1"/>
  </si>
  <si>
    <t>やまと幼稚園</t>
  </si>
  <si>
    <t>仙台市若林区大和町三丁目15-28</t>
    <rPh sb="0" eb="3">
      <t>センダイシ</t>
    </rPh>
    <rPh sb="3" eb="6">
      <t>ワカバヤシク</t>
    </rPh>
    <rPh sb="6" eb="8">
      <t>ヤマト</t>
    </rPh>
    <rPh sb="8" eb="9">
      <t>マチ</t>
    </rPh>
    <rPh sb="9" eb="12">
      <t>サンチョウメ</t>
    </rPh>
    <phoneticPr fontId="45"/>
  </si>
  <si>
    <t>11316</t>
    <phoneticPr fontId="1"/>
  </si>
  <si>
    <t>小さき花幼稚園</t>
  </si>
  <si>
    <t>仙台市若林区畳屋丁31</t>
    <rPh sb="0" eb="3">
      <t>センダイシ</t>
    </rPh>
    <rPh sb="3" eb="6">
      <t>ワカバヤシク</t>
    </rPh>
    <rPh sb="6" eb="8">
      <t>タタミヤ</t>
    </rPh>
    <rPh sb="8" eb="9">
      <t>チョウ</t>
    </rPh>
    <phoneticPr fontId="45"/>
  </si>
  <si>
    <t>学校法人　東北カトリック学園</t>
    <rPh sb="0" eb="2">
      <t>ガッコウ</t>
    </rPh>
    <rPh sb="2" eb="4">
      <t>ホウジン</t>
    </rPh>
    <rPh sb="5" eb="7">
      <t>トウホク</t>
    </rPh>
    <rPh sb="12" eb="14">
      <t>ガクエン</t>
    </rPh>
    <phoneticPr fontId="45"/>
  </si>
  <si>
    <t>11317</t>
    <phoneticPr fontId="1"/>
  </si>
  <si>
    <t>幼稚園</t>
    <rPh sb="0" eb="3">
      <t>ヨウチエン</t>
    </rPh>
    <phoneticPr fontId="48"/>
  </si>
  <si>
    <t>七郷幼稚園</t>
    <rPh sb="0" eb="1">
      <t>シチ</t>
    </rPh>
    <rPh sb="1" eb="2">
      <t>ゴウ</t>
    </rPh>
    <rPh sb="2" eb="5">
      <t>ヨ</t>
    </rPh>
    <phoneticPr fontId="48"/>
  </si>
  <si>
    <t>若林区荒井3丁目15番地の9</t>
    <rPh sb="6" eb="8">
      <t>チョウメ</t>
    </rPh>
    <rPh sb="10" eb="12">
      <t>バンチ</t>
    </rPh>
    <phoneticPr fontId="2"/>
  </si>
  <si>
    <t>学校法人　七郷学園</t>
    <rPh sb="0" eb="2">
      <t>ガッコウ</t>
    </rPh>
    <rPh sb="2" eb="4">
      <t>ホウジン</t>
    </rPh>
    <rPh sb="5" eb="6">
      <t>シチ</t>
    </rPh>
    <rPh sb="6" eb="7">
      <t>ゴウ</t>
    </rPh>
    <rPh sb="7" eb="9">
      <t>ガクエン</t>
    </rPh>
    <phoneticPr fontId="1"/>
  </si>
  <si>
    <t>11318</t>
    <phoneticPr fontId="1"/>
  </si>
  <si>
    <t>若林幼稚園</t>
    <rPh sb="0" eb="2">
      <t>ワカバヤシ</t>
    </rPh>
    <rPh sb="2" eb="5">
      <t>ヨ</t>
    </rPh>
    <phoneticPr fontId="48"/>
  </si>
  <si>
    <t>若林区若林4丁目1番24号</t>
  </si>
  <si>
    <t>学校法人　仙台佛教学園</t>
    <rPh sb="0" eb="2">
      <t>ガッコウ</t>
    </rPh>
    <rPh sb="2" eb="4">
      <t>ホウジン</t>
    </rPh>
    <phoneticPr fontId="1"/>
  </si>
  <si>
    <t>11319</t>
    <phoneticPr fontId="1"/>
  </si>
  <si>
    <t>古城幼稚園</t>
    <rPh sb="0" eb="1">
      <t>フル</t>
    </rPh>
    <rPh sb="1" eb="2">
      <t>シロ</t>
    </rPh>
    <rPh sb="2" eb="5">
      <t>ヨ</t>
    </rPh>
    <phoneticPr fontId="48"/>
  </si>
  <si>
    <t>若林区河原町2丁目2-7</t>
  </si>
  <si>
    <t>11406</t>
    <phoneticPr fontId="1"/>
  </si>
  <si>
    <t>聖ルカ幼稚園</t>
  </si>
  <si>
    <t>仙台市太白区八木山南3-3-4</t>
    <rPh sb="0" eb="3">
      <t>センダイシ</t>
    </rPh>
    <rPh sb="3" eb="6">
      <t>タイハクク</t>
    </rPh>
    <rPh sb="6" eb="10">
      <t>ヤギヤマミナミ</t>
    </rPh>
    <phoneticPr fontId="45"/>
  </si>
  <si>
    <t>学校法人　聖ルカ学園</t>
    <rPh sb="0" eb="2">
      <t>ガッコウ</t>
    </rPh>
    <rPh sb="2" eb="4">
      <t>ホウジン</t>
    </rPh>
    <rPh sb="5" eb="6">
      <t>セイ</t>
    </rPh>
    <rPh sb="8" eb="10">
      <t>ガクエン</t>
    </rPh>
    <phoneticPr fontId="45"/>
  </si>
  <si>
    <t>11408</t>
    <phoneticPr fontId="1"/>
  </si>
  <si>
    <t>太陽幼稚園</t>
  </si>
  <si>
    <t>仙台市太白区砂押南町1-10</t>
    <rPh sb="0" eb="3">
      <t>センダイシ</t>
    </rPh>
    <rPh sb="3" eb="6">
      <t>タイハクク</t>
    </rPh>
    <rPh sb="6" eb="8">
      <t>スナオシ</t>
    </rPh>
    <rPh sb="8" eb="9">
      <t>ミナミ</t>
    </rPh>
    <rPh sb="9" eb="10">
      <t>マチ</t>
    </rPh>
    <phoneticPr fontId="45"/>
  </si>
  <si>
    <t>11412</t>
    <phoneticPr fontId="1"/>
  </si>
  <si>
    <t>中田幼稚園</t>
  </si>
  <si>
    <t>仙台市太白区中田一丁目8-17</t>
    <rPh sb="0" eb="3">
      <t>センダイシ</t>
    </rPh>
    <rPh sb="3" eb="6">
      <t>タイハクク</t>
    </rPh>
    <rPh sb="6" eb="8">
      <t>ナカダ</t>
    </rPh>
    <rPh sb="8" eb="11">
      <t>イッチョウメ</t>
    </rPh>
    <phoneticPr fontId="45"/>
  </si>
  <si>
    <t>宗教法人　宝泉寺</t>
    <rPh sb="0" eb="2">
      <t>シュウキョウ</t>
    </rPh>
    <rPh sb="2" eb="4">
      <t>ホウジン</t>
    </rPh>
    <rPh sb="5" eb="6">
      <t>タカラ</t>
    </rPh>
    <rPh sb="6" eb="7">
      <t>イズミ</t>
    </rPh>
    <rPh sb="7" eb="8">
      <t>デラ</t>
    </rPh>
    <phoneticPr fontId="45"/>
  </si>
  <si>
    <t>11424</t>
    <phoneticPr fontId="1"/>
  </si>
  <si>
    <t>八木山カトリック幼稚園</t>
  </si>
  <si>
    <t>仙台市太白区松が丘44-1</t>
    <rPh sb="0" eb="3">
      <t>センダイシ</t>
    </rPh>
    <rPh sb="3" eb="6">
      <t>タイハクク</t>
    </rPh>
    <rPh sb="6" eb="7">
      <t>マツ</t>
    </rPh>
    <rPh sb="8" eb="9">
      <t>オカ</t>
    </rPh>
    <phoneticPr fontId="45"/>
  </si>
  <si>
    <t>小規模保育事業Ａ型</t>
  </si>
  <si>
    <t>仙台市青葉区柏木1丁目3-23</t>
    <rPh sb="0" eb="3">
      <t>センダイシ</t>
    </rPh>
    <rPh sb="3" eb="6">
      <t>アオバク</t>
    </rPh>
    <rPh sb="6" eb="8">
      <t>カシワギ</t>
    </rPh>
    <rPh sb="9" eb="11">
      <t>チョウメ</t>
    </rPh>
    <phoneticPr fontId="10"/>
  </si>
  <si>
    <t>株式会社　アドマイア</t>
    <rPh sb="0" eb="4">
      <t>カブシキガイシャ</t>
    </rPh>
    <phoneticPr fontId="17"/>
  </si>
  <si>
    <t>小規模保育事業Ａ型</t>
    <phoneticPr fontId="1"/>
  </si>
  <si>
    <t>株式会社　ニチイ学館</t>
    <rPh sb="8" eb="10">
      <t>ガッカン</t>
    </rPh>
    <phoneticPr fontId="17"/>
  </si>
  <si>
    <t>仙台市宮城野区鶴ケ谷6丁目9</t>
    <rPh sb="0" eb="3">
      <t>センダイシ</t>
    </rPh>
    <rPh sb="3" eb="7">
      <t>ミヤギノク</t>
    </rPh>
    <rPh sb="7" eb="8">
      <t>ツル</t>
    </rPh>
    <rPh sb="9" eb="10">
      <t>タニ</t>
    </rPh>
    <rPh sb="11" eb="13">
      <t>チョウメ</t>
    </rPh>
    <phoneticPr fontId="10"/>
  </si>
  <si>
    <t>学校法人　清野学園</t>
    <rPh sb="5" eb="7">
      <t>セイノ</t>
    </rPh>
    <rPh sb="7" eb="9">
      <t>ガクエン</t>
    </rPh>
    <phoneticPr fontId="17"/>
  </si>
  <si>
    <t>ＷＡＣまごころ保育園</t>
    <rPh sb="7" eb="10">
      <t>ホイクエン</t>
    </rPh>
    <phoneticPr fontId="60"/>
  </si>
  <si>
    <t>仙台市青葉区上杉1-16-4ｾﾝﾁｭﾘｰ青葉601</t>
    <rPh sb="0" eb="3">
      <t>センダイシ</t>
    </rPh>
    <rPh sb="3" eb="6">
      <t>アオバク</t>
    </rPh>
    <rPh sb="6" eb="8">
      <t>カミスギ</t>
    </rPh>
    <rPh sb="20" eb="22">
      <t>アオバ</t>
    </rPh>
    <phoneticPr fontId="10"/>
  </si>
  <si>
    <t>特定非営利活動法人　WACまごころサービスみやぎ</t>
    <rPh sb="0" eb="2">
      <t>トクテイ</t>
    </rPh>
    <rPh sb="2" eb="5">
      <t>ヒエイリ</t>
    </rPh>
    <rPh sb="5" eb="7">
      <t>カツドウ</t>
    </rPh>
    <rPh sb="7" eb="9">
      <t>ホウジン</t>
    </rPh>
    <phoneticPr fontId="17"/>
  </si>
  <si>
    <t>特定非営利活動法人　フローレンス</t>
    <rPh sb="0" eb="2">
      <t>トクテイ</t>
    </rPh>
    <rPh sb="2" eb="3">
      <t>ヒ</t>
    </rPh>
    <rPh sb="3" eb="5">
      <t>エイリ</t>
    </rPh>
    <rPh sb="5" eb="7">
      <t>カツドウ</t>
    </rPh>
    <rPh sb="7" eb="9">
      <t>ホウジン</t>
    </rPh>
    <phoneticPr fontId="27"/>
  </si>
  <si>
    <t>ふれあい保育園</t>
    <rPh sb="4" eb="7">
      <t>ホイクエン</t>
    </rPh>
    <phoneticPr fontId="26"/>
  </si>
  <si>
    <t>仙台市青葉区旭ヶ丘1丁目39-6</t>
    <rPh sb="0" eb="3">
      <t>センダイシ</t>
    </rPh>
    <rPh sb="3" eb="6">
      <t>アオバク</t>
    </rPh>
    <rPh sb="6" eb="7">
      <t>アサヒ</t>
    </rPh>
    <rPh sb="8" eb="9">
      <t>オカ</t>
    </rPh>
    <rPh sb="10" eb="12">
      <t>チョウメ</t>
    </rPh>
    <phoneticPr fontId="6"/>
  </si>
  <si>
    <t>一般社団法人　ふれあいファミリーパートナー</t>
    <rPh sb="0" eb="2">
      <t>イッパン</t>
    </rPh>
    <rPh sb="2" eb="4">
      <t>シャダン</t>
    </rPh>
    <rPh sb="4" eb="6">
      <t>ホウジン</t>
    </rPh>
    <phoneticPr fontId="27"/>
  </si>
  <si>
    <t>おひさま原っぱ保育園</t>
    <rPh sb="4" eb="5">
      <t>ハラ</t>
    </rPh>
    <rPh sb="7" eb="10">
      <t>ホイクエン</t>
    </rPh>
    <phoneticPr fontId="27"/>
  </si>
  <si>
    <t>仙台市青葉区角五郎1丁目9-5</t>
    <rPh sb="0" eb="3">
      <t>センダイシ</t>
    </rPh>
    <rPh sb="3" eb="6">
      <t>アオバク</t>
    </rPh>
    <rPh sb="6" eb="7">
      <t>カク</t>
    </rPh>
    <rPh sb="7" eb="9">
      <t>ゴロウ</t>
    </rPh>
    <rPh sb="10" eb="12">
      <t>チョウメ</t>
    </rPh>
    <phoneticPr fontId="6"/>
  </si>
  <si>
    <t>一般社団法人　おひさま原っぱ保育園</t>
    <rPh sb="0" eb="2">
      <t>イッパン</t>
    </rPh>
    <rPh sb="2" eb="4">
      <t>シャダン</t>
    </rPh>
    <rPh sb="4" eb="6">
      <t>ホウジン</t>
    </rPh>
    <rPh sb="11" eb="12">
      <t>ハラ</t>
    </rPh>
    <rPh sb="14" eb="17">
      <t>ホイクエン</t>
    </rPh>
    <phoneticPr fontId="27"/>
  </si>
  <si>
    <t>おうち保育園木町どおり</t>
    <rPh sb="3" eb="6">
      <t>ホイクエン</t>
    </rPh>
    <rPh sb="6" eb="8">
      <t>キマチ</t>
    </rPh>
    <phoneticPr fontId="26"/>
  </si>
  <si>
    <t>東京都千代田区神田神保町1-14-1-4F</t>
    <rPh sb="0" eb="3">
      <t>トウキョウト</t>
    </rPh>
    <rPh sb="3" eb="7">
      <t>チヨダク</t>
    </rPh>
    <rPh sb="7" eb="9">
      <t>カンダ</t>
    </rPh>
    <rPh sb="9" eb="12">
      <t>ジンボウチョウ</t>
    </rPh>
    <phoneticPr fontId="10"/>
  </si>
  <si>
    <t>小規模保育事業所ココカラ荒巻</t>
    <rPh sb="0" eb="3">
      <t>ショウキボ</t>
    </rPh>
    <rPh sb="3" eb="5">
      <t>ホイク</t>
    </rPh>
    <rPh sb="5" eb="7">
      <t>ジギョウ</t>
    </rPh>
    <rPh sb="7" eb="8">
      <t>ショ</t>
    </rPh>
    <rPh sb="12" eb="14">
      <t>アラマキ</t>
    </rPh>
    <phoneticPr fontId="26"/>
  </si>
  <si>
    <t>福島県郡山市開成4-9-17 あさか102</t>
    <rPh sb="0" eb="3">
      <t>フクシマケン</t>
    </rPh>
    <rPh sb="3" eb="6">
      <t>コオリヤマシ</t>
    </rPh>
    <rPh sb="6" eb="8">
      <t>カイセイ</t>
    </rPh>
    <phoneticPr fontId="6"/>
  </si>
  <si>
    <t>株式会社　ピーエイケア</t>
    <rPh sb="0" eb="2">
      <t>カブシキ</t>
    </rPh>
    <rPh sb="2" eb="4">
      <t>カイシャ</t>
    </rPh>
    <phoneticPr fontId="27"/>
  </si>
  <si>
    <t>みのり保育園</t>
    <rPh sb="3" eb="6">
      <t>ホイクエン</t>
    </rPh>
    <phoneticPr fontId="59"/>
  </si>
  <si>
    <t>仙台市青葉区木町通2-3-39</t>
    <rPh sb="0" eb="3">
      <t>センダイシ</t>
    </rPh>
    <rPh sb="3" eb="6">
      <t>アオバク</t>
    </rPh>
    <rPh sb="6" eb="8">
      <t>キマチ</t>
    </rPh>
    <rPh sb="8" eb="9">
      <t>ツウ</t>
    </rPh>
    <phoneticPr fontId="6"/>
  </si>
  <si>
    <t>学校法人　曽根学園</t>
    <rPh sb="5" eb="7">
      <t>ソネ</t>
    </rPh>
    <rPh sb="7" eb="9">
      <t>ガクエン</t>
    </rPh>
    <phoneticPr fontId="27"/>
  </si>
  <si>
    <t>かみすぎさくら保育園</t>
    <rPh sb="7" eb="10">
      <t>ホイクエン</t>
    </rPh>
    <phoneticPr fontId="59"/>
  </si>
  <si>
    <t>有限会社　グローアップ</t>
    <rPh sb="0" eb="2">
      <t>ユウゲン</t>
    </rPh>
    <rPh sb="2" eb="4">
      <t>カイシャ</t>
    </rPh>
    <phoneticPr fontId="27"/>
  </si>
  <si>
    <t>すまいる立町保育園</t>
    <rPh sb="4" eb="6">
      <t>タチマチ</t>
    </rPh>
    <rPh sb="6" eb="9">
      <t>ホイクエン</t>
    </rPh>
    <phoneticPr fontId="59"/>
  </si>
  <si>
    <t>神奈川県横浜市西区平沼1-13-14</t>
    <rPh sb="0" eb="3">
      <t>カナガワ</t>
    </rPh>
    <rPh sb="3" eb="4">
      <t>ケン</t>
    </rPh>
    <rPh sb="4" eb="7">
      <t>ヨコハマシ</t>
    </rPh>
    <rPh sb="7" eb="9">
      <t>ニシク</t>
    </rPh>
    <rPh sb="9" eb="11">
      <t>ヒラヌマ</t>
    </rPh>
    <phoneticPr fontId="6"/>
  </si>
  <si>
    <t>株式会社　スマイルクルー</t>
    <rPh sb="0" eb="2">
      <t>カブシキ</t>
    </rPh>
    <rPh sb="2" eb="4">
      <t>カイシャ</t>
    </rPh>
    <phoneticPr fontId="27"/>
  </si>
  <si>
    <t>ぷりえ～る保育園あらまき</t>
    <rPh sb="5" eb="8">
      <t>ホイクエン</t>
    </rPh>
    <phoneticPr fontId="59"/>
  </si>
  <si>
    <t>仙台市泉区南中山4-27-16</t>
    <rPh sb="0" eb="3">
      <t>センダイシ</t>
    </rPh>
    <rPh sb="3" eb="4">
      <t>イズミ</t>
    </rPh>
    <rPh sb="4" eb="5">
      <t>ク</t>
    </rPh>
    <rPh sb="5" eb="6">
      <t>ミナミ</t>
    </rPh>
    <rPh sb="6" eb="8">
      <t>ナカヤマ</t>
    </rPh>
    <phoneticPr fontId="6"/>
  </si>
  <si>
    <t>株式会社　オードリー</t>
    <rPh sb="0" eb="2">
      <t>カブシキ</t>
    </rPh>
    <rPh sb="2" eb="4">
      <t>カイシャ</t>
    </rPh>
    <phoneticPr fontId="27"/>
  </si>
  <si>
    <t>ぶんぶん保育園二日町園</t>
    <rPh sb="4" eb="7">
      <t>ホイクエン</t>
    </rPh>
    <rPh sb="7" eb="11">
      <t>フツカマチエン</t>
    </rPh>
    <phoneticPr fontId="59"/>
  </si>
  <si>
    <t>仙台市青葉区中央2丁目5-9</t>
    <rPh sb="0" eb="3">
      <t>センダイシ</t>
    </rPh>
    <rPh sb="3" eb="6">
      <t>アオバク</t>
    </rPh>
    <rPh sb="6" eb="8">
      <t>チュウオウ</t>
    </rPh>
    <rPh sb="9" eb="11">
      <t>チョウメ</t>
    </rPh>
    <phoneticPr fontId="6"/>
  </si>
  <si>
    <t>株式会社　庄文堂</t>
    <rPh sb="5" eb="6">
      <t>ショウ</t>
    </rPh>
    <rPh sb="6" eb="7">
      <t>ブン</t>
    </rPh>
    <rPh sb="7" eb="8">
      <t>ドウ</t>
    </rPh>
    <phoneticPr fontId="27"/>
  </si>
  <si>
    <t>仙台市青葉区柏木1-1-36</t>
    <rPh sb="0" eb="3">
      <t>センダイシ</t>
    </rPh>
    <rPh sb="3" eb="6">
      <t>アオバク</t>
    </rPh>
    <rPh sb="6" eb="7">
      <t>カシワ</t>
    </rPh>
    <rPh sb="7" eb="8">
      <t>キ</t>
    </rPh>
    <phoneticPr fontId="6"/>
  </si>
  <si>
    <t>社会福祉法人　柏木福祉会</t>
    <rPh sb="0" eb="2">
      <t>シャカイ</t>
    </rPh>
    <rPh sb="2" eb="4">
      <t>フクシ</t>
    </rPh>
    <rPh sb="4" eb="6">
      <t>ホウジン</t>
    </rPh>
    <rPh sb="7" eb="9">
      <t>カシワギ</t>
    </rPh>
    <rPh sb="9" eb="11">
      <t>フクシ</t>
    </rPh>
    <rPh sb="11" eb="12">
      <t>カイ</t>
    </rPh>
    <phoneticPr fontId="27"/>
  </si>
  <si>
    <t>青葉・杜のみらい保育園</t>
    <rPh sb="0" eb="2">
      <t>アオバ</t>
    </rPh>
    <rPh sb="3" eb="4">
      <t>モリ</t>
    </rPh>
    <rPh sb="8" eb="11">
      <t>ホイクエン</t>
    </rPh>
    <phoneticPr fontId="26"/>
  </si>
  <si>
    <t>共同保育所ちろりん村</t>
    <rPh sb="0" eb="2">
      <t>キョウドウ</t>
    </rPh>
    <rPh sb="2" eb="4">
      <t>ホイク</t>
    </rPh>
    <rPh sb="4" eb="5">
      <t>ショ</t>
    </rPh>
    <rPh sb="9" eb="10">
      <t>ムラ</t>
    </rPh>
    <phoneticPr fontId="59"/>
  </si>
  <si>
    <t>仙台市青葉区東勝山1-19-7</t>
    <rPh sb="0" eb="3">
      <t>センダイシ</t>
    </rPh>
    <rPh sb="3" eb="6">
      <t>アオバク</t>
    </rPh>
    <rPh sb="6" eb="7">
      <t>ヒガシ</t>
    </rPh>
    <rPh sb="7" eb="9">
      <t>カツヤマ</t>
    </rPh>
    <phoneticPr fontId="57"/>
  </si>
  <si>
    <t>きまちこころ保育園</t>
    <rPh sb="6" eb="9">
      <t>ホイクエン</t>
    </rPh>
    <phoneticPr fontId="59"/>
  </si>
  <si>
    <t>仙台市青葉区木町通2-4-16</t>
    <rPh sb="0" eb="3">
      <t>センダイシ</t>
    </rPh>
    <rPh sb="3" eb="6">
      <t>アオバク</t>
    </rPh>
    <rPh sb="6" eb="8">
      <t>キマチ</t>
    </rPh>
    <rPh sb="8" eb="9">
      <t>トオリ</t>
    </rPh>
    <phoneticPr fontId="57"/>
  </si>
  <si>
    <t>こどもの家エミール</t>
    <rPh sb="4" eb="5">
      <t>イエ</t>
    </rPh>
    <phoneticPr fontId="59"/>
  </si>
  <si>
    <t>仙台市青葉区二日町17-17BRAVI北四番丁2F</t>
  </si>
  <si>
    <t>株式会社　エミール</t>
    <rPh sb="0" eb="4">
      <t>カブシキガイシャ</t>
    </rPh>
    <phoneticPr fontId="61"/>
  </si>
  <si>
    <t>朝市っ子保育園</t>
    <rPh sb="0" eb="2">
      <t>アサイチ</t>
    </rPh>
    <rPh sb="3" eb="4">
      <t>コ</t>
    </rPh>
    <rPh sb="4" eb="7">
      <t>ホイクエン</t>
    </rPh>
    <phoneticPr fontId="59"/>
  </si>
  <si>
    <t>仙台市青葉区中央4-3-28-3F</t>
    <rPh sb="0" eb="3">
      <t>センダイシ</t>
    </rPh>
    <phoneticPr fontId="57"/>
  </si>
  <si>
    <t>特定非営利活動法人　朝市センター保育園</t>
    <rPh sb="0" eb="2">
      <t>トクテイ</t>
    </rPh>
    <rPh sb="2" eb="5">
      <t>ヒエイリ</t>
    </rPh>
    <rPh sb="5" eb="7">
      <t>カツドウ</t>
    </rPh>
    <rPh sb="7" eb="9">
      <t>ホウジン</t>
    </rPh>
    <rPh sb="10" eb="12">
      <t>アサイチ</t>
    </rPh>
    <rPh sb="16" eb="19">
      <t>ホイクエン</t>
    </rPh>
    <phoneticPr fontId="61"/>
  </si>
  <si>
    <t>かみすぎさくら第2保育園</t>
    <rPh sb="7" eb="8">
      <t>ダイ</t>
    </rPh>
    <rPh sb="9" eb="12">
      <t>ホイクエン</t>
    </rPh>
    <phoneticPr fontId="59"/>
  </si>
  <si>
    <t>有限会社　グローアップ</t>
    <rPh sb="0" eb="4">
      <t>ユウゲンガイシャ</t>
    </rPh>
    <phoneticPr fontId="61"/>
  </si>
  <si>
    <t>さくらっこ保育園</t>
    <rPh sb="5" eb="8">
      <t>ホイクエン</t>
    </rPh>
    <phoneticPr fontId="59"/>
  </si>
  <si>
    <t>東京都立川市砂川町2-36-13</t>
    <rPh sb="0" eb="3">
      <t>トウキョウト</t>
    </rPh>
    <rPh sb="3" eb="6">
      <t>タチカワシ</t>
    </rPh>
    <rPh sb="6" eb="7">
      <t>スナ</t>
    </rPh>
    <rPh sb="7" eb="8">
      <t>カワ</t>
    </rPh>
    <rPh sb="8" eb="9">
      <t>マチ</t>
    </rPh>
    <phoneticPr fontId="57"/>
  </si>
  <si>
    <t>一般社団法人　ほっとステーション</t>
    <rPh sb="0" eb="2">
      <t>イッパン</t>
    </rPh>
    <rPh sb="2" eb="4">
      <t>シャダン</t>
    </rPh>
    <rPh sb="4" eb="6">
      <t>ホウジン</t>
    </rPh>
    <phoneticPr fontId="61"/>
  </si>
  <si>
    <t>ピーターパン東勝山</t>
    <rPh sb="6" eb="7">
      <t>ヒガシ</t>
    </rPh>
    <rPh sb="7" eb="9">
      <t>カツヤマ</t>
    </rPh>
    <phoneticPr fontId="59"/>
  </si>
  <si>
    <t>栃木県宇都宮市南大通2-6-1KIDS 1ST BLD</t>
    <rPh sb="0" eb="3">
      <t>トチギケン</t>
    </rPh>
    <rPh sb="3" eb="7">
      <t>ウツノミヤシ</t>
    </rPh>
    <rPh sb="7" eb="8">
      <t>ミナミ</t>
    </rPh>
    <rPh sb="8" eb="9">
      <t>オオ</t>
    </rPh>
    <rPh sb="9" eb="10">
      <t>トオリ</t>
    </rPh>
    <phoneticPr fontId="57"/>
  </si>
  <si>
    <t>株式会社　キッズコーポレーション</t>
    <rPh sb="0" eb="4">
      <t>カブシキガイシャ</t>
    </rPh>
    <phoneticPr fontId="61"/>
  </si>
  <si>
    <t>たっこの家</t>
    <rPh sb="4" eb="5">
      <t>イエ</t>
    </rPh>
    <phoneticPr fontId="26"/>
  </si>
  <si>
    <t>仙台市青葉区西花苑1丁目10-7</t>
    <rPh sb="0" eb="3">
      <t>センダイシ</t>
    </rPh>
    <rPh sb="3" eb="6">
      <t>アオバク</t>
    </rPh>
    <rPh sb="6" eb="7">
      <t>ニシ</t>
    </rPh>
    <rPh sb="7" eb="8">
      <t>ハナ</t>
    </rPh>
    <rPh sb="8" eb="9">
      <t>エン</t>
    </rPh>
    <rPh sb="10" eb="12">
      <t>チョウメ</t>
    </rPh>
    <phoneticPr fontId="6"/>
  </si>
  <si>
    <t>合同会社　Ｔ．Ｋ</t>
    <rPh sb="0" eb="2">
      <t>ゴウドウ</t>
    </rPh>
    <rPh sb="2" eb="4">
      <t>カイシャ</t>
    </rPh>
    <phoneticPr fontId="17"/>
  </si>
  <si>
    <t>仙台市青葉区高松1丁目11番13号</t>
    <rPh sb="0" eb="3">
      <t>センダイシ</t>
    </rPh>
    <phoneticPr fontId="6"/>
  </si>
  <si>
    <t>愛児園　株式会社</t>
    <rPh sb="0" eb="2">
      <t>アイジ</t>
    </rPh>
    <rPh sb="2" eb="3">
      <t>エン</t>
    </rPh>
    <rPh sb="4" eb="8">
      <t>カブシキガイシャ</t>
    </rPh>
    <phoneticPr fontId="27"/>
  </si>
  <si>
    <t>カール高松ナーサリー</t>
    <rPh sb="3" eb="4">
      <t>タカ</t>
    </rPh>
    <phoneticPr fontId="59"/>
  </si>
  <si>
    <t>仙台市若林区卸町3丁目1-4</t>
    <rPh sb="0" eb="3">
      <t>センダイシ</t>
    </rPh>
    <rPh sb="3" eb="6">
      <t>ワカバヤシク</t>
    </rPh>
    <rPh sb="6" eb="8">
      <t>オロシマチ</t>
    </rPh>
    <rPh sb="9" eb="11">
      <t>チョウメ</t>
    </rPh>
    <phoneticPr fontId="6"/>
  </si>
  <si>
    <t>有限会社　カール英会話ほいくえん</t>
    <rPh sb="0" eb="4">
      <t>ユウゲンガイシャ</t>
    </rPh>
    <rPh sb="8" eb="11">
      <t>エイカイワ</t>
    </rPh>
    <phoneticPr fontId="61"/>
  </si>
  <si>
    <t>31129</t>
    <phoneticPr fontId="1"/>
  </si>
  <si>
    <t>ぶんぶん保育園小田原園</t>
    <rPh sb="4" eb="7">
      <t>ホイクエン</t>
    </rPh>
    <rPh sb="7" eb="11">
      <t>オダワラエン</t>
    </rPh>
    <phoneticPr fontId="1"/>
  </si>
  <si>
    <t>仙台市青葉区中央2丁目5-9</t>
  </si>
  <si>
    <t>株式会社　庄文堂</t>
    <rPh sb="5" eb="6">
      <t>ショウ</t>
    </rPh>
    <rPh sb="6" eb="7">
      <t>ブン</t>
    </rPh>
    <rPh sb="7" eb="8">
      <t>ドウ</t>
    </rPh>
    <phoneticPr fontId="62"/>
  </si>
  <si>
    <t>仙台市宮城野区萩野町3-8-11-1F</t>
    <rPh sb="0" eb="3">
      <t>センダイシ</t>
    </rPh>
    <phoneticPr fontId="6"/>
  </si>
  <si>
    <t>一般社団法人　アイルアーク</t>
    <rPh sb="0" eb="2">
      <t>イッパン</t>
    </rPh>
    <rPh sb="2" eb="4">
      <t>シャダン</t>
    </rPh>
    <rPh sb="4" eb="6">
      <t>ホウジン</t>
    </rPh>
    <phoneticPr fontId="27"/>
  </si>
  <si>
    <t>仙台市宮城野区中野字阿弥陀堂39</t>
    <rPh sb="0" eb="3">
      <t>センダイシ</t>
    </rPh>
    <rPh sb="7" eb="9">
      <t>ナカノ</t>
    </rPh>
    <rPh sb="9" eb="10">
      <t>アザ</t>
    </rPh>
    <rPh sb="10" eb="13">
      <t>アミダ</t>
    </rPh>
    <rPh sb="13" eb="14">
      <t>ドウ</t>
    </rPh>
    <phoneticPr fontId="6"/>
  </si>
  <si>
    <t>学校法人　中埜山学園</t>
    <rPh sb="5" eb="7">
      <t>ナカノ</t>
    </rPh>
    <rPh sb="7" eb="8">
      <t>ヤマ</t>
    </rPh>
    <rPh sb="8" eb="10">
      <t>ガクエン</t>
    </rPh>
    <phoneticPr fontId="27"/>
  </si>
  <si>
    <t>もりのなかま保育園宮城野園</t>
    <rPh sb="6" eb="9">
      <t>ホイクエン</t>
    </rPh>
    <rPh sb="9" eb="12">
      <t>ミヤギノ</t>
    </rPh>
    <rPh sb="12" eb="13">
      <t>エン</t>
    </rPh>
    <phoneticPr fontId="26"/>
  </si>
  <si>
    <t>仙台市青葉区花京院2-1-65-6F</t>
    <rPh sb="6" eb="7">
      <t>カ</t>
    </rPh>
    <rPh sb="7" eb="8">
      <t>キョウ</t>
    </rPh>
    <rPh sb="8" eb="9">
      <t>イン</t>
    </rPh>
    <phoneticPr fontId="6"/>
  </si>
  <si>
    <t>株式会社　Lateral Kids</t>
    <rPh sb="0" eb="2">
      <t>カブシキ</t>
    </rPh>
    <rPh sb="2" eb="4">
      <t>カイシャ</t>
    </rPh>
    <phoneticPr fontId="27"/>
  </si>
  <si>
    <t>ハニー保育園</t>
    <rPh sb="3" eb="6">
      <t>ホイクエン</t>
    </rPh>
    <phoneticPr fontId="59"/>
  </si>
  <si>
    <t>仙台市宮城野区萩野町3丁目8-12</t>
    <rPh sb="0" eb="3">
      <t>センダイシ</t>
    </rPh>
    <rPh sb="3" eb="7">
      <t>ミヤギノク</t>
    </rPh>
    <rPh sb="7" eb="9">
      <t>ハギノ</t>
    </rPh>
    <rPh sb="9" eb="10">
      <t>マチ</t>
    </rPh>
    <rPh sb="11" eb="13">
      <t>チョウメ</t>
    </rPh>
    <phoneticPr fontId="6"/>
  </si>
  <si>
    <t>株式会社　ハニー保育園</t>
    <rPh sb="0" eb="2">
      <t>カブシキ</t>
    </rPh>
    <rPh sb="2" eb="4">
      <t>カイシャ</t>
    </rPh>
    <rPh sb="8" eb="11">
      <t>ホイクエン</t>
    </rPh>
    <phoneticPr fontId="27"/>
  </si>
  <si>
    <t>スクルドエンジェル保育園仙台宮城野原園</t>
    <rPh sb="9" eb="12">
      <t>ホイクエン</t>
    </rPh>
    <rPh sb="12" eb="14">
      <t>センダイ</t>
    </rPh>
    <rPh sb="14" eb="18">
      <t>ミヤギノハラ</t>
    </rPh>
    <rPh sb="18" eb="19">
      <t>エン</t>
    </rPh>
    <phoneticPr fontId="26"/>
  </si>
  <si>
    <t>東京都新宿区西新宿6-14-1新宿グリーンタワービル20階</t>
    <phoneticPr fontId="1"/>
  </si>
  <si>
    <t>株式会社　スクルドアンドカンパニー</t>
    <rPh sb="0" eb="2">
      <t>カブシキ</t>
    </rPh>
    <rPh sb="2" eb="4">
      <t>カイシャ</t>
    </rPh>
    <phoneticPr fontId="27"/>
  </si>
  <si>
    <t>ちゃいるどらんど岩切駅前保育園</t>
    <rPh sb="8" eb="12">
      <t>イワキリエキマエ</t>
    </rPh>
    <phoneticPr fontId="59"/>
  </si>
  <si>
    <t>仙台市若林区六丁の目西町3-41</t>
    <rPh sb="0" eb="3">
      <t>センダイシ</t>
    </rPh>
    <rPh sb="3" eb="6">
      <t>ワカバヤシク</t>
    </rPh>
    <rPh sb="6" eb="8">
      <t>ロクチョウ</t>
    </rPh>
    <rPh sb="9" eb="10">
      <t>メ</t>
    </rPh>
    <rPh sb="10" eb="11">
      <t>ニシ</t>
    </rPh>
    <rPh sb="11" eb="12">
      <t>マチ</t>
    </rPh>
    <phoneticPr fontId="6"/>
  </si>
  <si>
    <t>株式会社　ちゃいるどらんど</t>
    <rPh sb="0" eb="2">
      <t>カブシキ</t>
    </rPh>
    <rPh sb="2" eb="4">
      <t>カイシャ</t>
    </rPh>
    <phoneticPr fontId="17"/>
  </si>
  <si>
    <t>保育園れいんぼーなーさりー原ノ町館1</t>
    <rPh sb="0" eb="3">
      <t>ホイクエン</t>
    </rPh>
    <rPh sb="13" eb="14">
      <t>ハラ</t>
    </rPh>
    <rPh sb="15" eb="16">
      <t>マチ</t>
    </rPh>
    <rPh sb="16" eb="17">
      <t>カン</t>
    </rPh>
    <phoneticPr fontId="59"/>
  </si>
  <si>
    <t>仙台市宮城野区田子2-10-2</t>
    <rPh sb="0" eb="3">
      <t>センダイシ</t>
    </rPh>
    <rPh sb="3" eb="7">
      <t>ミヤギノク</t>
    </rPh>
    <rPh sb="7" eb="9">
      <t>タゴ</t>
    </rPh>
    <phoneticPr fontId="6"/>
  </si>
  <si>
    <t>株式会社　エコエネルギー普及協会</t>
    <rPh sb="0" eb="2">
      <t>カブシキ</t>
    </rPh>
    <rPh sb="2" eb="4">
      <t>カイシャ</t>
    </rPh>
    <rPh sb="12" eb="14">
      <t>フキュウ</t>
    </rPh>
    <rPh sb="14" eb="16">
      <t>キョウカイ</t>
    </rPh>
    <phoneticPr fontId="27"/>
  </si>
  <si>
    <t>保育園れいんぼーなーさりー原ノ町館2</t>
    <rPh sb="0" eb="3">
      <t>ホイクエン</t>
    </rPh>
    <rPh sb="13" eb="14">
      <t>ハラ</t>
    </rPh>
    <rPh sb="15" eb="16">
      <t>マチ</t>
    </rPh>
    <rPh sb="16" eb="17">
      <t>カン</t>
    </rPh>
    <phoneticPr fontId="59"/>
  </si>
  <si>
    <t>仙台市宮城野区白鳥2-11-24</t>
    <rPh sb="0" eb="3">
      <t>センダイシ</t>
    </rPh>
    <rPh sb="3" eb="7">
      <t>ミヤギノク</t>
    </rPh>
    <rPh sb="7" eb="9">
      <t>シラトリ</t>
    </rPh>
    <phoneticPr fontId="10"/>
  </si>
  <si>
    <t>学校法人　蒲生学園</t>
    <rPh sb="5" eb="7">
      <t>ガモウ</t>
    </rPh>
    <rPh sb="7" eb="9">
      <t>ガクエン</t>
    </rPh>
    <phoneticPr fontId="17"/>
  </si>
  <si>
    <t>仙台市宮城野区田子2-10-2</t>
    <rPh sb="0" eb="3">
      <t>センダイシ</t>
    </rPh>
    <phoneticPr fontId="6"/>
  </si>
  <si>
    <t>仙台市宮城野区出花1-3-10</t>
    <rPh sb="7" eb="9">
      <t>イデカ</t>
    </rPh>
    <phoneticPr fontId="6"/>
  </si>
  <si>
    <t>株式会社　さくらんぼ保育園</t>
    <rPh sb="0" eb="2">
      <t>カブシキ</t>
    </rPh>
    <rPh sb="2" eb="4">
      <t>カイシャ</t>
    </rPh>
    <rPh sb="10" eb="13">
      <t>ホイクエン</t>
    </rPh>
    <phoneticPr fontId="27"/>
  </si>
  <si>
    <t>キッズフィールド新田東園</t>
    <rPh sb="8" eb="10">
      <t>シンデン</t>
    </rPh>
    <rPh sb="10" eb="11">
      <t>ヒガシ</t>
    </rPh>
    <rPh sb="11" eb="12">
      <t>エン</t>
    </rPh>
    <phoneticPr fontId="59"/>
  </si>
  <si>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57"/>
  </si>
  <si>
    <t>つつじがおか保育園</t>
    <rPh sb="6" eb="9">
      <t>ホイクエン</t>
    </rPh>
    <phoneticPr fontId="59"/>
  </si>
  <si>
    <t>仙台市宮城野区萩野町3丁目8-11</t>
    <rPh sb="3" eb="7">
      <t>ミヤギノク</t>
    </rPh>
    <rPh sb="7" eb="9">
      <t>ハギノ</t>
    </rPh>
    <rPh sb="9" eb="10">
      <t>マチ</t>
    </rPh>
    <rPh sb="11" eb="13">
      <t>チョウメ</t>
    </rPh>
    <phoneticPr fontId="57"/>
  </si>
  <si>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57"/>
  </si>
  <si>
    <t>株式会社　ペンギンエデュケーション</t>
    <rPh sb="0" eb="2">
      <t>カブシキ</t>
    </rPh>
    <rPh sb="2" eb="4">
      <t>カイシャ</t>
    </rPh>
    <phoneticPr fontId="63"/>
  </si>
  <si>
    <t>新田ナーサリー</t>
    <rPh sb="0" eb="2">
      <t>シンデン</t>
    </rPh>
    <phoneticPr fontId="59"/>
  </si>
  <si>
    <t>仙台市宮城野区新田東1-8-4　クリアフォレスト1階</t>
    <rPh sb="0" eb="3">
      <t>センダイシ</t>
    </rPh>
    <phoneticPr fontId="57"/>
  </si>
  <si>
    <t>仙台ナーサリー　株式会社</t>
    <rPh sb="0" eb="2">
      <t>センダイ</t>
    </rPh>
    <rPh sb="8" eb="10">
      <t>カブシキ</t>
    </rPh>
    <rPh sb="10" eb="12">
      <t>ガイシャ</t>
    </rPh>
    <phoneticPr fontId="61"/>
  </si>
  <si>
    <t>31220</t>
    <phoneticPr fontId="1"/>
  </si>
  <si>
    <t>ハピネス保育園中野栄</t>
    <rPh sb="4" eb="7">
      <t>ホイクエン</t>
    </rPh>
    <rPh sb="7" eb="10">
      <t>ナカノサカエ</t>
    </rPh>
    <phoneticPr fontId="2"/>
  </si>
  <si>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45"/>
  </si>
  <si>
    <t>株式会社　エルプレイス</t>
    <rPh sb="0" eb="4">
      <t>カブシキガイシャ</t>
    </rPh>
    <phoneticPr fontId="8"/>
  </si>
  <si>
    <t>31221</t>
    <phoneticPr fontId="1"/>
  </si>
  <si>
    <t>苦竹ナーサリー</t>
    <rPh sb="0" eb="2">
      <t>ニガタケ</t>
    </rPh>
    <phoneticPr fontId="45"/>
  </si>
  <si>
    <t>仙台市宮城野区新田東1-8-4　クリアフォレスト1階</t>
    <rPh sb="0" eb="3">
      <t>センダイシ</t>
    </rPh>
    <phoneticPr fontId="45"/>
  </si>
  <si>
    <t>仙台ナーサリー　株式会社</t>
    <rPh sb="0" eb="2">
      <t>センダイ</t>
    </rPh>
    <rPh sb="8" eb="10">
      <t>カブシキ</t>
    </rPh>
    <rPh sb="10" eb="12">
      <t>ガイシャ</t>
    </rPh>
    <phoneticPr fontId="8"/>
  </si>
  <si>
    <t xml:space="preserve">東京都渋谷区道玄坂1－12－1渋谷マークシティウェスト17階 </t>
  </si>
  <si>
    <t>ライクアカデミー　株式会社</t>
    <rPh sb="9" eb="10">
      <t>カブ</t>
    </rPh>
    <rPh sb="10" eb="11">
      <t>シキ</t>
    </rPh>
    <rPh sb="11" eb="13">
      <t>ガイシャ</t>
    </rPh>
    <phoneticPr fontId="63"/>
  </si>
  <si>
    <t>小規模保育事業所ココカラ五橋</t>
    <rPh sb="0" eb="3">
      <t>ショウキボ</t>
    </rPh>
    <rPh sb="3" eb="5">
      <t>ホイク</t>
    </rPh>
    <rPh sb="5" eb="7">
      <t>ジギョウ</t>
    </rPh>
    <rPh sb="7" eb="8">
      <t>ショ</t>
    </rPh>
    <rPh sb="12" eb="14">
      <t>イツツバシ</t>
    </rPh>
    <phoneticPr fontId="26"/>
  </si>
  <si>
    <t>福島県郡山市開成4-9-17 あさか1階</t>
    <rPh sb="0" eb="3">
      <t>フクシマケン</t>
    </rPh>
    <rPh sb="3" eb="6">
      <t>コオリヤマシ</t>
    </rPh>
    <rPh sb="6" eb="8">
      <t>カイセイ</t>
    </rPh>
    <rPh sb="19" eb="20">
      <t>カイ</t>
    </rPh>
    <phoneticPr fontId="6"/>
  </si>
  <si>
    <t>ちゃいるどらんど六丁の目保育園</t>
    <rPh sb="8" eb="10">
      <t>ロクチョウ</t>
    </rPh>
    <rPh sb="11" eb="12">
      <t>メ</t>
    </rPh>
    <rPh sb="12" eb="15">
      <t>ホイクエン</t>
    </rPh>
    <phoneticPr fontId="27"/>
  </si>
  <si>
    <t>すまいる新寺保育園</t>
    <rPh sb="4" eb="5">
      <t>シン</t>
    </rPh>
    <rPh sb="5" eb="6">
      <t>テラ</t>
    </rPh>
    <rPh sb="6" eb="9">
      <t>ホイクエン</t>
    </rPh>
    <phoneticPr fontId="59"/>
  </si>
  <si>
    <t>ろりぽっぷ小規模保育園おほしさま館</t>
    <rPh sb="5" eb="8">
      <t>ショウキボ</t>
    </rPh>
    <rPh sb="8" eb="11">
      <t>ホイクエン</t>
    </rPh>
    <rPh sb="16" eb="17">
      <t>カン</t>
    </rPh>
    <phoneticPr fontId="59"/>
  </si>
  <si>
    <t>仙台市若林区沖野字高野南197-1</t>
    <rPh sb="0" eb="3">
      <t>センダイシ</t>
    </rPh>
    <rPh sb="3" eb="6">
      <t>ワカバヤシク</t>
    </rPh>
    <rPh sb="6" eb="8">
      <t>オキノ</t>
    </rPh>
    <rPh sb="8" eb="9">
      <t>アザ</t>
    </rPh>
    <rPh sb="9" eb="11">
      <t>タカノ</t>
    </rPh>
    <rPh sb="11" eb="12">
      <t>ミナミ</t>
    </rPh>
    <phoneticPr fontId="6"/>
  </si>
  <si>
    <t>学校法人　ろりぽっぷ学園</t>
    <rPh sb="0" eb="2">
      <t>ガッコウ</t>
    </rPh>
    <rPh sb="2" eb="4">
      <t>ホウジン</t>
    </rPh>
    <rPh sb="10" eb="12">
      <t>ガクエン</t>
    </rPh>
    <phoneticPr fontId="27"/>
  </si>
  <si>
    <t>仙台市若林区若林1丁目6-17</t>
    <rPh sb="0" eb="3">
      <t>センダイシ</t>
    </rPh>
    <rPh sb="3" eb="6">
      <t>ワカバヤシク</t>
    </rPh>
    <rPh sb="6" eb="8">
      <t>ワカバヤシ</t>
    </rPh>
    <rPh sb="9" eb="11">
      <t>チョウメ</t>
    </rPh>
    <phoneticPr fontId="6"/>
  </si>
  <si>
    <t>株式会社　ちびっこひろば保育園</t>
    <rPh sb="12" eb="15">
      <t>ホイクエン</t>
    </rPh>
    <phoneticPr fontId="17"/>
  </si>
  <si>
    <t>バイリンガル保育園なないろの里</t>
    <rPh sb="6" eb="9">
      <t>ホイクエン</t>
    </rPh>
    <rPh sb="14" eb="15">
      <t>サト</t>
    </rPh>
    <phoneticPr fontId="59"/>
  </si>
  <si>
    <t>宮城県大崎市古川穂波3-8-50</t>
    <rPh sb="0" eb="3">
      <t>ミヤギケン</t>
    </rPh>
    <rPh sb="3" eb="5">
      <t>オオサキ</t>
    </rPh>
    <rPh sb="5" eb="6">
      <t>シ</t>
    </rPh>
    <rPh sb="6" eb="8">
      <t>フルカワ</t>
    </rPh>
    <rPh sb="8" eb="9">
      <t>ホ</t>
    </rPh>
    <rPh sb="9" eb="10">
      <t>ナミ</t>
    </rPh>
    <phoneticPr fontId="57"/>
  </si>
  <si>
    <t>カラマンディ　株式会社</t>
    <rPh sb="7" eb="11">
      <t>カブシキガイシャ</t>
    </rPh>
    <phoneticPr fontId="61"/>
  </si>
  <si>
    <t>空飛ぶくぢら保育所</t>
    <rPh sb="0" eb="1">
      <t>ソラ</t>
    </rPh>
    <rPh sb="1" eb="2">
      <t>ト</t>
    </rPh>
    <rPh sb="6" eb="8">
      <t>ホイク</t>
    </rPh>
    <rPh sb="8" eb="9">
      <t>ショ</t>
    </rPh>
    <phoneticPr fontId="59"/>
  </si>
  <si>
    <t>仙台市若林区木ノ下4-8-6</t>
    <rPh sb="0" eb="3">
      <t>センダイシ</t>
    </rPh>
    <rPh sb="3" eb="6">
      <t>ワカバヤシク</t>
    </rPh>
    <rPh sb="6" eb="7">
      <t>キ</t>
    </rPh>
    <rPh sb="8" eb="9">
      <t>シタ</t>
    </rPh>
    <phoneticPr fontId="57"/>
  </si>
  <si>
    <t>ろりぽっぷ第2小規模保育園おひさま館</t>
    <rPh sb="5" eb="6">
      <t>ダイ</t>
    </rPh>
    <rPh sb="7" eb="10">
      <t>ショウキボ</t>
    </rPh>
    <rPh sb="10" eb="13">
      <t>ホイクエン</t>
    </rPh>
    <rPh sb="17" eb="18">
      <t>カン</t>
    </rPh>
    <phoneticPr fontId="59"/>
  </si>
  <si>
    <t>仙台市若林区沖野字高野南197-1</t>
    <rPh sb="0" eb="3">
      <t>センダイシ</t>
    </rPh>
    <rPh sb="3" eb="6">
      <t>ワカバヤシク</t>
    </rPh>
    <rPh sb="6" eb="8">
      <t>オキノ</t>
    </rPh>
    <rPh sb="8" eb="9">
      <t>アザ</t>
    </rPh>
    <rPh sb="9" eb="11">
      <t>タカノ</t>
    </rPh>
    <rPh sb="11" eb="12">
      <t>ミナミ</t>
    </rPh>
    <phoneticPr fontId="57"/>
  </si>
  <si>
    <t>グレース保育園</t>
    <rPh sb="4" eb="7">
      <t>ホイクエン</t>
    </rPh>
    <phoneticPr fontId="59"/>
  </si>
  <si>
    <t>宮城県岩沼市桜3-8-15</t>
    <rPh sb="0" eb="3">
      <t>ミヤギケン</t>
    </rPh>
    <rPh sb="3" eb="6">
      <t>イワヌマシ</t>
    </rPh>
    <rPh sb="6" eb="7">
      <t>サクラ</t>
    </rPh>
    <phoneticPr fontId="57"/>
  </si>
  <si>
    <t>六丁の目保育園中町園</t>
    <rPh sb="0" eb="2">
      <t>ロクチョウ</t>
    </rPh>
    <rPh sb="3" eb="4">
      <t>メ</t>
    </rPh>
    <rPh sb="4" eb="7">
      <t>ホイクエン</t>
    </rPh>
    <rPh sb="7" eb="9">
      <t>ナカマチ</t>
    </rPh>
    <rPh sb="9" eb="10">
      <t>エン</t>
    </rPh>
    <phoneticPr fontId="59"/>
  </si>
  <si>
    <t>仙台市若林区六丁の目東町3-17</t>
    <rPh sb="3" eb="6">
      <t>ワカバヤシク</t>
    </rPh>
    <rPh sb="6" eb="8">
      <t>ロクチョウ</t>
    </rPh>
    <rPh sb="9" eb="10">
      <t>メ</t>
    </rPh>
    <rPh sb="10" eb="11">
      <t>ヒガシ</t>
    </rPh>
    <rPh sb="11" eb="12">
      <t>マチ</t>
    </rPh>
    <phoneticPr fontId="57"/>
  </si>
  <si>
    <t>一般社団法人　六丁の目保育園</t>
    <rPh sb="0" eb="2">
      <t>イッパン</t>
    </rPh>
    <rPh sb="2" eb="4">
      <t>シャダン</t>
    </rPh>
    <rPh sb="4" eb="6">
      <t>ホウジン</t>
    </rPh>
    <rPh sb="7" eb="9">
      <t>ロクチョウ</t>
    </rPh>
    <rPh sb="10" eb="11">
      <t>メ</t>
    </rPh>
    <rPh sb="11" eb="14">
      <t>ホイクエン</t>
    </rPh>
    <phoneticPr fontId="63"/>
  </si>
  <si>
    <t>31316</t>
    <phoneticPr fontId="1"/>
  </si>
  <si>
    <t>アスイク保育園　薬師堂前</t>
    <rPh sb="4" eb="7">
      <t>ホイクエン</t>
    </rPh>
    <rPh sb="8" eb="11">
      <t>ヤクシドウ</t>
    </rPh>
    <rPh sb="11" eb="12">
      <t>マエ</t>
    </rPh>
    <phoneticPr fontId="59"/>
  </si>
  <si>
    <t>仙台市宮城野区榴岡4-5-2</t>
    <rPh sb="0" eb="3">
      <t>センダイシ</t>
    </rPh>
    <rPh sb="3" eb="7">
      <t>ミヤギノク</t>
    </rPh>
    <rPh sb="7" eb="9">
      <t>ツツジガオカ</t>
    </rPh>
    <phoneticPr fontId="57"/>
  </si>
  <si>
    <t>31317</t>
    <phoneticPr fontId="1"/>
  </si>
  <si>
    <t>六郷保育園</t>
    <rPh sb="0" eb="2">
      <t>ロクゴウ</t>
    </rPh>
    <rPh sb="2" eb="5">
      <t>ホイクエン</t>
    </rPh>
    <phoneticPr fontId="1"/>
  </si>
  <si>
    <t>山形県山形市花楯2-7-47</t>
    <rPh sb="0" eb="2">
      <t>ヤマガタ</t>
    </rPh>
    <rPh sb="2" eb="3">
      <t>ケン</t>
    </rPh>
    <rPh sb="3" eb="6">
      <t>ヤマガタシ</t>
    </rPh>
    <rPh sb="6" eb="7">
      <t>ハナ</t>
    </rPh>
    <rPh sb="7" eb="8">
      <t>タテ</t>
    </rPh>
    <phoneticPr fontId="2"/>
  </si>
  <si>
    <t>一般社団法人　保育アートラボ</t>
    <rPh sb="0" eb="2">
      <t>イッパン</t>
    </rPh>
    <rPh sb="2" eb="4">
      <t>シャダン</t>
    </rPh>
    <rPh sb="4" eb="6">
      <t>ホウジン</t>
    </rPh>
    <rPh sb="7" eb="9">
      <t>ホイク</t>
    </rPh>
    <phoneticPr fontId="2"/>
  </si>
  <si>
    <t>仙台市泉区上谷刈1-6-30</t>
    <rPh sb="0" eb="3">
      <t>センダイシ</t>
    </rPh>
    <rPh sb="3" eb="4">
      <t>イズミ</t>
    </rPh>
    <rPh sb="4" eb="5">
      <t>ク</t>
    </rPh>
    <rPh sb="5" eb="7">
      <t>ウエタニ</t>
    </rPh>
    <rPh sb="7" eb="8">
      <t>カリ</t>
    </rPh>
    <phoneticPr fontId="10"/>
  </si>
  <si>
    <t>特定非営利活動法人　こどもステーション・MIYAGI</t>
    <rPh sb="0" eb="2">
      <t>トクテイ</t>
    </rPh>
    <rPh sb="2" eb="5">
      <t>ヒエイリ</t>
    </rPh>
    <rPh sb="5" eb="7">
      <t>カツドウ</t>
    </rPh>
    <rPh sb="7" eb="9">
      <t>ホウジン</t>
    </rPh>
    <phoneticPr fontId="17"/>
  </si>
  <si>
    <t>札幌市豊平区月寒東5条10-3-3</t>
    <rPh sb="0" eb="3">
      <t>サッポロシ</t>
    </rPh>
    <rPh sb="3" eb="5">
      <t>トヨヒラ</t>
    </rPh>
    <rPh sb="5" eb="6">
      <t>ク</t>
    </rPh>
    <rPh sb="6" eb="7">
      <t>ツキ</t>
    </rPh>
    <rPh sb="7" eb="8">
      <t>サム</t>
    </rPh>
    <rPh sb="8" eb="9">
      <t>ヒガシ</t>
    </rPh>
    <rPh sb="10" eb="11">
      <t>ジョウ</t>
    </rPh>
    <phoneticPr fontId="10"/>
  </si>
  <si>
    <t>スクルドエンジェル保育園仙台長町園</t>
    <rPh sb="9" eb="12">
      <t>ホイクエン</t>
    </rPh>
    <rPh sb="12" eb="14">
      <t>センダイ</t>
    </rPh>
    <rPh sb="14" eb="16">
      <t>ナガマチ</t>
    </rPh>
    <rPh sb="16" eb="17">
      <t>エン</t>
    </rPh>
    <phoneticPr fontId="26"/>
  </si>
  <si>
    <t>星の子保育園</t>
    <rPh sb="0" eb="1">
      <t>ホシ</t>
    </rPh>
    <rPh sb="2" eb="3">
      <t>コ</t>
    </rPh>
    <rPh sb="3" eb="6">
      <t>ホイクエン</t>
    </rPh>
    <phoneticPr fontId="26"/>
  </si>
  <si>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6"/>
  </si>
  <si>
    <t>株式会社　星の子保育園</t>
    <rPh sb="5" eb="6">
      <t>ホシ</t>
    </rPh>
    <rPh sb="7" eb="8">
      <t>コ</t>
    </rPh>
    <rPh sb="8" eb="11">
      <t>ホイクエン</t>
    </rPh>
    <phoneticPr fontId="17"/>
  </si>
  <si>
    <t>バンビのおうち保育園</t>
    <rPh sb="7" eb="10">
      <t>ホイクエン</t>
    </rPh>
    <phoneticPr fontId="59"/>
  </si>
  <si>
    <t>仙台市太白区中田4丁目1-3-1</t>
    <rPh sb="0" eb="3">
      <t>センダイシ</t>
    </rPh>
    <rPh sb="3" eb="6">
      <t>タイハクク</t>
    </rPh>
    <rPh sb="6" eb="8">
      <t>ナカタ</t>
    </rPh>
    <rPh sb="9" eb="11">
      <t>チョウメ</t>
    </rPh>
    <phoneticPr fontId="6"/>
  </si>
  <si>
    <t>社会福祉法人　銀杏の会</t>
    <rPh sb="0" eb="2">
      <t>シャカイ</t>
    </rPh>
    <rPh sb="2" eb="4">
      <t>フクシ</t>
    </rPh>
    <rPh sb="4" eb="6">
      <t>ホウジン</t>
    </rPh>
    <rPh sb="7" eb="9">
      <t>イチョウ</t>
    </rPh>
    <rPh sb="10" eb="11">
      <t>カイ</t>
    </rPh>
    <phoneticPr fontId="27"/>
  </si>
  <si>
    <t>アテナ保育園</t>
    <rPh sb="3" eb="6">
      <t>ホイクエン</t>
    </rPh>
    <phoneticPr fontId="59"/>
  </si>
  <si>
    <t>宮城県岩沼市桜3-8-15</t>
    <rPh sb="0" eb="3">
      <t>ミヤギケン</t>
    </rPh>
    <rPh sb="3" eb="6">
      <t>イワヌマシ</t>
    </rPh>
    <rPh sb="6" eb="7">
      <t>サクラ</t>
    </rPh>
    <phoneticPr fontId="6"/>
  </si>
  <si>
    <t>学校法人　岩沼学園</t>
    <rPh sb="0" eb="2">
      <t>ガッコウ</t>
    </rPh>
    <rPh sb="2" eb="4">
      <t>ホウジン</t>
    </rPh>
    <rPh sb="5" eb="7">
      <t>イワヌマ</t>
    </rPh>
    <rPh sb="7" eb="9">
      <t>ガクエン</t>
    </rPh>
    <phoneticPr fontId="61"/>
  </si>
  <si>
    <t>砂押こころ保育園</t>
    <rPh sb="0" eb="2">
      <t>スナオシ</t>
    </rPh>
    <rPh sb="5" eb="8">
      <t>ホイクエン</t>
    </rPh>
    <phoneticPr fontId="59"/>
  </si>
  <si>
    <t>仙台市青葉区木町通2-4-16</t>
    <rPh sb="3" eb="6">
      <t>アオバク</t>
    </rPh>
    <rPh sb="6" eb="8">
      <t>キマチ</t>
    </rPh>
    <rPh sb="8" eb="9">
      <t>ドオ</t>
    </rPh>
    <phoneticPr fontId="57"/>
  </si>
  <si>
    <t>時のかけはし保育園</t>
    <rPh sb="0" eb="1">
      <t>トキ</t>
    </rPh>
    <rPh sb="6" eb="9">
      <t>ホイクエン</t>
    </rPh>
    <phoneticPr fontId="59"/>
  </si>
  <si>
    <t>仙台市若林区六丁の目西町3-41-201</t>
    <rPh sb="3" eb="6">
      <t>ワカバヤシク</t>
    </rPh>
    <rPh sb="6" eb="8">
      <t>ロクチョウ</t>
    </rPh>
    <rPh sb="9" eb="10">
      <t>メ</t>
    </rPh>
    <rPh sb="10" eb="11">
      <t>ニシ</t>
    </rPh>
    <rPh sb="11" eb="12">
      <t>マチ</t>
    </rPh>
    <phoneticPr fontId="57"/>
  </si>
  <si>
    <t>袋原ちびっこひろば保育園</t>
    <rPh sb="0" eb="1">
      <t>フクロ</t>
    </rPh>
    <rPh sb="1" eb="2">
      <t>ハラ</t>
    </rPh>
    <rPh sb="9" eb="12">
      <t>ホイクエン</t>
    </rPh>
    <phoneticPr fontId="59"/>
  </si>
  <si>
    <t>仙台市若林区若林1丁目6-17</t>
    <rPh sb="3" eb="6">
      <t>ワカバヤシク</t>
    </rPh>
    <rPh sb="6" eb="8">
      <t>ワカバヤシ</t>
    </rPh>
    <rPh sb="9" eb="11">
      <t>チョウメ</t>
    </rPh>
    <phoneticPr fontId="57"/>
  </si>
  <si>
    <t>こぶたの城おおのだ保育園</t>
    <rPh sb="4" eb="5">
      <t>シロ</t>
    </rPh>
    <rPh sb="9" eb="12">
      <t>ホイクエン</t>
    </rPh>
    <phoneticPr fontId="59"/>
  </si>
  <si>
    <t>仙台市太白区あすと長町3丁目2-23</t>
    <rPh sb="9" eb="11">
      <t>ナガマチ</t>
    </rPh>
    <rPh sb="12" eb="14">
      <t>チョウメ</t>
    </rPh>
    <phoneticPr fontId="57"/>
  </si>
  <si>
    <t>株式会社　ラヴィエール</t>
    <rPh sb="0" eb="2">
      <t>カブシキ</t>
    </rPh>
    <rPh sb="2" eb="4">
      <t>カイシャ</t>
    </rPh>
    <phoneticPr fontId="63"/>
  </si>
  <si>
    <t>杜のぽかぽか保育園</t>
    <rPh sb="0" eb="1">
      <t>モリ</t>
    </rPh>
    <rPh sb="6" eb="9">
      <t>ホイクエン</t>
    </rPh>
    <phoneticPr fontId="59"/>
  </si>
  <si>
    <t>仙台市太白区大野田5-30-1</t>
    <rPh sb="0" eb="3">
      <t>センダイシ</t>
    </rPh>
    <rPh sb="3" eb="6">
      <t>タイハクク</t>
    </rPh>
    <rPh sb="6" eb="9">
      <t>オオノダ</t>
    </rPh>
    <phoneticPr fontId="57"/>
  </si>
  <si>
    <t>合同会社　もりぽか舎</t>
    <rPh sb="0" eb="2">
      <t>ゴウドウ</t>
    </rPh>
    <rPh sb="2" eb="4">
      <t>カイシャ</t>
    </rPh>
    <rPh sb="9" eb="10">
      <t>シャ</t>
    </rPh>
    <phoneticPr fontId="63"/>
  </si>
  <si>
    <t>富沢こころ保育園</t>
    <rPh sb="0" eb="2">
      <t>トミザワ</t>
    </rPh>
    <rPh sb="5" eb="8">
      <t>ホイクエン</t>
    </rPh>
    <phoneticPr fontId="59"/>
  </si>
  <si>
    <t>仙台市青葉区木町通2丁目4-17</t>
    <rPh sb="0" eb="3">
      <t>センダイシ</t>
    </rPh>
    <rPh sb="3" eb="6">
      <t>アオバク</t>
    </rPh>
    <rPh sb="6" eb="8">
      <t>キマチ</t>
    </rPh>
    <rPh sb="8" eb="9">
      <t>ドオリ</t>
    </rPh>
    <rPh sb="10" eb="12">
      <t>チョウメ</t>
    </rPh>
    <phoneticPr fontId="57"/>
  </si>
  <si>
    <t>株式会社　F＆S</t>
    <rPh sb="0" eb="4">
      <t>カブシキカイシャ</t>
    </rPh>
    <phoneticPr fontId="63"/>
  </si>
  <si>
    <t>31416</t>
    <phoneticPr fontId="1"/>
  </si>
  <si>
    <t>大野田こころ保育園</t>
    <rPh sb="0" eb="3">
      <t>オオノダ</t>
    </rPh>
    <rPh sb="6" eb="9">
      <t>ホイクエン</t>
    </rPh>
    <phoneticPr fontId="2"/>
  </si>
  <si>
    <t>仙台市青葉区木町通2丁目4-16</t>
    <rPh sb="0" eb="3">
      <t>センダイシ</t>
    </rPh>
    <rPh sb="3" eb="6">
      <t>アオバク</t>
    </rPh>
    <rPh sb="6" eb="8">
      <t>キマチ</t>
    </rPh>
    <rPh sb="8" eb="9">
      <t>ドオリ</t>
    </rPh>
    <rPh sb="10" eb="12">
      <t>チョウメ</t>
    </rPh>
    <phoneticPr fontId="45"/>
  </si>
  <si>
    <t>31417</t>
    <phoneticPr fontId="1"/>
  </si>
  <si>
    <t>恵和町いちにいさん保育園</t>
    <rPh sb="0" eb="2">
      <t>ケイワ</t>
    </rPh>
    <rPh sb="2" eb="3">
      <t>マチ</t>
    </rPh>
    <rPh sb="9" eb="12">
      <t>ホイクエン</t>
    </rPh>
    <phoneticPr fontId="2"/>
  </si>
  <si>
    <t>仙台市泉区紫山4-20-2</t>
    <rPh sb="0" eb="3">
      <t>センダイシ</t>
    </rPh>
    <rPh sb="3" eb="5">
      <t>イズミク</t>
    </rPh>
    <rPh sb="5" eb="6">
      <t>ムラサキ</t>
    </rPh>
    <rPh sb="6" eb="7">
      <t>ヤマ</t>
    </rPh>
    <phoneticPr fontId="2"/>
  </si>
  <si>
    <t>株式会社　いちにいさん</t>
    <rPh sb="0" eb="4">
      <t>カブシキガイシャ</t>
    </rPh>
    <phoneticPr fontId="2"/>
  </si>
  <si>
    <t>31418</t>
    <phoneticPr fontId="1"/>
  </si>
  <si>
    <t>りありのきっず仙台郡山</t>
    <rPh sb="7" eb="9">
      <t>センダイ</t>
    </rPh>
    <rPh sb="9" eb="11">
      <t>コオリヤマ</t>
    </rPh>
    <phoneticPr fontId="2"/>
  </si>
  <si>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
  </si>
  <si>
    <t>株式会社　リアリノ</t>
    <rPh sb="0" eb="2">
      <t>カブシキ</t>
    </rPh>
    <rPh sb="2" eb="4">
      <t>カイシャ</t>
    </rPh>
    <phoneticPr fontId="2"/>
  </si>
  <si>
    <t>31419</t>
    <phoneticPr fontId="1"/>
  </si>
  <si>
    <t>キッズフィールド富沢園</t>
    <rPh sb="8" eb="10">
      <t>トミザワ</t>
    </rPh>
    <rPh sb="10" eb="11">
      <t>エン</t>
    </rPh>
    <phoneticPr fontId="45"/>
  </si>
  <si>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45"/>
  </si>
  <si>
    <t>31420</t>
    <phoneticPr fontId="1"/>
  </si>
  <si>
    <t>もりのなかま保育園南大野田園</t>
    <rPh sb="6" eb="9">
      <t>ホイクエン</t>
    </rPh>
    <rPh sb="9" eb="10">
      <t>ミナミ</t>
    </rPh>
    <rPh sb="10" eb="13">
      <t>オオノダ</t>
    </rPh>
    <rPh sb="13" eb="14">
      <t>エン</t>
    </rPh>
    <phoneticPr fontId="2"/>
  </si>
  <si>
    <t>仙台市青葉区花京院2-1-65-6F</t>
    <rPh sb="6" eb="7">
      <t>カ</t>
    </rPh>
    <rPh sb="7" eb="8">
      <t>キョウ</t>
    </rPh>
    <rPh sb="8" eb="9">
      <t>イン</t>
    </rPh>
    <phoneticPr fontId="62"/>
  </si>
  <si>
    <t>31421</t>
    <phoneticPr fontId="1"/>
  </si>
  <si>
    <t>バイリンガル保育園八木山</t>
    <rPh sb="6" eb="9">
      <t>ホイクエン</t>
    </rPh>
    <rPh sb="9" eb="12">
      <t>ヤギヤマ</t>
    </rPh>
    <phoneticPr fontId="2"/>
  </si>
  <si>
    <t>宮城県大崎市古川穂波3-8-50</t>
    <rPh sb="0" eb="3">
      <t>ミヤギケン</t>
    </rPh>
    <rPh sb="3" eb="5">
      <t>オオサキ</t>
    </rPh>
    <rPh sb="5" eb="6">
      <t>シ</t>
    </rPh>
    <rPh sb="6" eb="8">
      <t>フルカワ</t>
    </rPh>
    <rPh sb="8" eb="9">
      <t>ホ</t>
    </rPh>
    <rPh sb="9" eb="10">
      <t>ナミ</t>
    </rPh>
    <phoneticPr fontId="45"/>
  </si>
  <si>
    <t>カラマンディ　株式会社</t>
    <rPh sb="7" eb="11">
      <t>カブシキガイシャ</t>
    </rPh>
    <phoneticPr fontId="8"/>
  </si>
  <si>
    <t>サン・キッズ保育園</t>
    <rPh sb="6" eb="9">
      <t>ホイクエン</t>
    </rPh>
    <phoneticPr fontId="26"/>
  </si>
  <si>
    <t>仙台市泉区将監10丁目33-17</t>
    <rPh sb="0" eb="3">
      <t>センダイシ</t>
    </rPh>
    <rPh sb="9" eb="11">
      <t>チョウメ</t>
    </rPh>
    <phoneticPr fontId="6"/>
  </si>
  <si>
    <t>特定非営利活動法人　サン・キッズ保育園</t>
    <rPh sb="0" eb="2">
      <t>トクテイ</t>
    </rPh>
    <rPh sb="2" eb="5">
      <t>ヒエイリ</t>
    </rPh>
    <rPh sb="5" eb="7">
      <t>カツドウ</t>
    </rPh>
    <rPh sb="7" eb="9">
      <t>ホウジン</t>
    </rPh>
    <rPh sb="16" eb="19">
      <t>ホイクエン</t>
    </rPh>
    <phoneticPr fontId="27"/>
  </si>
  <si>
    <t>ぷりえ～る保育園2</t>
    <rPh sb="5" eb="8">
      <t>ホイクエン</t>
    </rPh>
    <phoneticPr fontId="26"/>
  </si>
  <si>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6"/>
  </si>
  <si>
    <t>社会福祉法人　やまとみらい福祉会</t>
    <rPh sb="13" eb="15">
      <t>フクシ</t>
    </rPh>
    <rPh sb="15" eb="16">
      <t>カイ</t>
    </rPh>
    <phoneticPr fontId="27"/>
  </si>
  <si>
    <t>アートチャイルドケア仙台泉中央</t>
    <rPh sb="10" eb="12">
      <t>センダイ</t>
    </rPh>
    <rPh sb="12" eb="13">
      <t>イズミ</t>
    </rPh>
    <rPh sb="13" eb="15">
      <t>チュウオウ</t>
    </rPh>
    <phoneticPr fontId="59"/>
  </si>
  <si>
    <t>東京都品川区東品川1-3-10アートコーポレーション東京オフィス3F</t>
    <rPh sb="0" eb="3">
      <t>トウキョウト</t>
    </rPh>
    <rPh sb="3" eb="6">
      <t>シナガワク</t>
    </rPh>
    <rPh sb="6" eb="9">
      <t>ヒガシシナガワ</t>
    </rPh>
    <rPh sb="26" eb="28">
      <t>トウキョウ</t>
    </rPh>
    <phoneticPr fontId="6"/>
  </si>
  <si>
    <t>アートチャイルドケア　株式会社</t>
    <rPh sb="11" eb="13">
      <t>カブシキ</t>
    </rPh>
    <rPh sb="13" eb="15">
      <t>カイシャ</t>
    </rPh>
    <phoneticPr fontId="27"/>
  </si>
  <si>
    <t>リコリコ保育園</t>
    <rPh sb="4" eb="7">
      <t>ホイクエン</t>
    </rPh>
    <phoneticPr fontId="59"/>
  </si>
  <si>
    <t>仙台市青葉区北根1丁目15-4</t>
    <rPh sb="0" eb="3">
      <t>センダイシ</t>
    </rPh>
    <rPh sb="3" eb="6">
      <t>アオバク</t>
    </rPh>
    <rPh sb="6" eb="8">
      <t>キタネ</t>
    </rPh>
    <rPh sb="9" eb="11">
      <t>チョウメ</t>
    </rPh>
    <phoneticPr fontId="6"/>
  </si>
  <si>
    <t>有限会社　ニシオ不動産</t>
    <rPh sb="8" eb="11">
      <t>フドウサン</t>
    </rPh>
    <phoneticPr fontId="27"/>
  </si>
  <si>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6"/>
  </si>
  <si>
    <t>株式会社　森のプーさん保育園</t>
    <rPh sb="5" eb="6">
      <t>モリ</t>
    </rPh>
    <rPh sb="11" eb="14">
      <t>ホイクエン</t>
    </rPh>
    <phoneticPr fontId="17"/>
  </si>
  <si>
    <t>ハピネス保育園南光台東</t>
    <rPh sb="4" eb="7">
      <t>ホイクエン</t>
    </rPh>
    <rPh sb="7" eb="9">
      <t>ナンコウ</t>
    </rPh>
    <rPh sb="9" eb="10">
      <t>ダイ</t>
    </rPh>
    <rPh sb="10" eb="11">
      <t>ヒガシ</t>
    </rPh>
    <phoneticPr fontId="59"/>
  </si>
  <si>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57"/>
  </si>
  <si>
    <t>株式会社　エルプレイス</t>
    <rPh sb="0" eb="4">
      <t>カブシキガイシャ</t>
    </rPh>
    <phoneticPr fontId="61"/>
  </si>
  <si>
    <t>ピーターパン北中山</t>
    <rPh sb="6" eb="7">
      <t>キタ</t>
    </rPh>
    <rPh sb="7" eb="9">
      <t>ナカヤマ</t>
    </rPh>
    <phoneticPr fontId="59"/>
  </si>
  <si>
    <t>泉中央さんさん保育室</t>
    <rPh sb="0" eb="3">
      <t>イズミチュウオウ</t>
    </rPh>
    <rPh sb="7" eb="10">
      <t>ホイクシツ</t>
    </rPh>
    <phoneticPr fontId="59"/>
  </si>
  <si>
    <t>仙台市泉区将監13-1-1</t>
    <rPh sb="0" eb="3">
      <t>センダイシ</t>
    </rPh>
    <rPh sb="3" eb="5">
      <t>イズミク</t>
    </rPh>
    <rPh sb="5" eb="7">
      <t>ショウゲン</t>
    </rPh>
    <phoneticPr fontId="57"/>
  </si>
  <si>
    <t>学校法人　庄司学園</t>
    <rPh sb="0" eb="2">
      <t>ガッコウ</t>
    </rPh>
    <rPh sb="2" eb="4">
      <t>ホウジン</t>
    </rPh>
    <rPh sb="5" eb="7">
      <t>ショウジ</t>
    </rPh>
    <rPh sb="7" eb="9">
      <t>ガクエン</t>
    </rPh>
    <phoneticPr fontId="61"/>
  </si>
  <si>
    <t>みなみの光保育園</t>
    <rPh sb="4" eb="5">
      <t>ヒカリ</t>
    </rPh>
    <rPh sb="5" eb="8">
      <t>ホイクエン</t>
    </rPh>
    <phoneticPr fontId="59"/>
  </si>
  <si>
    <t>ミッキー小規模保育園</t>
    <rPh sb="4" eb="7">
      <t>ショウキボ</t>
    </rPh>
    <rPh sb="7" eb="10">
      <t>ホイクエン</t>
    </rPh>
    <phoneticPr fontId="59"/>
  </si>
  <si>
    <t>仙台市青葉区昭和町3-15-529</t>
    <rPh sb="0" eb="3">
      <t>センダイシ</t>
    </rPh>
    <rPh sb="3" eb="6">
      <t>アオバク</t>
    </rPh>
    <rPh sb="6" eb="8">
      <t>ショウワ</t>
    </rPh>
    <rPh sb="8" eb="9">
      <t>マチ</t>
    </rPh>
    <phoneticPr fontId="57"/>
  </si>
  <si>
    <t>株式会社　ウェルフェア</t>
    <rPh sb="0" eb="4">
      <t>カブシキガイシャ</t>
    </rPh>
    <phoneticPr fontId="61"/>
  </si>
  <si>
    <t>31516</t>
    <phoneticPr fontId="1"/>
  </si>
  <si>
    <t>第2紫山いちにいさん保育園</t>
    <rPh sb="0" eb="1">
      <t>ダイ</t>
    </rPh>
    <rPh sb="2" eb="3">
      <t>ムラサキ</t>
    </rPh>
    <rPh sb="3" eb="4">
      <t>ヤマ</t>
    </rPh>
    <rPh sb="10" eb="13">
      <t>ホイクエン</t>
    </rPh>
    <phoneticPr fontId="2"/>
  </si>
  <si>
    <t>宮城県岩沼市中央3-2-3</t>
    <rPh sb="0" eb="3">
      <t>ミヤギケン</t>
    </rPh>
    <rPh sb="3" eb="6">
      <t>イワヌマシ</t>
    </rPh>
    <rPh sb="6" eb="8">
      <t>チュウオウ</t>
    </rPh>
    <phoneticPr fontId="6"/>
  </si>
  <si>
    <t>特定非営利活動法人　ひよこ会</t>
    <rPh sb="0" eb="2">
      <t>トクテイ</t>
    </rPh>
    <rPh sb="2" eb="5">
      <t>ヒエイリ</t>
    </rPh>
    <rPh sb="5" eb="7">
      <t>カツドウ</t>
    </rPh>
    <rPh sb="7" eb="9">
      <t>ホウジン</t>
    </rPh>
    <rPh sb="13" eb="14">
      <t>カイ</t>
    </rPh>
    <phoneticPr fontId="61"/>
  </si>
  <si>
    <t>仙台市青葉区落合2-6-8</t>
    <rPh sb="0" eb="3">
      <t>センダイシ</t>
    </rPh>
    <rPh sb="3" eb="6">
      <t>アオバク</t>
    </rPh>
    <rPh sb="6" eb="8">
      <t>オチアイ</t>
    </rPh>
    <phoneticPr fontId="10"/>
  </si>
  <si>
    <t>株式会社　スプラウト</t>
    <rPh sb="0" eb="2">
      <t>カブシキ</t>
    </rPh>
    <rPh sb="2" eb="4">
      <t>カイシャ</t>
    </rPh>
    <phoneticPr fontId="17"/>
  </si>
  <si>
    <t>小規模保育事業Ｂ型</t>
  </si>
  <si>
    <t>仙台市青葉区錦町1-12-1</t>
    <rPh sb="0" eb="3">
      <t>センダイシ</t>
    </rPh>
    <rPh sb="3" eb="6">
      <t>アオバク</t>
    </rPh>
    <rPh sb="6" eb="8">
      <t>ニシキチョウ</t>
    </rPh>
    <phoneticPr fontId="6"/>
  </si>
  <si>
    <t>ひよこ保育園</t>
    <rPh sb="3" eb="6">
      <t>ホイクエン</t>
    </rPh>
    <phoneticPr fontId="26"/>
  </si>
  <si>
    <t>仙台市青葉区大町2-7-20-102</t>
    <rPh sb="0" eb="3">
      <t>センダイシ</t>
    </rPh>
    <rPh sb="3" eb="6">
      <t>アオバク</t>
    </rPh>
    <rPh sb="6" eb="8">
      <t>オオマチ</t>
    </rPh>
    <phoneticPr fontId="6"/>
  </si>
  <si>
    <t>株式会社　ひよこ保育園</t>
    <rPh sb="8" eb="10">
      <t>ホイク</t>
    </rPh>
    <rPh sb="10" eb="11">
      <t>エン</t>
    </rPh>
    <phoneticPr fontId="27"/>
  </si>
  <si>
    <t>まんまる保育園</t>
    <rPh sb="4" eb="7">
      <t>ホイクエン</t>
    </rPh>
    <phoneticPr fontId="59"/>
  </si>
  <si>
    <t>仙台市太白区松が丘6-7</t>
    <rPh sb="0" eb="3">
      <t>センダイシ</t>
    </rPh>
    <rPh sb="3" eb="6">
      <t>タイハクク</t>
    </rPh>
    <rPh sb="6" eb="7">
      <t>マツ</t>
    </rPh>
    <rPh sb="8" eb="9">
      <t>オカ</t>
    </rPh>
    <phoneticPr fontId="6"/>
  </si>
  <si>
    <t>一般社団法人　アンサンブル</t>
    <rPh sb="0" eb="2">
      <t>イッパン</t>
    </rPh>
    <rPh sb="2" eb="4">
      <t>シャダン</t>
    </rPh>
    <rPh sb="4" eb="6">
      <t>ホウジン</t>
    </rPh>
    <phoneticPr fontId="27"/>
  </si>
  <si>
    <t>仙台市青葉区中江2丁目9-7</t>
    <rPh sb="0" eb="3">
      <t>センダイシ</t>
    </rPh>
    <rPh sb="3" eb="6">
      <t>アオバク</t>
    </rPh>
    <rPh sb="6" eb="8">
      <t>ナカエ</t>
    </rPh>
    <rPh sb="9" eb="11">
      <t>チョウメ</t>
    </rPh>
    <phoneticPr fontId="6"/>
  </si>
  <si>
    <t>一般社団法人　アンファンソレイユ</t>
    <rPh sb="0" eb="2">
      <t>イッパン</t>
    </rPh>
    <rPh sb="2" eb="4">
      <t>シャダン</t>
    </rPh>
    <rPh sb="4" eb="6">
      <t>ホウジン</t>
    </rPh>
    <phoneticPr fontId="17"/>
  </si>
  <si>
    <t>仙台市宮城野区岩切字洞ノ口43-1</t>
    <rPh sb="0" eb="3">
      <t>センダイシ</t>
    </rPh>
    <phoneticPr fontId="6"/>
  </si>
  <si>
    <t>株式会社　にこにこハウス</t>
    <rPh sb="0" eb="2">
      <t>カブシキ</t>
    </rPh>
    <rPh sb="2" eb="4">
      <t>カイシャ</t>
    </rPh>
    <phoneticPr fontId="27"/>
  </si>
  <si>
    <t>ぽっかぽか彩保育園</t>
    <rPh sb="5" eb="6">
      <t>アヤ</t>
    </rPh>
    <rPh sb="6" eb="9">
      <t>ホイクエン</t>
    </rPh>
    <phoneticPr fontId="59"/>
  </si>
  <si>
    <t>32306</t>
    <phoneticPr fontId="1"/>
  </si>
  <si>
    <t>KIDs-Kan</t>
  </si>
  <si>
    <t>仙台市若林区木ノ下1-20-21</t>
    <rPh sb="0" eb="3">
      <t>センダイシ</t>
    </rPh>
    <rPh sb="3" eb="6">
      <t>ワカバヤシク</t>
    </rPh>
    <rPh sb="6" eb="7">
      <t>キ</t>
    </rPh>
    <rPh sb="8" eb="9">
      <t>シタ</t>
    </rPh>
    <phoneticPr fontId="2"/>
  </si>
  <si>
    <t>株式会社　きっずかん</t>
    <rPh sb="0" eb="4">
      <t>カブシキカイシャ</t>
    </rPh>
    <phoneticPr fontId="2"/>
  </si>
  <si>
    <t>特定非営利活動法人　ワーカーズコープ</t>
    <rPh sb="0" eb="2">
      <t>トクテイ</t>
    </rPh>
    <rPh sb="2" eb="5">
      <t>ヒエイリ</t>
    </rPh>
    <rPh sb="5" eb="7">
      <t>カツドウ</t>
    </rPh>
    <rPh sb="7" eb="9">
      <t>ホウジン</t>
    </rPh>
    <phoneticPr fontId="27"/>
  </si>
  <si>
    <t>仙台市泉区将監11-7-3</t>
    <rPh sb="0" eb="3">
      <t>センダイシ</t>
    </rPh>
    <rPh sb="3" eb="4">
      <t>イズミ</t>
    </rPh>
    <rPh sb="4" eb="5">
      <t>ク</t>
    </rPh>
    <rPh sb="5" eb="7">
      <t>ショウゲン</t>
    </rPh>
    <phoneticPr fontId="6"/>
  </si>
  <si>
    <t>いずみ保育園</t>
    <rPh sb="3" eb="6">
      <t>ホイクエン</t>
    </rPh>
    <phoneticPr fontId="26"/>
  </si>
  <si>
    <t>仙台市泉区泉中央3-28-11</t>
    <rPh sb="0" eb="3">
      <t>センダイシ</t>
    </rPh>
    <rPh sb="3" eb="5">
      <t>イズミク</t>
    </rPh>
    <rPh sb="5" eb="6">
      <t>イズミ</t>
    </rPh>
    <rPh sb="6" eb="8">
      <t>チュウオウ</t>
    </rPh>
    <phoneticPr fontId="6"/>
  </si>
  <si>
    <t>株式会社　いずみ保育園</t>
    <rPh sb="8" eb="11">
      <t>ホイクエン</t>
    </rPh>
    <phoneticPr fontId="17"/>
  </si>
  <si>
    <t>仙台市泉区高森3丁目4-169</t>
    <rPh sb="0" eb="3">
      <t>センダイシ</t>
    </rPh>
    <rPh sb="3" eb="4">
      <t>イズミ</t>
    </rPh>
    <rPh sb="4" eb="5">
      <t>ク</t>
    </rPh>
    <rPh sb="5" eb="7">
      <t>タカモリ</t>
    </rPh>
    <rPh sb="8" eb="10">
      <t>チョウメ</t>
    </rPh>
    <phoneticPr fontId="6"/>
  </si>
  <si>
    <t>一般社団法人　小羊園</t>
    <rPh sb="0" eb="2">
      <t>イッパン</t>
    </rPh>
    <rPh sb="2" eb="4">
      <t>シャダン</t>
    </rPh>
    <rPh sb="4" eb="6">
      <t>ホウジン</t>
    </rPh>
    <rPh sb="7" eb="8">
      <t>ショウ</t>
    </rPh>
    <rPh sb="8" eb="9">
      <t>ヒツジ</t>
    </rPh>
    <rPh sb="9" eb="10">
      <t>エン</t>
    </rPh>
    <phoneticPr fontId="27"/>
  </si>
  <si>
    <t>小規模保育事業Ｂ型</t>
    <phoneticPr fontId="1"/>
  </si>
  <si>
    <t>泉ヶ丘保育園</t>
    <rPh sb="0" eb="3">
      <t>イズミガオカ</t>
    </rPh>
    <rPh sb="3" eb="6">
      <t>ホイクエン</t>
    </rPh>
    <phoneticPr fontId="59"/>
  </si>
  <si>
    <t>宮城県富谷市上桜木2丁目1-9</t>
    <rPh sb="0" eb="3">
      <t>ミヤギケン</t>
    </rPh>
    <rPh sb="3" eb="5">
      <t>トミヤ</t>
    </rPh>
    <rPh sb="5" eb="6">
      <t>シ</t>
    </rPh>
    <rPh sb="6" eb="7">
      <t>ウエ</t>
    </rPh>
    <rPh sb="7" eb="8">
      <t>サクラ</t>
    </rPh>
    <rPh sb="8" eb="9">
      <t>キ</t>
    </rPh>
    <rPh sb="10" eb="11">
      <t>チョウ</t>
    </rPh>
    <rPh sb="11" eb="12">
      <t>メ</t>
    </rPh>
    <phoneticPr fontId="6"/>
  </si>
  <si>
    <t>社会福祉法人　三矢会</t>
    <rPh sb="0" eb="2">
      <t>シャカイ</t>
    </rPh>
    <rPh sb="2" eb="4">
      <t>フクシ</t>
    </rPh>
    <rPh sb="4" eb="6">
      <t>ホウジン</t>
    </rPh>
    <rPh sb="7" eb="9">
      <t>ミツヤ</t>
    </rPh>
    <rPh sb="9" eb="10">
      <t>カイ</t>
    </rPh>
    <phoneticPr fontId="27"/>
  </si>
  <si>
    <t>パパママ保育園</t>
    <rPh sb="4" eb="7">
      <t>ホイクエン</t>
    </rPh>
    <phoneticPr fontId="59"/>
  </si>
  <si>
    <t>仙台市泉区山の寺3丁目27-10</t>
    <rPh sb="0" eb="3">
      <t>センダイシ</t>
    </rPh>
    <rPh sb="5" eb="6">
      <t>ヤマ</t>
    </rPh>
    <rPh sb="7" eb="8">
      <t>テラ</t>
    </rPh>
    <rPh sb="9" eb="11">
      <t>チョウメ</t>
    </rPh>
    <phoneticPr fontId="6"/>
  </si>
  <si>
    <t>合同会社　パパママ保育園</t>
    <rPh sb="0" eb="2">
      <t>ゴウドウ</t>
    </rPh>
    <rPh sb="2" eb="4">
      <t>ガイシャ</t>
    </rPh>
    <rPh sb="9" eb="12">
      <t>ホイクエン</t>
    </rPh>
    <phoneticPr fontId="61"/>
  </si>
  <si>
    <t>愛子つぼみ保育園</t>
    <rPh sb="0" eb="2">
      <t>アヤシ</t>
    </rPh>
    <rPh sb="5" eb="8">
      <t>ホイクエン</t>
    </rPh>
    <phoneticPr fontId="26"/>
  </si>
  <si>
    <t>仙台市青葉区郷六字沼田45-6</t>
    <rPh sb="0" eb="3">
      <t>センダイシ</t>
    </rPh>
    <rPh sb="3" eb="6">
      <t>アオバク</t>
    </rPh>
    <rPh sb="6" eb="7">
      <t>ゴウ</t>
    </rPh>
    <rPh sb="7" eb="8">
      <t>ロク</t>
    </rPh>
    <rPh sb="8" eb="9">
      <t>アザ</t>
    </rPh>
    <rPh sb="9" eb="11">
      <t>ヌマタ</t>
    </rPh>
    <phoneticPr fontId="6"/>
  </si>
  <si>
    <t>特定非営利活動法人　つぼみっこ</t>
    <rPh sb="0" eb="2">
      <t>トクテイ</t>
    </rPh>
    <rPh sb="2" eb="5">
      <t>ヒエイリ</t>
    </rPh>
    <rPh sb="5" eb="7">
      <t>カツドウ</t>
    </rPh>
    <rPh sb="7" eb="9">
      <t>ホウジン</t>
    </rPh>
    <phoneticPr fontId="27"/>
  </si>
  <si>
    <t>吉田　一美・皆川　舞</t>
    <rPh sb="0" eb="2">
      <t>ヨシダ</t>
    </rPh>
    <rPh sb="3" eb="5">
      <t>ヒトミ</t>
    </rPh>
    <rPh sb="6" eb="8">
      <t>ミナカワ</t>
    </rPh>
    <rPh sb="9" eb="10">
      <t>マイ</t>
    </rPh>
    <phoneticPr fontId="64"/>
  </si>
  <si>
    <t>吉田　一美</t>
    <rPh sb="0" eb="2">
      <t>ヨシダ</t>
    </rPh>
    <rPh sb="3" eb="5">
      <t>ヒトミ</t>
    </rPh>
    <phoneticPr fontId="64"/>
  </si>
  <si>
    <t>高橋　真由美・鈴木　めぐみ</t>
    <rPh sb="0" eb="2">
      <t>タカハシ</t>
    </rPh>
    <rPh sb="3" eb="6">
      <t>マユミ</t>
    </rPh>
    <phoneticPr fontId="64"/>
  </si>
  <si>
    <t>高橋　真由美</t>
    <rPh sb="0" eb="2">
      <t>タカハシ</t>
    </rPh>
    <rPh sb="3" eb="6">
      <t>マユミ</t>
    </rPh>
    <phoneticPr fontId="64"/>
  </si>
  <si>
    <t>川村　隆・川村　真紀</t>
    <rPh sb="0" eb="2">
      <t>カワムラ</t>
    </rPh>
    <rPh sb="3" eb="4">
      <t>タカシ</t>
    </rPh>
    <rPh sb="5" eb="7">
      <t>カワムラ</t>
    </rPh>
    <rPh sb="8" eb="10">
      <t>マキ</t>
    </rPh>
    <phoneticPr fontId="64"/>
  </si>
  <si>
    <t>川村　隆</t>
    <rPh sb="0" eb="2">
      <t>カワムラ</t>
    </rPh>
    <rPh sb="3" eb="4">
      <t>タカシ</t>
    </rPh>
    <phoneticPr fontId="64"/>
  </si>
  <si>
    <t>遊佐　ひろ子・畠山　祐子</t>
    <rPh sb="0" eb="2">
      <t>ユサ</t>
    </rPh>
    <rPh sb="5" eb="6">
      <t>コ</t>
    </rPh>
    <phoneticPr fontId="64"/>
  </si>
  <si>
    <t>仙台市家庭保育室ちゅうりっぷ　代表　遊佐　ひろ子</t>
    <rPh sb="0" eb="3">
      <t>センダイシ</t>
    </rPh>
    <rPh sb="3" eb="5">
      <t>カテイ</t>
    </rPh>
    <rPh sb="5" eb="8">
      <t>ホイクシツ</t>
    </rPh>
    <phoneticPr fontId="64"/>
  </si>
  <si>
    <t>岸　麻記子・天間　千栄子</t>
    <rPh sb="0" eb="1">
      <t>キシ</t>
    </rPh>
    <rPh sb="2" eb="5">
      <t>マキコ</t>
    </rPh>
    <rPh sb="6" eb="7">
      <t>テン</t>
    </rPh>
    <rPh sb="7" eb="8">
      <t>マ</t>
    </rPh>
    <rPh sb="9" eb="12">
      <t>チエコ</t>
    </rPh>
    <phoneticPr fontId="64"/>
  </si>
  <si>
    <t>岸　麻記子</t>
    <rPh sb="0" eb="1">
      <t>キシ</t>
    </rPh>
    <rPh sb="2" eb="5">
      <t>マキコ</t>
    </rPh>
    <phoneticPr fontId="64"/>
  </si>
  <si>
    <t>菅野　淳・菅野　美紀</t>
    <rPh sb="0" eb="2">
      <t>カンノ</t>
    </rPh>
    <rPh sb="3" eb="4">
      <t>アツシ</t>
    </rPh>
    <rPh sb="5" eb="7">
      <t>カンノ</t>
    </rPh>
    <rPh sb="8" eb="10">
      <t>ミキ</t>
    </rPh>
    <phoneticPr fontId="64"/>
  </si>
  <si>
    <t>菅野　淳</t>
    <rPh sb="0" eb="2">
      <t>カンノ</t>
    </rPh>
    <rPh sb="3" eb="4">
      <t>アツシ</t>
    </rPh>
    <phoneticPr fontId="64"/>
  </si>
  <si>
    <t>石川　信子</t>
    <rPh sb="0" eb="2">
      <t>イシカワ</t>
    </rPh>
    <rPh sb="3" eb="5">
      <t>ノブコ</t>
    </rPh>
    <phoneticPr fontId="64"/>
  </si>
  <si>
    <t>東海林　美代子</t>
    <rPh sb="0" eb="3">
      <t>ショウジ</t>
    </rPh>
    <rPh sb="4" eb="7">
      <t>ミ　ヨ　コ</t>
    </rPh>
    <phoneticPr fontId="64"/>
  </si>
  <si>
    <t>竹田　早苗</t>
    <rPh sb="0" eb="2">
      <t>タケダ</t>
    </rPh>
    <rPh sb="3" eb="5">
      <t>サナエ</t>
    </rPh>
    <phoneticPr fontId="64"/>
  </si>
  <si>
    <t>木村　和子</t>
    <rPh sb="0" eb="2">
      <t>キムラ</t>
    </rPh>
    <rPh sb="3" eb="5">
      <t>カズコ</t>
    </rPh>
    <phoneticPr fontId="64"/>
  </si>
  <si>
    <t>和家庭保育室　木村　和子</t>
    <rPh sb="0" eb="1">
      <t>ワ</t>
    </rPh>
    <rPh sb="1" eb="3">
      <t>カテイ</t>
    </rPh>
    <rPh sb="3" eb="6">
      <t>ホイクシツ</t>
    </rPh>
    <rPh sb="7" eb="9">
      <t>キムラ</t>
    </rPh>
    <rPh sb="10" eb="12">
      <t>カズコ</t>
    </rPh>
    <phoneticPr fontId="64"/>
  </si>
  <si>
    <t>濱中　明美</t>
    <rPh sb="0" eb="1">
      <t>ハマ</t>
    </rPh>
    <rPh sb="1" eb="2">
      <t>ナカ</t>
    </rPh>
    <rPh sb="3" eb="5">
      <t>アケミ</t>
    </rPh>
    <phoneticPr fontId="64"/>
  </si>
  <si>
    <t>佐藤　弘美</t>
    <rPh sb="0" eb="2">
      <t>サトウ</t>
    </rPh>
    <rPh sb="3" eb="5">
      <t>ヒロミ</t>
    </rPh>
    <phoneticPr fontId="64" alignment="distributed"/>
  </si>
  <si>
    <t>野村　薫</t>
    <rPh sb="0" eb="2">
      <t>ノムラ</t>
    </rPh>
    <rPh sb="3" eb="4">
      <t>カオル</t>
    </rPh>
    <phoneticPr fontId="64"/>
  </si>
  <si>
    <t>小出　美知子</t>
    <rPh sb="0" eb="2">
      <t>コイデ</t>
    </rPh>
    <rPh sb="3" eb="6">
      <t>ミチコ</t>
    </rPh>
    <phoneticPr fontId="64"/>
  </si>
  <si>
    <t>土井　悦子</t>
    <rPh sb="0" eb="2">
      <t>ド　イ</t>
    </rPh>
    <rPh sb="3" eb="5">
      <t>エツコ</t>
    </rPh>
    <phoneticPr fontId="64"/>
  </si>
  <si>
    <t>武内　洋子</t>
    <rPh sb="0" eb="2">
      <t>タケウチ</t>
    </rPh>
    <rPh sb="3" eb="5">
      <t>ヨウコ</t>
    </rPh>
    <phoneticPr fontId="64"/>
  </si>
  <si>
    <t>鈴木　史子</t>
    <rPh sb="0" eb="5">
      <t>スズキ　      フミ    コ</t>
    </rPh>
    <phoneticPr fontId="64"/>
  </si>
  <si>
    <t>仲　　恵美</t>
    <rPh sb="0" eb="1">
      <t>ナカ</t>
    </rPh>
    <rPh sb="3" eb="5">
      <t>エミ</t>
    </rPh>
    <phoneticPr fontId="64"/>
  </si>
  <si>
    <t>齋藤　眞弓</t>
    <rPh sb="0" eb="2">
      <t>サイトウ</t>
    </rPh>
    <rPh sb="3" eb="5">
      <t>マユミ</t>
    </rPh>
    <phoneticPr fontId="64"/>
  </si>
  <si>
    <t>菊地　恵子</t>
    <rPh sb="0" eb="2">
      <t>キクチ</t>
    </rPh>
    <rPh sb="3" eb="5">
      <t>ケイコ</t>
    </rPh>
    <phoneticPr fontId="64"/>
  </si>
  <si>
    <t>日下　恭子</t>
    <rPh sb="0" eb="2">
      <t>クサカ　　　キョウコ</t>
    </rPh>
    <phoneticPr fontId="64" alignment="distributed"/>
  </si>
  <si>
    <t>菊地　美夏</t>
    <rPh sb="0" eb="2">
      <t>キクチ</t>
    </rPh>
    <rPh sb="3" eb="5">
      <t>ミカ</t>
    </rPh>
    <phoneticPr fontId="64"/>
  </si>
  <si>
    <t>戸田　由美</t>
    <rPh sb="0" eb="2">
      <t>トダ</t>
    </rPh>
    <rPh sb="3" eb="5">
      <t>ユミ</t>
    </rPh>
    <phoneticPr fontId="64"/>
  </si>
  <si>
    <t>矢澤　要子</t>
    <rPh sb="0" eb="2">
      <t>ヤザワ</t>
    </rPh>
    <rPh sb="3" eb="4">
      <t>ヨウ</t>
    </rPh>
    <rPh sb="4" eb="5">
      <t>コ</t>
    </rPh>
    <phoneticPr fontId="64"/>
  </si>
  <si>
    <t>鎌田　優子</t>
    <rPh sb="0" eb="2">
      <t>カマタ</t>
    </rPh>
    <rPh sb="3" eb="5">
      <t>ユウコ</t>
    </rPh>
    <phoneticPr fontId="64"/>
  </si>
  <si>
    <t>41415</t>
    <phoneticPr fontId="1"/>
  </si>
  <si>
    <t>髙橋　加奈</t>
    <rPh sb="0" eb="2">
      <t>タカハシ</t>
    </rPh>
    <rPh sb="3" eb="5">
      <t>カナ</t>
    </rPh>
    <phoneticPr fontId="1"/>
  </si>
  <si>
    <t>家庭的保育事業　髙橋　加奈</t>
    <rPh sb="0" eb="7">
      <t>カテイテキホイクジギョウ</t>
    </rPh>
    <rPh sb="8" eb="10">
      <t>タカハシ</t>
    </rPh>
    <rPh sb="11" eb="13">
      <t>カナ</t>
    </rPh>
    <phoneticPr fontId="1"/>
  </si>
  <si>
    <t>佐藤　恵美子</t>
    <rPh sb="0" eb="2">
      <t>サトウ</t>
    </rPh>
    <rPh sb="3" eb="6">
      <t>エミコ</t>
    </rPh>
    <phoneticPr fontId="64"/>
  </si>
  <si>
    <t>伊藤　由美子</t>
    <rPh sb="0" eb="2">
      <t>イトウ</t>
    </rPh>
    <rPh sb="3" eb="6">
      <t>ユミコ</t>
    </rPh>
    <phoneticPr fontId="64"/>
  </si>
  <si>
    <t>宇佐美　恵子</t>
    <rPh sb="0" eb="3">
      <t>ウサミ</t>
    </rPh>
    <rPh sb="4" eb="6">
      <t>ケイコ</t>
    </rPh>
    <phoneticPr fontId="64"/>
  </si>
  <si>
    <t>多田　直美</t>
    <rPh sb="0" eb="2">
      <t>タダ</t>
    </rPh>
    <rPh sb="3" eb="5">
      <t>ナオミ</t>
    </rPh>
    <phoneticPr fontId="64"/>
  </si>
  <si>
    <t>小林　希</t>
    <rPh sb="0" eb="2">
      <t>コバヤシ</t>
    </rPh>
    <rPh sb="3" eb="4">
      <t>ノゾミ</t>
    </rPh>
    <phoneticPr fontId="64"/>
  </si>
  <si>
    <t>子育てサポート　ばんそうこう　小林　希</t>
    <rPh sb="0" eb="2">
      <t>コソダ</t>
    </rPh>
    <phoneticPr fontId="64"/>
  </si>
  <si>
    <t>及川　文子</t>
    <rPh sb="0" eb="1">
      <t>オイカワ　　　アヤコ</t>
    </rPh>
    <phoneticPr fontId="64"/>
  </si>
  <si>
    <t>濱野　雅代</t>
    <rPh sb="0" eb="2">
      <t>ハマノ</t>
    </rPh>
    <rPh sb="3" eb="5">
      <t>マサヨ</t>
    </rPh>
    <phoneticPr fontId="64"/>
  </si>
  <si>
    <t>久光　久美子</t>
    <rPh sb="0" eb="2">
      <t>ヒサミツ</t>
    </rPh>
    <rPh sb="3" eb="6">
      <t>　ク　ミ　　コ</t>
    </rPh>
    <phoneticPr fontId="64"/>
  </si>
  <si>
    <t>佐藤　愛子</t>
    <rPh sb="0" eb="2">
      <t>サトウ</t>
    </rPh>
    <rPh sb="3" eb="5">
      <t>アイコ</t>
    </rPh>
    <phoneticPr fontId="64"/>
  </si>
  <si>
    <t>武田　和子</t>
    <rPh sb="0" eb="2">
      <t>タケダ</t>
    </rPh>
    <rPh sb="3" eb="5">
      <t>カズコ</t>
    </rPh>
    <phoneticPr fontId="64"/>
  </si>
  <si>
    <t>佐藤　礼子</t>
    <rPh sb="0" eb="2">
      <t>サトウ</t>
    </rPh>
    <rPh sb="3" eb="5">
      <t>レイコ</t>
    </rPh>
    <phoneticPr fontId="64"/>
  </si>
  <si>
    <t>事業所内保育事業Ａ型</t>
    <phoneticPr fontId="1"/>
  </si>
  <si>
    <t>ビックママランド北目町</t>
    <rPh sb="8" eb="9">
      <t>キタ</t>
    </rPh>
    <rPh sb="9" eb="10">
      <t>メ</t>
    </rPh>
    <rPh sb="10" eb="11">
      <t>マチ</t>
    </rPh>
    <phoneticPr fontId="59"/>
  </si>
  <si>
    <t>仙台市若林区東八番丁183BM本社ビル２階</t>
    <rPh sb="0" eb="3">
      <t>センダイシ</t>
    </rPh>
    <rPh sb="3" eb="6">
      <t>ワカバヤシク</t>
    </rPh>
    <rPh sb="6" eb="7">
      <t>ヒガシ</t>
    </rPh>
    <rPh sb="15" eb="17">
      <t>ホンシャ</t>
    </rPh>
    <rPh sb="20" eb="21">
      <t>カイ</t>
    </rPh>
    <phoneticPr fontId="59"/>
  </si>
  <si>
    <t>株式会社　ビック・ママ</t>
    <rPh sb="0" eb="2">
      <t>カブシキ</t>
    </rPh>
    <rPh sb="2" eb="4">
      <t>カイシャ</t>
    </rPh>
    <phoneticPr fontId="26"/>
  </si>
  <si>
    <t>事業所内保育事業Ａ型</t>
  </si>
  <si>
    <t>ワタキュー保育園北四番丁園</t>
    <rPh sb="5" eb="8">
      <t>ホイクエン</t>
    </rPh>
    <rPh sb="8" eb="12">
      <t>キタヨバンチョウ</t>
    </rPh>
    <rPh sb="12" eb="13">
      <t>エン</t>
    </rPh>
    <phoneticPr fontId="60"/>
  </si>
  <si>
    <t>京都府綴喜郡井出町大字多賀小字茶臼塚12-2</t>
    <rPh sb="0" eb="2">
      <t>キョウト</t>
    </rPh>
    <rPh sb="2" eb="3">
      <t>フ</t>
    </rPh>
    <rPh sb="3" eb="6">
      <t>ツヅキグン</t>
    </rPh>
    <rPh sb="6" eb="9">
      <t>イデマチ</t>
    </rPh>
    <rPh sb="9" eb="11">
      <t>オオアザ</t>
    </rPh>
    <rPh sb="11" eb="13">
      <t>タガ</t>
    </rPh>
    <rPh sb="13" eb="14">
      <t>ショウ</t>
    </rPh>
    <rPh sb="14" eb="15">
      <t>アザ</t>
    </rPh>
    <rPh sb="15" eb="16">
      <t>チャ</t>
    </rPh>
    <rPh sb="16" eb="17">
      <t>ウス</t>
    </rPh>
    <rPh sb="17" eb="18">
      <t>ツカ</t>
    </rPh>
    <phoneticPr fontId="59"/>
  </si>
  <si>
    <t>ワタキューセイモア　株式会社</t>
    <rPh sb="10" eb="12">
      <t>カブシキ</t>
    </rPh>
    <rPh sb="12" eb="14">
      <t>カイシャ</t>
    </rPh>
    <phoneticPr fontId="26"/>
  </si>
  <si>
    <t>ビックママランド支倉園</t>
    <rPh sb="8" eb="10">
      <t>ハセクラ</t>
    </rPh>
    <rPh sb="10" eb="11">
      <t>エン</t>
    </rPh>
    <phoneticPr fontId="60"/>
  </si>
  <si>
    <t>わくわくモリモリ保育所</t>
    <rPh sb="8" eb="10">
      <t>ホイク</t>
    </rPh>
    <rPh sb="10" eb="11">
      <t>ショ</t>
    </rPh>
    <phoneticPr fontId="59"/>
  </si>
  <si>
    <t>仙台市青葉区五橋1－6－2</t>
    <rPh sb="0" eb="3">
      <t>センダイシ</t>
    </rPh>
    <rPh sb="3" eb="6">
      <t>アオバク</t>
    </rPh>
    <rPh sb="6" eb="8">
      <t>イツツバシ</t>
    </rPh>
    <phoneticPr fontId="59"/>
  </si>
  <si>
    <t>医療法人社団　裕歯会</t>
    <rPh sb="0" eb="2">
      <t>イリョウ</t>
    </rPh>
    <rPh sb="2" eb="4">
      <t>ホウジン</t>
    </rPh>
    <rPh sb="4" eb="6">
      <t>シャダン</t>
    </rPh>
    <rPh sb="7" eb="8">
      <t>ユウ</t>
    </rPh>
    <rPh sb="8" eb="9">
      <t>ハ</t>
    </rPh>
    <rPh sb="9" eb="10">
      <t>カイ</t>
    </rPh>
    <phoneticPr fontId="26"/>
  </si>
  <si>
    <t>61107</t>
    <phoneticPr fontId="1"/>
  </si>
  <si>
    <t>りありのきっず仙台錦町公園</t>
    <rPh sb="7" eb="9">
      <t>センダイ</t>
    </rPh>
    <rPh sb="9" eb="13">
      <t>ニシキチョウコウエン</t>
    </rPh>
    <phoneticPr fontId="2"/>
  </si>
  <si>
    <t>あすと長町保育所</t>
    <rPh sb="3" eb="5">
      <t>ナガマチ</t>
    </rPh>
    <rPh sb="5" eb="7">
      <t>ホイク</t>
    </rPh>
    <rPh sb="7" eb="8">
      <t>ショ</t>
    </rPh>
    <phoneticPr fontId="60"/>
  </si>
  <si>
    <t>仙台市泉区南光台東2-11-26</t>
    <rPh sb="0" eb="3">
      <t>センダイシ</t>
    </rPh>
    <rPh sb="3" eb="5">
      <t>イズミク</t>
    </rPh>
    <rPh sb="5" eb="7">
      <t>ナンコウ</t>
    </rPh>
    <rPh sb="7" eb="8">
      <t>ダイ</t>
    </rPh>
    <rPh sb="8" eb="9">
      <t>ヒガシ</t>
    </rPh>
    <phoneticPr fontId="59"/>
  </si>
  <si>
    <t>医療法人　徳真会</t>
    <rPh sb="0" eb="2">
      <t>イリョウ</t>
    </rPh>
    <rPh sb="2" eb="4">
      <t>ホウジン</t>
    </rPh>
    <rPh sb="5" eb="6">
      <t>トク</t>
    </rPh>
    <rPh sb="6" eb="7">
      <t>マコト</t>
    </rPh>
    <rPh sb="7" eb="8">
      <t>カイ</t>
    </rPh>
    <phoneticPr fontId="26"/>
  </si>
  <si>
    <t>りっきーぱーくあすと長町</t>
    <rPh sb="10" eb="12">
      <t>ナガマチ</t>
    </rPh>
    <phoneticPr fontId="59"/>
  </si>
  <si>
    <t>株式会社　ミツイ</t>
    <rPh sb="0" eb="2">
      <t>カブシキ</t>
    </rPh>
    <rPh sb="2" eb="4">
      <t>カイシャ</t>
    </rPh>
    <phoneticPr fontId="59"/>
  </si>
  <si>
    <t>もりのひろば保育園</t>
    <rPh sb="6" eb="9">
      <t>ホイクエン</t>
    </rPh>
    <phoneticPr fontId="60"/>
  </si>
  <si>
    <t>仙台市宮城野区幸町2-22-37</t>
    <rPh sb="7" eb="9">
      <t>サイワイチョウ</t>
    </rPh>
    <phoneticPr fontId="59"/>
  </si>
  <si>
    <t>有限会社　ＡＫＩ</t>
    <rPh sb="0" eb="2">
      <t>ユウゲン</t>
    </rPh>
    <rPh sb="2" eb="4">
      <t>カイシャ</t>
    </rPh>
    <phoneticPr fontId="26"/>
  </si>
  <si>
    <t>事業所内保育事業Ｂ型</t>
  </si>
  <si>
    <t>ヤクルト二日町つばめ保育園</t>
    <rPh sb="4" eb="7">
      <t>フツカマチ</t>
    </rPh>
    <rPh sb="10" eb="13">
      <t>ホイクエン</t>
    </rPh>
    <phoneticPr fontId="59"/>
  </si>
  <si>
    <t>宮城県名取市植松字宮島77</t>
    <rPh sb="0" eb="3">
      <t>ミヤギケン</t>
    </rPh>
    <rPh sb="3" eb="6">
      <t>ナトリシ</t>
    </rPh>
    <rPh sb="6" eb="8">
      <t>ウエマツ</t>
    </rPh>
    <rPh sb="8" eb="9">
      <t>アザ</t>
    </rPh>
    <rPh sb="9" eb="10">
      <t>ミヤ</t>
    </rPh>
    <rPh sb="10" eb="11">
      <t>シマ</t>
    </rPh>
    <phoneticPr fontId="59"/>
  </si>
  <si>
    <t>きらきら保育園</t>
    <rPh sb="4" eb="7">
      <t>ホイクエン</t>
    </rPh>
    <phoneticPr fontId="59"/>
  </si>
  <si>
    <t>仙台市泉区住吉台東5-5-8</t>
    <rPh sb="0" eb="3">
      <t>センダイシ</t>
    </rPh>
    <rPh sb="3" eb="5">
      <t>イズミク</t>
    </rPh>
    <rPh sb="5" eb="7">
      <t>スミヨシ</t>
    </rPh>
    <rPh sb="7" eb="8">
      <t>ダイ</t>
    </rPh>
    <rPh sb="8" eb="9">
      <t>ヒガシ</t>
    </rPh>
    <phoneticPr fontId="59"/>
  </si>
  <si>
    <t>有限会社　ひだまり介護</t>
    <rPh sb="0" eb="4">
      <t>ユウゲンガイシャ</t>
    </rPh>
    <rPh sb="9" eb="11">
      <t>カイゴ</t>
    </rPh>
    <phoneticPr fontId="59"/>
  </si>
  <si>
    <t>事業所内保育事業Ｂ型</t>
    <phoneticPr fontId="1"/>
  </si>
  <si>
    <t>ヤクルトあやしつばめ保育園</t>
    <rPh sb="10" eb="13">
      <t>ホイクエン</t>
    </rPh>
    <phoneticPr fontId="59"/>
  </si>
  <si>
    <t>事業所内保育事業保育所型</t>
    <phoneticPr fontId="1"/>
  </si>
  <si>
    <t>エスパルキッズ保育園</t>
    <rPh sb="7" eb="10">
      <t>ホイクエン</t>
    </rPh>
    <phoneticPr fontId="60"/>
  </si>
  <si>
    <t>仙台市青葉区中央1-1-1</t>
    <rPh sb="0" eb="6">
      <t>センダイシアオバク</t>
    </rPh>
    <rPh sb="6" eb="8">
      <t>チュウオウ</t>
    </rPh>
    <phoneticPr fontId="59"/>
  </si>
  <si>
    <t>仙台ターミナルビル　株式会社</t>
    <rPh sb="0" eb="2">
      <t>センダイ</t>
    </rPh>
    <rPh sb="10" eb="12">
      <t>カブシキ</t>
    </rPh>
    <rPh sb="12" eb="14">
      <t>カイシャ</t>
    </rPh>
    <phoneticPr fontId="26"/>
  </si>
  <si>
    <t>事業所内保育事業保育所型</t>
  </si>
  <si>
    <t>コープこやぎの保育園</t>
    <rPh sb="7" eb="10">
      <t>ホイクエン</t>
    </rPh>
    <phoneticPr fontId="59"/>
  </si>
  <si>
    <t>仙台市青葉区桜ヶ丘2-20-1</t>
    <rPh sb="3" eb="6">
      <t>アオバク</t>
    </rPh>
    <rPh sb="6" eb="9">
      <t>サクラガオカ</t>
    </rPh>
    <phoneticPr fontId="59"/>
  </si>
  <si>
    <t>社会福祉法人　こーぷ福祉会</t>
    <rPh sb="0" eb="2">
      <t>シャカイ</t>
    </rPh>
    <rPh sb="2" eb="4">
      <t>フクシ</t>
    </rPh>
    <rPh sb="4" eb="6">
      <t>ホウジン</t>
    </rPh>
    <rPh sb="10" eb="12">
      <t>フクシ</t>
    </rPh>
    <rPh sb="12" eb="13">
      <t>カイ</t>
    </rPh>
    <phoneticPr fontId="59"/>
  </si>
  <si>
    <t>仙台市青葉区栗生1-25-1</t>
    <rPh sb="0" eb="3">
      <t>センダイシ</t>
    </rPh>
    <rPh sb="3" eb="6">
      <t>アオバク</t>
    </rPh>
    <rPh sb="6" eb="7">
      <t>クリ</t>
    </rPh>
    <rPh sb="7" eb="8">
      <t>ショウ</t>
    </rPh>
    <phoneticPr fontId="59"/>
  </si>
  <si>
    <t>社会福祉法人　幸生会</t>
    <rPh sb="0" eb="2">
      <t>シャカイ</t>
    </rPh>
    <rPh sb="2" eb="4">
      <t>フクシ</t>
    </rPh>
    <rPh sb="4" eb="6">
      <t>ホウジン</t>
    </rPh>
    <rPh sb="7" eb="8">
      <t>コウ</t>
    </rPh>
    <rPh sb="8" eb="9">
      <t>セイ</t>
    </rPh>
    <rPh sb="9" eb="10">
      <t>カイ</t>
    </rPh>
    <phoneticPr fontId="59"/>
  </si>
  <si>
    <t>仙台市泉区実沢字立田屋敷17-1</t>
    <rPh sb="5" eb="7">
      <t>サネザワ</t>
    </rPh>
    <rPh sb="7" eb="8">
      <t>アザ</t>
    </rPh>
    <rPh sb="8" eb="10">
      <t>タツタ</t>
    </rPh>
    <rPh sb="10" eb="12">
      <t>ヤシキ</t>
    </rPh>
    <phoneticPr fontId="26"/>
  </si>
  <si>
    <t>医療法人　松田会</t>
    <rPh sb="0" eb="2">
      <t>イリョウ</t>
    </rPh>
    <rPh sb="2" eb="4">
      <t>ホウジン</t>
    </rPh>
    <rPh sb="5" eb="7">
      <t>マツダ</t>
    </rPh>
    <rPh sb="7" eb="8">
      <t>カイ</t>
    </rPh>
    <phoneticPr fontId="59"/>
  </si>
  <si>
    <t>せせらぎ保育園</t>
    <rPh sb="4" eb="7">
      <t>ホイクエン</t>
    </rPh>
    <phoneticPr fontId="60"/>
  </si>
  <si>
    <t>仙台市青葉区芋沢字横前1-1</t>
    <rPh sb="0" eb="3">
      <t>センダイシ</t>
    </rPh>
    <rPh sb="3" eb="6">
      <t>アオバク</t>
    </rPh>
    <rPh sb="6" eb="7">
      <t>イモ</t>
    </rPh>
    <rPh sb="7" eb="8">
      <t>ザワ</t>
    </rPh>
    <rPh sb="8" eb="9">
      <t>アザ</t>
    </rPh>
    <rPh sb="9" eb="10">
      <t>ヨコ</t>
    </rPh>
    <rPh sb="10" eb="11">
      <t>マエ</t>
    </rPh>
    <phoneticPr fontId="59"/>
  </si>
  <si>
    <t>社会福祉法人　陽光福祉会</t>
    <rPh sb="0" eb="2">
      <t>シャカイ</t>
    </rPh>
    <rPh sb="2" eb="4">
      <t>フクシ</t>
    </rPh>
    <rPh sb="4" eb="6">
      <t>ホウジン</t>
    </rPh>
    <rPh sb="7" eb="8">
      <t>ヨウ</t>
    </rPh>
    <rPh sb="8" eb="9">
      <t>ヒカリ</t>
    </rPh>
    <rPh sb="9" eb="11">
      <t>フクシ</t>
    </rPh>
    <rPh sb="11" eb="12">
      <t>カイ</t>
    </rPh>
    <phoneticPr fontId="59"/>
  </si>
  <si>
    <t>71101</t>
    <phoneticPr fontId="1"/>
  </si>
  <si>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</si>
  <si>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仙台市青葉区川平1－7－16</t>
    <rPh sb="6" eb="7">
      <t>カワ</t>
    </rPh>
    <rPh sb="7" eb="8">
      <t>ダイラ</t>
    </rPh>
    <phoneticPr fontId="1"/>
  </si>
  <si>
    <t>学校法人　東都学園</t>
    <rPh sb="0" eb="2">
      <t>ガッコウ</t>
    </rPh>
    <rPh sb="2" eb="4">
      <t>ホウジン</t>
    </rPh>
    <rPh sb="5" eb="7">
      <t>トウト</t>
    </rPh>
    <rPh sb="7" eb="9">
      <t>ガクエン</t>
    </rPh>
    <phoneticPr fontId="1"/>
  </si>
  <si>
    <t>71102</t>
    <phoneticPr fontId="1"/>
  </si>
  <si>
    <t>福聚幼稚園</t>
    <rPh sb="0" eb="2">
      <t>フクジュ</t>
    </rPh>
    <rPh sb="2" eb="5">
      <t>ヨウチエン</t>
    </rPh>
    <phoneticPr fontId="1"/>
  </si>
  <si>
    <t>仙台市青葉区国見4－5－1</t>
    <rPh sb="6" eb="8">
      <t>クニミ</t>
    </rPh>
    <phoneticPr fontId="1"/>
  </si>
  <si>
    <t>学校法人　福聚幼稚園</t>
    <rPh sb="0" eb="2">
      <t>ガッコウ</t>
    </rPh>
    <rPh sb="2" eb="4">
      <t>ホウジン</t>
    </rPh>
    <rPh sb="5" eb="7">
      <t>フクジュ</t>
    </rPh>
    <rPh sb="7" eb="10">
      <t>ヨウチエン</t>
    </rPh>
    <phoneticPr fontId="1"/>
  </si>
  <si>
    <t>71103</t>
    <phoneticPr fontId="1"/>
  </si>
  <si>
    <t>幼保連携型認定こども園みどりの森</t>
    <rPh sb="0" eb="1">
      <t>ヨウ</t>
    </rPh>
    <rPh sb="1" eb="2">
      <t>ホ</t>
    </rPh>
    <rPh sb="2" eb="5">
      <t>レンケイガタ</t>
    </rPh>
    <rPh sb="5" eb="7">
      <t>ニンテイ</t>
    </rPh>
    <rPh sb="10" eb="11">
      <t>エン</t>
    </rPh>
    <rPh sb="15" eb="16">
      <t>モリ</t>
    </rPh>
    <phoneticPr fontId="1"/>
  </si>
  <si>
    <t>仙台市青葉区柏木1－7－45</t>
    <rPh sb="6" eb="8">
      <t>カシワギ</t>
    </rPh>
    <phoneticPr fontId="1"/>
  </si>
  <si>
    <t>学校法人　仙台みどり学園</t>
    <rPh sb="0" eb="2">
      <t>ガッコウ</t>
    </rPh>
    <rPh sb="2" eb="4">
      <t>ホウジン</t>
    </rPh>
    <rPh sb="5" eb="7">
      <t>センダイ</t>
    </rPh>
    <rPh sb="10" eb="12">
      <t>ガクエン</t>
    </rPh>
    <phoneticPr fontId="1"/>
  </si>
  <si>
    <t>71104</t>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</si>
  <si>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</si>
  <si>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仙台市青葉区桜ヶ丘9－1－1</t>
    <rPh sb="6" eb="9">
      <t>サクラガオカ</t>
    </rPh>
    <phoneticPr fontId="1"/>
  </si>
  <si>
    <t>学校法人　宮城学院</t>
    <rPh sb="0" eb="2">
      <t>ガッコウ</t>
    </rPh>
    <rPh sb="2" eb="4">
      <t>ホウジン</t>
    </rPh>
    <rPh sb="5" eb="7">
      <t>ミヤギ</t>
    </rPh>
    <rPh sb="7" eb="9">
      <t>ガクイン</t>
    </rPh>
    <phoneticPr fontId="1"/>
  </si>
  <si>
    <t>71105</t>
    <phoneticPr fontId="1"/>
  </si>
  <si>
    <t>幼保連携型認定こども園　はせくらまち杜のこども園</t>
    <rPh sb="0" eb="7">
      <t>ヨウホレンケイガタニンテイ</t>
    </rPh>
    <rPh sb="10" eb="11">
      <t>エン</t>
    </rPh>
    <rPh sb="18" eb="19">
      <t>モリ</t>
    </rPh>
    <rPh sb="23" eb="24">
      <t>エン</t>
    </rPh>
    <phoneticPr fontId="1"/>
  </si>
  <si>
    <t>仙台市青葉区支倉町2-55</t>
    <rPh sb="6" eb="8">
      <t>ハセクラ</t>
    </rPh>
    <rPh sb="8" eb="9">
      <t>マチ</t>
    </rPh>
    <phoneticPr fontId="1"/>
  </si>
  <si>
    <t>学校法人　長谷柳絮学園</t>
    <rPh sb="0" eb="2">
      <t>ガッコウ</t>
    </rPh>
    <rPh sb="2" eb="4">
      <t>ホウジン</t>
    </rPh>
    <rPh sb="5" eb="7">
      <t>ハセ</t>
    </rPh>
    <rPh sb="7" eb="9">
      <t>リュウジョ</t>
    </rPh>
    <rPh sb="9" eb="11">
      <t>ガクエン</t>
    </rPh>
    <phoneticPr fontId="1"/>
  </si>
  <si>
    <t>71107</t>
    <phoneticPr fontId="1"/>
  </si>
  <si>
    <t>青葉こども園</t>
    <rPh sb="0" eb="2">
      <t>アオバ</t>
    </rPh>
    <rPh sb="5" eb="6">
      <t>エン</t>
    </rPh>
    <phoneticPr fontId="1"/>
  </si>
  <si>
    <t>仙台市青葉区宮町一丁目4-47</t>
    <rPh sb="0" eb="3">
      <t>センダイシ</t>
    </rPh>
    <rPh sb="3" eb="6">
      <t>アオバク</t>
    </rPh>
    <rPh sb="6" eb="8">
      <t>ミヤマチ</t>
    </rPh>
    <rPh sb="8" eb="9">
      <t>イチ</t>
    </rPh>
    <rPh sb="9" eb="11">
      <t>チョウメ</t>
    </rPh>
    <phoneticPr fontId="2"/>
  </si>
  <si>
    <t>社会福祉法人　青葉福祉会</t>
    <rPh sb="0" eb="2">
      <t>シャカイ</t>
    </rPh>
    <rPh sb="2" eb="4">
      <t>フクシ</t>
    </rPh>
    <rPh sb="4" eb="6">
      <t>ホウジン</t>
    </rPh>
    <rPh sb="7" eb="9">
      <t>アオバ</t>
    </rPh>
    <rPh sb="9" eb="11">
      <t>フクシ</t>
    </rPh>
    <rPh sb="11" eb="12">
      <t>カイ</t>
    </rPh>
    <phoneticPr fontId="1"/>
  </si>
  <si>
    <t>71108</t>
    <phoneticPr fontId="1"/>
  </si>
  <si>
    <t>仙台市青葉区芋沢字平36-2</t>
    <rPh sb="0" eb="3">
      <t>センダイシ</t>
    </rPh>
    <phoneticPr fontId="2"/>
  </si>
  <si>
    <t>学校法人　愛子学園</t>
    <rPh sb="0" eb="2">
      <t>ガッコウ</t>
    </rPh>
    <rPh sb="2" eb="4">
      <t>ホウジン</t>
    </rPh>
    <rPh sb="5" eb="7">
      <t>アヤシ</t>
    </rPh>
    <rPh sb="7" eb="9">
      <t>ガクエン</t>
    </rPh>
    <phoneticPr fontId="1"/>
  </si>
  <si>
    <t>71201</t>
    <phoneticPr fontId="1"/>
  </si>
  <si>
    <t>立華認定こども園</t>
    <rPh sb="0" eb="2">
      <t>タチバナ</t>
    </rPh>
    <rPh sb="2" eb="4">
      <t>ニンテイ</t>
    </rPh>
    <rPh sb="7" eb="8">
      <t>エン</t>
    </rPh>
    <phoneticPr fontId="1"/>
  </si>
  <si>
    <t>仙台市宮城野区中野字大貝沼20－17</t>
    <rPh sb="7" eb="9">
      <t>ナカノ</t>
    </rPh>
    <rPh sb="9" eb="10">
      <t>アザ</t>
    </rPh>
    <rPh sb="10" eb="11">
      <t>ダイ</t>
    </rPh>
    <rPh sb="11" eb="12">
      <t>カイ</t>
    </rPh>
    <rPh sb="12" eb="13">
      <t>ヌマ</t>
    </rPh>
    <phoneticPr fontId="1"/>
  </si>
  <si>
    <t>学校法人　立華学園</t>
    <rPh sb="0" eb="2">
      <t>ガッコウ</t>
    </rPh>
    <rPh sb="2" eb="4">
      <t>ホウジン</t>
    </rPh>
    <rPh sb="5" eb="7">
      <t>タチバナ</t>
    </rPh>
    <rPh sb="7" eb="9">
      <t>ガクエン</t>
    </rPh>
    <phoneticPr fontId="1"/>
  </si>
  <si>
    <t>71202</t>
    <phoneticPr fontId="1"/>
  </si>
  <si>
    <t>新田すいせんこども園　</t>
    <rPh sb="0" eb="2">
      <t>シンデン</t>
    </rPh>
    <rPh sb="9" eb="10">
      <t>エン</t>
    </rPh>
    <phoneticPr fontId="1"/>
  </si>
  <si>
    <t>仙台市青葉区栗生１-25-1</t>
    <rPh sb="6" eb="8">
      <t>クリウ</t>
    </rPh>
    <phoneticPr fontId="1"/>
  </si>
  <si>
    <t>社会福祉法人　幸生会</t>
    <rPh sb="0" eb="2">
      <t>シャカイ</t>
    </rPh>
    <rPh sb="2" eb="4">
      <t>フクシ</t>
    </rPh>
    <rPh sb="4" eb="6">
      <t>ホウジン</t>
    </rPh>
    <rPh sb="7" eb="8">
      <t>シアワ</t>
    </rPh>
    <rPh sb="8" eb="9">
      <t>イ</t>
    </rPh>
    <rPh sb="9" eb="10">
      <t>カイ</t>
    </rPh>
    <phoneticPr fontId="1"/>
  </si>
  <si>
    <t>71203</t>
    <phoneticPr fontId="1"/>
  </si>
  <si>
    <t>原町すいせんこども園　</t>
    <rPh sb="0" eb="2">
      <t>ハラマチ</t>
    </rPh>
    <rPh sb="9" eb="10">
      <t>エン</t>
    </rPh>
    <phoneticPr fontId="1"/>
  </si>
  <si>
    <t>71204</t>
    <phoneticPr fontId="1"/>
  </si>
  <si>
    <t>新田東すいせんこども園</t>
    <rPh sb="0" eb="2">
      <t>シンデン</t>
    </rPh>
    <rPh sb="2" eb="3">
      <t>ヒガシ</t>
    </rPh>
    <rPh sb="10" eb="11">
      <t>エン</t>
    </rPh>
    <phoneticPr fontId="1"/>
  </si>
  <si>
    <t>71205</t>
    <phoneticPr fontId="1"/>
  </si>
  <si>
    <t>認定こども園ナザレト愛児園</t>
    <rPh sb="0" eb="2">
      <t>ニンテイ</t>
    </rPh>
    <rPh sb="5" eb="6">
      <t>エン</t>
    </rPh>
    <rPh sb="10" eb="11">
      <t>アイ</t>
    </rPh>
    <rPh sb="11" eb="12">
      <t>ジ</t>
    </rPh>
    <rPh sb="12" eb="13">
      <t>エン</t>
    </rPh>
    <phoneticPr fontId="2"/>
  </si>
  <si>
    <t>学校法人　仙台百合学院</t>
    <rPh sb="0" eb="2">
      <t>ガッコウ</t>
    </rPh>
    <rPh sb="2" eb="4">
      <t>ホウジン</t>
    </rPh>
    <rPh sb="5" eb="7">
      <t>センダイ</t>
    </rPh>
    <rPh sb="7" eb="9">
      <t>ユリ</t>
    </rPh>
    <rPh sb="9" eb="11">
      <t>ガクイン</t>
    </rPh>
    <phoneticPr fontId="1"/>
  </si>
  <si>
    <t>71206</t>
    <phoneticPr fontId="1"/>
  </si>
  <si>
    <t>さゆりこども園　</t>
    <rPh sb="6" eb="7">
      <t>エン</t>
    </rPh>
    <phoneticPr fontId="2"/>
  </si>
  <si>
    <t>社会福祉法人　善き牧者会</t>
    <rPh sb="0" eb="2">
      <t>シャカイ</t>
    </rPh>
    <rPh sb="2" eb="4">
      <t>フクシ</t>
    </rPh>
    <rPh sb="4" eb="6">
      <t>ホウジン</t>
    </rPh>
    <rPh sb="7" eb="8">
      <t>ヨ</t>
    </rPh>
    <rPh sb="9" eb="11">
      <t>ボクシャ</t>
    </rPh>
    <rPh sb="11" eb="12">
      <t>カイ</t>
    </rPh>
    <phoneticPr fontId="1"/>
  </si>
  <si>
    <t>71207</t>
    <phoneticPr fontId="1"/>
  </si>
  <si>
    <t>学校法人　本松学園</t>
    <rPh sb="0" eb="2">
      <t>ガッコウ</t>
    </rPh>
    <rPh sb="2" eb="4">
      <t>ホウジン</t>
    </rPh>
    <rPh sb="5" eb="6">
      <t>ホン</t>
    </rPh>
    <rPh sb="6" eb="7">
      <t>マツ</t>
    </rPh>
    <rPh sb="7" eb="9">
      <t>ガクエン</t>
    </rPh>
    <phoneticPr fontId="1"/>
  </si>
  <si>
    <t>71208</t>
    <phoneticPr fontId="1"/>
  </si>
  <si>
    <t>認定こども園　東盛マイトリー幼稚園</t>
    <rPh sb="0" eb="2">
      <t>ニンテイ</t>
    </rPh>
    <rPh sb="5" eb="6">
      <t>エン</t>
    </rPh>
    <rPh sb="7" eb="8">
      <t>ヒガシ</t>
    </rPh>
    <rPh sb="8" eb="9">
      <t>モリ</t>
    </rPh>
    <rPh sb="14" eb="17">
      <t>ヨウチエン</t>
    </rPh>
    <phoneticPr fontId="2"/>
  </si>
  <si>
    <t>学校法人　清野学園</t>
    <rPh sb="0" eb="2">
      <t>ガッコウ</t>
    </rPh>
    <rPh sb="2" eb="4">
      <t>ホウジン</t>
    </rPh>
    <rPh sb="5" eb="7">
      <t>セイノ</t>
    </rPh>
    <rPh sb="7" eb="9">
      <t>ガクエン</t>
    </rPh>
    <phoneticPr fontId="1"/>
  </si>
  <si>
    <t>71209</t>
    <phoneticPr fontId="1"/>
  </si>
  <si>
    <t>ありすの国こども園</t>
    <rPh sb="4" eb="5">
      <t>クニ</t>
    </rPh>
    <rPh sb="8" eb="9">
      <t>エン</t>
    </rPh>
    <phoneticPr fontId="1"/>
  </si>
  <si>
    <t>宮城県石巻市大街道西二丁目7-47</t>
  </si>
  <si>
    <t>社会福祉法人　喬希会</t>
    <rPh sb="0" eb="6">
      <t>シャカイフクシホウジン</t>
    </rPh>
    <rPh sb="9" eb="10">
      <t>カイ</t>
    </rPh>
    <phoneticPr fontId="1"/>
  </si>
  <si>
    <t>71301</t>
    <phoneticPr fontId="1"/>
  </si>
  <si>
    <t>蒲町こども園</t>
    <rPh sb="0" eb="2">
      <t>カバノマチ</t>
    </rPh>
    <rPh sb="5" eb="6">
      <t>エン</t>
    </rPh>
    <phoneticPr fontId="1"/>
  </si>
  <si>
    <t>仙台市若林区荒井3-15-9</t>
    <rPh sb="6" eb="8">
      <t>アライ</t>
    </rPh>
    <phoneticPr fontId="1"/>
  </si>
  <si>
    <t>学校法人　七郷学園</t>
    <rPh sb="0" eb="2">
      <t>ガッコウ</t>
    </rPh>
    <rPh sb="2" eb="4">
      <t>ホウジン</t>
    </rPh>
    <rPh sb="5" eb="7">
      <t>シチゴウ</t>
    </rPh>
    <rPh sb="7" eb="9">
      <t>ガクエン</t>
    </rPh>
    <phoneticPr fontId="1"/>
  </si>
  <si>
    <t>71302</t>
    <phoneticPr fontId="1"/>
  </si>
  <si>
    <t>河原町すいせんこども園　</t>
    <rPh sb="0" eb="3">
      <t>カワラマチ</t>
    </rPh>
    <rPh sb="10" eb="11">
      <t>エン</t>
    </rPh>
    <phoneticPr fontId="1"/>
  </si>
  <si>
    <t>71303</t>
    <phoneticPr fontId="1"/>
  </si>
  <si>
    <t>幼保連携型認定こども園　荒井マーヤこども園</t>
    <rPh sb="0" eb="2">
      <t>ヨウホ</t>
    </rPh>
    <rPh sb="2" eb="7">
      <t>レンケイガタニンテイ</t>
    </rPh>
    <rPh sb="10" eb="11">
      <t>エン</t>
    </rPh>
    <rPh sb="12" eb="14">
      <t>アライ</t>
    </rPh>
    <rPh sb="20" eb="21">
      <t>エン</t>
    </rPh>
    <phoneticPr fontId="2"/>
  </si>
  <si>
    <t>社会福祉法人　仙慈会</t>
    <rPh sb="0" eb="2">
      <t>シャカイ</t>
    </rPh>
    <rPh sb="2" eb="4">
      <t>フクシ</t>
    </rPh>
    <rPh sb="4" eb="6">
      <t>ホウジン</t>
    </rPh>
    <rPh sb="7" eb="8">
      <t>セン</t>
    </rPh>
    <rPh sb="8" eb="9">
      <t>ジ</t>
    </rPh>
    <rPh sb="9" eb="10">
      <t>カイ</t>
    </rPh>
    <phoneticPr fontId="1"/>
  </si>
  <si>
    <t>71304</t>
    <phoneticPr fontId="1"/>
  </si>
  <si>
    <t>幼保連携型認定こども園　仙台保育園</t>
    <rPh sb="0" eb="7">
      <t>ヨウホレンケイガタニンテイ</t>
    </rPh>
    <rPh sb="10" eb="11">
      <t>エン</t>
    </rPh>
    <rPh sb="12" eb="14">
      <t>センダイ</t>
    </rPh>
    <rPh sb="14" eb="17">
      <t>ホイクエン</t>
    </rPh>
    <phoneticPr fontId="1"/>
  </si>
  <si>
    <t>仙台市青葉区葉山町8-1</t>
    <rPh sb="0" eb="3">
      <t>センダイシ</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</si>
  <si>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</si>
  <si>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71305</t>
    <phoneticPr fontId="1"/>
  </si>
  <si>
    <t>仙台市若林区沖野字高野南197-1</t>
    <rPh sb="0" eb="3">
      <t>センダイシ</t>
    </rPh>
    <rPh sb="3" eb="6">
      <t>ワカバヤシク</t>
    </rPh>
    <rPh sb="6" eb="8">
      <t>オキノ</t>
    </rPh>
    <rPh sb="8" eb="9">
      <t>アザ</t>
    </rPh>
    <rPh sb="9" eb="12">
      <t>コウヤミナミ</t>
    </rPh>
    <phoneticPr fontId="2"/>
  </si>
  <si>
    <t>学校法人　ろりぽっぷ学園</t>
    <rPh sb="0" eb="2">
      <t>ガッコウ</t>
    </rPh>
    <rPh sb="2" eb="4">
      <t>ホウジン</t>
    </rPh>
    <rPh sb="10" eb="12">
      <t>ガクエン</t>
    </rPh>
    <phoneticPr fontId="1"/>
  </si>
  <si>
    <t>71401</t>
    <phoneticPr fontId="1"/>
  </si>
  <si>
    <t>認定こども園くり幼稚園・くりっこ保育園</t>
    <rPh sb="0" eb="2">
      <t>ニンテイ</t>
    </rPh>
    <rPh sb="5" eb="6">
      <t>エン</t>
    </rPh>
    <rPh sb="8" eb="11">
      <t>ヨウチエン</t>
    </rPh>
    <rPh sb="16" eb="19">
      <t>ホイクエン</t>
    </rPh>
    <phoneticPr fontId="1"/>
  </si>
  <si>
    <t>学校法人　前田学園</t>
    <rPh sb="0" eb="2">
      <t>ガッコウ</t>
    </rPh>
    <rPh sb="2" eb="4">
      <t>ホウジン</t>
    </rPh>
    <rPh sb="5" eb="7">
      <t>マエダ</t>
    </rPh>
    <rPh sb="7" eb="9">
      <t>ガクエン</t>
    </rPh>
    <phoneticPr fontId="1"/>
  </si>
  <si>
    <t>71402</t>
    <phoneticPr fontId="1"/>
  </si>
  <si>
    <t>認定向山こども園</t>
    <rPh sb="0" eb="2">
      <t>ニンテイ</t>
    </rPh>
    <rPh sb="2" eb="4">
      <t>ムカイヤマ</t>
    </rPh>
    <rPh sb="7" eb="8">
      <t>エン</t>
    </rPh>
    <phoneticPr fontId="1"/>
  </si>
  <si>
    <t>仙台市太白区八木山緑町21－10</t>
    <rPh sb="6" eb="8">
      <t>ヤギ</t>
    </rPh>
    <rPh sb="8" eb="9">
      <t>ヤマ</t>
    </rPh>
    <rPh sb="9" eb="11">
      <t>ミドリマチ</t>
    </rPh>
    <phoneticPr fontId="1"/>
  </si>
  <si>
    <t>学校法人　仙台こひつじ学園</t>
    <rPh sb="0" eb="2">
      <t>ガッコウ</t>
    </rPh>
    <rPh sb="2" eb="4">
      <t>ホウジン</t>
    </rPh>
    <rPh sb="5" eb="7">
      <t>センダイ</t>
    </rPh>
    <rPh sb="11" eb="13">
      <t>ガクエン</t>
    </rPh>
    <phoneticPr fontId="1"/>
  </si>
  <si>
    <t>71403</t>
    <phoneticPr fontId="1"/>
  </si>
  <si>
    <t>ゆりかご認定こども園</t>
    <rPh sb="4" eb="6">
      <t>ニンテイ</t>
    </rPh>
    <rPh sb="9" eb="10">
      <t>エン</t>
    </rPh>
    <phoneticPr fontId="1"/>
  </si>
  <si>
    <t>仙台市太白区袋原6-6-10</t>
    <rPh sb="6" eb="7">
      <t>フクロ</t>
    </rPh>
    <rPh sb="7" eb="8">
      <t>ハラ</t>
    </rPh>
    <phoneticPr fontId="1"/>
  </si>
  <si>
    <t>学校法人　清泉学園</t>
    <rPh sb="0" eb="2">
      <t>ガッコウ</t>
    </rPh>
    <rPh sb="2" eb="4">
      <t>ホウジン</t>
    </rPh>
    <rPh sb="5" eb="6">
      <t>キヨ</t>
    </rPh>
    <rPh sb="6" eb="7">
      <t>イズミ</t>
    </rPh>
    <rPh sb="7" eb="9">
      <t>ガクエン</t>
    </rPh>
    <phoneticPr fontId="1"/>
  </si>
  <si>
    <t>71404</t>
    <phoneticPr fontId="1"/>
  </si>
  <si>
    <t>西多賀チェリーこども園　</t>
    <rPh sb="0" eb="3">
      <t>ニシタガ</t>
    </rPh>
    <rPh sb="10" eb="11">
      <t>エン</t>
    </rPh>
    <phoneticPr fontId="1"/>
  </si>
  <si>
    <t>仙台市青葉区中央4-7-20</t>
    <rPh sb="6" eb="8">
      <t>チュウオウ</t>
    </rPh>
    <phoneticPr fontId="1"/>
  </si>
  <si>
    <t>社会福祉法人　北杜福祉会</t>
    <rPh sb="0" eb="2">
      <t>シャカイ</t>
    </rPh>
    <rPh sb="2" eb="4">
      <t>フクシ</t>
    </rPh>
    <rPh sb="4" eb="6">
      <t>ホウジン</t>
    </rPh>
    <rPh sb="7" eb="9">
      <t>ホクト</t>
    </rPh>
    <rPh sb="9" eb="11">
      <t>フクシ</t>
    </rPh>
    <rPh sb="11" eb="12">
      <t>カイ</t>
    </rPh>
    <phoneticPr fontId="1"/>
  </si>
  <si>
    <t>71405</t>
    <phoneticPr fontId="1"/>
  </si>
  <si>
    <t>太子堂すいせんこども園　</t>
    <rPh sb="0" eb="3">
      <t>タイシドウ</t>
    </rPh>
    <rPh sb="10" eb="11">
      <t>エン</t>
    </rPh>
    <phoneticPr fontId="1"/>
  </si>
  <si>
    <t>71406</t>
    <phoneticPr fontId="1"/>
  </si>
  <si>
    <t>太白すぎのここども園　</t>
    <rPh sb="0" eb="2">
      <t>タイハク</t>
    </rPh>
    <rPh sb="9" eb="10">
      <t>エン</t>
    </rPh>
    <phoneticPr fontId="2"/>
  </si>
  <si>
    <t>柴田郡村田町足立字上ヶ戸１７－５　</t>
  </si>
  <si>
    <t>社会福祉法人　柏松会</t>
    <rPh sb="0" eb="6">
      <t>シャカイフクシホウジン</t>
    </rPh>
    <rPh sb="7" eb="8">
      <t>カシワ</t>
    </rPh>
    <rPh sb="8" eb="9">
      <t>マツ</t>
    </rPh>
    <rPh sb="9" eb="10">
      <t>カイ</t>
    </rPh>
    <phoneticPr fontId="1"/>
  </si>
  <si>
    <t>71407</t>
    <phoneticPr fontId="1"/>
  </si>
  <si>
    <t>バンビの森こども園　</t>
    <rPh sb="4" eb="5">
      <t>モリ</t>
    </rPh>
    <rPh sb="8" eb="9">
      <t>エン</t>
    </rPh>
    <phoneticPr fontId="2"/>
  </si>
  <si>
    <t>社会福祉法人　銀杏の会</t>
    <rPh sb="0" eb="6">
      <t>シャカイフクシホウジン</t>
    </rPh>
    <rPh sb="7" eb="9">
      <t>ギンナン</t>
    </rPh>
    <rPh sb="10" eb="11">
      <t>カイ</t>
    </rPh>
    <phoneticPr fontId="1"/>
  </si>
  <si>
    <t>71408</t>
    <phoneticPr fontId="1"/>
  </si>
  <si>
    <t>大野田すぎのここども園</t>
    <rPh sb="0" eb="3">
      <t>オオノダ</t>
    </rPh>
    <rPh sb="10" eb="11">
      <t>エン</t>
    </rPh>
    <phoneticPr fontId="1"/>
  </si>
  <si>
    <t>宮城県柴田郡村田町大字足立字上ケ戸17-5</t>
    <rPh sb="0" eb="3">
      <t>ミヤギケン</t>
    </rPh>
    <phoneticPr fontId="2"/>
  </si>
  <si>
    <t>71501</t>
    <phoneticPr fontId="1"/>
  </si>
  <si>
    <t>泉第2チェリーこども園</t>
    <rPh sb="0" eb="1">
      <t>イズミ</t>
    </rPh>
    <rPh sb="1" eb="2">
      <t>ダイ</t>
    </rPh>
    <rPh sb="10" eb="11">
      <t>エン</t>
    </rPh>
    <phoneticPr fontId="1"/>
  </si>
  <si>
    <t>71502</t>
    <phoneticPr fontId="1"/>
  </si>
  <si>
    <t>認定こども園　やかまし村　</t>
    <rPh sb="0" eb="2">
      <t>ニンテイ</t>
    </rPh>
    <rPh sb="5" eb="6">
      <t>エン</t>
    </rPh>
    <rPh sb="11" eb="12">
      <t>ムラ</t>
    </rPh>
    <phoneticPr fontId="1"/>
  </si>
  <si>
    <t>71503</t>
    <phoneticPr fontId="1"/>
  </si>
  <si>
    <r>
      <t>泉チェリーこども園</t>
    </r>
    <r>
      <rPr>
        <b/>
        <sz val="11"/>
        <rFont val="HGPｺﾞｼｯｸM"/>
        <family val="3"/>
        <charset val="128"/>
      </rPr>
      <t>　</t>
    </r>
    <rPh sb="0" eb="1">
      <t>イズミ</t>
    </rPh>
    <rPh sb="8" eb="9">
      <t>エン</t>
    </rPh>
    <phoneticPr fontId="1"/>
  </si>
  <si>
    <t>71504</t>
    <phoneticPr fontId="1"/>
  </si>
  <si>
    <t>寺岡すいせんこども園　</t>
    <rPh sb="0" eb="2">
      <t>テラオカ</t>
    </rPh>
    <rPh sb="9" eb="10">
      <t>エン</t>
    </rPh>
    <phoneticPr fontId="1"/>
  </si>
  <si>
    <t>71505</t>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</si>
  <si>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</si>
  <si>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学校法人　秀志学園</t>
    <rPh sb="0" eb="2">
      <t>ガッコウ</t>
    </rPh>
    <rPh sb="2" eb="4">
      <t>ホウジン</t>
    </rPh>
    <rPh sb="5" eb="6">
      <t>シュウ</t>
    </rPh>
    <rPh sb="6" eb="7">
      <t>シ</t>
    </rPh>
    <rPh sb="7" eb="9">
      <t>ガクエン</t>
    </rPh>
    <phoneticPr fontId="1"/>
  </si>
  <si>
    <t>71506</t>
    <phoneticPr fontId="1"/>
  </si>
  <si>
    <t>幼保連携型認定こども園　高森サーラこども園　</t>
    <rPh sb="0" eb="2">
      <t>ヨウホ</t>
    </rPh>
    <rPh sb="2" eb="7">
      <t>レンケイガタニンテイ</t>
    </rPh>
    <rPh sb="10" eb="11">
      <t>エン</t>
    </rPh>
    <rPh sb="12" eb="14">
      <t>タカモリ</t>
    </rPh>
    <rPh sb="20" eb="21">
      <t>エン</t>
    </rPh>
    <phoneticPr fontId="2"/>
  </si>
  <si>
    <t>71507</t>
    <phoneticPr fontId="1"/>
  </si>
  <si>
    <t>仙台市泉区住吉台西二丁目7-6</t>
    <rPh sb="0" eb="3">
      <t>センダイシ</t>
    </rPh>
    <rPh sb="3" eb="5">
      <t>イズミク</t>
    </rPh>
    <rPh sb="5" eb="7">
      <t>スミヨシ</t>
    </rPh>
    <rPh sb="7" eb="8">
      <t>ダイ</t>
    </rPh>
    <rPh sb="8" eb="9">
      <t>ニシ</t>
    </rPh>
    <rPh sb="9" eb="12">
      <t>ニチョウメ</t>
    </rPh>
    <phoneticPr fontId="2"/>
  </si>
  <si>
    <t>社会福祉法人　一寿会</t>
    <rPh sb="0" eb="2">
      <t>シャカイ</t>
    </rPh>
    <rPh sb="2" eb="4">
      <t>フクシ</t>
    </rPh>
    <rPh sb="4" eb="6">
      <t>ホウジン</t>
    </rPh>
    <rPh sb="7" eb="8">
      <t>イチ</t>
    </rPh>
    <rPh sb="8" eb="9">
      <t>ジュ</t>
    </rPh>
    <rPh sb="9" eb="10">
      <t>カイ</t>
    </rPh>
    <phoneticPr fontId="1"/>
  </si>
  <si>
    <t>71508</t>
    <phoneticPr fontId="1"/>
  </si>
  <si>
    <t>社会福祉法人　一寿会</t>
    <rPh sb="0" eb="6">
      <t>シャカイフクシホウジン</t>
    </rPh>
    <rPh sb="7" eb="8">
      <t>イチ</t>
    </rPh>
    <rPh sb="8" eb="9">
      <t>ジュ</t>
    </rPh>
    <rPh sb="9" eb="10">
      <t>カイ</t>
    </rPh>
    <phoneticPr fontId="1"/>
  </si>
  <si>
    <t>71614</t>
    <phoneticPr fontId="1"/>
  </si>
  <si>
    <t>栗生あおばこども園</t>
    <rPh sb="0" eb="2">
      <t>クリュウ</t>
    </rPh>
    <rPh sb="8" eb="9">
      <t>エン</t>
    </rPh>
    <phoneticPr fontId="1"/>
  </si>
  <si>
    <t>社会福祉法人　青葉福祉会</t>
    <rPh sb="0" eb="6">
      <t>シャカイフクシホウジン</t>
    </rPh>
    <rPh sb="7" eb="9">
      <t>アオバ</t>
    </rPh>
    <rPh sb="9" eb="11">
      <t>フクシ</t>
    </rPh>
    <rPh sb="11" eb="12">
      <t>カイ</t>
    </rPh>
    <phoneticPr fontId="1"/>
  </si>
  <si>
    <t>72101</t>
    <phoneticPr fontId="1"/>
  </si>
  <si>
    <t>認定こども園　仙台YMCA幼稚園</t>
    <rPh sb="0" eb="2">
      <t>ニンテイ</t>
    </rPh>
    <rPh sb="5" eb="6">
      <t>エン</t>
    </rPh>
    <rPh sb="7" eb="9">
      <t>センダイ</t>
    </rPh>
    <rPh sb="13" eb="16">
      <t>ヨウチエン</t>
    </rPh>
    <phoneticPr fontId="1"/>
  </si>
  <si>
    <t>仙台市青葉区立町9－7</t>
    <rPh sb="6" eb="8">
      <t>タチマチ</t>
    </rPh>
    <phoneticPr fontId="1"/>
  </si>
  <si>
    <t>学校法人　仙台YMCA学園</t>
    <rPh sb="0" eb="2">
      <t>ガッコウ</t>
    </rPh>
    <rPh sb="2" eb="4">
      <t>ホウジン</t>
    </rPh>
    <rPh sb="5" eb="7">
      <t>センダイ</t>
    </rPh>
    <rPh sb="11" eb="13">
      <t>ガクエン</t>
    </rPh>
    <phoneticPr fontId="1"/>
  </si>
  <si>
    <t>72104</t>
    <phoneticPr fontId="1"/>
  </si>
  <si>
    <t>認定こども園　旭ケ丘幼稚園</t>
    <rPh sb="0" eb="2">
      <t>ニンテイ</t>
    </rPh>
    <rPh sb="5" eb="6">
      <t>エン</t>
    </rPh>
    <rPh sb="7" eb="8">
      <t>アサヒ</t>
    </rPh>
    <rPh sb="9" eb="10">
      <t>オカ</t>
    </rPh>
    <rPh sb="10" eb="13">
      <t>ヨウチエン</t>
    </rPh>
    <phoneticPr fontId="1"/>
  </si>
  <si>
    <t>学校法人　旭ヶ丘学園</t>
    <rPh sb="0" eb="2">
      <t>ガッコウ</t>
    </rPh>
    <rPh sb="2" eb="4">
      <t>ホウジン</t>
    </rPh>
    <rPh sb="5" eb="8">
      <t>アサヒガオカ</t>
    </rPh>
    <rPh sb="8" eb="10">
      <t>ガクエン</t>
    </rPh>
    <phoneticPr fontId="1"/>
  </si>
  <si>
    <t>72201</t>
    <phoneticPr fontId="1"/>
  </si>
  <si>
    <t>認定こども園　東仙台幼稚園</t>
    <rPh sb="0" eb="2">
      <t>ニンテイ</t>
    </rPh>
    <rPh sb="5" eb="6">
      <t>エン</t>
    </rPh>
    <rPh sb="7" eb="8">
      <t>ヒガシ</t>
    </rPh>
    <rPh sb="8" eb="10">
      <t>センダイ</t>
    </rPh>
    <rPh sb="10" eb="13">
      <t>ヨウチエン</t>
    </rPh>
    <phoneticPr fontId="2"/>
  </si>
  <si>
    <t>学校法人　清野学園</t>
    <rPh sb="0" eb="4">
      <t>ガッコウホウジン</t>
    </rPh>
    <rPh sb="5" eb="7">
      <t>セイノ</t>
    </rPh>
    <rPh sb="7" eb="9">
      <t>ガクエン</t>
    </rPh>
    <phoneticPr fontId="1"/>
  </si>
  <si>
    <t>72301</t>
    <phoneticPr fontId="1"/>
  </si>
  <si>
    <t>認定こども園　るり幼稚園</t>
    <rPh sb="0" eb="2">
      <t>ニンテイ</t>
    </rPh>
    <rPh sb="5" eb="6">
      <t>エン</t>
    </rPh>
    <rPh sb="9" eb="12">
      <t>ヨウチエン</t>
    </rPh>
    <phoneticPr fontId="2"/>
  </si>
  <si>
    <t>学校法人　陸奥国分寺学園</t>
    <rPh sb="0" eb="4">
      <t>ガッコウホウジン</t>
    </rPh>
    <rPh sb="5" eb="7">
      <t>ムツ</t>
    </rPh>
    <rPh sb="7" eb="10">
      <t>コクブンジ</t>
    </rPh>
    <rPh sb="10" eb="12">
      <t>ガクエン</t>
    </rPh>
    <phoneticPr fontId="1"/>
  </si>
  <si>
    <t>72401</t>
    <phoneticPr fontId="1"/>
  </si>
  <si>
    <t>認定こども園　若竹幼稚園</t>
    <rPh sb="0" eb="2">
      <t>ニンテイ</t>
    </rPh>
    <rPh sb="5" eb="6">
      <t>エン</t>
    </rPh>
    <rPh sb="7" eb="9">
      <t>ワカタケ</t>
    </rPh>
    <rPh sb="9" eb="12">
      <t>ヨウチエン</t>
    </rPh>
    <phoneticPr fontId="1"/>
  </si>
  <si>
    <t>仙台市太白区四郎丸字吹上23</t>
    <rPh sb="6" eb="9">
      <t>シロウマル</t>
    </rPh>
    <rPh sb="9" eb="10">
      <t>アザ</t>
    </rPh>
    <rPh sb="10" eb="12">
      <t>フキアゲ</t>
    </rPh>
    <phoneticPr fontId="1"/>
  </si>
  <si>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1"/>
  </si>
  <si>
    <t>72501</t>
    <phoneticPr fontId="1"/>
  </si>
  <si>
    <t>泉第二幼稚園</t>
    <rPh sb="0" eb="1">
      <t>イズミ</t>
    </rPh>
    <rPh sb="1" eb="3">
      <t>ダイニ</t>
    </rPh>
    <rPh sb="3" eb="6">
      <t>ヨウチエン</t>
    </rPh>
    <phoneticPr fontId="1"/>
  </si>
  <si>
    <t>仙台市泉区将監十三丁目1-1</t>
    <rPh sb="0" eb="3">
      <t>センダイシ</t>
    </rPh>
    <rPh sb="5" eb="7">
      <t>ショウゲン</t>
    </rPh>
    <rPh sb="7" eb="8">
      <t>ツナシ</t>
    </rPh>
    <rPh sb="8" eb="9">
      <t>サン</t>
    </rPh>
    <rPh sb="9" eb="11">
      <t>チョウメ</t>
    </rPh>
    <phoneticPr fontId="2"/>
  </si>
  <si>
    <t>学校法人　庄司学園</t>
    <rPh sb="0" eb="2">
      <t>ガッコウ</t>
    </rPh>
    <rPh sb="2" eb="4">
      <t>ホウジン</t>
    </rPh>
    <rPh sb="5" eb="7">
      <t>ショウジ</t>
    </rPh>
    <rPh sb="7" eb="9">
      <t>ガクエン</t>
    </rPh>
    <phoneticPr fontId="1"/>
  </si>
  <si>
    <t>72502</t>
    <phoneticPr fontId="1"/>
  </si>
  <si>
    <t>72605</t>
    <phoneticPr fontId="1"/>
  </si>
  <si>
    <t>友愛幼稚園</t>
    <rPh sb="0" eb="2">
      <t>ユウアイ</t>
    </rPh>
    <rPh sb="2" eb="5">
      <t>ヨウチエン</t>
    </rPh>
    <phoneticPr fontId="1"/>
  </si>
  <si>
    <t>仙台市青葉区国見6-45-1</t>
    <rPh sb="6" eb="8">
      <t>クニミ</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</si>
  <si>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</si>
  <si>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73201</t>
    <phoneticPr fontId="1"/>
  </si>
  <si>
    <t>ますえの森どうわこども園　</t>
    <rPh sb="4" eb="5">
      <t>モリ</t>
    </rPh>
    <rPh sb="11" eb="12">
      <t>エン</t>
    </rPh>
    <phoneticPr fontId="1"/>
  </si>
  <si>
    <t>仙台市宮城野区枡江8-10</t>
    <rPh sb="7" eb="9">
      <t>マスエ</t>
    </rPh>
    <phoneticPr fontId="1"/>
  </si>
  <si>
    <t>童和保育サービス株式会社</t>
    <rPh sb="0" eb="1">
      <t>ワラベ</t>
    </rPh>
    <rPh sb="1" eb="2">
      <t>ワ</t>
    </rPh>
    <rPh sb="2" eb="4">
      <t>ホイク</t>
    </rPh>
    <rPh sb="8" eb="10">
      <t>カブシキ</t>
    </rPh>
    <rPh sb="10" eb="12">
      <t>カイシャ</t>
    </rPh>
    <phoneticPr fontId="1"/>
  </si>
  <si>
    <t>73202</t>
    <phoneticPr fontId="1"/>
  </si>
  <si>
    <t>ちゃいるどらんど岩切こども園</t>
    <rPh sb="8" eb="10">
      <t>イワキリ</t>
    </rPh>
    <rPh sb="13" eb="14">
      <t>エン</t>
    </rPh>
    <phoneticPr fontId="2"/>
  </si>
  <si>
    <t>株式会社　ちゃいるどらんど</t>
    <rPh sb="0" eb="4">
      <t>カブシキガイシャ</t>
    </rPh>
    <phoneticPr fontId="1"/>
  </si>
  <si>
    <t>73301</t>
    <phoneticPr fontId="1"/>
  </si>
  <si>
    <t>ちゃいるどらんど荒井こども園</t>
    <rPh sb="8" eb="10">
      <t>アライ</t>
    </rPh>
    <rPh sb="13" eb="14">
      <t>エン</t>
    </rPh>
    <phoneticPr fontId="2"/>
  </si>
  <si>
    <t>73302</t>
    <phoneticPr fontId="1"/>
  </si>
  <si>
    <t>六丁の目マザーグースこども園</t>
    <rPh sb="0" eb="2">
      <t>ロクチョウ</t>
    </rPh>
    <rPh sb="3" eb="4">
      <t>メ</t>
    </rPh>
    <rPh sb="13" eb="14">
      <t>エン</t>
    </rPh>
    <phoneticPr fontId="1"/>
  </si>
  <si>
    <t>仙台市若林区六丁の目中町1-38</t>
    <rPh sb="0" eb="3">
      <t>センダイシ</t>
    </rPh>
    <rPh sb="3" eb="6">
      <t>ワカバヤシク</t>
    </rPh>
    <rPh sb="6" eb="8">
      <t>ロクチョウ</t>
    </rPh>
    <rPh sb="9" eb="10">
      <t>メ</t>
    </rPh>
    <rPh sb="10" eb="12">
      <t>ナカマチ</t>
    </rPh>
    <phoneticPr fontId="2"/>
  </si>
  <si>
    <t>株式会社　マザーグース</t>
    <rPh sb="0" eb="4">
      <t>カブシキカイシャ</t>
    </rPh>
    <phoneticPr fontId="1"/>
  </si>
  <si>
    <t>73501</t>
    <phoneticPr fontId="1"/>
  </si>
  <si>
    <t>仙台市泉区鶴が丘三丁目24-7</t>
    <rPh sb="0" eb="3">
      <t>センダイシ</t>
    </rPh>
    <rPh sb="3" eb="5">
      <t>イズミク</t>
    </rPh>
    <rPh sb="5" eb="6">
      <t>ツル</t>
    </rPh>
    <rPh sb="7" eb="8">
      <t>オカ</t>
    </rPh>
    <rPh sb="8" eb="11">
      <t>サンチョウメ</t>
    </rPh>
    <phoneticPr fontId="2"/>
  </si>
  <si>
    <t>株式会社　マミー保育園</t>
    <rPh sb="0" eb="4">
      <t>カブシキカイシャ</t>
    </rPh>
    <rPh sb="8" eb="11">
      <t>ホイクエン</t>
    </rPh>
    <phoneticPr fontId="1"/>
  </si>
  <si>
    <t>仙台市宮城野区・・・</t>
    <phoneticPr fontId="2"/>
  </si>
  <si>
    <t>社会福祉法人●●会</t>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</si>
  <si>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</si>
  <si>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幼保連携型認定こども園　認定ろりぽっぷこども園</t>
    <rPh sb="0" eb="2">
      <t>ヨウホ</t>
    </rPh>
    <rPh sb="2" eb="5">
      <t>レンケイガタ</t>
    </rPh>
    <rPh sb="5" eb="7">
      <t>ニンテイ</t>
    </rPh>
    <rPh sb="10" eb="11">
      <t>エン</t>
    </rPh>
    <rPh sb="12" eb="14">
      <t>ニンテイ</t>
    </rPh>
    <rPh sb="22" eb="23">
      <t>エン</t>
    </rPh>
    <phoneticPr fontId="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</si>
  <si>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</si>
  <si>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</si>
  <si>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ねのしろいし幼稚園</t>
    <rPh sb="6" eb="9">
      <t>ヨウチエン</t>
    </rPh>
    <phoneticPr fontId="1"/>
  </si>
  <si>
    <t>鶴が丘マミーこども園</t>
    <rPh sb="0" eb="1">
      <t>ツル</t>
    </rPh>
    <rPh sb="2" eb="3">
      <t>オカ</t>
    </rPh>
    <rPh sb="9" eb="10">
      <t>エン</t>
    </rPh>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</si>
  <si>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</si>
  <si>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t>幼保連携型認定こども園　折立幼稚園・ナーサリールーム</t>
    <rPh sb="0" eb="7">
      <t>ヨウホレンケイガタニンテイ</t>
    </rPh>
    <rPh sb="10" eb="11">
      <t>エン</t>
    </rPh>
    <rPh sb="12" eb="14">
      <t>オリタテ</t>
    </rPh>
    <rPh sb="14" eb="17">
      <t>ヨウチエン</t>
    </rPh>
    <phoneticPr fontId="3"/>
  </si>
  <si>
    <t>認定こども園ナザレト愛児園</t>
    <rPh sb="0" eb="2">
      <t>ニンテイ</t>
    </rPh>
    <rPh sb="5" eb="6">
      <t>エン</t>
    </rPh>
    <rPh sb="10" eb="11">
      <t>アイ</t>
    </rPh>
    <rPh sb="11" eb="12">
      <t>ジ</t>
    </rPh>
    <rPh sb="12" eb="13">
      <t>エン</t>
    </rPh>
    <phoneticPr fontId="3"/>
  </si>
  <si>
    <t>幼保連携型認定こども園　認定ろりぽっぷこども園</t>
    <rPh sb="0" eb="2">
      <t>ヨウホ</t>
    </rPh>
    <rPh sb="2" eb="5">
      <t>レンケイガタ</t>
    </rPh>
    <rPh sb="5" eb="7">
      <t>ニンテイ</t>
    </rPh>
    <rPh sb="10" eb="11">
      <t>エン</t>
    </rPh>
    <rPh sb="12" eb="14">
      <t>ニンテイ</t>
    </rPh>
    <rPh sb="22" eb="23">
      <t>エン</t>
    </rPh>
    <phoneticPr fontId="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</si>
  <si>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</si>
  <si>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3"/>
  </si>
  <si>
    <t>ねのしろいし幼稚園</t>
    <rPh sb="6" eb="9">
      <t>ヨウチエン</t>
    </rPh>
    <phoneticPr fontId="3"/>
  </si>
  <si>
    <t>鶴が丘マミーこども園</t>
    <rPh sb="0" eb="1">
      <t>ツル</t>
    </rPh>
    <rPh sb="2" eb="3">
      <t>オカ</t>
    </rPh>
    <rPh sb="9" eb="10">
      <t>エン</t>
    </rPh>
    <phoneticPr fontId="3"/>
  </si>
  <si>
    <t>様式第１号，別表１の塗りつぶされたセルに必要事項を記載してください。</t>
    <rPh sb="6" eb="8">
      <t>ベッピョウ</t>
    </rPh>
    <rPh sb="7" eb="8">
      <t>ケツベツ</t>
    </rPh>
    <rPh sb="10" eb="11">
      <t>ヌ</t>
    </rPh>
    <rPh sb="20" eb="22">
      <t>ヒツヨウ</t>
    </rPh>
    <rPh sb="22" eb="24">
      <t>ジコウ</t>
    </rPh>
    <rPh sb="25" eb="27">
      <t>キサイ</t>
    </rPh>
    <phoneticPr fontId="5"/>
  </si>
  <si>
    <t>【提出書類】
　様式第１号，別表１，別紙（集計表），添付資料の順に並べ，提出してください。
　印刷する際は，ファイル＞印刷&gt;設定：ブック全体を印刷＞ページ指定　4　から　8　ページ</t>
    <rPh sb="1" eb="3">
      <t>テイシュツ</t>
    </rPh>
    <rPh sb="3" eb="5">
      <t>ショルイ</t>
    </rPh>
    <rPh sb="8" eb="10">
      <t>ヨウシキ</t>
    </rPh>
    <rPh sb="10" eb="11">
      <t>ダイ</t>
    </rPh>
    <rPh sb="12" eb="13">
      <t>ゴウ</t>
    </rPh>
    <rPh sb="14" eb="16">
      <t>ベッピョウ</t>
    </rPh>
    <rPh sb="18" eb="20">
      <t>ベッシ</t>
    </rPh>
    <rPh sb="21" eb="23">
      <t>シュウケイ</t>
    </rPh>
    <rPh sb="23" eb="24">
      <t>ヒョウ</t>
    </rPh>
    <rPh sb="26" eb="28">
      <t>テンプ</t>
    </rPh>
    <rPh sb="28" eb="30">
      <t>シリョウ</t>
    </rPh>
    <rPh sb="31" eb="32">
      <t>ジュン</t>
    </rPh>
    <rPh sb="33" eb="34">
      <t>ナラ</t>
    </rPh>
    <rPh sb="36" eb="38">
      <t>テイシュツ</t>
    </rPh>
    <phoneticPr fontId="1"/>
  </si>
  <si>
    <r>
      <t>●補助対象経費：</t>
    </r>
    <r>
      <rPr>
        <u/>
        <sz val="12"/>
        <color theme="1"/>
        <rFont val="HGSｺﾞｼｯｸM"/>
        <family val="3"/>
        <charset val="128"/>
      </rPr>
      <t>食材料費以外の実費徴収額</t>
    </r>
    <r>
      <rPr>
        <sz val="12"/>
        <color theme="1"/>
        <rFont val="HGSｺﾞｼｯｸM"/>
        <family val="3"/>
        <charset val="128"/>
      </rPr>
      <t>。（日用品，文房具等の購入及び施設等で開催する行事へ参加する際に要する費用（保護者分参加費を除く）等。）
　　　　　　　　※上記のほかに保護者から実費徴収しているもので，当該補助対象になるか不明な場合はご相談ください。</t>
    </r>
    <phoneticPr fontId="1"/>
  </si>
  <si>
    <t>年度　実費徴収に係る補足給付事業補助金交付申請書</t>
    <rPh sb="0" eb="2">
      <t>ネンド</t>
    </rPh>
    <rPh sb="3" eb="7">
      <t>ジッピチョウシュウ</t>
    </rPh>
    <rPh sb="8" eb="9">
      <t>カカ</t>
    </rPh>
    <rPh sb="10" eb="14">
      <t>ホソクキュウフ</t>
    </rPh>
    <rPh sb="14" eb="16">
      <t>ジギョウ</t>
    </rPh>
    <rPh sb="16" eb="19">
      <t>ホジョキン</t>
    </rPh>
    <rPh sb="19" eb="24">
      <t>コウフシンセイショ</t>
    </rPh>
    <phoneticPr fontId="1"/>
  </si>
  <si>
    <t>標記について，実費徴収に係る補足給付事業補助金交付要綱第４条の規定に基づき，関係書類を添えて申請します。</t>
    <rPh sb="0" eb="2">
      <t>ヒョウキ</t>
    </rPh>
    <rPh sb="7" eb="9">
      <t>ジッピ</t>
    </rPh>
    <rPh sb="9" eb="11">
      <t>チョウシュウ</t>
    </rPh>
    <rPh sb="12" eb="13">
      <t>カカ</t>
    </rPh>
    <rPh sb="14" eb="16">
      <t>ホソク</t>
    </rPh>
    <rPh sb="16" eb="18">
      <t>キュウフ</t>
    </rPh>
    <rPh sb="18" eb="20">
      <t>ジギョウ</t>
    </rPh>
    <rPh sb="20" eb="23">
      <t>ホジョキン</t>
    </rPh>
    <rPh sb="23" eb="25">
      <t>コウフ</t>
    </rPh>
    <rPh sb="25" eb="27">
      <t>ヨウコウ</t>
    </rPh>
    <rPh sb="27" eb="28">
      <t>ダイ</t>
    </rPh>
    <rPh sb="29" eb="30">
      <t>ジョウ</t>
    </rPh>
    <rPh sb="31" eb="33">
      <t>キテイ</t>
    </rPh>
    <rPh sb="34" eb="35">
      <t>モト</t>
    </rPh>
    <rPh sb="38" eb="42">
      <t>カンケイショルイ</t>
    </rPh>
    <rPh sb="43" eb="44">
      <t>ソ</t>
    </rPh>
    <rPh sb="46" eb="48">
      <t>シンセイ</t>
    </rPh>
    <phoneticPr fontId="1"/>
  </si>
  <si>
    <t>　　　※上限額（2,500円）を超える場合は，2,500円が採用額となります。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</si>
</sst>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_ &quot;円&quot;"/>
    <numFmt numFmtId="179" formatCode="0&quot;歳&quot;"/>
    <numFmt numFmtId="180" formatCode="#,##0&quot;円&quot;"/>
    <numFmt numFmtId="181" formatCode="#&quot;ヶ月&quot;"/>
  </numFmts>
  <fonts count="66">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16"/>
      <name val="HGSｺﾞｼｯｸM"/>
      <family val="3"/>
      <charset val="128"/>
    </font>
    <font>
      <sz val="6"/>
      <name val="ＭＳ Ｐゴシック"/>
      <family val="3"/>
      <charset val="128"/>
    </font>
    <font>
      <sz val="11"/>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2"/>
      <name val="ＭＳ Ｐゴシック"/>
      <family val="3"/>
      <charset val="128"/>
    </font>
    <font>
      <sz val="12"/>
      <name val="ＭＳ 明朝"/>
      <family val="1"/>
      <charset val="128"/>
    </font>
    <font>
      <sz val="10"/>
      <name val="ＭＳ 明朝"/>
      <family val="1"/>
      <charset val="128"/>
    </font>
    <font>
      <b/>
      <sz val="16"/>
      <name val="ＭＳ 明朝"/>
      <family val="1"/>
      <charset val="128"/>
    </font>
    <font>
      <sz val="16"/>
      <name val="ＭＳ 明朝"/>
      <family val="1"/>
      <charset val="128"/>
    </font>
    <font>
      <sz val="11"/>
      <color theme="1"/>
      <name val="ＭＳ Ｐゴシック"/>
      <family val="2"/>
      <scheme val="minor"/>
    </font>
    <font>
      <b/>
      <sz val="11"/>
      <color theme="3"/>
      <name val="ＭＳ Ｐゴシック"/>
      <family val="2"/>
      <charset val="128"/>
      <scheme val="minor"/>
    </font>
    <font>
      <sz val="11"/>
      <color rgb="FF006100"/>
      <name val="ＭＳ Ｐゴシック"/>
      <family val="2"/>
      <charset val="128"/>
      <scheme val="minor"/>
    </font>
    <font>
      <sz val="16"/>
      <color theme="1"/>
      <name val="HGSｺﾞｼｯｸM"/>
      <family val="3"/>
      <charset val="128"/>
    </font>
    <font>
      <b/>
      <sz val="9"/>
      <color indexed="81"/>
      <name val="MS P ゴシック"/>
      <family val="3"/>
      <charset val="128"/>
    </font>
    <font>
      <b/>
      <sz val="12"/>
      <color indexed="81"/>
      <name val="MS P ゴシック"/>
      <family val="3"/>
      <charset val="128"/>
    </font>
    <font>
      <sz val="11"/>
      <name val="ＭＳ 明朝"/>
      <family val="1"/>
      <charset val="128"/>
    </font>
    <font>
      <sz val="11"/>
      <color theme="1"/>
      <name val="ＭＳ 明朝"/>
      <family val="1"/>
      <charset val="128"/>
    </font>
    <font>
      <b/>
      <sz val="12"/>
      <color theme="1"/>
      <name val="HGPｺﾞｼｯｸM"/>
      <family val="3"/>
      <charset val="128"/>
    </font>
    <font>
      <sz val="11"/>
      <color theme="1"/>
      <name val="HGPｺﾞｼｯｸM"/>
      <family val="3"/>
      <charset val="128"/>
    </font>
    <font>
      <b/>
      <sz val="14"/>
      <color theme="1"/>
      <name val="HGPｺﾞｼｯｸM"/>
      <family val="3"/>
      <charset val="128"/>
    </font>
    <font>
      <b/>
      <sz val="16"/>
      <color theme="1"/>
      <name val="HGSｺﾞｼｯｸM"/>
      <family val="3"/>
      <charset val="128"/>
    </font>
    <font>
      <b/>
      <sz val="14"/>
      <name val="ＭＳ 明朝"/>
      <family val="1"/>
      <charset val="128"/>
    </font>
    <font>
      <b/>
      <sz val="16"/>
      <color theme="1"/>
      <name val="HGPｺﾞｼｯｸM"/>
      <family val="3"/>
      <charset val="128"/>
    </font>
    <font>
      <sz val="22"/>
      <name val="ＭＳ Ｐゴシック"/>
      <family val="2"/>
      <charset val="128"/>
      <scheme val="minor"/>
    </font>
    <font>
      <sz val="11"/>
      <name val="HGPｺﾞｼｯｸM"/>
      <family val="3"/>
      <charset val="128"/>
    </font>
    <font>
      <sz val="14"/>
      <color theme="1"/>
      <name val="HGPｺﾞｼｯｸM"/>
      <family val="3"/>
      <charset val="128"/>
    </font>
    <font>
      <sz val="16"/>
      <color theme="1"/>
      <name val="HGPｺﾞｼｯｸM"/>
      <family val="3"/>
      <charset val="128"/>
    </font>
    <font>
      <b/>
      <sz val="18"/>
      <color theme="1"/>
      <name val="HGPｺﾞｼｯｸM"/>
      <family val="3"/>
      <charset val="128"/>
    </font>
    <font>
      <sz val="18"/>
      <color theme="1"/>
      <name val="HGPｺﾞｼｯｸM"/>
      <family val="3"/>
      <charset val="128"/>
    </font>
    <font>
      <sz val="9"/>
      <color indexed="81"/>
      <name val="MS P ゴシック"/>
      <family val="3"/>
      <charset val="128"/>
    </font>
    <font>
      <u/>
      <sz val="12"/>
      <name val="HGSｺﾞｼｯｸM"/>
      <family val="3"/>
      <charset val="128"/>
    </font>
    <font>
      <sz val="14"/>
      <name val="ＭＳ 明朝"/>
      <family val="1"/>
      <charset val="128"/>
    </font>
    <font>
      <b/>
      <sz val="9"/>
      <color indexed="81"/>
      <name val="游ゴシック"/>
      <family val="3"/>
      <charset val="128"/>
    </font>
    <font>
      <b/>
      <sz val="12"/>
      <color indexed="81"/>
      <name val="游ゴシック"/>
      <family val="3"/>
      <charset val="128"/>
    </font>
    <font>
      <sz val="11"/>
      <color theme="1"/>
      <name val="ＭＳ Ｐゴシック"/>
      <family val="2"/>
      <charset val="128"/>
      <scheme val="minor"/>
    </font>
    <font>
      <u/>
      <sz val="12"/>
      <color theme="1"/>
      <name val="HGSｺﾞｼｯｸM"/>
      <family val="3"/>
      <charset val="128"/>
    </font>
    <font>
      <sz val="12"/>
      <name val="游ゴシック"/>
      <family val="3"/>
      <charset val="128"/>
    </font>
    <font>
      <sz val="11"/>
      <color theme="1"/>
      <name val="游ゴシック"/>
      <family val="3"/>
      <charset val="128"/>
    </font>
    <font>
      <b/>
      <sz val="16"/>
      <color indexed="81"/>
      <name val="游ゴシック"/>
      <family val="3"/>
      <charset val="128"/>
    </font>
    <font>
      <b/>
      <sz val="14"/>
      <color theme="1"/>
      <name val="游ゴシック"/>
      <family val="3"/>
      <charset val="128"/>
    </font>
    <font>
      <b/>
      <sz val="11"/>
      <color theme="1"/>
      <name val="游ゴシック"/>
      <family val="3"/>
      <charset val="128"/>
    </font>
    <font>
      <sz val="10"/>
      <name val="HGPｺﾞｼｯｸM"/>
      <family val="3"/>
      <charset val="128"/>
    </font>
    <font>
      <b/>
      <sz val="11"/>
      <name val="HGPｺﾞｼｯｸM"/>
      <family val="3"/>
      <charset val="128"/>
    </font>
    <font>
      <b/>
      <sz val="11"/>
      <name val="游ゴシック"/>
      <family val="3"/>
      <charset val="128"/>
    </font>
    <font>
      <sz val="11"/>
      <name val="游ゴシック"/>
      <family val="3"/>
      <charset val="128"/>
    </font>
    <font>
      <b/>
      <u/>
      <sz val="14"/>
      <color theme="1"/>
      <name val="游ゴシック"/>
      <family val="3"/>
      <charset val="128"/>
    </font>
    <font>
      <sz val="12"/>
      <color theme="1"/>
      <name val="游ゴシック"/>
      <family val="3"/>
      <charset val="128"/>
    </font>
    <font>
      <sz val="9"/>
      <color indexed="81"/>
      <name val="游ゴシック"/>
      <family val="3"/>
      <charset val="128"/>
    </font>
    <font>
      <sz val="14"/>
      <color theme="1"/>
      <name val="ＭＳ Ｐゴシック"/>
      <family val="3"/>
      <charset val="128"/>
      <scheme val="minor"/>
    </font>
    <font>
      <sz val="10"/>
      <color theme="1"/>
      <name val="ＭＳ Ｐゴシック"/>
      <family val="3"/>
      <charset val="128"/>
      <scheme val="minor"/>
    </font>
    <font>
      <b/>
      <sz val="11"/>
      <name val="ＭＳ 明朝"/>
      <family val="1"/>
      <charset val="128"/>
    </font>
    <font>
      <b/>
      <sz val="14"/>
      <name val="HGSｺﾞｼｯｸM"/>
      <family val="3"/>
      <charset val="128"/>
    </font>
    <font>
      <sz val="14"/>
      <color theme="1"/>
      <name val="ＭＳ Ｐゴシック"/>
      <family val="2"/>
      <charset val="128"/>
      <scheme val="minor"/>
    </font>
    <font>
      <sz val="14"/>
      <color rgb="FF000000"/>
      <name val="ＭＳ 明朝"/>
      <family val="1"/>
      <charset val="128"/>
    </font>
    <font>
      <sz val="11"/>
      <color rgb="FFFF0000"/>
      <name val="游ゴシック"/>
      <family val="3"/>
      <charset val="128"/>
    </font>
  </fonts>
  <fills count="12">
    <fill>
      <patternFill patternType="none"/>
    </fill>
    <fill>
      <patternFill patternType="gray125"/>
    </fill>
    <fill>
      <patternFill patternType="solid">
        <fgColor theme="9" tint="0.59999389629810485"/>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bgColor indexed="64"/>
      </patternFill>
    </fill>
    <fill>
      <patternFill patternType="solid">
        <fgColor rgb="FFFFFF66"/>
        <bgColor indexed="64"/>
      </patternFill>
    </fill>
    <fill>
      <patternFill patternType="solid">
        <fgColor theme="4" tint="0.59999389629810485"/>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medium">
        <color indexed="64"/>
      </top>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auto="1"/>
      </left>
      <right/>
      <top/>
      <bottom/>
      <diagonal/>
    </border>
    <border>
      <left/>
      <right style="thin">
        <color auto="1"/>
      </right>
      <top/>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double">
        <color indexed="64"/>
      </bottom>
      <diagonal/>
    </border>
    <border>
      <left/>
      <right/>
      <top style="hair">
        <color auto="1"/>
      </top>
      <bottom style="double">
        <color indexed="64"/>
      </bottom>
      <diagonal/>
    </border>
    <border>
      <left/>
      <right style="thin">
        <color auto="1"/>
      </right>
      <top style="hair">
        <color auto="1"/>
      </top>
      <bottom style="double">
        <color indexed="64"/>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top style="double">
        <color indexed="64"/>
      </top>
      <bottom/>
      <diagonal/>
    </border>
    <border>
      <left/>
      <right/>
      <top style="double">
        <color indexed="64"/>
      </top>
      <bottom/>
      <diagonal/>
    </border>
    <border>
      <left/>
      <right style="thin">
        <color auto="1"/>
      </right>
      <top style="double">
        <color indexed="64"/>
      </top>
      <bottom/>
      <diagonal/>
    </border>
    <border>
      <left style="hair">
        <color auto="1"/>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diagonal style="thin">
        <color indexed="64"/>
      </diagonal>
    </border>
  </borders>
  <cellStyleXfs count="8">
    <xf numFmtId="0" fontId="0" fillId="0" borderId="0">
      <alignment vertical="center"/>
    </xf>
    <xf numFmtId="0" fontId="3" fillId="0" borderId="0">
      <alignment vertical="center"/>
    </xf>
    <xf numFmtId="0" fontId="3" fillId="0" borderId="0"/>
    <xf numFmtId="0" fontId="20" fillId="0" borderId="0"/>
    <xf numFmtId="0" fontId="2" fillId="0" borderId="0">
      <alignment vertical="center"/>
    </xf>
    <xf numFmtId="38" fontId="45" fillId="0" borderId="0" applyFont="0" applyFill="0" applyBorder="0" applyAlignment="0" applyProtection="0">
      <alignment vertical="center"/>
    </xf>
    <xf numFmtId="0" fontId="3" fillId="0" borderId="0">
      <alignment vertical="center"/>
    </xf>
    <xf numFmtId="0" fontId="20" fillId="0" borderId="0"/>
  </cellStyleXfs>
  <cellXfs count="419">
    <xf numFmtId="0" fontId="0" fillId="0" borderId="0" xfId="0">
      <alignment vertical="center"/>
    </xf>
    <xf numFmtId="49" fontId="10" fillId="3" borderId="16" xfId="1" applyNumberFormat="1" applyFont="1" applyFill="1" applyBorder="1" applyAlignment="1" applyProtection="1">
      <alignment horizontal="center" vertical="center" shrinkToFit="1"/>
      <protection locked="0"/>
    </xf>
    <xf numFmtId="0" fontId="16" fillId="0" borderId="0" xfId="2" applyFont="1" applyFill="1" applyBorder="1" applyAlignment="1" applyProtection="1">
      <alignment vertical="center"/>
    </xf>
    <xf numFmtId="0" fontId="16" fillId="0" borderId="0" xfId="2" applyFont="1" applyFill="1" applyBorder="1" applyAlignment="1" applyProtection="1">
      <alignment vertical="center" shrinkToFit="1"/>
    </xf>
    <xf numFmtId="0" fontId="16" fillId="0" borderId="0" xfId="2" applyFont="1" applyAlignment="1" applyProtection="1">
      <alignment vertical="center"/>
    </xf>
    <xf numFmtId="0" fontId="16" fillId="0" borderId="0" xfId="2" applyFont="1" applyAlignment="1" applyProtection="1">
      <alignment horizontal="right" vertical="center"/>
    </xf>
    <xf numFmtId="0" fontId="3" fillId="0" borderId="0" xfId="1" applyFont="1">
      <alignment vertical="center"/>
    </xf>
    <xf numFmtId="0" fontId="3" fillId="0" borderId="0" xfId="1" applyFont="1" applyAlignment="1">
      <alignment horizontal="left" vertical="center"/>
    </xf>
    <xf numFmtId="0" fontId="15" fillId="0" borderId="0" xfId="1" applyFont="1" applyAlignment="1">
      <alignment horizontal="center" vertical="center"/>
    </xf>
    <xf numFmtId="0" fontId="16" fillId="0" borderId="0" xfId="1" applyFont="1" applyFill="1" applyAlignment="1" applyProtection="1">
      <alignment horizontal="left" vertical="center"/>
    </xf>
    <xf numFmtId="0" fontId="16" fillId="0" borderId="0" xfId="1" applyFont="1" applyAlignment="1" applyProtection="1">
      <alignment horizontal="left" vertical="center"/>
    </xf>
    <xf numFmtId="0" fontId="16" fillId="0" borderId="0" xfId="2" applyFont="1" applyProtection="1"/>
    <xf numFmtId="0" fontId="16" fillId="0" borderId="0" xfId="2" applyFont="1" applyAlignment="1" applyProtection="1">
      <alignment horizontal="left" vertical="center"/>
    </xf>
    <xf numFmtId="0" fontId="16" fillId="0" borderId="0" xfId="1" applyFont="1" applyFill="1" applyBorder="1" applyAlignment="1" applyProtection="1">
      <alignment horizontal="left" vertical="center"/>
    </xf>
    <xf numFmtId="0" fontId="17" fillId="0" borderId="0" xfId="1" applyFont="1" applyFill="1" applyBorder="1" applyAlignment="1" applyProtection="1">
      <alignment vertical="top" shrinkToFit="1"/>
    </xf>
    <xf numFmtId="0" fontId="18" fillId="0" borderId="0" xfId="1" applyFont="1" applyAlignment="1" applyProtection="1">
      <alignment vertical="center"/>
    </xf>
    <xf numFmtId="0" fontId="19" fillId="0" borderId="0" xfId="1" applyFont="1" applyAlignment="1" applyProtection="1">
      <alignment vertical="center"/>
    </xf>
    <xf numFmtId="0" fontId="16" fillId="0" borderId="0" xfId="2" applyFont="1" applyAlignment="1" applyProtection="1">
      <alignment horizontal="center" vertical="center"/>
    </xf>
    <xf numFmtId="0" fontId="16" fillId="0" borderId="0" xfId="2" applyNumberFormat="1" applyFont="1" applyAlignment="1" applyProtection="1">
      <alignment horizontal="center" vertical="center"/>
    </xf>
    <xf numFmtId="49" fontId="23" fillId="3" borderId="16" xfId="1" applyNumberFormat="1" applyFont="1" applyFill="1" applyBorder="1" applyAlignment="1" applyProtection="1">
      <alignment horizontal="center" vertical="center" shrinkToFit="1"/>
      <protection locked="0"/>
    </xf>
    <xf numFmtId="0" fontId="7" fillId="0" borderId="0" xfId="1" applyFont="1" applyProtection="1">
      <alignment vertical="center"/>
    </xf>
    <xf numFmtId="0" fontId="6" fillId="0" borderId="0" xfId="1" applyFont="1" applyProtection="1">
      <alignment vertical="center"/>
    </xf>
    <xf numFmtId="0" fontId="7" fillId="0" borderId="0" xfId="1" applyFont="1" applyAlignment="1" applyProtection="1">
      <alignment horizontal="left" vertical="center"/>
    </xf>
    <xf numFmtId="0" fontId="16" fillId="0" borderId="0" xfId="1" applyFont="1" applyProtection="1">
      <alignment vertical="center"/>
    </xf>
    <xf numFmtId="0" fontId="16" fillId="0" borderId="0" xfId="2" applyFont="1" applyAlignment="1" applyProtection="1">
      <alignment horizontal="center"/>
    </xf>
    <xf numFmtId="0" fontId="26" fillId="0" borderId="0" xfId="1" applyFont="1" applyProtection="1">
      <alignment vertical="center"/>
    </xf>
    <xf numFmtId="0" fontId="26" fillId="0" borderId="0" xfId="2" applyFont="1" applyProtection="1"/>
    <xf numFmtId="0" fontId="16" fillId="0" borderId="0" xfId="1" applyFont="1" applyFill="1" applyBorder="1" applyProtection="1">
      <alignment vertical="center"/>
    </xf>
    <xf numFmtId="0" fontId="16" fillId="0" borderId="0" xfId="2" applyFont="1" applyFill="1" applyBorder="1" applyProtection="1"/>
    <xf numFmtId="0" fontId="26" fillId="0" borderId="0" xfId="1" applyFont="1" applyFill="1" applyBorder="1" applyProtection="1">
      <alignment vertical="center"/>
    </xf>
    <xf numFmtId="0" fontId="26" fillId="0" borderId="0" xfId="2" applyFont="1" applyFill="1" applyBorder="1" applyProtection="1"/>
    <xf numFmtId="0" fontId="19" fillId="0" borderId="0" xfId="1" applyFont="1" applyProtection="1">
      <alignment vertical="center"/>
    </xf>
    <xf numFmtId="0" fontId="18" fillId="0" borderId="0" xfId="1" applyFont="1" applyProtection="1">
      <alignment vertical="center"/>
    </xf>
    <xf numFmtId="0" fontId="18" fillId="0" borderId="0" xfId="1" applyNumberFormat="1" applyFont="1" applyAlignment="1" applyProtection="1">
      <alignment horizontal="center" vertical="center"/>
    </xf>
    <xf numFmtId="0" fontId="19" fillId="0" borderId="0" xfId="2" applyFont="1" applyProtection="1"/>
    <xf numFmtId="0" fontId="16" fillId="0" borderId="0" xfId="0" applyFont="1" applyProtection="1">
      <alignment vertical="center"/>
    </xf>
    <xf numFmtId="0" fontId="27" fillId="0" borderId="0" xfId="0" applyFont="1" applyProtection="1">
      <alignment vertical="center"/>
    </xf>
    <xf numFmtId="176" fontId="29" fillId="2" borderId="1" xfId="0" applyNumberFormat="1" applyFont="1" applyFill="1" applyBorder="1" applyProtection="1">
      <alignment vertical="center"/>
      <protection locked="0"/>
    </xf>
    <xf numFmtId="176" fontId="29" fillId="2" borderId="4" xfId="0" applyNumberFormat="1" applyFont="1" applyFill="1" applyBorder="1" applyProtection="1">
      <alignment vertical="center"/>
      <protection locked="0"/>
    </xf>
    <xf numFmtId="176" fontId="29" fillId="2" borderId="2" xfId="0" applyNumberFormat="1" applyFont="1" applyFill="1" applyBorder="1" applyProtection="1">
      <alignment vertical="center"/>
      <protection locked="0"/>
    </xf>
    <xf numFmtId="176" fontId="29" fillId="2" borderId="5" xfId="0" applyNumberFormat="1" applyFont="1" applyFill="1" applyBorder="1" applyProtection="1">
      <alignment vertical="center"/>
      <protection locked="0"/>
    </xf>
    <xf numFmtId="0" fontId="29" fillId="0" borderId="0" xfId="0" applyFont="1" applyAlignment="1" applyProtection="1">
      <alignment vertical="center" shrinkToFit="1"/>
    </xf>
    <xf numFmtId="0" fontId="18" fillId="0" borderId="0" xfId="1" applyFont="1" applyAlignment="1" applyProtection="1">
      <alignment horizontal="right" vertical="center"/>
    </xf>
    <xf numFmtId="0" fontId="28" fillId="0" borderId="0" xfId="0" applyFont="1" applyProtection="1">
      <alignment vertical="center"/>
    </xf>
    <xf numFmtId="0" fontId="29" fillId="0" borderId="0" xfId="0" applyFont="1" applyFill="1" applyBorder="1" applyAlignment="1" applyProtection="1">
      <alignment horizontal="center" vertical="center"/>
    </xf>
    <xf numFmtId="176" fontId="29" fillId="0" borderId="3" xfId="0" applyNumberFormat="1" applyFont="1" applyBorder="1" applyProtection="1">
      <alignment vertical="center"/>
    </xf>
    <xf numFmtId="176" fontId="29" fillId="0" borderId="8" xfId="0" applyNumberFormat="1" applyFont="1" applyBorder="1" applyProtection="1">
      <alignment vertical="center"/>
    </xf>
    <xf numFmtId="176" fontId="29" fillId="0" borderId="1" xfId="0" applyNumberFormat="1" applyFont="1" applyBorder="1" applyProtection="1">
      <alignment vertical="center"/>
    </xf>
    <xf numFmtId="176" fontId="29" fillId="0" borderId="7" xfId="0" applyNumberFormat="1" applyFont="1" applyBorder="1" applyProtection="1">
      <alignment vertical="center"/>
    </xf>
    <xf numFmtId="176" fontId="29" fillId="0" borderId="0" xfId="0" applyNumberFormat="1" applyFont="1" applyBorder="1" applyProtection="1">
      <alignment vertical="center"/>
    </xf>
    <xf numFmtId="0" fontId="29" fillId="0" borderId="30" xfId="0" applyFont="1" applyBorder="1" applyAlignment="1" applyProtection="1">
      <alignment vertical="center" shrinkToFit="1"/>
    </xf>
    <xf numFmtId="0" fontId="29" fillId="0" borderId="1" xfId="0" applyFont="1" applyBorder="1" applyAlignment="1" applyProtection="1">
      <alignment vertical="center" shrinkToFit="1"/>
    </xf>
    <xf numFmtId="0" fontId="32" fillId="0" borderId="0" xfId="1" applyNumberFormat="1" applyFont="1" applyAlignment="1" applyProtection="1">
      <alignment horizontal="center" vertical="center"/>
    </xf>
    <xf numFmtId="0" fontId="30" fillId="0" borderId="0" xfId="0" applyFont="1" applyProtection="1">
      <alignment vertical="center"/>
    </xf>
    <xf numFmtId="0" fontId="33" fillId="0" borderId="0" xfId="0" applyNumberFormat="1" applyFont="1" applyAlignment="1" applyProtection="1">
      <alignment horizontal="center" vertical="center"/>
    </xf>
    <xf numFmtId="0" fontId="29" fillId="2" borderId="29" xfId="0" applyFont="1" applyFill="1" applyBorder="1" applyAlignment="1" applyProtection="1">
      <alignment vertical="center" shrinkToFit="1"/>
      <protection locked="0"/>
    </xf>
    <xf numFmtId="0" fontId="29" fillId="2" borderId="33" xfId="0" applyFont="1" applyFill="1" applyBorder="1" applyAlignment="1" applyProtection="1">
      <alignment vertical="center" shrinkToFit="1"/>
      <protection locked="0"/>
    </xf>
    <xf numFmtId="0" fontId="36" fillId="0" borderId="0" xfId="0" applyFont="1">
      <alignment vertical="center"/>
    </xf>
    <xf numFmtId="0" fontId="29" fillId="0" borderId="0" xfId="0" applyFont="1" applyAlignment="1" applyProtection="1">
      <alignment horizontal="center" vertical="center"/>
    </xf>
    <xf numFmtId="0" fontId="36" fillId="0" borderId="47" xfId="0" applyFont="1" applyBorder="1">
      <alignment vertical="center"/>
    </xf>
    <xf numFmtId="0" fontId="39" fillId="0" borderId="0" xfId="0" applyFont="1">
      <alignment vertical="center"/>
    </xf>
    <xf numFmtId="0" fontId="6" fillId="0" borderId="0" xfId="1" applyFont="1" applyAlignment="1" applyProtection="1">
      <alignment horizontal="left" vertical="center"/>
    </xf>
    <xf numFmtId="49" fontId="7" fillId="0" borderId="0" xfId="1" applyNumberFormat="1" applyFont="1" applyAlignment="1" applyProtection="1">
      <alignment horizontal="right" vertical="center"/>
    </xf>
    <xf numFmtId="0" fontId="9" fillId="0" borderId="0" xfId="1" applyFont="1" applyProtection="1">
      <alignment vertical="center"/>
    </xf>
    <xf numFmtId="49" fontId="6" fillId="0" borderId="0" xfId="1" applyNumberFormat="1" applyFont="1" applyProtection="1">
      <alignment vertical="center"/>
    </xf>
    <xf numFmtId="49" fontId="7" fillId="0" borderId="0" xfId="1" applyNumberFormat="1" applyFont="1" applyAlignment="1" applyProtection="1">
      <alignment horizontal="right" vertical="top"/>
    </xf>
    <xf numFmtId="0" fontId="7" fillId="0" borderId="0" xfId="1" applyFont="1" applyAlignment="1" applyProtection="1">
      <alignment vertical="center"/>
    </xf>
    <xf numFmtId="0" fontId="9" fillId="0" borderId="0" xfId="1" applyFont="1" applyAlignment="1" applyProtection="1">
      <alignment vertical="top"/>
    </xf>
    <xf numFmtId="0" fontId="11" fillId="0" borderId="0" xfId="1" applyFont="1" applyAlignment="1" applyProtection="1">
      <alignment vertical="top" wrapText="1"/>
    </xf>
    <xf numFmtId="49" fontId="6" fillId="0" borderId="0" xfId="1" applyNumberFormat="1" applyFont="1" applyAlignment="1" applyProtection="1">
      <alignment horizontal="right" vertical="center"/>
    </xf>
    <xf numFmtId="177" fontId="35" fillId="7" borderId="22" xfId="0" applyNumberFormat="1" applyFont="1" applyFill="1" applyBorder="1" applyAlignment="1" applyProtection="1">
      <alignment horizontal="center" vertical="center" shrinkToFit="1"/>
    </xf>
    <xf numFmtId="177" fontId="35" fillId="7" borderId="21" xfId="0" applyNumberFormat="1" applyFont="1" applyFill="1" applyBorder="1" applyAlignment="1" applyProtection="1">
      <alignment horizontal="center" vertical="center" shrinkToFit="1"/>
    </xf>
    <xf numFmtId="177" fontId="35" fillId="0" borderId="0" xfId="0" applyNumberFormat="1" applyFont="1" applyFill="1" applyBorder="1" applyAlignment="1" applyProtection="1">
      <alignment horizontal="left" vertical="center" shrinkToFit="1"/>
    </xf>
    <xf numFmtId="0" fontId="36" fillId="0" borderId="0" xfId="0" applyFont="1" applyProtection="1">
      <alignment vertical="center"/>
    </xf>
    <xf numFmtId="0" fontId="38" fillId="0" borderId="0" xfId="0" applyFont="1" applyProtection="1">
      <alignment vertical="center"/>
    </xf>
    <xf numFmtId="0" fontId="37" fillId="9" borderId="32" xfId="0" applyFont="1" applyFill="1" applyBorder="1" applyAlignment="1" applyProtection="1">
      <alignment vertical="center"/>
    </xf>
    <xf numFmtId="0" fontId="37" fillId="9" borderId="37" xfId="0" applyFont="1" applyFill="1" applyBorder="1" applyAlignment="1" applyProtection="1">
      <alignment vertical="center"/>
    </xf>
    <xf numFmtId="0" fontId="37" fillId="9" borderId="38" xfId="0" applyFont="1" applyFill="1" applyBorder="1" applyAlignment="1" applyProtection="1">
      <alignment vertical="center"/>
    </xf>
    <xf numFmtId="0" fontId="37" fillId="9" borderId="47" xfId="0" applyFont="1" applyFill="1" applyBorder="1" applyAlignment="1" applyProtection="1">
      <alignment vertical="center"/>
    </xf>
    <xf numFmtId="0" fontId="37" fillId="9" borderId="0" xfId="0" applyFont="1" applyFill="1" applyBorder="1" applyAlignment="1" applyProtection="1">
      <alignment vertical="center"/>
    </xf>
    <xf numFmtId="0" fontId="37" fillId="9" borderId="48" xfId="0" applyFont="1" applyFill="1" applyBorder="1" applyAlignment="1" applyProtection="1">
      <alignment vertical="center"/>
    </xf>
    <xf numFmtId="0" fontId="37" fillId="9" borderId="0" xfId="0" applyFont="1" applyFill="1" applyAlignment="1" applyProtection="1">
      <alignment vertical="center"/>
    </xf>
    <xf numFmtId="0" fontId="42" fillId="0" borderId="0" xfId="2" applyFont="1" applyAlignment="1" applyProtection="1">
      <alignment horizontal="center" vertical="center"/>
    </xf>
    <xf numFmtId="0" fontId="42" fillId="0" borderId="0" xfId="2" applyFont="1" applyProtection="1"/>
    <xf numFmtId="0" fontId="7" fillId="0" borderId="0" xfId="1" applyFont="1" applyAlignment="1" applyProtection="1">
      <alignment vertical="center" wrapText="1"/>
    </xf>
    <xf numFmtId="0" fontId="37" fillId="9" borderId="0" xfId="0" applyFont="1" applyFill="1" applyBorder="1" applyAlignment="1" applyProtection="1">
      <alignment vertical="center" shrinkToFit="1"/>
    </xf>
    <xf numFmtId="0" fontId="37" fillId="9" borderId="0" xfId="0" applyFont="1" applyFill="1" applyBorder="1" applyAlignment="1" applyProtection="1">
      <alignment horizontal="center" vertical="center" wrapText="1"/>
    </xf>
    <xf numFmtId="0" fontId="36" fillId="0" borderId="0" xfId="0" applyFont="1" applyAlignment="1" applyProtection="1">
      <alignment vertical="center"/>
    </xf>
    <xf numFmtId="0" fontId="32" fillId="0" borderId="9" xfId="2" applyFont="1" applyBorder="1" applyAlignment="1" applyProtection="1">
      <alignment horizontal="center" vertical="center"/>
    </xf>
    <xf numFmtId="49" fontId="6" fillId="0" borderId="17" xfId="1" applyNumberFormat="1" applyFont="1" applyFill="1" applyBorder="1" applyAlignment="1" applyProtection="1">
      <alignment horizontal="center" vertical="center" shrinkToFit="1"/>
    </xf>
    <xf numFmtId="0" fontId="6" fillId="0" borderId="18" xfId="1" applyFont="1" applyFill="1" applyBorder="1" applyAlignment="1" applyProtection="1">
      <alignment horizontal="left" vertical="center" shrinkToFit="1"/>
    </xf>
    <xf numFmtId="0" fontId="8" fillId="0" borderId="18" xfId="0" applyFont="1" applyFill="1" applyBorder="1" applyAlignment="1" applyProtection="1">
      <alignment horizontal="center" vertical="center" shrinkToFit="1"/>
    </xf>
    <xf numFmtId="0" fontId="6" fillId="0" borderId="18" xfId="1" applyFont="1" applyFill="1" applyBorder="1" applyAlignment="1" applyProtection="1">
      <alignment vertical="center" shrinkToFit="1"/>
    </xf>
    <xf numFmtId="0" fontId="6" fillId="0" borderId="0" xfId="1" applyFont="1" applyFill="1" applyBorder="1" applyAlignment="1" applyProtection="1">
      <alignment vertical="center" shrinkToFit="1"/>
    </xf>
    <xf numFmtId="0" fontId="30" fillId="0" borderId="0" xfId="0" applyFont="1" applyAlignment="1" applyProtection="1">
      <alignment horizontal="right" vertical="center"/>
    </xf>
    <xf numFmtId="49" fontId="16" fillId="10" borderId="0" xfId="2" applyNumberFormat="1" applyFont="1" applyFill="1" applyAlignment="1" applyProtection="1">
      <alignment horizontal="center" vertical="center"/>
      <protection locked="0"/>
    </xf>
    <xf numFmtId="49" fontId="16" fillId="0" borderId="0" xfId="2" applyNumberFormat="1" applyFont="1" applyFill="1" applyAlignment="1" applyProtection="1">
      <alignment horizontal="left" vertical="center"/>
    </xf>
    <xf numFmtId="0" fontId="16" fillId="10" borderId="0" xfId="2" applyFont="1" applyFill="1" applyAlignment="1" applyProtection="1">
      <alignment horizontal="center" vertical="center"/>
      <protection locked="0"/>
    </xf>
    <xf numFmtId="0" fontId="16" fillId="0" borderId="0" xfId="2" applyFont="1" applyFill="1" applyAlignment="1" applyProtection="1">
      <alignment vertical="center"/>
    </xf>
    <xf numFmtId="0" fontId="16" fillId="0" borderId="0" xfId="2" applyFont="1" applyFill="1" applyAlignment="1" applyProtection="1">
      <alignment horizontal="right" vertical="center"/>
    </xf>
    <xf numFmtId="0" fontId="47" fillId="0" borderId="0" xfId="1" applyFont="1" applyFill="1" applyAlignment="1" applyProtection="1">
      <alignment horizontal="center" vertical="center"/>
    </xf>
    <xf numFmtId="0" fontId="48" fillId="0" borderId="0" xfId="0" applyFont="1" applyProtection="1">
      <alignment vertical="center"/>
    </xf>
    <xf numFmtId="0" fontId="51" fillId="0" borderId="0" xfId="0" applyFont="1" applyProtection="1">
      <alignment vertical="center"/>
    </xf>
    <xf numFmtId="0" fontId="51" fillId="0" borderId="0" xfId="0" applyFont="1" applyAlignment="1" applyProtection="1">
      <alignment horizontal="right" vertical="center"/>
    </xf>
    <xf numFmtId="0" fontId="48" fillId="0" borderId="0" xfId="0" applyFont="1" applyAlignment="1" applyProtection="1">
      <alignment vertical="top" wrapText="1"/>
    </xf>
    <xf numFmtId="0" fontId="16" fillId="0" borderId="0" xfId="1" applyNumberFormat="1" applyFont="1" applyAlignment="1" applyProtection="1">
      <alignment horizontal="center" vertical="center"/>
    </xf>
    <xf numFmtId="0" fontId="8" fillId="0" borderId="0" xfId="6" applyFont="1" applyAlignment="1" applyProtection="1">
      <alignment vertical="center" shrinkToFit="1"/>
    </xf>
    <xf numFmtId="0" fontId="6" fillId="0" borderId="0" xfId="3" applyFont="1" applyAlignment="1" applyProtection="1">
      <alignment vertical="center"/>
    </xf>
    <xf numFmtId="0" fontId="8" fillId="0" borderId="0" xfId="6" applyFont="1" applyAlignment="1" applyProtection="1">
      <alignment vertical="center"/>
    </xf>
    <xf numFmtId="0" fontId="6" fillId="0" borderId="0" xfId="6" applyFont="1" applyProtection="1">
      <alignment vertical="center"/>
    </xf>
    <xf numFmtId="0" fontId="6" fillId="7" borderId="22" xfId="6" applyFont="1" applyFill="1" applyBorder="1" applyAlignment="1" applyProtection="1">
      <alignment horizontal="center" vertical="center"/>
    </xf>
    <xf numFmtId="0" fontId="6" fillId="7" borderId="22" xfId="6" applyFont="1" applyFill="1" applyBorder="1" applyAlignment="1" applyProtection="1">
      <alignment horizontal="center" vertical="center" shrinkToFit="1"/>
    </xf>
    <xf numFmtId="0" fontId="6" fillId="0" borderId="26" xfId="6" applyFont="1" applyFill="1" applyBorder="1" applyAlignment="1" applyProtection="1">
      <alignment horizontal="center" vertical="center"/>
    </xf>
    <xf numFmtId="0" fontId="6" fillId="7" borderId="22" xfId="6" applyNumberFormat="1" applyFont="1" applyFill="1" applyBorder="1" applyAlignment="1" applyProtection="1">
      <alignment horizontal="center" vertical="center"/>
    </xf>
    <xf numFmtId="0" fontId="6" fillId="0" borderId="0" xfId="6" applyFont="1" applyBorder="1" applyProtection="1">
      <alignment vertical="center"/>
    </xf>
    <xf numFmtId="0" fontId="6" fillId="0" borderId="0" xfId="6" applyFont="1" applyFill="1" applyBorder="1" applyAlignment="1" applyProtection="1">
      <alignment vertical="center" shrinkToFit="1"/>
    </xf>
    <xf numFmtId="0" fontId="6" fillId="7" borderId="22" xfId="6" applyNumberFormat="1" applyFont="1" applyFill="1" applyBorder="1" applyAlignment="1" applyProtection="1">
      <alignment horizontal="center" vertical="center" shrinkToFit="1"/>
    </xf>
    <xf numFmtId="0" fontId="6" fillId="0" borderId="0" xfId="6" applyFont="1" applyFill="1" applyBorder="1" applyProtection="1">
      <alignment vertical="center"/>
    </xf>
    <xf numFmtId="0" fontId="6" fillId="0" borderId="0" xfId="6" applyFont="1" applyFill="1" applyBorder="1" applyAlignment="1" applyProtection="1">
      <alignment horizontal="center" vertical="center" shrinkToFit="1"/>
    </xf>
    <xf numFmtId="0" fontId="6" fillId="0" borderId="0" xfId="6" applyFont="1" applyFill="1" applyBorder="1" applyAlignment="1" applyProtection="1">
      <alignment horizontal="left" vertical="center" shrinkToFit="1"/>
    </xf>
    <xf numFmtId="49" fontId="54" fillId="8" borderId="1" xfId="6" applyNumberFormat="1" applyFont="1" applyFill="1" applyBorder="1" applyAlignment="1">
      <alignment horizontal="left" vertical="center" shrinkToFit="1"/>
    </xf>
    <xf numFmtId="0" fontId="54" fillId="8" borderId="1" xfId="6" applyFont="1" applyFill="1" applyBorder="1" applyAlignment="1">
      <alignment vertical="center" shrinkToFit="1"/>
    </xf>
    <xf numFmtId="0" fontId="54" fillId="8" borderId="72" xfId="6" applyFont="1" applyFill="1" applyBorder="1" applyAlignment="1">
      <alignment vertical="center" shrinkToFit="1"/>
    </xf>
    <xf numFmtId="0" fontId="55" fillId="0" borderId="0" xfId="6" applyFont="1" applyAlignment="1">
      <alignment vertical="center" shrinkToFit="1"/>
    </xf>
    <xf numFmtId="49" fontId="55" fillId="0" borderId="72" xfId="6" applyNumberFormat="1" applyFont="1" applyBorder="1" applyAlignment="1">
      <alignment horizontal="center" vertical="center" shrinkToFit="1"/>
    </xf>
    <xf numFmtId="49" fontId="55" fillId="0" borderId="72" xfId="6" applyNumberFormat="1" applyFont="1" applyBorder="1" applyAlignment="1">
      <alignment horizontal="left" vertical="center" shrinkToFit="1"/>
    </xf>
    <xf numFmtId="49" fontId="55" fillId="0" borderId="72" xfId="6" applyNumberFormat="1" applyFont="1" applyBorder="1" applyAlignment="1">
      <alignment vertical="center" shrinkToFit="1"/>
    </xf>
    <xf numFmtId="0" fontId="55" fillId="0" borderId="72" xfId="6" applyFont="1" applyBorder="1" applyAlignment="1">
      <alignment vertical="center" shrinkToFit="1"/>
    </xf>
    <xf numFmtId="0" fontId="55" fillId="0" borderId="73" xfId="6" applyFont="1" applyBorder="1" applyAlignment="1">
      <alignment vertical="center" shrinkToFit="1"/>
    </xf>
    <xf numFmtId="49" fontId="55" fillId="0" borderId="73" xfId="6" applyNumberFormat="1" applyFont="1" applyBorder="1" applyAlignment="1">
      <alignment horizontal="center" vertical="center" shrinkToFit="1"/>
    </xf>
    <xf numFmtId="49" fontId="55" fillId="0" borderId="73" xfId="6" applyNumberFormat="1" applyFont="1" applyBorder="1" applyAlignment="1">
      <alignment horizontal="left" vertical="center" shrinkToFit="1"/>
    </xf>
    <xf numFmtId="49" fontId="55" fillId="0" borderId="73" xfId="6" applyNumberFormat="1" applyFont="1" applyBorder="1" applyAlignment="1">
      <alignment vertical="center" shrinkToFit="1"/>
    </xf>
    <xf numFmtId="49" fontId="55" fillId="0" borderId="73" xfId="6" applyNumberFormat="1" applyFont="1" applyFill="1" applyBorder="1" applyAlignment="1">
      <alignment horizontal="center" vertical="center" shrinkToFit="1"/>
    </xf>
    <xf numFmtId="49" fontId="55" fillId="0" borderId="73" xfId="6" applyNumberFormat="1" applyFont="1" applyFill="1" applyBorder="1" applyAlignment="1">
      <alignment vertical="center" shrinkToFit="1"/>
    </xf>
    <xf numFmtId="0" fontId="55" fillId="0" borderId="73" xfId="6" applyFont="1" applyFill="1" applyBorder="1" applyAlignment="1">
      <alignment vertical="center" shrinkToFit="1"/>
    </xf>
    <xf numFmtId="49" fontId="55" fillId="0" borderId="44" xfId="6" applyNumberFormat="1" applyFont="1" applyBorder="1" applyAlignment="1">
      <alignment horizontal="center" vertical="center" shrinkToFit="1"/>
    </xf>
    <xf numFmtId="49" fontId="55" fillId="0" borderId="44" xfId="6" applyNumberFormat="1" applyFont="1" applyBorder="1" applyAlignment="1">
      <alignment horizontal="left" vertical="center" shrinkToFit="1"/>
    </xf>
    <xf numFmtId="49" fontId="55" fillId="0" borderId="44" xfId="6" applyNumberFormat="1" applyFont="1" applyBorder="1" applyAlignment="1">
      <alignment vertical="center" shrinkToFit="1"/>
    </xf>
    <xf numFmtId="0" fontId="55" fillId="0" borderId="44" xfId="6" applyFont="1" applyBorder="1" applyAlignment="1">
      <alignment vertical="center" shrinkToFit="1"/>
    </xf>
    <xf numFmtId="49" fontId="55" fillId="0" borderId="52" xfId="6" applyNumberFormat="1" applyFont="1" applyBorder="1" applyAlignment="1">
      <alignment horizontal="center" vertical="center" shrinkToFit="1"/>
    </xf>
    <xf numFmtId="0" fontId="55" fillId="0" borderId="53" xfId="6" applyFont="1" applyBorder="1" applyAlignment="1">
      <alignment vertical="center" shrinkToFit="1"/>
    </xf>
    <xf numFmtId="0" fontId="55" fillId="0" borderId="54" xfId="6" applyFont="1" applyBorder="1" applyAlignment="1">
      <alignment vertical="center" shrinkToFit="1"/>
    </xf>
    <xf numFmtId="49" fontId="55" fillId="0" borderId="58" xfId="6" applyNumberFormat="1" applyFont="1" applyBorder="1" applyAlignment="1">
      <alignment horizontal="center" vertical="center" shrinkToFit="1"/>
    </xf>
    <xf numFmtId="0" fontId="55" fillId="0" borderId="20" xfId="6" applyFont="1" applyBorder="1" applyAlignment="1">
      <alignment vertical="center" shrinkToFit="1"/>
    </xf>
    <xf numFmtId="0" fontId="55" fillId="0" borderId="59" xfId="6" applyFont="1" applyBorder="1" applyAlignment="1">
      <alignment vertical="center" shrinkToFit="1"/>
    </xf>
    <xf numFmtId="49" fontId="55" fillId="0" borderId="74" xfId="6" applyNumberFormat="1" applyFont="1" applyBorder="1" applyAlignment="1">
      <alignment horizontal="center" vertical="center" shrinkToFit="1"/>
    </xf>
    <xf numFmtId="0" fontId="55" fillId="0" borderId="74" xfId="6" applyFont="1" applyBorder="1" applyAlignment="1">
      <alignment vertical="center" shrinkToFit="1"/>
    </xf>
    <xf numFmtId="49" fontId="55" fillId="0" borderId="75" xfId="6" applyNumberFormat="1" applyFont="1" applyBorder="1" applyAlignment="1">
      <alignment horizontal="center" vertical="center" shrinkToFit="1"/>
    </xf>
    <xf numFmtId="0" fontId="55" fillId="0" borderId="75" xfId="6" applyFont="1" applyBorder="1" applyAlignment="1">
      <alignment vertical="center" shrinkToFit="1"/>
    </xf>
    <xf numFmtId="0" fontId="55" fillId="0" borderId="76" xfId="6" applyFont="1" applyBorder="1" applyAlignment="1">
      <alignment vertical="center" shrinkToFit="1"/>
    </xf>
    <xf numFmtId="0" fontId="55" fillId="0" borderId="77" xfId="6" applyFont="1" applyBorder="1" applyAlignment="1">
      <alignment vertical="center" shrinkToFit="1"/>
    </xf>
    <xf numFmtId="0" fontId="55" fillId="0" borderId="78" xfId="6" applyFont="1" applyBorder="1" applyAlignment="1">
      <alignment vertical="center" shrinkToFit="1"/>
    </xf>
    <xf numFmtId="0" fontId="55" fillId="0" borderId="79" xfId="6" applyFont="1" applyBorder="1" applyAlignment="1">
      <alignment vertical="center" shrinkToFit="1"/>
    </xf>
    <xf numFmtId="0" fontId="65" fillId="0" borderId="73" xfId="6" applyFont="1" applyBorder="1" applyAlignment="1">
      <alignment vertical="center" shrinkToFit="1"/>
    </xf>
    <xf numFmtId="0" fontId="55" fillId="0" borderId="80" xfId="6" applyFont="1" applyBorder="1" applyAlignment="1">
      <alignment vertical="center" shrinkToFit="1"/>
    </xf>
    <xf numFmtId="49" fontId="55" fillId="0" borderId="73" xfId="6" applyNumberFormat="1" applyFont="1" applyFill="1" applyBorder="1" applyAlignment="1">
      <alignment horizontal="left" vertical="center" shrinkToFit="1"/>
    </xf>
    <xf numFmtId="0" fontId="6" fillId="5" borderId="20" xfId="6" applyFont="1" applyFill="1" applyBorder="1" applyAlignment="1" applyProtection="1">
      <alignment horizontal="left" vertical="center" shrinkToFit="1"/>
    </xf>
    <xf numFmtId="0" fontId="6" fillId="5" borderId="21" xfId="6" applyFont="1" applyFill="1" applyBorder="1" applyAlignment="1" applyProtection="1">
      <alignment horizontal="left" vertical="center" shrinkToFit="1"/>
    </xf>
    <xf numFmtId="0" fontId="7" fillId="0" borderId="0" xfId="1" applyFont="1" applyAlignment="1" applyProtection="1">
      <alignment vertical="top" wrapText="1"/>
    </xf>
    <xf numFmtId="0" fontId="42" fillId="0" borderId="0" xfId="2" applyFont="1" applyAlignment="1" applyProtection="1">
      <alignment horizontal="left" vertical="center" wrapText="1"/>
    </xf>
    <xf numFmtId="0" fontId="29" fillId="0" borderId="13" xfId="0" applyFont="1" applyFill="1" applyBorder="1" applyAlignment="1" applyProtection="1">
      <alignment horizontal="center" vertical="center" shrinkToFit="1"/>
    </xf>
    <xf numFmtId="0" fontId="29" fillId="0" borderId="0" xfId="0" applyFont="1" applyProtection="1">
      <alignment vertical="center"/>
    </xf>
    <xf numFmtId="0" fontId="29" fillId="0" borderId="0" xfId="0" applyFont="1" applyAlignment="1" applyProtection="1">
      <alignment horizontal="right" vertical="center"/>
    </xf>
    <xf numFmtId="0" fontId="37" fillId="9" borderId="47" xfId="0" applyFont="1" applyFill="1" applyBorder="1" applyAlignment="1" applyProtection="1">
      <alignment horizontal="center" vertical="center"/>
    </xf>
    <xf numFmtId="0" fontId="37" fillId="9" borderId="0" xfId="0" applyFont="1" applyFill="1" applyBorder="1" applyAlignment="1" applyProtection="1">
      <alignment horizontal="center" vertical="center"/>
    </xf>
    <xf numFmtId="0" fontId="37" fillId="9" borderId="48" xfId="0" applyFont="1" applyFill="1" applyBorder="1" applyAlignment="1" applyProtection="1">
      <alignment horizontal="center" vertical="center"/>
    </xf>
    <xf numFmtId="0" fontId="8" fillId="0" borderId="0" xfId="1" applyFont="1" applyAlignment="1" applyProtection="1">
      <alignment vertical="center"/>
    </xf>
    <xf numFmtId="0" fontId="8" fillId="0" borderId="0" xfId="1" applyFont="1" applyAlignment="1" applyProtection="1">
      <alignment vertical="center" shrinkToFit="1"/>
    </xf>
    <xf numFmtId="0" fontId="8" fillId="7" borderId="22" xfId="7" applyFont="1" applyFill="1" applyBorder="1" applyAlignment="1" applyProtection="1">
      <alignment horizontal="center" vertical="center" shrinkToFit="1"/>
    </xf>
    <xf numFmtId="0" fontId="8" fillId="0" borderId="0" xfId="7" applyFont="1" applyAlignment="1" applyProtection="1">
      <alignment vertical="center"/>
    </xf>
    <xf numFmtId="0" fontId="6" fillId="7" borderId="23" xfId="6" applyFont="1" applyFill="1" applyBorder="1" applyAlignment="1" applyProtection="1">
      <alignment horizontal="center" vertical="center" shrinkToFit="1"/>
    </xf>
    <xf numFmtId="0" fontId="8" fillId="0" borderId="0" xfId="7" applyFont="1" applyAlignment="1" applyProtection="1">
      <alignment vertical="center" shrinkToFit="1"/>
    </xf>
    <xf numFmtId="0" fontId="8" fillId="7" borderId="25" xfId="7" applyFont="1" applyFill="1" applyBorder="1" applyAlignment="1" applyProtection="1">
      <alignment horizontal="center" vertical="center" shrinkToFit="1"/>
    </xf>
    <xf numFmtId="0" fontId="8" fillId="7" borderId="23" xfId="7" applyFont="1" applyFill="1" applyBorder="1" applyAlignment="1" applyProtection="1">
      <alignment horizontal="center" vertical="center" shrinkToFit="1"/>
    </xf>
    <xf numFmtId="0" fontId="8" fillId="7" borderId="21" xfId="7" applyFont="1" applyFill="1" applyBorder="1" applyAlignment="1" applyProtection="1">
      <alignment horizontal="center" vertical="center" shrinkToFit="1"/>
    </xf>
    <xf numFmtId="49" fontId="8" fillId="7" borderId="22" xfId="7" applyNumberFormat="1" applyFont="1" applyFill="1" applyBorder="1" applyAlignment="1" applyProtection="1">
      <alignment horizontal="center" vertical="center" shrinkToFit="1"/>
    </xf>
    <xf numFmtId="49" fontId="6" fillId="7" borderId="22" xfId="6" applyNumberFormat="1" applyFont="1" applyFill="1" applyBorder="1" applyAlignment="1" applyProtection="1">
      <alignment horizontal="center" vertical="center" shrinkToFit="1"/>
    </xf>
    <xf numFmtId="0" fontId="6" fillId="7" borderId="21" xfId="6" applyFont="1" applyFill="1" applyBorder="1" applyAlignment="1" applyProtection="1">
      <alignment horizontal="center" vertical="center" shrinkToFit="1"/>
    </xf>
    <xf numFmtId="0" fontId="6" fillId="7" borderId="25" xfId="6" applyFont="1" applyFill="1" applyBorder="1" applyAlignment="1" applyProtection="1">
      <alignment horizontal="center" vertical="center" shrinkToFit="1"/>
    </xf>
    <xf numFmtId="0" fontId="20" fillId="0" borderId="26" xfId="7" applyBorder="1" applyProtection="1"/>
    <xf numFmtId="0" fontId="20" fillId="0" borderId="27" xfId="7" applyBorder="1" applyProtection="1"/>
    <xf numFmtId="0" fontId="20" fillId="0" borderId="71" xfId="7" applyBorder="1" applyProtection="1"/>
    <xf numFmtId="0" fontId="20" fillId="0" borderId="0" xfId="7" applyBorder="1" applyProtection="1"/>
    <xf numFmtId="49" fontId="6" fillId="7" borderId="25" xfId="6" applyNumberFormat="1" applyFont="1" applyFill="1" applyBorder="1" applyAlignment="1" applyProtection="1">
      <alignment horizontal="center" vertical="center" shrinkToFit="1"/>
    </xf>
    <xf numFmtId="0" fontId="6" fillId="0" borderId="0" xfId="0" applyFont="1" applyFill="1" applyProtection="1">
      <alignment vertical="center"/>
    </xf>
    <xf numFmtId="0" fontId="8" fillId="0" borderId="0" xfId="1" applyFont="1" applyFill="1" applyAlignment="1" applyProtection="1">
      <alignment vertical="center" shrinkToFit="1"/>
    </xf>
    <xf numFmtId="0" fontId="8" fillId="0" borderId="0" xfId="1" applyFont="1" applyFill="1" applyAlignment="1" applyProtection="1">
      <alignment vertical="center"/>
    </xf>
    <xf numFmtId="49" fontId="6" fillId="7" borderId="22" xfId="1" applyNumberFormat="1" applyFont="1" applyFill="1" applyBorder="1" applyAlignment="1" applyProtection="1">
      <alignment horizontal="center" vertical="center" shrinkToFit="1"/>
    </xf>
    <xf numFmtId="0" fontId="6" fillId="5" borderId="18" xfId="6" applyFont="1" applyFill="1" applyBorder="1" applyAlignment="1" applyProtection="1">
      <alignment horizontal="left" vertical="center" shrinkToFit="1"/>
    </xf>
    <xf numFmtId="0" fontId="8" fillId="0" borderId="0" xfId="0" applyFont="1" applyAlignment="1" applyProtection="1">
      <alignment vertical="center" shrinkToFit="1"/>
    </xf>
    <xf numFmtId="0" fontId="8" fillId="0" borderId="0" xfId="0" applyFont="1" applyAlignment="1" applyProtection="1">
      <alignment vertical="center"/>
    </xf>
    <xf numFmtId="0" fontId="8" fillId="7" borderId="22" xfId="0" applyFont="1" applyFill="1" applyBorder="1" applyAlignment="1" applyProtection="1">
      <alignment horizontal="center" vertical="center" shrinkToFit="1"/>
    </xf>
    <xf numFmtId="0" fontId="8" fillId="7" borderId="25" xfId="0" applyFont="1" applyFill="1" applyBorder="1" applyAlignment="1" applyProtection="1">
      <alignment horizontal="center" vertical="center" shrinkToFit="1"/>
    </xf>
    <xf numFmtId="0" fontId="6" fillId="7" borderId="19" xfId="6" applyFont="1" applyFill="1" applyBorder="1" applyAlignment="1" applyProtection="1">
      <alignment horizontal="center" vertical="center" shrinkToFit="1"/>
    </xf>
    <xf numFmtId="0" fontId="8" fillId="0" borderId="0" xfId="0" applyFont="1" applyFill="1" applyBorder="1" applyAlignment="1" applyProtection="1">
      <alignment horizontal="center" vertical="center" shrinkToFit="1"/>
    </xf>
    <xf numFmtId="0" fontId="0" fillId="0" borderId="0" xfId="0" applyBorder="1" applyAlignment="1" applyProtection="1"/>
    <xf numFmtId="0" fontId="0" fillId="0" borderId="0" xfId="0" applyFill="1" applyBorder="1" applyAlignment="1" applyProtection="1"/>
    <xf numFmtId="0" fontId="29" fillId="0" borderId="0" xfId="0" applyFont="1" applyAlignment="1" applyProtection="1">
      <alignment horizontal="left" vertical="center"/>
    </xf>
    <xf numFmtId="0" fontId="31" fillId="0" borderId="0" xfId="0" applyFont="1" applyAlignment="1" applyProtection="1">
      <alignment horizontal="left" vertical="center"/>
    </xf>
    <xf numFmtId="0" fontId="48" fillId="0" borderId="0" xfId="0" applyFont="1" applyAlignment="1" applyProtection="1">
      <alignment horizontal="center" vertical="center"/>
    </xf>
    <xf numFmtId="0" fontId="29" fillId="2" borderId="29" xfId="0" applyFont="1" applyFill="1" applyBorder="1" applyAlignment="1" applyProtection="1">
      <alignment vertical="center" shrinkToFit="1"/>
    </xf>
    <xf numFmtId="176" fontId="29" fillId="2" borderId="1" xfId="0" applyNumberFormat="1" applyFont="1" applyFill="1" applyBorder="1" applyProtection="1">
      <alignment vertical="center"/>
    </xf>
    <xf numFmtId="176" fontId="29" fillId="2" borderId="4" xfId="0" applyNumberFormat="1" applyFont="1" applyFill="1" applyBorder="1" applyProtection="1">
      <alignment vertical="center"/>
    </xf>
    <xf numFmtId="0" fontId="29" fillId="2" borderId="33" xfId="0" applyFont="1" applyFill="1" applyBorder="1" applyAlignment="1" applyProtection="1">
      <alignment vertical="center" shrinkToFit="1"/>
    </xf>
    <xf numFmtId="176" fontId="29" fillId="2" borderId="2" xfId="0" applyNumberFormat="1" applyFont="1" applyFill="1" applyBorder="1" applyProtection="1">
      <alignment vertical="center"/>
    </xf>
    <xf numFmtId="176" fontId="29" fillId="2" borderId="5" xfId="0" applyNumberFormat="1" applyFont="1" applyFill="1" applyBorder="1" applyProtection="1">
      <alignment vertical="center"/>
    </xf>
    <xf numFmtId="0" fontId="29" fillId="0" borderId="1" xfId="0" applyFont="1" applyBorder="1" applyAlignment="1" applyProtection="1">
      <alignment horizontal="center" vertical="center" shrinkToFit="1"/>
    </xf>
    <xf numFmtId="181" fontId="29" fillId="0" borderId="1" xfId="0" applyNumberFormat="1" applyFont="1" applyBorder="1" applyAlignment="1" applyProtection="1">
      <alignment horizontal="center" vertical="center" shrinkToFit="1"/>
    </xf>
    <xf numFmtId="178" fontId="29" fillId="0" borderId="1" xfId="0" applyNumberFormat="1" applyFont="1" applyBorder="1" applyAlignment="1" applyProtection="1">
      <alignment horizontal="center" vertical="center" shrinkToFit="1"/>
    </xf>
    <xf numFmtId="0" fontId="7" fillId="0" borderId="0" xfId="1" applyFont="1" applyAlignment="1" applyProtection="1">
      <alignment horizontal="left" vertical="center" wrapText="1"/>
    </xf>
    <xf numFmtId="0" fontId="4" fillId="0" borderId="0" xfId="1" applyFont="1" applyAlignment="1" applyProtection="1">
      <alignment horizontal="left" vertical="center"/>
    </xf>
    <xf numFmtId="0" fontId="7" fillId="0" borderId="0" xfId="1" applyFont="1" applyAlignment="1" applyProtection="1">
      <alignment vertical="top" wrapText="1"/>
    </xf>
    <xf numFmtId="0" fontId="7" fillId="0" borderId="0" xfId="1" applyFont="1" applyAlignment="1" applyProtection="1">
      <alignment vertical="top"/>
    </xf>
    <xf numFmtId="0" fontId="9" fillId="0" borderId="0" xfId="1" applyFont="1" applyAlignment="1" applyProtection="1">
      <alignment horizontal="left" vertical="center" wrapText="1"/>
    </xf>
    <xf numFmtId="0" fontId="6" fillId="5" borderId="22" xfId="1" applyFont="1" applyFill="1" applyBorder="1" applyAlignment="1" applyProtection="1">
      <alignment vertical="center" shrinkToFit="1"/>
    </xf>
    <xf numFmtId="0" fontId="7" fillId="4" borderId="0" xfId="1" applyFont="1" applyFill="1" applyBorder="1" applyAlignment="1" applyProtection="1">
      <alignment horizontal="left" vertical="center"/>
    </xf>
    <xf numFmtId="0" fontId="6" fillId="5" borderId="17" xfId="1" applyFont="1" applyFill="1" applyBorder="1" applyAlignment="1" applyProtection="1">
      <alignment horizontal="left" vertical="center" shrinkToFit="1"/>
    </xf>
    <xf numFmtId="0" fontId="6" fillId="5" borderId="18" xfId="1" applyFont="1" applyFill="1" applyBorder="1" applyAlignment="1" applyProtection="1">
      <alignment horizontal="left" vertical="center" shrinkToFit="1"/>
    </xf>
    <xf numFmtId="0" fontId="6" fillId="6" borderId="19" xfId="6" applyFont="1" applyFill="1" applyBorder="1" applyAlignment="1" applyProtection="1">
      <alignment horizontal="center" vertical="center"/>
    </xf>
    <xf numFmtId="0" fontId="6" fillId="6" borderId="20" xfId="6" applyFont="1" applyFill="1" applyBorder="1" applyAlignment="1" applyProtection="1">
      <alignment horizontal="center" vertical="center"/>
    </xf>
    <xf numFmtId="0" fontId="6" fillId="6" borderId="21" xfId="6" applyFont="1" applyFill="1" applyBorder="1" applyAlignment="1" applyProtection="1">
      <alignment horizontal="center" vertical="center"/>
    </xf>
    <xf numFmtId="0" fontId="6" fillId="0" borderId="19" xfId="6" applyFont="1" applyBorder="1" applyAlignment="1" applyProtection="1">
      <alignment horizontal="left" vertical="center" shrinkToFit="1"/>
    </xf>
    <xf numFmtId="0" fontId="6" fillId="0" borderId="20" xfId="6" applyFont="1" applyBorder="1" applyAlignment="1" applyProtection="1">
      <alignment horizontal="left" vertical="center" shrinkToFit="1"/>
    </xf>
    <xf numFmtId="0" fontId="6" fillId="0" borderId="21" xfId="6" applyFont="1" applyBorder="1" applyAlignment="1" applyProtection="1">
      <alignment horizontal="left" vertical="center" shrinkToFit="1"/>
    </xf>
    <xf numFmtId="0" fontId="6" fillId="0" borderId="17" xfId="6" applyFont="1" applyBorder="1" applyAlignment="1" applyProtection="1">
      <alignment horizontal="left" vertical="center" shrinkToFit="1"/>
    </xf>
    <xf numFmtId="0" fontId="6" fillId="0" borderId="18" xfId="6" applyFont="1" applyBorder="1" applyAlignment="1" applyProtection="1">
      <alignment horizontal="left" vertical="center" shrinkToFit="1"/>
    </xf>
    <xf numFmtId="0" fontId="6" fillId="0" borderId="24" xfId="6" applyFont="1" applyBorder="1" applyAlignment="1" applyProtection="1">
      <alignment horizontal="left" vertical="center" shrinkToFit="1"/>
    </xf>
    <xf numFmtId="0" fontId="6" fillId="6" borderId="19" xfId="6" applyFont="1" applyFill="1" applyBorder="1" applyAlignment="1" applyProtection="1">
      <alignment horizontal="center" vertical="center" shrinkToFit="1"/>
    </xf>
    <xf numFmtId="0" fontId="6" fillId="6" borderId="20" xfId="6" applyFont="1" applyFill="1" applyBorder="1" applyAlignment="1" applyProtection="1">
      <alignment horizontal="center" vertical="center" shrinkToFit="1"/>
    </xf>
    <xf numFmtId="0" fontId="6" fillId="6" borderId="21" xfId="6" applyFont="1" applyFill="1" applyBorder="1" applyAlignment="1" applyProtection="1">
      <alignment horizontal="center" vertical="center" shrinkToFit="1"/>
    </xf>
    <xf numFmtId="0" fontId="6" fillId="0" borderId="26" xfId="6" applyFont="1" applyBorder="1" applyAlignment="1" applyProtection="1">
      <alignment horizontal="left" vertical="center" shrinkToFit="1"/>
    </xf>
    <xf numFmtId="0" fontId="6" fillId="0" borderId="27" xfId="6" applyFont="1" applyBorder="1" applyAlignment="1" applyProtection="1">
      <alignment horizontal="left" vertical="center" shrinkToFit="1"/>
    </xf>
    <xf numFmtId="0" fontId="6" fillId="0" borderId="28" xfId="6" applyFont="1" applyBorder="1" applyAlignment="1" applyProtection="1">
      <alignment horizontal="left" vertical="center" shrinkToFit="1"/>
    </xf>
    <xf numFmtId="0" fontId="6" fillId="0" borderId="22" xfId="1" applyFont="1" applyBorder="1" applyAlignment="1" applyProtection="1">
      <alignment horizontal="center" vertical="center" shrinkToFit="1"/>
    </xf>
    <xf numFmtId="0" fontId="6" fillId="0" borderId="19" xfId="1" applyFont="1" applyBorder="1" applyAlignment="1" applyProtection="1">
      <alignment horizontal="left" vertical="center" shrinkToFit="1"/>
    </xf>
    <xf numFmtId="0" fontId="6" fillId="0" borderId="20" xfId="1" applyFont="1" applyBorder="1" applyAlignment="1" applyProtection="1">
      <alignment horizontal="left" vertical="center" shrinkToFit="1"/>
    </xf>
    <xf numFmtId="0" fontId="6" fillId="0" borderId="21" xfId="1" applyFont="1" applyBorder="1" applyAlignment="1" applyProtection="1">
      <alignment horizontal="left" vertical="center" shrinkToFit="1"/>
    </xf>
    <xf numFmtId="0" fontId="6" fillId="5" borderId="19" xfId="6" applyFont="1" applyFill="1" applyBorder="1" applyAlignment="1" applyProtection="1">
      <alignment horizontal="left" vertical="center" shrinkToFit="1"/>
    </xf>
    <xf numFmtId="0" fontId="6" fillId="5" borderId="20" xfId="6" applyFont="1" applyFill="1" applyBorder="1" applyAlignment="1" applyProtection="1">
      <alignment horizontal="left" vertical="center" shrinkToFit="1"/>
    </xf>
    <xf numFmtId="0" fontId="6" fillId="6" borderId="22" xfId="6" applyFont="1" applyFill="1" applyBorder="1" applyAlignment="1" applyProtection="1">
      <alignment horizontal="center" vertical="center" shrinkToFit="1"/>
    </xf>
    <xf numFmtId="177" fontId="35" fillId="6" borderId="21" xfId="0" applyNumberFormat="1" applyFont="1" applyFill="1" applyBorder="1" applyAlignment="1" applyProtection="1">
      <alignment horizontal="center" vertical="center" shrinkToFit="1"/>
    </xf>
    <xf numFmtId="177" fontId="35" fillId="6" borderId="22" xfId="0" applyNumberFormat="1" applyFont="1" applyFill="1" applyBorder="1" applyAlignment="1" applyProtection="1">
      <alignment horizontal="center" vertical="center" shrinkToFit="1"/>
    </xf>
    <xf numFmtId="0" fontId="6" fillId="0" borderId="22" xfId="6" applyFont="1" applyFill="1" applyBorder="1" applyAlignment="1" applyProtection="1">
      <alignment horizontal="left" vertical="center"/>
    </xf>
    <xf numFmtId="0" fontId="6" fillId="0" borderId="19" xfId="6" applyFont="1" applyFill="1" applyBorder="1" applyAlignment="1" applyProtection="1">
      <alignment vertical="center"/>
    </xf>
    <xf numFmtId="0" fontId="6" fillId="0" borderId="20" xfId="6" applyFont="1" applyFill="1" applyBorder="1" applyAlignment="1" applyProtection="1">
      <alignment vertical="center"/>
    </xf>
    <xf numFmtId="0" fontId="6" fillId="0" borderId="21" xfId="6" applyFont="1" applyFill="1" applyBorder="1" applyAlignment="1" applyProtection="1">
      <alignment vertical="center"/>
    </xf>
    <xf numFmtId="177" fontId="35" fillId="0" borderId="22" xfId="0" applyNumberFormat="1" applyFont="1" applyFill="1" applyBorder="1" applyAlignment="1" applyProtection="1">
      <alignment horizontal="left" vertical="center" shrinkToFit="1"/>
    </xf>
    <xf numFmtId="0" fontId="6" fillId="0" borderId="19" xfId="6" applyFont="1" applyFill="1" applyBorder="1" applyAlignment="1" applyProtection="1">
      <alignment horizontal="left" vertical="center"/>
    </xf>
    <xf numFmtId="0" fontId="6" fillId="0" borderId="20" xfId="6" applyFont="1" applyFill="1" applyBorder="1" applyAlignment="1" applyProtection="1">
      <alignment horizontal="left" vertical="center"/>
    </xf>
    <xf numFmtId="0" fontId="6" fillId="0" borderId="21" xfId="6" applyFont="1" applyFill="1" applyBorder="1" applyAlignment="1" applyProtection="1">
      <alignment horizontal="left" vertical="center"/>
    </xf>
    <xf numFmtId="0" fontId="6" fillId="0" borderId="22" xfId="6" applyFont="1" applyFill="1" applyBorder="1" applyAlignment="1" applyProtection="1">
      <alignment horizontal="left" vertical="center" shrinkToFit="1"/>
    </xf>
    <xf numFmtId="0" fontId="6" fillId="0" borderId="27" xfId="6" applyFont="1" applyFill="1" applyBorder="1" applyAlignment="1" applyProtection="1">
      <alignment vertical="center"/>
    </xf>
    <xf numFmtId="0" fontId="6" fillId="0" borderId="28" xfId="6" applyFont="1" applyFill="1" applyBorder="1" applyAlignment="1" applyProtection="1">
      <alignment vertical="center"/>
    </xf>
    <xf numFmtId="0" fontId="6" fillId="5" borderId="17" xfId="6" applyFont="1" applyFill="1" applyBorder="1" applyAlignment="1" applyProtection="1">
      <alignment horizontal="left" vertical="center" shrinkToFit="1"/>
    </xf>
    <xf numFmtId="0" fontId="6" fillId="5" borderId="18" xfId="6" applyFont="1" applyFill="1" applyBorder="1" applyAlignment="1" applyProtection="1">
      <alignment horizontal="left" vertical="center" shrinkToFit="1"/>
    </xf>
    <xf numFmtId="0" fontId="6" fillId="0" borderId="0" xfId="6" applyFont="1" applyFill="1" applyBorder="1" applyAlignment="1" applyProtection="1">
      <alignment horizontal="center" vertical="center" shrinkToFit="1"/>
    </xf>
    <xf numFmtId="0" fontId="6" fillId="0" borderId="0" xfId="6" applyFont="1" applyFill="1" applyBorder="1" applyAlignment="1" applyProtection="1">
      <alignment horizontal="left" vertical="center" shrinkToFit="1"/>
    </xf>
    <xf numFmtId="0" fontId="6" fillId="5" borderId="21" xfId="6" applyFont="1" applyFill="1" applyBorder="1" applyAlignment="1" applyProtection="1">
      <alignment horizontal="left" vertical="center" shrinkToFit="1"/>
    </xf>
    <xf numFmtId="177" fontId="35" fillId="0" borderId="19" xfId="0" applyNumberFormat="1" applyFont="1" applyFill="1" applyBorder="1" applyAlignment="1" applyProtection="1">
      <alignment horizontal="left" vertical="center" shrinkToFit="1"/>
    </xf>
    <xf numFmtId="177" fontId="35" fillId="0" borderId="20" xfId="0" applyNumberFormat="1" applyFont="1" applyFill="1" applyBorder="1" applyAlignment="1" applyProtection="1">
      <alignment horizontal="left" vertical="center" shrinkToFit="1"/>
    </xf>
    <xf numFmtId="177" fontId="35" fillId="0" borderId="21" xfId="0" applyNumberFormat="1" applyFont="1" applyFill="1" applyBorder="1" applyAlignment="1" applyProtection="1">
      <alignment horizontal="left" vertical="center" shrinkToFit="1"/>
    </xf>
    <xf numFmtId="0" fontId="6" fillId="5" borderId="22" xfId="6" applyFont="1" applyFill="1" applyBorder="1" applyAlignment="1" applyProtection="1">
      <alignment horizontal="left" vertical="center" shrinkToFit="1"/>
    </xf>
    <xf numFmtId="0" fontId="6" fillId="11" borderId="22" xfId="6" applyFont="1" applyFill="1" applyBorder="1" applyAlignment="1" applyProtection="1">
      <alignment horizontal="left" vertical="center" shrinkToFit="1"/>
    </xf>
    <xf numFmtId="0" fontId="6" fillId="0" borderId="22" xfId="6" applyFont="1" applyBorder="1" applyAlignment="1" applyProtection="1">
      <alignment horizontal="left" vertical="center" shrinkToFit="1"/>
    </xf>
    <xf numFmtId="0" fontId="6" fillId="0" borderId="19" xfId="6" applyFont="1" applyBorder="1" applyAlignment="1" applyProtection="1">
      <alignment horizontal="left" vertical="center"/>
    </xf>
    <xf numFmtId="0" fontId="6" fillId="0" borderId="20" xfId="6" applyFont="1" applyBorder="1" applyAlignment="1" applyProtection="1">
      <alignment horizontal="left" vertical="center"/>
    </xf>
    <xf numFmtId="0" fontId="6" fillId="0" borderId="21" xfId="6" applyFont="1" applyBorder="1" applyAlignment="1" applyProtection="1">
      <alignment horizontal="left" vertical="center"/>
    </xf>
    <xf numFmtId="38" fontId="32" fillId="0" borderId="9" xfId="5" applyFont="1" applyBorder="1" applyAlignment="1" applyProtection="1">
      <alignment horizontal="center" vertical="center"/>
    </xf>
    <xf numFmtId="0" fontId="42" fillId="0" borderId="0" xfId="2" applyFont="1" applyAlignment="1" applyProtection="1">
      <alignment horizontal="left" vertical="center" wrapText="1"/>
    </xf>
    <xf numFmtId="0" fontId="16" fillId="0" borderId="0" xfId="2" applyNumberFormat="1" applyFont="1" applyAlignment="1" applyProtection="1">
      <alignment horizontal="right" vertical="top"/>
    </xf>
    <xf numFmtId="0" fontId="16" fillId="0" borderId="0" xfId="2" applyNumberFormat="1" applyFont="1" applyFill="1" applyAlignment="1" applyProtection="1">
      <alignment horizontal="center" vertical="center" shrinkToFit="1"/>
      <protection locked="0"/>
    </xf>
    <xf numFmtId="0" fontId="16" fillId="0" borderId="0" xfId="1" applyFont="1" applyFill="1" applyAlignment="1" applyProtection="1">
      <alignment horizontal="right" vertical="center" shrinkToFit="1"/>
    </xf>
    <xf numFmtId="0" fontId="16" fillId="0" borderId="0" xfId="1" applyNumberFormat="1" applyFont="1" applyFill="1" applyAlignment="1" applyProtection="1">
      <alignment horizontal="left" vertical="center" shrinkToFit="1"/>
      <protection locked="0"/>
    </xf>
    <xf numFmtId="0" fontId="16" fillId="0" borderId="0" xfId="1" applyFont="1" applyAlignment="1" applyProtection="1">
      <alignment horizontal="left" vertical="center" shrinkToFit="1"/>
    </xf>
    <xf numFmtId="0" fontId="16" fillId="10" borderId="0" xfId="1" applyNumberFormat="1" applyFont="1" applyFill="1" applyAlignment="1" applyProtection="1">
      <alignment horizontal="left" vertical="center"/>
      <protection locked="0"/>
    </xf>
    <xf numFmtId="0" fontId="17" fillId="0" borderId="0" xfId="1" applyFont="1" applyAlignment="1" applyProtection="1">
      <alignment horizontal="left" vertical="top" shrinkToFit="1"/>
    </xf>
    <xf numFmtId="0" fontId="16" fillId="0" borderId="0" xfId="2" applyFont="1" applyFill="1" applyAlignment="1" applyProtection="1">
      <alignment horizontal="right" vertical="center" shrinkToFit="1"/>
    </xf>
    <xf numFmtId="0" fontId="48" fillId="0" borderId="9" xfId="0" applyFont="1" applyBorder="1" applyAlignment="1" applyProtection="1">
      <alignment horizontal="center" vertical="center"/>
    </xf>
    <xf numFmtId="0" fontId="48" fillId="2" borderId="9" xfId="0" applyFont="1" applyFill="1" applyBorder="1" applyAlignment="1" applyProtection="1">
      <alignment horizontal="center" vertical="center" shrinkToFit="1"/>
      <protection locked="0"/>
    </xf>
    <xf numFmtId="0" fontId="29" fillId="0" borderId="13" xfId="0" applyFont="1" applyFill="1" applyBorder="1" applyAlignment="1" applyProtection="1">
      <alignment horizontal="center" vertical="center" shrinkToFit="1"/>
    </xf>
    <xf numFmtId="0" fontId="29" fillId="0" borderId="3" xfId="0" applyFont="1" applyFill="1" applyBorder="1" applyAlignment="1" applyProtection="1">
      <alignment horizontal="center" vertical="center" shrinkToFit="1"/>
    </xf>
    <xf numFmtId="0" fontId="29" fillId="2" borderId="13" xfId="0" applyNumberFormat="1" applyFont="1" applyFill="1" applyBorder="1" applyAlignment="1" applyProtection="1">
      <alignment horizontal="center" vertical="center"/>
      <protection locked="0"/>
    </xf>
    <xf numFmtId="0" fontId="29" fillId="2" borderId="3" xfId="0" applyNumberFormat="1" applyFont="1" applyFill="1" applyBorder="1" applyAlignment="1" applyProtection="1">
      <alignment horizontal="center" vertical="center"/>
      <protection locked="0"/>
    </xf>
    <xf numFmtId="0" fontId="29" fillId="0" borderId="0" xfId="0" applyFont="1" applyAlignment="1" applyProtection="1">
      <alignment horizontal="right" vertical="center"/>
    </xf>
    <xf numFmtId="0" fontId="29" fillId="0" borderId="44" xfId="0" applyFont="1" applyFill="1" applyBorder="1" applyAlignment="1" applyProtection="1">
      <alignment horizontal="center" vertical="center" shrinkToFit="1"/>
    </xf>
    <xf numFmtId="0" fontId="29" fillId="2" borderId="45" xfId="0" applyFont="1" applyFill="1" applyBorder="1" applyAlignment="1" applyProtection="1">
      <alignment horizontal="center" vertical="center" shrinkToFit="1"/>
      <protection locked="0"/>
    </xf>
    <xf numFmtId="0" fontId="29" fillId="2" borderId="27" xfId="0" applyFont="1" applyFill="1" applyBorder="1" applyAlignment="1" applyProtection="1">
      <alignment horizontal="center" vertical="center" shrinkToFit="1"/>
      <protection locked="0"/>
    </xf>
    <xf numFmtId="0" fontId="29" fillId="2" borderId="46" xfId="0" applyFont="1" applyFill="1" applyBorder="1" applyAlignment="1" applyProtection="1">
      <alignment horizontal="center" vertical="center" shrinkToFit="1"/>
      <protection locked="0"/>
    </xf>
    <xf numFmtId="0" fontId="29" fillId="2" borderId="6" xfId="0" applyFont="1" applyFill="1" applyBorder="1" applyAlignment="1" applyProtection="1">
      <alignment horizontal="center" vertical="center" shrinkToFit="1"/>
      <protection locked="0"/>
    </xf>
    <xf numFmtId="0" fontId="29" fillId="2" borderId="39" xfId="0" applyFont="1" applyFill="1" applyBorder="1" applyAlignment="1" applyProtection="1">
      <alignment horizontal="center" vertical="center" shrinkToFit="1"/>
      <protection locked="0"/>
    </xf>
    <xf numFmtId="0" fontId="29" fillId="2" borderId="40" xfId="0" applyFont="1" applyFill="1" applyBorder="1" applyAlignment="1" applyProtection="1">
      <alignment horizontal="center" vertical="center" shrinkToFit="1"/>
      <protection locked="0"/>
    </xf>
    <xf numFmtId="0" fontId="29" fillId="0" borderId="32" xfId="0" applyFont="1" applyFill="1" applyBorder="1" applyAlignment="1" applyProtection="1">
      <alignment horizontal="center" vertical="center" shrinkToFit="1"/>
    </xf>
    <xf numFmtId="0" fontId="29" fillId="0" borderId="6" xfId="0" applyFont="1" applyFill="1" applyBorder="1" applyAlignment="1" applyProtection="1">
      <alignment horizontal="center" vertical="center" shrinkToFit="1"/>
    </xf>
    <xf numFmtId="57" fontId="29" fillId="2" borderId="32" xfId="0" applyNumberFormat="1" applyFont="1" applyFill="1" applyBorder="1" applyAlignment="1" applyProtection="1">
      <alignment horizontal="center" vertical="center" shrinkToFit="1"/>
      <protection locked="0"/>
    </xf>
    <xf numFmtId="57" fontId="29" fillId="2" borderId="37" xfId="0" applyNumberFormat="1" applyFont="1" applyFill="1" applyBorder="1" applyAlignment="1" applyProtection="1">
      <alignment horizontal="center" vertical="center" shrinkToFit="1"/>
      <protection locked="0"/>
    </xf>
    <xf numFmtId="57" fontId="29" fillId="2" borderId="38" xfId="0" applyNumberFormat="1" applyFont="1" applyFill="1" applyBorder="1" applyAlignment="1" applyProtection="1">
      <alignment horizontal="center" vertical="center" shrinkToFit="1"/>
      <protection locked="0"/>
    </xf>
    <xf numFmtId="57" fontId="29" fillId="2" borderId="6" xfId="0" applyNumberFormat="1" applyFont="1" applyFill="1" applyBorder="1" applyAlignment="1" applyProtection="1">
      <alignment horizontal="center" vertical="center" shrinkToFit="1"/>
      <protection locked="0"/>
    </xf>
    <xf numFmtId="57" fontId="29" fillId="2" borderId="39" xfId="0" applyNumberFormat="1" applyFont="1" applyFill="1" applyBorder="1" applyAlignment="1" applyProtection="1">
      <alignment horizontal="center" vertical="center" shrinkToFit="1"/>
      <protection locked="0"/>
    </xf>
    <xf numFmtId="57" fontId="29" fillId="2" borderId="40" xfId="0" applyNumberFormat="1" applyFont="1" applyFill="1" applyBorder="1" applyAlignment="1" applyProtection="1">
      <alignment horizontal="center" vertical="center" shrinkToFit="1"/>
      <protection locked="0"/>
    </xf>
    <xf numFmtId="179" fontId="29" fillId="0" borderId="32" xfId="0" applyNumberFormat="1" applyFont="1" applyFill="1" applyBorder="1" applyAlignment="1" applyProtection="1">
      <alignment horizontal="center" vertical="center" shrinkToFit="1"/>
    </xf>
    <xf numFmtId="179" fontId="29" fillId="0" borderId="37" xfId="0" applyNumberFormat="1" applyFont="1" applyFill="1" applyBorder="1" applyAlignment="1" applyProtection="1">
      <alignment horizontal="center" vertical="center" shrinkToFit="1"/>
    </xf>
    <xf numFmtId="179" fontId="29" fillId="0" borderId="38" xfId="0" applyNumberFormat="1" applyFont="1" applyFill="1" applyBorder="1" applyAlignment="1" applyProtection="1">
      <alignment horizontal="center" vertical="center" shrinkToFit="1"/>
    </xf>
    <xf numFmtId="179" fontId="29" fillId="0" borderId="6" xfId="0" applyNumberFormat="1" applyFont="1" applyFill="1" applyBorder="1" applyAlignment="1" applyProtection="1">
      <alignment horizontal="center" vertical="center" shrinkToFit="1"/>
    </xf>
    <xf numFmtId="179" fontId="29" fillId="0" borderId="39" xfId="0" applyNumberFormat="1" applyFont="1" applyFill="1" applyBorder="1" applyAlignment="1" applyProtection="1">
      <alignment horizontal="center" vertical="center" shrinkToFit="1"/>
    </xf>
    <xf numFmtId="179" fontId="29" fillId="0" borderId="40" xfId="0" applyNumberFormat="1" applyFont="1" applyFill="1" applyBorder="1" applyAlignment="1" applyProtection="1">
      <alignment horizontal="center" vertical="center" shrinkToFit="1"/>
    </xf>
    <xf numFmtId="0" fontId="29" fillId="2" borderId="32" xfId="0" applyFont="1" applyFill="1" applyBorder="1" applyAlignment="1" applyProtection="1">
      <alignment horizontal="center" vertical="center" shrinkToFit="1"/>
      <protection locked="0"/>
    </xf>
    <xf numFmtId="0" fontId="29" fillId="2" borderId="37" xfId="0" applyFont="1" applyFill="1" applyBorder="1" applyAlignment="1" applyProtection="1">
      <alignment horizontal="center" vertical="center" shrinkToFit="1"/>
      <protection locked="0"/>
    </xf>
    <xf numFmtId="0" fontId="29" fillId="2" borderId="38" xfId="0" applyFont="1" applyFill="1" applyBorder="1" applyAlignment="1" applyProtection="1">
      <alignment horizontal="center" vertical="center" shrinkToFit="1"/>
      <protection locked="0"/>
    </xf>
    <xf numFmtId="0" fontId="29" fillId="0" borderId="0" xfId="0" applyFont="1" applyProtection="1">
      <alignment vertical="center"/>
    </xf>
    <xf numFmtId="0" fontId="29" fillId="0" borderId="13" xfId="0" applyFont="1" applyBorder="1" applyAlignment="1" applyProtection="1">
      <alignment horizontal="center" vertical="center" shrinkToFit="1"/>
    </xf>
    <xf numFmtId="0" fontId="29" fillId="0" borderId="8" xfId="0" applyFont="1" applyBorder="1" applyAlignment="1" applyProtection="1">
      <alignment horizontal="center" vertical="center" shrinkToFit="1"/>
    </xf>
    <xf numFmtId="0" fontId="29" fillId="0" borderId="3" xfId="0" applyFont="1" applyBorder="1" applyAlignment="1" applyProtection="1">
      <alignment horizontal="center" vertical="center" shrinkToFit="1"/>
    </xf>
    <xf numFmtId="176" fontId="29" fillId="0" borderId="1" xfId="0" applyNumberFormat="1" applyFont="1" applyBorder="1" applyAlignment="1" applyProtection="1">
      <alignment horizontal="center" vertical="center"/>
    </xf>
    <xf numFmtId="176" fontId="29" fillId="0" borderId="4" xfId="0" applyNumberFormat="1" applyFont="1" applyBorder="1" applyAlignment="1" applyProtection="1">
      <alignment horizontal="center" vertical="center"/>
    </xf>
    <xf numFmtId="176" fontId="29" fillId="0" borderId="13" xfId="0" applyNumberFormat="1" applyFont="1" applyBorder="1" applyAlignment="1" applyProtection="1">
      <alignment horizontal="center" vertical="center"/>
    </xf>
    <xf numFmtId="176" fontId="29" fillId="0" borderId="3" xfId="0" applyNumberFormat="1" applyFont="1" applyBorder="1" applyAlignment="1" applyProtection="1">
      <alignment horizontal="center" vertical="center"/>
    </xf>
    <xf numFmtId="176" fontId="29" fillId="0" borderId="32" xfId="0" applyNumberFormat="1" applyFont="1" applyBorder="1" applyAlignment="1" applyProtection="1">
      <alignment horizontal="center" vertical="center"/>
    </xf>
    <xf numFmtId="176" fontId="29" fillId="0" borderId="6" xfId="0" applyNumberFormat="1" applyFont="1" applyBorder="1" applyAlignment="1" applyProtection="1">
      <alignment horizontal="center" vertical="center"/>
    </xf>
    <xf numFmtId="176" fontId="29" fillId="0" borderId="8" xfId="0" applyNumberFormat="1" applyFont="1" applyBorder="1" applyAlignment="1" applyProtection="1">
      <alignment horizontal="center" vertical="center"/>
    </xf>
    <xf numFmtId="176" fontId="29" fillId="0" borderId="31" xfId="0" applyNumberFormat="1" applyFont="1" applyBorder="1" applyAlignment="1" applyProtection="1">
      <alignment horizontal="center" vertical="center"/>
    </xf>
    <xf numFmtId="0" fontId="48" fillId="0" borderId="0" xfId="0" applyFont="1" applyAlignment="1" applyProtection="1">
      <alignment horizontal="left" vertical="center"/>
    </xf>
    <xf numFmtId="0" fontId="51" fillId="0" borderId="10" xfId="0" applyFont="1" applyBorder="1" applyAlignment="1" applyProtection="1">
      <alignment horizontal="center" vertical="center" shrinkToFit="1"/>
    </xf>
    <xf numFmtId="0" fontId="51" fillId="0" borderId="11" xfId="0" applyFont="1" applyBorder="1" applyAlignment="1" applyProtection="1">
      <alignment horizontal="center" vertical="center" shrinkToFit="1"/>
    </xf>
    <xf numFmtId="0" fontId="51" fillId="0" borderId="12" xfId="0" applyFont="1" applyBorder="1" applyAlignment="1" applyProtection="1">
      <alignment horizontal="center" vertical="center" shrinkToFit="1"/>
    </xf>
    <xf numFmtId="178" fontId="50" fillId="0" borderId="41" xfId="0" applyNumberFormat="1" applyFont="1" applyBorder="1" applyAlignment="1" applyProtection="1">
      <alignment horizontal="right" vertical="center" shrinkToFit="1"/>
    </xf>
    <xf numFmtId="178" fontId="50" fillId="0" borderId="42" xfId="0" applyNumberFormat="1" applyFont="1" applyBorder="1" applyAlignment="1" applyProtection="1">
      <alignment horizontal="right" vertical="center" shrinkToFit="1"/>
    </xf>
    <xf numFmtId="178" fontId="50" fillId="0" borderId="43" xfId="0" applyNumberFormat="1" applyFont="1" applyBorder="1" applyAlignment="1" applyProtection="1">
      <alignment horizontal="right" vertical="center" shrinkToFit="1"/>
    </xf>
    <xf numFmtId="0" fontId="48" fillId="0" borderId="15" xfId="0" applyFont="1" applyBorder="1" applyAlignment="1" applyProtection="1">
      <alignment horizontal="center" vertical="center" shrinkToFit="1"/>
    </xf>
    <xf numFmtId="0" fontId="48" fillId="0" borderId="0" xfId="0" applyFont="1" applyAlignment="1" applyProtection="1">
      <alignment horizontal="left" vertical="center" wrapText="1"/>
    </xf>
    <xf numFmtId="0" fontId="48" fillId="0" borderId="9" xfId="0" applyFont="1" applyBorder="1" applyAlignment="1" applyProtection="1">
      <alignment horizontal="center" vertical="center" shrinkToFit="1"/>
      <protection locked="0"/>
    </xf>
    <xf numFmtId="0" fontId="29" fillId="2" borderId="32" xfId="0" applyFont="1" applyFill="1" applyBorder="1" applyAlignment="1" applyProtection="1">
      <alignment horizontal="center" vertical="center" shrinkToFit="1"/>
    </xf>
    <xf numFmtId="0" fontId="29" fillId="2" borderId="37" xfId="0" applyFont="1" applyFill="1" applyBorder="1" applyAlignment="1" applyProtection="1">
      <alignment horizontal="center" vertical="center" shrinkToFit="1"/>
    </xf>
    <xf numFmtId="0" fontId="29" fillId="2" borderId="38" xfId="0" applyFont="1" applyFill="1" applyBorder="1" applyAlignment="1" applyProtection="1">
      <alignment horizontal="center" vertical="center" shrinkToFit="1"/>
    </xf>
    <xf numFmtId="0" fontId="29" fillId="2" borderId="45" xfId="0" applyFont="1" applyFill="1" applyBorder="1" applyAlignment="1" applyProtection="1">
      <alignment horizontal="center" vertical="center" shrinkToFit="1"/>
    </xf>
    <xf numFmtId="0" fontId="29" fillId="2" borderId="27" xfId="0" applyFont="1" applyFill="1" applyBorder="1" applyAlignment="1" applyProtection="1">
      <alignment horizontal="center" vertical="center" shrinkToFit="1"/>
    </xf>
    <xf numFmtId="0" fontId="29" fillId="2" borderId="46" xfId="0" applyFont="1" applyFill="1" applyBorder="1" applyAlignment="1" applyProtection="1">
      <alignment horizontal="center" vertical="center" shrinkToFit="1"/>
    </xf>
    <xf numFmtId="0" fontId="29" fillId="2" borderId="6" xfId="0" applyFont="1" applyFill="1" applyBorder="1" applyAlignment="1" applyProtection="1">
      <alignment horizontal="center" vertical="center" shrinkToFit="1"/>
    </xf>
    <xf numFmtId="0" fontId="29" fillId="2" borderId="39" xfId="0" applyFont="1" applyFill="1" applyBorder="1" applyAlignment="1" applyProtection="1">
      <alignment horizontal="center" vertical="center" shrinkToFit="1"/>
    </xf>
    <xf numFmtId="0" fontId="29" fillId="2" borderId="40" xfId="0" applyFont="1" applyFill="1" applyBorder="1" applyAlignment="1" applyProtection="1">
      <alignment horizontal="center" vertical="center" shrinkToFit="1"/>
    </xf>
    <xf numFmtId="57" fontId="29" fillId="2" borderId="32" xfId="0" applyNumberFormat="1" applyFont="1" applyFill="1" applyBorder="1" applyAlignment="1" applyProtection="1">
      <alignment horizontal="center" vertical="center" shrinkToFit="1"/>
    </xf>
    <xf numFmtId="57" fontId="29" fillId="2" borderId="37" xfId="0" applyNumberFormat="1" applyFont="1" applyFill="1" applyBorder="1" applyAlignment="1" applyProtection="1">
      <alignment horizontal="center" vertical="center" shrinkToFit="1"/>
    </xf>
    <xf numFmtId="57" fontId="29" fillId="2" borderId="38" xfId="0" applyNumberFormat="1" applyFont="1" applyFill="1" applyBorder="1" applyAlignment="1" applyProtection="1">
      <alignment horizontal="center" vertical="center" shrinkToFit="1"/>
    </xf>
    <xf numFmtId="57" fontId="29" fillId="2" borderId="6" xfId="0" applyNumberFormat="1" applyFont="1" applyFill="1" applyBorder="1" applyAlignment="1" applyProtection="1">
      <alignment horizontal="center" vertical="center" shrinkToFit="1"/>
    </xf>
    <xf numFmtId="57" fontId="29" fillId="2" borderId="39" xfId="0" applyNumberFormat="1" applyFont="1" applyFill="1" applyBorder="1" applyAlignment="1" applyProtection="1">
      <alignment horizontal="center" vertical="center" shrinkToFit="1"/>
    </xf>
    <xf numFmtId="57" fontId="29" fillId="2" borderId="40" xfId="0" applyNumberFormat="1" applyFont="1" applyFill="1" applyBorder="1" applyAlignment="1" applyProtection="1">
      <alignment horizontal="center" vertical="center" shrinkToFit="1"/>
    </xf>
    <xf numFmtId="0" fontId="29" fillId="2" borderId="13" xfId="0" applyNumberFormat="1" applyFont="1" applyFill="1" applyBorder="1" applyAlignment="1" applyProtection="1">
      <alignment horizontal="center" vertical="center"/>
    </xf>
    <xf numFmtId="0" fontId="29" fillId="2" borderId="3" xfId="0" applyNumberFormat="1" applyFont="1" applyFill="1" applyBorder="1" applyAlignment="1" applyProtection="1">
      <alignment horizontal="center" vertical="center"/>
    </xf>
    <xf numFmtId="0" fontId="36" fillId="0" borderId="0" xfId="0" applyFont="1" applyAlignment="1" applyProtection="1">
      <alignment horizontal="center" vertical="center"/>
    </xf>
    <xf numFmtId="180" fontId="37" fillId="9" borderId="32" xfId="0" applyNumberFormat="1" applyFont="1" applyFill="1" applyBorder="1" applyAlignment="1" applyProtection="1">
      <alignment horizontal="center" vertical="center" shrinkToFit="1"/>
    </xf>
    <xf numFmtId="180" fontId="37" fillId="9" borderId="37" xfId="0" applyNumberFormat="1" applyFont="1" applyFill="1" applyBorder="1" applyAlignment="1" applyProtection="1">
      <alignment horizontal="center" vertical="center" shrinkToFit="1"/>
    </xf>
    <xf numFmtId="180" fontId="37" fillId="9" borderId="38" xfId="0" applyNumberFormat="1" applyFont="1" applyFill="1" applyBorder="1" applyAlignment="1" applyProtection="1">
      <alignment horizontal="center" vertical="center" shrinkToFit="1"/>
    </xf>
    <xf numFmtId="180" fontId="37" fillId="9" borderId="47" xfId="0" applyNumberFormat="1" applyFont="1" applyFill="1" applyBorder="1" applyAlignment="1" applyProtection="1">
      <alignment horizontal="center" vertical="center" shrinkToFit="1"/>
    </xf>
    <xf numFmtId="180" fontId="37" fillId="9" borderId="0" xfId="0" applyNumberFormat="1" applyFont="1" applyFill="1" applyBorder="1" applyAlignment="1" applyProtection="1">
      <alignment horizontal="center" vertical="center" shrinkToFit="1"/>
    </xf>
    <xf numFmtId="180" fontId="37" fillId="9" borderId="48" xfId="0" applyNumberFormat="1" applyFont="1" applyFill="1" applyBorder="1" applyAlignment="1" applyProtection="1">
      <alignment horizontal="center" vertical="center" shrinkToFit="1"/>
    </xf>
    <xf numFmtId="180" fontId="37" fillId="9" borderId="6" xfId="0" applyNumberFormat="1" applyFont="1" applyFill="1" applyBorder="1" applyAlignment="1" applyProtection="1">
      <alignment horizontal="center" vertical="center" shrinkToFit="1"/>
    </xf>
    <xf numFmtId="180" fontId="37" fillId="9" borderId="39" xfId="0" applyNumberFormat="1" applyFont="1" applyFill="1" applyBorder="1" applyAlignment="1" applyProtection="1">
      <alignment horizontal="center" vertical="center" shrinkToFit="1"/>
    </xf>
    <xf numFmtId="180" fontId="37" fillId="9" borderId="40" xfId="0" applyNumberFormat="1" applyFont="1" applyFill="1" applyBorder="1" applyAlignment="1" applyProtection="1">
      <alignment horizontal="center" vertical="center" shrinkToFit="1"/>
    </xf>
    <xf numFmtId="3" fontId="37" fillId="9" borderId="45" xfId="0" applyNumberFormat="1" applyFont="1" applyFill="1" applyBorder="1" applyAlignment="1" applyProtection="1">
      <alignment horizontal="right" vertical="center"/>
    </xf>
    <xf numFmtId="3" fontId="37" fillId="9" borderId="27" xfId="0" applyNumberFormat="1" applyFont="1" applyFill="1" applyBorder="1" applyAlignment="1" applyProtection="1">
      <alignment horizontal="right" vertical="center"/>
    </xf>
    <xf numFmtId="3" fontId="37" fillId="9" borderId="46" xfId="0" applyNumberFormat="1" applyFont="1" applyFill="1" applyBorder="1" applyAlignment="1" applyProtection="1">
      <alignment horizontal="right" vertical="center"/>
    </xf>
    <xf numFmtId="0" fontId="37" fillId="9" borderId="32" xfId="0" applyFont="1" applyFill="1" applyBorder="1" applyAlignment="1" applyProtection="1">
      <alignment horizontal="center" vertical="center"/>
    </xf>
    <xf numFmtId="0" fontId="37" fillId="9" borderId="37" xfId="0" applyFont="1" applyFill="1" applyBorder="1" applyAlignment="1" applyProtection="1">
      <alignment horizontal="center" vertical="center"/>
    </xf>
    <xf numFmtId="0" fontId="37" fillId="9" borderId="38" xfId="0" applyFont="1" applyFill="1" applyBorder="1" applyAlignment="1" applyProtection="1">
      <alignment horizontal="center" vertical="center"/>
    </xf>
    <xf numFmtId="0" fontId="37" fillId="9" borderId="47" xfId="0" applyFont="1" applyFill="1" applyBorder="1" applyAlignment="1" applyProtection="1">
      <alignment horizontal="center" vertical="center"/>
    </xf>
    <xf numFmtId="0" fontId="37" fillId="9" borderId="0" xfId="0" applyFont="1" applyFill="1" applyBorder="1" applyAlignment="1" applyProtection="1">
      <alignment horizontal="center" vertical="center"/>
    </xf>
    <xf numFmtId="0" fontId="37" fillId="9" borderId="48" xfId="0" applyFont="1" applyFill="1" applyBorder="1" applyAlignment="1" applyProtection="1">
      <alignment horizontal="center" vertical="center"/>
    </xf>
    <xf numFmtId="0" fontId="37" fillId="9" borderId="6" xfId="0" applyFont="1" applyFill="1" applyBorder="1" applyAlignment="1" applyProtection="1">
      <alignment horizontal="center" vertical="center"/>
    </xf>
    <xf numFmtId="0" fontId="37" fillId="9" borderId="39" xfId="0" applyFont="1" applyFill="1" applyBorder="1" applyAlignment="1" applyProtection="1">
      <alignment horizontal="center" vertical="center"/>
    </xf>
    <xf numFmtId="0" fontId="37" fillId="9" borderId="40" xfId="0" applyFont="1" applyFill="1" applyBorder="1" applyAlignment="1" applyProtection="1">
      <alignment horizontal="center" vertical="center"/>
    </xf>
    <xf numFmtId="3" fontId="37" fillId="9" borderId="49" xfId="0" applyNumberFormat="1" applyFont="1" applyFill="1" applyBorder="1" applyAlignment="1" applyProtection="1">
      <alignment horizontal="center" vertical="center"/>
    </xf>
    <xf numFmtId="3" fontId="37" fillId="9" borderId="50" xfId="0" applyNumberFormat="1" applyFont="1" applyFill="1" applyBorder="1" applyAlignment="1" applyProtection="1">
      <alignment horizontal="center" vertical="center"/>
    </xf>
    <xf numFmtId="3" fontId="37" fillId="9" borderId="51" xfId="0" applyNumberFormat="1" applyFont="1" applyFill="1" applyBorder="1" applyAlignment="1" applyProtection="1">
      <alignment horizontal="center" vertical="center"/>
    </xf>
    <xf numFmtId="3" fontId="37" fillId="9" borderId="55" xfId="0" applyNumberFormat="1" applyFont="1" applyFill="1" applyBorder="1" applyAlignment="1" applyProtection="1">
      <alignment horizontal="center" vertical="center"/>
    </xf>
    <xf numFmtId="3" fontId="37" fillId="9" borderId="56" xfId="0" applyNumberFormat="1" applyFont="1" applyFill="1" applyBorder="1" applyAlignment="1" applyProtection="1">
      <alignment horizontal="center" vertical="center"/>
    </xf>
    <xf numFmtId="3" fontId="37" fillId="9" borderId="57" xfId="0" applyNumberFormat="1" applyFont="1" applyFill="1" applyBorder="1" applyAlignment="1" applyProtection="1">
      <alignment horizontal="center" vertical="center"/>
    </xf>
    <xf numFmtId="3" fontId="37" fillId="9" borderId="63" xfId="0" applyNumberFormat="1" applyFont="1" applyFill="1" applyBorder="1" applyAlignment="1" applyProtection="1">
      <alignment horizontal="center" vertical="center"/>
    </xf>
    <xf numFmtId="3" fontId="37" fillId="9" borderId="64" xfId="0" applyNumberFormat="1" applyFont="1" applyFill="1" applyBorder="1" applyAlignment="1" applyProtection="1">
      <alignment horizontal="center" vertical="center"/>
    </xf>
    <xf numFmtId="3" fontId="37" fillId="9" borderId="65" xfId="0" applyNumberFormat="1" applyFont="1" applyFill="1" applyBorder="1" applyAlignment="1" applyProtection="1">
      <alignment horizontal="center" vertical="center"/>
    </xf>
    <xf numFmtId="3" fontId="37" fillId="9" borderId="58" xfId="0" applyNumberFormat="1" applyFont="1" applyFill="1" applyBorder="1" applyAlignment="1" applyProtection="1">
      <alignment horizontal="right" vertical="center"/>
    </xf>
    <xf numFmtId="3" fontId="37" fillId="9" borderId="20" xfId="0" applyNumberFormat="1" applyFont="1" applyFill="1" applyBorder="1" applyAlignment="1" applyProtection="1">
      <alignment horizontal="right" vertical="center"/>
    </xf>
    <xf numFmtId="3" fontId="37" fillId="9" borderId="59" xfId="0" applyNumberFormat="1" applyFont="1" applyFill="1" applyBorder="1" applyAlignment="1" applyProtection="1">
      <alignment horizontal="right" vertical="center"/>
    </xf>
    <xf numFmtId="3" fontId="37" fillId="9" borderId="52" xfId="0" applyNumberFormat="1" applyFont="1" applyFill="1" applyBorder="1" applyAlignment="1" applyProtection="1">
      <alignment horizontal="right" vertical="center"/>
    </xf>
    <xf numFmtId="3" fontId="37" fillId="9" borderId="53" xfId="0" applyNumberFormat="1" applyFont="1" applyFill="1" applyBorder="1" applyAlignment="1" applyProtection="1">
      <alignment horizontal="right" vertical="center"/>
    </xf>
    <xf numFmtId="3" fontId="37" fillId="9" borderId="54" xfId="0" applyNumberFormat="1" applyFont="1" applyFill="1" applyBorder="1" applyAlignment="1" applyProtection="1">
      <alignment horizontal="right" vertical="center"/>
    </xf>
    <xf numFmtId="180" fontId="37" fillId="9" borderId="1" xfId="0" applyNumberFormat="1" applyFont="1" applyFill="1" applyBorder="1" applyAlignment="1" applyProtection="1">
      <alignment vertical="center" shrinkToFit="1"/>
    </xf>
    <xf numFmtId="3" fontId="37" fillId="9" borderId="60" xfId="0" applyNumberFormat="1" applyFont="1" applyFill="1" applyBorder="1" applyAlignment="1" applyProtection="1">
      <alignment horizontal="right" vertical="center"/>
    </xf>
    <xf numFmtId="3" fontId="37" fillId="9" borderId="61" xfId="0" applyNumberFormat="1" applyFont="1" applyFill="1" applyBorder="1" applyAlignment="1" applyProtection="1">
      <alignment horizontal="right" vertical="center"/>
    </xf>
    <xf numFmtId="3" fontId="37" fillId="9" borderId="62" xfId="0" applyNumberFormat="1" applyFont="1" applyFill="1" applyBorder="1" applyAlignment="1" applyProtection="1">
      <alignment horizontal="right" vertical="center"/>
    </xf>
    <xf numFmtId="3" fontId="37" fillId="9" borderId="68" xfId="0" applyNumberFormat="1" applyFont="1" applyFill="1" applyBorder="1" applyAlignment="1" applyProtection="1">
      <alignment horizontal="center" vertical="center"/>
    </xf>
    <xf numFmtId="3" fontId="37" fillId="9" borderId="69" xfId="0" applyNumberFormat="1" applyFont="1" applyFill="1" applyBorder="1" applyAlignment="1" applyProtection="1">
      <alignment horizontal="center" vertical="center"/>
    </xf>
    <xf numFmtId="3" fontId="37" fillId="9" borderId="70" xfId="0" applyNumberFormat="1" applyFont="1" applyFill="1" applyBorder="1" applyAlignment="1" applyProtection="1">
      <alignment horizontal="center" vertical="center"/>
    </xf>
    <xf numFmtId="3" fontId="37" fillId="9" borderId="0" xfId="0" applyNumberFormat="1" applyFont="1" applyFill="1" applyBorder="1" applyAlignment="1" applyProtection="1">
      <alignment horizontal="right" vertical="center"/>
    </xf>
    <xf numFmtId="3" fontId="37" fillId="9" borderId="48" xfId="0" applyNumberFormat="1" applyFont="1" applyFill="1" applyBorder="1" applyAlignment="1" applyProtection="1">
      <alignment horizontal="right" vertical="center"/>
    </xf>
    <xf numFmtId="3" fontId="37" fillId="9" borderId="66" xfId="0" applyNumberFormat="1" applyFont="1" applyFill="1" applyBorder="1" applyAlignment="1" applyProtection="1">
      <alignment horizontal="right" vertical="center"/>
    </xf>
    <xf numFmtId="3" fontId="37" fillId="9" borderId="18" xfId="0" applyNumberFormat="1" applyFont="1" applyFill="1" applyBorder="1" applyAlignment="1" applyProtection="1">
      <alignment horizontal="right" vertical="center"/>
    </xf>
    <xf numFmtId="3" fontId="37" fillId="9" borderId="67" xfId="0" applyNumberFormat="1" applyFont="1" applyFill="1" applyBorder="1" applyAlignment="1" applyProtection="1">
      <alignment horizontal="right" vertical="center"/>
    </xf>
    <xf numFmtId="0" fontId="37" fillId="9" borderId="1" xfId="0" applyFont="1" applyFill="1" applyBorder="1" applyAlignment="1" applyProtection="1">
      <alignment horizontal="center" vertical="center"/>
    </xf>
    <xf numFmtId="3" fontId="37" fillId="9" borderId="1" xfId="0" applyNumberFormat="1" applyFont="1" applyFill="1" applyBorder="1" applyAlignment="1" applyProtection="1">
      <alignment vertical="center"/>
    </xf>
    <xf numFmtId="3" fontId="37" fillId="9" borderId="4" xfId="0" applyNumberFormat="1" applyFont="1" applyFill="1" applyBorder="1" applyAlignment="1" applyProtection="1">
      <alignment vertical="center"/>
    </xf>
    <xf numFmtId="3" fontId="37" fillId="9" borderId="14" xfId="0" applyNumberFormat="1" applyFont="1" applyFill="1" applyBorder="1" applyAlignment="1" applyProtection="1">
      <alignment vertical="center"/>
    </xf>
    <xf numFmtId="3" fontId="37" fillId="9" borderId="29" xfId="0" applyNumberFormat="1" applyFont="1" applyFill="1" applyBorder="1" applyAlignment="1" applyProtection="1">
      <alignment vertical="center"/>
    </xf>
    <xf numFmtId="3" fontId="37" fillId="9" borderId="34" xfId="0" applyNumberFormat="1" applyFont="1" applyFill="1" applyBorder="1" applyAlignment="1" applyProtection="1">
      <alignment horizontal="center" vertical="center"/>
    </xf>
    <xf numFmtId="3" fontId="37" fillId="9" borderId="35" xfId="0" applyNumberFormat="1" applyFont="1" applyFill="1" applyBorder="1" applyAlignment="1" applyProtection="1">
      <alignment horizontal="center" vertical="center"/>
    </xf>
    <xf numFmtId="3" fontId="37" fillId="9" borderId="36" xfId="0" applyNumberFormat="1" applyFont="1" applyFill="1" applyBorder="1" applyAlignment="1" applyProtection="1">
      <alignment horizontal="center" vertical="center"/>
    </xf>
    <xf numFmtId="3" fontId="37" fillId="9" borderId="34" xfId="0" applyNumberFormat="1" applyFont="1" applyFill="1" applyBorder="1" applyAlignment="1" applyProtection="1">
      <alignment horizontal="right" vertical="center"/>
    </xf>
    <xf numFmtId="3" fontId="37" fillId="9" borderId="35" xfId="0" applyNumberFormat="1" applyFont="1" applyFill="1" applyBorder="1" applyAlignment="1" applyProtection="1">
      <alignment horizontal="right" vertical="center"/>
    </xf>
    <xf numFmtId="3" fontId="37" fillId="9" borderId="36" xfId="0" applyNumberFormat="1" applyFont="1" applyFill="1" applyBorder="1" applyAlignment="1" applyProtection="1">
      <alignment horizontal="right" vertical="center"/>
    </xf>
    <xf numFmtId="0" fontId="37" fillId="9" borderId="4" xfId="0" applyFont="1" applyFill="1" applyBorder="1" applyAlignment="1" applyProtection="1">
      <alignment horizontal="center" vertical="center" shrinkToFit="1"/>
    </xf>
    <xf numFmtId="0" fontId="37" fillId="9" borderId="14" xfId="0" applyFont="1" applyFill="1" applyBorder="1" applyAlignment="1" applyProtection="1">
      <alignment horizontal="center" vertical="center" shrinkToFit="1"/>
    </xf>
    <xf numFmtId="0" fontId="37" fillId="9" borderId="29" xfId="0" applyFont="1" applyFill="1" applyBorder="1" applyAlignment="1" applyProtection="1">
      <alignment horizontal="center" vertical="center" shrinkToFit="1"/>
    </xf>
    <xf numFmtId="0" fontId="37" fillId="9" borderId="32" xfId="0" applyFont="1" applyFill="1" applyBorder="1" applyAlignment="1" applyProtection="1">
      <alignment horizontal="center" vertical="center" wrapText="1" shrinkToFit="1"/>
    </xf>
    <xf numFmtId="0" fontId="37" fillId="9" borderId="37" xfId="0" applyFont="1" applyFill="1" applyBorder="1" applyAlignment="1" applyProtection="1">
      <alignment horizontal="center" vertical="center" wrapText="1" shrinkToFit="1"/>
    </xf>
    <xf numFmtId="0" fontId="37" fillId="9" borderId="38" xfId="0" applyFont="1" applyFill="1" applyBorder="1" applyAlignment="1" applyProtection="1">
      <alignment horizontal="center" vertical="center" wrapText="1" shrinkToFit="1"/>
    </xf>
    <xf numFmtId="0" fontId="37" fillId="9" borderId="47" xfId="0" applyFont="1" applyFill="1" applyBorder="1" applyAlignment="1" applyProtection="1">
      <alignment horizontal="center" vertical="center" wrapText="1" shrinkToFit="1"/>
    </xf>
    <xf numFmtId="0" fontId="37" fillId="9" borderId="0" xfId="0" applyFont="1" applyFill="1" applyBorder="1" applyAlignment="1" applyProtection="1">
      <alignment horizontal="center" vertical="center" wrapText="1" shrinkToFit="1"/>
    </xf>
    <xf numFmtId="0" fontId="37" fillId="9" borderId="48" xfId="0" applyFont="1" applyFill="1" applyBorder="1" applyAlignment="1" applyProtection="1">
      <alignment horizontal="center" vertical="center" wrapText="1" shrinkToFit="1"/>
    </xf>
    <xf numFmtId="0" fontId="37" fillId="9" borderId="8" xfId="0" applyFont="1" applyFill="1" applyBorder="1" applyAlignment="1" applyProtection="1">
      <alignment horizontal="center" vertical="center" wrapText="1"/>
    </xf>
    <xf numFmtId="0" fontId="37" fillId="9" borderId="8" xfId="0" applyFont="1" applyFill="1" applyBorder="1" applyAlignment="1" applyProtection="1">
      <alignment horizontal="center" vertical="center"/>
    </xf>
    <xf numFmtId="0" fontId="37" fillId="9" borderId="3" xfId="0" applyFont="1" applyFill="1" applyBorder="1" applyAlignment="1" applyProtection="1">
      <alignment horizontal="center" vertical="center"/>
    </xf>
  </cellXfs>
  <cellStyles count="8">
    <cellStyle name="桁区切り" xfId="5" builtinId="6"/>
    <cellStyle name="標準" xfId="0" builtinId="0"/>
    <cellStyle name="標準 2" xfId="1"/>
    <cellStyle name="標準 2 2" xfId="6"/>
    <cellStyle name="標準 3" xfId="3"/>
    <cellStyle name="標準 5" xfId="4"/>
    <cellStyle name="標準 6" xfId="7"/>
    <cellStyle name="標準_休日保育  様式2・4（予算決算報告）" xfId="2"/>
  </cellStyles>
  <dxfs count="3">
    <dxf>
      <font>
        <color theme="0"/>
      </font>
    </dxf>
    <dxf>
      <font>
        <color theme="0"/>
      </font>
    </dxf>
    <dxf>
      <font>
        <color theme="0"/>
      </font>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483152</xdr:colOff>
      <xdr:row>0</xdr:row>
      <xdr:rowOff>193261</xdr:rowOff>
    </xdr:from>
    <xdr:to>
      <xdr:col>15</xdr:col>
      <xdr:colOff>207066</xdr:colOff>
      <xdr:row>2</xdr:row>
      <xdr:rowOff>69022</xdr:rowOff>
    </xdr:to>
    <xdr:sp macro="" textlink="">
      <xdr:nvSpPr>
        <xdr:cNvPr id="2" name="正方形/長方形 1"/>
        <xdr:cNvSpPr/>
      </xdr:nvSpPr>
      <xdr:spPr>
        <a:xfrm>
          <a:off x="10905435" y="193261"/>
          <a:ext cx="1504674" cy="469348"/>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4</xdr:col>
      <xdr:colOff>27608</xdr:colOff>
      <xdr:row>5</xdr:row>
      <xdr:rowOff>151847</xdr:rowOff>
    </xdr:from>
    <xdr:to>
      <xdr:col>7</xdr:col>
      <xdr:colOff>53246</xdr:colOff>
      <xdr:row>6</xdr:row>
      <xdr:rowOff>358637</xdr:rowOff>
    </xdr:to>
    <xdr:sp macro="" textlink="">
      <xdr:nvSpPr>
        <xdr:cNvPr id="3" name="角丸四角形吹き出し 2"/>
        <xdr:cNvSpPr/>
      </xdr:nvSpPr>
      <xdr:spPr>
        <a:xfrm>
          <a:off x="3423478" y="1283804"/>
          <a:ext cx="2993572" cy="400050"/>
        </a:xfrm>
        <a:prstGeom prst="wedgeRoundRectCallout">
          <a:avLst>
            <a:gd name="adj1" fmla="val -74441"/>
            <a:gd name="adj2" fmla="val 63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数字を半角で入力して下さい。</a:t>
          </a:r>
        </a:p>
      </xdr:txBody>
    </xdr:sp>
    <xdr:clientData/>
  </xdr:twoCellAnchor>
  <xdr:twoCellAnchor>
    <xdr:from>
      <xdr:col>4</xdr:col>
      <xdr:colOff>124240</xdr:colOff>
      <xdr:row>9</xdr:row>
      <xdr:rowOff>151846</xdr:rowOff>
    </xdr:from>
    <xdr:to>
      <xdr:col>8</xdr:col>
      <xdr:colOff>234675</xdr:colOff>
      <xdr:row>10</xdr:row>
      <xdr:rowOff>372717</xdr:rowOff>
    </xdr:to>
    <xdr:sp macro="" textlink="">
      <xdr:nvSpPr>
        <xdr:cNvPr id="4" name="角丸四角形吹き出し 3"/>
        <xdr:cNvSpPr/>
      </xdr:nvSpPr>
      <xdr:spPr>
        <a:xfrm>
          <a:off x="3520110" y="2236303"/>
          <a:ext cx="3326848" cy="414131"/>
        </a:xfrm>
        <a:prstGeom prst="wedgeRoundRectCallout">
          <a:avLst>
            <a:gd name="adj1" fmla="val -74441"/>
            <a:gd name="adj2" fmla="val 63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令和３年度→３と入力してください。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295275</xdr:colOff>
      <xdr:row>0</xdr:row>
      <xdr:rowOff>257175</xdr:rowOff>
    </xdr:from>
    <xdr:to>
      <xdr:col>18</xdr:col>
      <xdr:colOff>94974</xdr:colOff>
      <xdr:row>1</xdr:row>
      <xdr:rowOff>257175</xdr:rowOff>
    </xdr:to>
    <xdr:sp macro="" textlink="">
      <xdr:nvSpPr>
        <xdr:cNvPr id="2" name="正方形/長方形 1"/>
        <xdr:cNvSpPr/>
      </xdr:nvSpPr>
      <xdr:spPr>
        <a:xfrm>
          <a:off x="7286625" y="257175"/>
          <a:ext cx="1314174" cy="371475"/>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4</xdr:col>
      <xdr:colOff>19050</xdr:colOff>
      <xdr:row>1</xdr:row>
      <xdr:rowOff>266700</xdr:rowOff>
    </xdr:from>
    <xdr:to>
      <xdr:col>9</xdr:col>
      <xdr:colOff>280662</xdr:colOff>
      <xdr:row>3</xdr:row>
      <xdr:rowOff>35752</xdr:rowOff>
    </xdr:to>
    <xdr:sp macro="" textlink="">
      <xdr:nvSpPr>
        <xdr:cNvPr id="3" name="角丸四角形吹き出し 2"/>
        <xdr:cNvSpPr/>
      </xdr:nvSpPr>
      <xdr:spPr>
        <a:xfrm>
          <a:off x="1876425" y="638175"/>
          <a:ext cx="2452362" cy="397702"/>
        </a:xfrm>
        <a:prstGeom prst="wedgeRoundRectCallout">
          <a:avLst>
            <a:gd name="adj1" fmla="val 44406"/>
            <a:gd name="adj2" fmla="val -115116"/>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余白に捨印を押印願います。</a:t>
          </a:r>
        </a:p>
      </xdr:txBody>
    </xdr:sp>
    <xdr:clientData/>
  </xdr:twoCellAnchor>
  <xdr:twoCellAnchor>
    <xdr:from>
      <xdr:col>9</xdr:col>
      <xdr:colOff>438150</xdr:colOff>
      <xdr:row>1</xdr:row>
      <xdr:rowOff>9525</xdr:rowOff>
    </xdr:from>
    <xdr:to>
      <xdr:col>15</xdr:col>
      <xdr:colOff>150574</xdr:colOff>
      <xdr:row>2</xdr:row>
      <xdr:rowOff>84551</xdr:rowOff>
    </xdr:to>
    <xdr:sp macro="" textlink="">
      <xdr:nvSpPr>
        <xdr:cNvPr id="4" name="角丸四角形吹き出し 3"/>
        <xdr:cNvSpPr/>
      </xdr:nvSpPr>
      <xdr:spPr>
        <a:xfrm>
          <a:off x="4486275" y="381000"/>
          <a:ext cx="2655649" cy="389351"/>
        </a:xfrm>
        <a:prstGeom prst="wedgeRoundRectCallout">
          <a:avLst>
            <a:gd name="adj1" fmla="val 52585"/>
            <a:gd name="adj2" fmla="val 111960"/>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日付を入力してください。</a:t>
          </a:r>
        </a:p>
      </xdr:txBody>
    </xdr:sp>
    <xdr:clientData/>
  </xdr:twoCellAnchor>
  <xdr:twoCellAnchor>
    <xdr:from>
      <xdr:col>6</xdr:col>
      <xdr:colOff>276226</xdr:colOff>
      <xdr:row>4</xdr:row>
      <xdr:rowOff>38101</xdr:rowOff>
    </xdr:from>
    <xdr:to>
      <xdr:col>18</xdr:col>
      <xdr:colOff>322025</xdr:colOff>
      <xdr:row>7</xdr:row>
      <xdr:rowOff>276225</xdr:rowOff>
    </xdr:to>
    <xdr:sp macro="" textlink="">
      <xdr:nvSpPr>
        <xdr:cNvPr id="5" name="角丸四角形吹き出し 4"/>
        <xdr:cNvSpPr/>
      </xdr:nvSpPr>
      <xdr:spPr>
        <a:xfrm>
          <a:off x="3038476" y="1352551"/>
          <a:ext cx="5789374" cy="1181099"/>
        </a:xfrm>
        <a:prstGeom prst="wedgeRoundRectCallout">
          <a:avLst>
            <a:gd name="adj1" fmla="val 15593"/>
            <a:gd name="adj2" fmla="val 9416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　　施設コードを入力すると，法人の所在地又は住所が自動で入力されます。</a:t>
          </a:r>
        </a:p>
        <a:p>
          <a:pPr algn="ctr"/>
          <a:endParaRPr kumimoji="1" lang="ja-JP" altLang="en-US" sz="1200" b="1"/>
        </a:p>
        <a:p>
          <a:pPr algn="l"/>
          <a:r>
            <a:rPr kumimoji="1" lang="ja-JP" altLang="en-US" sz="1200" b="1"/>
            <a:t>　個人代表，家庭的保育事業者，小規模保育事業Ｃ型の方のみ，債権者登録されている住所（ほとんどの方は「自宅住所）を直接入力してください。</a:t>
          </a:r>
        </a:p>
      </xdr:txBody>
    </xdr:sp>
    <xdr:clientData/>
  </xdr:twoCellAnchor>
  <xdr:twoCellAnchor>
    <xdr:from>
      <xdr:col>5</xdr:col>
      <xdr:colOff>28575</xdr:colOff>
      <xdr:row>15</xdr:row>
      <xdr:rowOff>9525</xdr:rowOff>
    </xdr:from>
    <xdr:to>
      <xdr:col>10</xdr:col>
      <xdr:colOff>247129</xdr:colOff>
      <xdr:row>17</xdr:row>
      <xdr:rowOff>35751</xdr:rowOff>
    </xdr:to>
    <xdr:sp macro="" textlink="">
      <xdr:nvSpPr>
        <xdr:cNvPr id="6" name="角丸四角形吹き出し 5"/>
        <xdr:cNvSpPr/>
      </xdr:nvSpPr>
      <xdr:spPr>
        <a:xfrm>
          <a:off x="2314575" y="4800600"/>
          <a:ext cx="2456929" cy="654876"/>
        </a:xfrm>
        <a:prstGeom prst="wedgeRoundRectCallout">
          <a:avLst>
            <a:gd name="adj1" fmla="val 81269"/>
            <a:gd name="adj2" fmla="val -78573"/>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自動で表示されませんので</a:t>
          </a:r>
          <a:endParaRPr kumimoji="1" lang="en-US" altLang="ja-JP" sz="1200" b="1"/>
        </a:p>
        <a:p>
          <a:pPr algn="l"/>
          <a:r>
            <a:rPr kumimoji="1" lang="ja-JP" altLang="en-US" sz="1200" b="1"/>
            <a:t>直接入力してください。</a:t>
          </a:r>
        </a:p>
      </xdr:txBody>
    </xdr:sp>
    <xdr:clientData/>
  </xdr:twoCellAnchor>
  <xdr:twoCellAnchor>
    <xdr:from>
      <xdr:col>13</xdr:col>
      <xdr:colOff>476250</xdr:colOff>
      <xdr:row>15</xdr:row>
      <xdr:rowOff>200025</xdr:rowOff>
    </xdr:from>
    <xdr:to>
      <xdr:col>17</xdr:col>
      <xdr:colOff>331028</xdr:colOff>
      <xdr:row>16</xdr:row>
      <xdr:rowOff>313152</xdr:rowOff>
    </xdr:to>
    <xdr:sp macro="" textlink="">
      <xdr:nvSpPr>
        <xdr:cNvPr id="7" name="角丸四角形吹き出し 6"/>
        <xdr:cNvSpPr/>
      </xdr:nvSpPr>
      <xdr:spPr>
        <a:xfrm>
          <a:off x="6457950" y="4991100"/>
          <a:ext cx="1874078" cy="427452"/>
        </a:xfrm>
        <a:prstGeom prst="wedgeRoundRectCallout">
          <a:avLst>
            <a:gd name="adj1" fmla="val 39700"/>
            <a:gd name="adj2" fmla="val -10321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押印してください。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671653</xdr:colOff>
      <xdr:row>63</xdr:row>
      <xdr:rowOff>273706</xdr:rowOff>
    </xdr:from>
    <xdr:to>
      <xdr:col>9</xdr:col>
      <xdr:colOff>408711</xdr:colOff>
      <xdr:row>83</xdr:row>
      <xdr:rowOff>74256</xdr:rowOff>
    </xdr:to>
    <xdr:sp macro="" textlink="">
      <xdr:nvSpPr>
        <xdr:cNvPr id="2" name="角丸四角形 1"/>
        <xdr:cNvSpPr/>
      </xdr:nvSpPr>
      <xdr:spPr>
        <a:xfrm>
          <a:off x="1700791" y="16050172"/>
          <a:ext cx="4444817" cy="5110463"/>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①生活保護法による被保護世帯（本市の階層区分でＡ階層）</a:t>
          </a:r>
          <a:r>
            <a:rPr kumimoji="1" lang="ja-JP" altLang="en-US" sz="1600" b="1">
              <a:solidFill>
                <a:schemeClr val="tx1"/>
              </a:solidFill>
              <a:latin typeface="游ゴシック" panose="020B0400000000000000" pitchFamily="50" charset="-128"/>
              <a:ea typeface="游ゴシック" panose="020B0400000000000000" pitchFamily="50" charset="-128"/>
            </a:rPr>
            <a:t>の保護者の児童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10</xdr:col>
      <xdr:colOff>333447</xdr:colOff>
      <xdr:row>64</xdr:row>
      <xdr:rowOff>141137</xdr:rowOff>
    </xdr:from>
    <xdr:to>
      <xdr:col>18</xdr:col>
      <xdr:colOff>73562</xdr:colOff>
      <xdr:row>74</xdr:row>
      <xdr:rowOff>20500</xdr:rowOff>
    </xdr:to>
    <xdr:sp macro="" textlink="">
      <xdr:nvSpPr>
        <xdr:cNvPr id="3" name="角丸四角形 2"/>
        <xdr:cNvSpPr/>
      </xdr:nvSpPr>
      <xdr:spPr>
        <a:xfrm>
          <a:off x="6573964" y="16235103"/>
          <a:ext cx="4316495" cy="2506949"/>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87587</xdr:colOff>
      <xdr:row>0</xdr:row>
      <xdr:rowOff>65689</xdr:rowOff>
    </xdr:from>
    <xdr:to>
      <xdr:col>17</xdr:col>
      <xdr:colOff>793036</xdr:colOff>
      <xdr:row>2</xdr:row>
      <xdr:rowOff>32844</xdr:rowOff>
    </xdr:to>
    <xdr:sp macro="" textlink="">
      <xdr:nvSpPr>
        <xdr:cNvPr id="4" name="正方形/長方形 3"/>
        <xdr:cNvSpPr/>
      </xdr:nvSpPr>
      <xdr:spPr>
        <a:xfrm>
          <a:off x="9349828" y="65689"/>
          <a:ext cx="1209070" cy="328448"/>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0</xdr:col>
      <xdr:colOff>317499</xdr:colOff>
      <xdr:row>1</xdr:row>
      <xdr:rowOff>1</xdr:rowOff>
    </xdr:from>
    <xdr:to>
      <xdr:col>4</xdr:col>
      <xdr:colOff>471033</xdr:colOff>
      <xdr:row>2</xdr:row>
      <xdr:rowOff>237872</xdr:rowOff>
    </xdr:to>
    <xdr:sp macro="" textlink="">
      <xdr:nvSpPr>
        <xdr:cNvPr id="5" name="正方形/長方形 4"/>
        <xdr:cNvSpPr/>
      </xdr:nvSpPr>
      <xdr:spPr>
        <a:xfrm>
          <a:off x="317499" y="251811"/>
          <a:ext cx="2682586" cy="347354"/>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200" b="1"/>
            <a:t>色付きのセルを入力してください。</a:t>
          </a:r>
        </a:p>
      </xdr:txBody>
    </xdr:sp>
    <xdr:clientData/>
  </xdr:twoCellAnchor>
  <xdr:twoCellAnchor>
    <xdr:from>
      <xdr:col>4</xdr:col>
      <xdr:colOff>426983</xdr:colOff>
      <xdr:row>12</xdr:row>
      <xdr:rowOff>65689</xdr:rowOff>
    </xdr:from>
    <xdr:to>
      <xdr:col>12</xdr:col>
      <xdr:colOff>67386</xdr:colOff>
      <xdr:row>15</xdr:row>
      <xdr:rowOff>51042</xdr:rowOff>
    </xdr:to>
    <xdr:sp macro="" textlink="">
      <xdr:nvSpPr>
        <xdr:cNvPr id="6" name="角丸四角形吹き出し 5"/>
        <xdr:cNvSpPr/>
      </xdr:nvSpPr>
      <xdr:spPr>
        <a:xfrm>
          <a:off x="2956035" y="2671379"/>
          <a:ext cx="4359110" cy="751732"/>
        </a:xfrm>
        <a:prstGeom prst="wedgeRoundRectCallout">
          <a:avLst>
            <a:gd name="adj1" fmla="val -71128"/>
            <a:gd name="adj2" fmla="val 1726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西暦の場合は「</a:t>
          </a:r>
          <a:r>
            <a:rPr kumimoji="1" lang="en-US" altLang="ja-JP" sz="1200" b="1"/>
            <a:t>/</a:t>
          </a:r>
          <a:r>
            <a:rPr kumimoji="1" lang="ja-JP" altLang="en-US" sz="1200" b="1"/>
            <a:t>」（例：</a:t>
          </a:r>
          <a:r>
            <a:rPr kumimoji="1" lang="en-US" altLang="ja-JP" sz="1200" b="1"/>
            <a:t>2017/9/27</a:t>
          </a:r>
          <a:r>
            <a:rPr kumimoji="1" lang="ja-JP" altLang="en-US" sz="1200" b="1"/>
            <a:t>）</a:t>
          </a:r>
        </a:p>
        <a:p>
          <a:pPr algn="ctr"/>
          <a:r>
            <a:rPr kumimoji="1" lang="ja-JP" altLang="en-US" sz="1200" b="1"/>
            <a:t>和暦の場合は「</a:t>
          </a:r>
          <a:r>
            <a:rPr kumimoji="1" lang="en-US" altLang="ja-JP" sz="1200" b="1"/>
            <a:t>.</a:t>
          </a:r>
          <a:r>
            <a:rPr kumimoji="1" lang="ja-JP" altLang="en-US" sz="1200" b="1"/>
            <a:t>」（例：</a:t>
          </a:r>
          <a:r>
            <a:rPr kumimoji="1" lang="en-US" altLang="ja-JP" sz="1200" b="1"/>
            <a:t>H29.9.27</a:t>
          </a:r>
          <a:r>
            <a:rPr kumimoji="1" lang="ja-JP" altLang="en-US" sz="1200" b="1"/>
            <a:t>）で区切ってください。</a:t>
          </a:r>
        </a:p>
      </xdr:txBody>
    </xdr:sp>
    <xdr:clientData/>
  </xdr:twoCellAnchor>
  <xdr:twoCellAnchor>
    <xdr:from>
      <xdr:col>4</xdr:col>
      <xdr:colOff>186121</xdr:colOff>
      <xdr:row>22</xdr:row>
      <xdr:rowOff>87586</xdr:rowOff>
    </xdr:from>
    <xdr:to>
      <xdr:col>8</xdr:col>
      <xdr:colOff>279031</xdr:colOff>
      <xdr:row>23</xdr:row>
      <xdr:rowOff>245288</xdr:rowOff>
    </xdr:to>
    <xdr:sp macro="" textlink="">
      <xdr:nvSpPr>
        <xdr:cNvPr id="7" name="角丸四角形吹き出し 6"/>
        <xdr:cNvSpPr/>
      </xdr:nvSpPr>
      <xdr:spPr>
        <a:xfrm>
          <a:off x="2715173" y="5090948"/>
          <a:ext cx="2797134" cy="420461"/>
        </a:xfrm>
        <a:prstGeom prst="wedgeRoundRectCallout">
          <a:avLst>
            <a:gd name="adj1" fmla="val -70828"/>
            <a:gd name="adj2" fmla="val -5619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クラス年齢で自動計算されます。</a:t>
          </a:r>
        </a:p>
      </xdr:txBody>
    </xdr:sp>
    <xdr:clientData/>
  </xdr:twoCellAnchor>
  <xdr:twoCellAnchor>
    <xdr:from>
      <xdr:col>4</xdr:col>
      <xdr:colOff>197069</xdr:colOff>
      <xdr:row>24</xdr:row>
      <xdr:rowOff>186121</xdr:rowOff>
    </xdr:from>
    <xdr:to>
      <xdr:col>8</xdr:col>
      <xdr:colOff>442380</xdr:colOff>
      <xdr:row>30</xdr:row>
      <xdr:rowOff>141734</xdr:rowOff>
    </xdr:to>
    <xdr:sp macro="" textlink="">
      <xdr:nvSpPr>
        <xdr:cNvPr id="8" name="角丸四角形吹き出し 7"/>
        <xdr:cNvSpPr/>
      </xdr:nvSpPr>
      <xdr:spPr>
        <a:xfrm>
          <a:off x="2726121" y="5715000"/>
          <a:ext cx="2949535" cy="1532165"/>
        </a:xfrm>
        <a:prstGeom prst="wedgeRoundRectCallout">
          <a:avLst>
            <a:gd name="adj1" fmla="val -68207"/>
            <a:gd name="adj2" fmla="val -5275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４月１日時点での認定を選択してください。</a:t>
          </a:r>
        </a:p>
        <a:p>
          <a:pPr algn="ctr"/>
          <a:r>
            <a:rPr kumimoji="1" lang="ja-JP" altLang="en-US" sz="1200" b="1"/>
            <a:t>年度途中で１号⇔２号の認定変更があった場合は、次の段にわけて記載してください。</a:t>
          </a:r>
        </a:p>
      </xdr:txBody>
    </xdr:sp>
    <xdr:clientData/>
  </xdr:twoCellAnchor>
  <xdr:twoCellAnchor>
    <xdr:from>
      <xdr:col>12</xdr:col>
      <xdr:colOff>361292</xdr:colOff>
      <xdr:row>32</xdr:row>
      <xdr:rowOff>240862</xdr:rowOff>
    </xdr:from>
    <xdr:to>
      <xdr:col>17</xdr:col>
      <xdr:colOff>798167</xdr:colOff>
      <xdr:row>36</xdr:row>
      <xdr:rowOff>215806</xdr:rowOff>
    </xdr:to>
    <xdr:sp macro="" textlink="">
      <xdr:nvSpPr>
        <xdr:cNvPr id="9" name="角丸四角形吹き出し 8"/>
        <xdr:cNvSpPr/>
      </xdr:nvSpPr>
      <xdr:spPr>
        <a:xfrm>
          <a:off x="7609051" y="7871810"/>
          <a:ext cx="2954978" cy="1025979"/>
        </a:xfrm>
        <a:prstGeom prst="wedgeRoundRectCallout">
          <a:avLst>
            <a:gd name="adj1" fmla="val -42964"/>
            <a:gd name="adj2" fmla="val 357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この例では年度途中に１号⇔２号の認定変更があったと仮定して入力しています。</a:t>
          </a:r>
        </a:p>
      </xdr:txBody>
    </xdr:sp>
    <xdr:clientData/>
  </xdr:twoCellAnchor>
  <xdr:twoCellAnchor>
    <xdr:from>
      <xdr:col>6</xdr:col>
      <xdr:colOff>470776</xdr:colOff>
      <xdr:row>52</xdr:row>
      <xdr:rowOff>87585</xdr:rowOff>
    </xdr:from>
    <xdr:to>
      <xdr:col>12</xdr:col>
      <xdr:colOff>394503</xdr:colOff>
      <xdr:row>56</xdr:row>
      <xdr:rowOff>39398</xdr:rowOff>
    </xdr:to>
    <xdr:sp macro="" textlink="">
      <xdr:nvSpPr>
        <xdr:cNvPr id="10" name="角丸四角形吹き出し 9"/>
        <xdr:cNvSpPr/>
      </xdr:nvSpPr>
      <xdr:spPr>
        <a:xfrm>
          <a:off x="4696810" y="12973706"/>
          <a:ext cx="2945452" cy="1002847"/>
        </a:xfrm>
        <a:prstGeom prst="wedgeRoundRectCallout">
          <a:avLst>
            <a:gd name="adj1" fmla="val 40094"/>
            <a:gd name="adj2" fmla="val -10503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この月は</a:t>
          </a:r>
          <a:r>
            <a:rPr kumimoji="1" lang="en-US" altLang="ja-JP" sz="1200" b="1"/>
            <a:t>1</a:t>
          </a:r>
          <a:r>
            <a:rPr kumimoji="1" lang="ja-JP" altLang="en-US" sz="1200" b="1"/>
            <a:t>月あたりの補助上限額（</a:t>
          </a:r>
          <a:r>
            <a:rPr kumimoji="1" lang="en-US" altLang="ja-JP" sz="1200" b="1"/>
            <a:t>2,500</a:t>
          </a:r>
          <a:r>
            <a:rPr kumimoji="1" lang="ja-JP" altLang="en-US" sz="1200" b="1"/>
            <a:t>円）を超えているので、採用額は上限の</a:t>
          </a:r>
          <a:r>
            <a:rPr kumimoji="1" lang="en-US" altLang="ja-JP" sz="1200" b="1"/>
            <a:t>2,500</a:t>
          </a:r>
          <a:r>
            <a:rPr kumimoji="1" lang="ja-JP" altLang="en-US" sz="1200" b="1"/>
            <a:t>円となります。</a:t>
          </a:r>
        </a:p>
      </xdr:txBody>
    </xdr:sp>
    <xdr:clientData/>
  </xdr:twoCellAnchor>
  <xdr:twoCellAnchor>
    <xdr:from>
      <xdr:col>4</xdr:col>
      <xdr:colOff>1105776</xdr:colOff>
      <xdr:row>2</xdr:row>
      <xdr:rowOff>229914</xdr:rowOff>
    </xdr:from>
    <xdr:to>
      <xdr:col>11</xdr:col>
      <xdr:colOff>339397</xdr:colOff>
      <xdr:row>4</xdr:row>
      <xdr:rowOff>160525</xdr:rowOff>
    </xdr:to>
    <xdr:sp macro="" textlink="">
      <xdr:nvSpPr>
        <xdr:cNvPr id="11" name="角丸四角形吹き出し 10"/>
        <xdr:cNvSpPr/>
      </xdr:nvSpPr>
      <xdr:spPr>
        <a:xfrm>
          <a:off x="3634828" y="591207"/>
          <a:ext cx="3448707" cy="434232"/>
        </a:xfrm>
        <a:prstGeom prst="wedgeRoundRectCallout">
          <a:avLst>
            <a:gd name="adj1" fmla="val 62739"/>
            <a:gd name="adj2" fmla="val 1536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担当者氏名・連絡先を記載してください。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19</xdr:col>
      <xdr:colOff>222250</xdr:colOff>
      <xdr:row>0</xdr:row>
      <xdr:rowOff>202406</xdr:rowOff>
    </xdr:from>
    <xdr:to>
      <xdr:col>24</xdr:col>
      <xdr:colOff>15875</xdr:colOff>
      <xdr:row>1</xdr:row>
      <xdr:rowOff>218281</xdr:rowOff>
    </xdr:to>
    <xdr:sp macro="" textlink="">
      <xdr:nvSpPr>
        <xdr:cNvPr id="2" name="正方形/長方形 1"/>
        <xdr:cNvSpPr/>
      </xdr:nvSpPr>
      <xdr:spPr>
        <a:xfrm>
          <a:off x="6377781" y="202406"/>
          <a:ext cx="1341438" cy="420688"/>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1</xdr:col>
      <xdr:colOff>206375</xdr:colOff>
      <xdr:row>9</xdr:row>
      <xdr:rowOff>206375</xdr:rowOff>
    </xdr:from>
    <xdr:to>
      <xdr:col>23</xdr:col>
      <xdr:colOff>253253</xdr:colOff>
      <xdr:row>17</xdr:row>
      <xdr:rowOff>352986</xdr:rowOff>
    </xdr:to>
    <xdr:sp macro="" textlink="">
      <xdr:nvSpPr>
        <xdr:cNvPr id="3" name="角丸四角形 2"/>
        <xdr:cNvSpPr/>
      </xdr:nvSpPr>
      <xdr:spPr>
        <a:xfrm>
          <a:off x="698500" y="3794125"/>
          <a:ext cx="6873128" cy="319461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800" b="1"/>
            <a:t>仙台市が確認するために使用する資料なので何も入力せずにご提出ください。</a:t>
          </a:r>
          <a:endParaRPr kumimoji="1" lang="en-US" altLang="ja-JP" sz="28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00"/>
  <sheetViews>
    <sheetView tabSelected="1" view="pageBreakPreview" zoomScale="80" zoomScaleNormal="98" zoomScaleSheetLayoutView="80" workbookViewId="0">
      <selection sqref="A1:J1"/>
    </sheetView>
  </sheetViews>
  <sheetFormatPr defaultRowHeight="13.5"/>
  <cols>
    <col min="1" max="1" width="9.25" style="21" customWidth="1"/>
    <col min="2" max="2" width="9" style="21" customWidth="1"/>
    <col min="3" max="3" width="17.5" style="21" customWidth="1"/>
    <col min="4" max="4" width="8.625" style="21" customWidth="1"/>
    <col min="5" max="5" width="9" style="21" customWidth="1"/>
    <col min="6" max="6" width="26.75" style="21" customWidth="1"/>
    <col min="7" max="7" width="3" style="21" customWidth="1"/>
    <col min="8" max="8" width="3.25" style="21" customWidth="1"/>
    <col min="9" max="9" width="9.5" style="21" customWidth="1"/>
    <col min="10" max="10" width="26" style="21" customWidth="1"/>
    <col min="11" max="11" width="2.125" style="21" customWidth="1"/>
    <col min="12" max="12" width="3.25" style="21" customWidth="1"/>
    <col min="13" max="13" width="9" style="21" customWidth="1"/>
    <col min="14" max="14" width="14.375" style="21" customWidth="1"/>
    <col min="15" max="16384" width="9" style="21"/>
  </cols>
  <sheetData>
    <row r="1" spans="1:16" ht="33.75" customHeight="1">
      <c r="A1" s="210" t="s">
        <v>656</v>
      </c>
      <c r="B1" s="210"/>
      <c r="C1" s="210"/>
      <c r="D1" s="210"/>
      <c r="E1" s="210"/>
      <c r="F1" s="210"/>
      <c r="G1" s="210"/>
      <c r="H1" s="210"/>
      <c r="I1" s="210"/>
      <c r="J1" s="210"/>
    </row>
    <row r="2" spans="1:16">
      <c r="A2" s="61"/>
    </row>
    <row r="3" spans="1:16" ht="14.25">
      <c r="A3" s="22" t="s">
        <v>18</v>
      </c>
      <c r="B3" s="20"/>
      <c r="C3" s="20"/>
      <c r="D3" s="20"/>
      <c r="E3" s="20"/>
      <c r="F3" s="20"/>
      <c r="G3" s="20"/>
      <c r="H3" s="20"/>
      <c r="I3" s="20"/>
      <c r="J3" s="20"/>
      <c r="K3" s="20"/>
    </row>
    <row r="4" spans="1:16" ht="14.25">
      <c r="A4" s="20"/>
      <c r="B4" s="20"/>
      <c r="C4" s="20"/>
      <c r="D4" s="20"/>
      <c r="E4" s="20"/>
      <c r="F4" s="20"/>
      <c r="G4" s="20"/>
      <c r="H4" s="20"/>
      <c r="I4" s="20"/>
      <c r="J4" s="20"/>
      <c r="K4" s="20"/>
    </row>
    <row r="5" spans="1:16" ht="14.25">
      <c r="A5" s="62" t="s">
        <v>19</v>
      </c>
      <c r="B5" s="20" t="s">
        <v>20</v>
      </c>
      <c r="C5" s="20"/>
      <c r="D5" s="20"/>
      <c r="E5" s="20"/>
      <c r="F5" s="20"/>
      <c r="G5" s="20"/>
      <c r="H5" s="20"/>
      <c r="I5" s="20"/>
      <c r="J5" s="20"/>
      <c r="K5" s="20"/>
    </row>
    <row r="6" spans="1:16" ht="15" thickBot="1">
      <c r="A6" s="62"/>
      <c r="B6" s="20"/>
      <c r="C6" s="20"/>
      <c r="D6" s="20"/>
      <c r="E6" s="20"/>
      <c r="F6" s="20"/>
      <c r="G6" s="20"/>
      <c r="H6" s="20"/>
      <c r="I6" s="20"/>
      <c r="J6" s="20"/>
      <c r="K6" s="20"/>
    </row>
    <row r="7" spans="1:16" ht="30" customHeight="1" thickTop="1" thickBot="1">
      <c r="A7" s="62"/>
      <c r="B7" s="20"/>
      <c r="C7" s="19" t="s">
        <v>945</v>
      </c>
      <c r="D7" s="20"/>
      <c r="E7" s="20"/>
      <c r="F7" s="20"/>
      <c r="G7" s="20"/>
      <c r="H7" s="20"/>
      <c r="I7" s="20"/>
      <c r="J7" s="20"/>
      <c r="K7" s="20"/>
    </row>
    <row r="8" spans="1:16" ht="15" thickTop="1">
      <c r="A8" s="62"/>
      <c r="B8" s="20"/>
      <c r="C8" s="20"/>
      <c r="D8" s="20"/>
      <c r="E8" s="20"/>
      <c r="F8" s="20"/>
      <c r="G8" s="20"/>
      <c r="H8" s="20"/>
      <c r="I8" s="20"/>
      <c r="J8" s="20"/>
      <c r="K8" s="20"/>
    </row>
    <row r="9" spans="1:16" ht="14.25" customHeight="1">
      <c r="A9" s="62" t="s">
        <v>21</v>
      </c>
      <c r="B9" s="63" t="s">
        <v>663</v>
      </c>
      <c r="C9" s="20"/>
      <c r="D9" s="20"/>
      <c r="E9" s="20"/>
      <c r="F9" s="20"/>
      <c r="G9" s="20"/>
      <c r="H9" s="20"/>
      <c r="I9" s="20"/>
      <c r="J9" s="20"/>
      <c r="K9" s="20"/>
    </row>
    <row r="10" spans="1:16" ht="15" thickBot="1">
      <c r="A10" s="62"/>
      <c r="B10" s="20"/>
      <c r="C10" s="20"/>
      <c r="D10" s="20"/>
      <c r="E10" s="20"/>
      <c r="F10" s="20"/>
      <c r="G10" s="20"/>
      <c r="H10" s="20"/>
      <c r="I10" s="20"/>
      <c r="J10" s="20"/>
      <c r="K10" s="20"/>
    </row>
    <row r="11" spans="1:16" ht="30" customHeight="1" thickTop="1" thickBot="1">
      <c r="A11" s="62"/>
      <c r="B11" s="20"/>
      <c r="C11" s="1" t="s">
        <v>962</v>
      </c>
      <c r="D11" s="20"/>
      <c r="E11" s="20"/>
      <c r="F11" s="20"/>
      <c r="G11" s="20"/>
      <c r="H11" s="20"/>
      <c r="I11" s="20"/>
      <c r="J11" s="20"/>
      <c r="K11" s="20"/>
      <c r="L11" s="64"/>
    </row>
    <row r="12" spans="1:16" ht="15" thickTop="1">
      <c r="A12" s="62"/>
      <c r="B12" s="20"/>
      <c r="C12" s="20"/>
      <c r="D12" s="20"/>
      <c r="E12" s="20"/>
      <c r="F12" s="20"/>
      <c r="G12" s="20"/>
      <c r="H12" s="20"/>
      <c r="I12" s="20"/>
      <c r="J12" s="20"/>
      <c r="K12" s="20"/>
      <c r="L12" s="64"/>
    </row>
    <row r="13" spans="1:16" ht="36.75" customHeight="1">
      <c r="A13" s="62"/>
      <c r="B13" s="209" t="s">
        <v>665</v>
      </c>
      <c r="C13" s="209"/>
      <c r="D13" s="209"/>
      <c r="E13" s="209"/>
      <c r="F13" s="209"/>
      <c r="G13" s="209"/>
      <c r="H13" s="209"/>
      <c r="I13" s="209"/>
      <c r="J13" s="209"/>
      <c r="K13" s="209"/>
      <c r="L13" s="209"/>
      <c r="M13" s="209"/>
      <c r="N13" s="209"/>
      <c r="O13" s="209"/>
      <c r="P13" s="209"/>
    </row>
    <row r="14" spans="1:16" ht="36.75" customHeight="1">
      <c r="A14" s="62"/>
      <c r="B14" s="209"/>
      <c r="C14" s="209"/>
      <c r="D14" s="209"/>
      <c r="E14" s="209"/>
      <c r="F14" s="209"/>
      <c r="G14" s="209"/>
      <c r="H14" s="209"/>
      <c r="I14" s="209"/>
      <c r="J14" s="209"/>
      <c r="K14" s="209"/>
      <c r="L14" s="209"/>
      <c r="M14" s="209"/>
      <c r="N14" s="209"/>
      <c r="O14" s="209"/>
      <c r="P14" s="209"/>
    </row>
    <row r="15" spans="1:16" ht="14.25">
      <c r="A15" s="62"/>
      <c r="B15" s="20"/>
      <c r="C15" s="20"/>
      <c r="D15" s="20"/>
      <c r="E15" s="20"/>
      <c r="F15" s="20"/>
      <c r="G15" s="20"/>
      <c r="H15" s="20"/>
      <c r="I15" s="20"/>
      <c r="J15" s="20"/>
      <c r="K15" s="20"/>
      <c r="L15" s="64"/>
    </row>
    <row r="16" spans="1:16" ht="20.25" customHeight="1">
      <c r="A16" s="65" t="s">
        <v>22</v>
      </c>
      <c r="B16" s="66" t="s">
        <v>1747</v>
      </c>
      <c r="C16" s="158"/>
      <c r="D16" s="84"/>
      <c r="E16" s="84"/>
      <c r="F16" s="84"/>
      <c r="G16" s="84"/>
      <c r="H16" s="84"/>
      <c r="I16" s="84"/>
      <c r="J16" s="84"/>
      <c r="K16" s="84"/>
      <c r="L16" s="84"/>
      <c r="M16" s="84"/>
      <c r="N16" s="84"/>
      <c r="O16" s="84"/>
    </row>
    <row r="17" spans="1:17" ht="70.5" customHeight="1">
      <c r="A17" s="65"/>
      <c r="B17" s="209" t="s">
        <v>894</v>
      </c>
      <c r="C17" s="209"/>
      <c r="D17" s="209"/>
      <c r="E17" s="209"/>
      <c r="F17" s="209"/>
      <c r="G17" s="209"/>
      <c r="H17" s="209"/>
      <c r="I17" s="209"/>
      <c r="J17" s="209"/>
      <c r="K17" s="209"/>
      <c r="L17" s="209"/>
      <c r="M17" s="209"/>
      <c r="N17" s="209"/>
      <c r="O17" s="209"/>
      <c r="P17" s="209"/>
    </row>
    <row r="18" spans="1:17" ht="70.5" customHeight="1">
      <c r="A18" s="65"/>
      <c r="B18" s="213" t="s">
        <v>1749</v>
      </c>
      <c r="C18" s="213"/>
      <c r="D18" s="213"/>
      <c r="E18" s="213"/>
      <c r="F18" s="213"/>
      <c r="G18" s="213"/>
      <c r="H18" s="213"/>
      <c r="I18" s="213"/>
      <c r="J18" s="213"/>
      <c r="K18" s="213"/>
      <c r="L18" s="213"/>
      <c r="M18" s="213"/>
      <c r="N18" s="213"/>
      <c r="O18" s="213"/>
      <c r="P18" s="213"/>
    </row>
    <row r="19" spans="1:17" ht="20.25" customHeight="1">
      <c r="A19" s="62"/>
      <c r="B19" s="20"/>
      <c r="C19" s="20"/>
      <c r="D19" s="20"/>
      <c r="E19" s="20"/>
      <c r="F19" s="20"/>
      <c r="G19" s="20"/>
      <c r="H19" s="20"/>
      <c r="I19" s="20"/>
      <c r="J19" s="20"/>
      <c r="K19" s="20"/>
      <c r="L19" s="64"/>
    </row>
    <row r="20" spans="1:17" ht="20.25" customHeight="1">
      <c r="A20" s="62" t="s">
        <v>23</v>
      </c>
      <c r="B20" s="67" t="s">
        <v>664</v>
      </c>
      <c r="C20" s="68"/>
      <c r="D20" s="68"/>
      <c r="E20" s="68"/>
      <c r="F20" s="68"/>
      <c r="G20" s="68"/>
      <c r="H20" s="68"/>
      <c r="I20" s="68"/>
      <c r="J20" s="68"/>
      <c r="K20" s="68"/>
      <c r="L20" s="64"/>
    </row>
    <row r="21" spans="1:17" ht="54" customHeight="1">
      <c r="A21" s="62"/>
      <c r="B21" s="211" t="s">
        <v>1748</v>
      </c>
      <c r="C21" s="212"/>
      <c r="D21" s="212"/>
      <c r="E21" s="212"/>
      <c r="F21" s="212"/>
      <c r="G21" s="212"/>
      <c r="H21" s="212"/>
      <c r="I21" s="212"/>
      <c r="J21" s="212"/>
      <c r="K21" s="212"/>
      <c r="L21" s="212"/>
      <c r="M21" s="212"/>
    </row>
    <row r="22" spans="1:17">
      <c r="A22" s="69"/>
    </row>
    <row r="23" spans="1:17" s="166" customFormat="1" ht="14.25">
      <c r="A23" s="215" t="s">
        <v>24</v>
      </c>
      <c r="B23" s="215"/>
      <c r="C23" s="215"/>
      <c r="D23" s="215"/>
      <c r="E23" s="215"/>
      <c r="F23" s="215"/>
      <c r="G23" s="215"/>
      <c r="H23" s="215"/>
      <c r="I23" s="215"/>
      <c r="J23" s="215"/>
      <c r="K23" s="215"/>
      <c r="L23" s="215"/>
      <c r="M23" s="215"/>
      <c r="N23" s="215"/>
      <c r="O23" s="215"/>
      <c r="P23" s="215"/>
    </row>
    <row r="24" spans="1:17" s="166" customFormat="1">
      <c r="A24" s="216" t="s">
        <v>25</v>
      </c>
      <c r="B24" s="217"/>
      <c r="C24" s="217"/>
      <c r="D24" s="217"/>
      <c r="E24" s="217"/>
      <c r="F24" s="217"/>
      <c r="G24" s="217"/>
      <c r="H24" s="217"/>
      <c r="I24" s="217"/>
      <c r="J24" s="217"/>
      <c r="K24" s="217"/>
      <c r="L24" s="217"/>
      <c r="M24" s="217"/>
      <c r="N24" s="217"/>
      <c r="O24" s="217"/>
      <c r="P24" s="217"/>
      <c r="Q24" s="167"/>
    </row>
    <row r="25" spans="1:17" s="169" customFormat="1" ht="13.5" customHeight="1">
      <c r="A25" s="218" t="s">
        <v>26</v>
      </c>
      <c r="B25" s="219"/>
      <c r="C25" s="219"/>
      <c r="D25" s="220"/>
      <c r="E25" s="218" t="s">
        <v>27</v>
      </c>
      <c r="F25" s="219"/>
      <c r="G25" s="219"/>
      <c r="H25" s="220"/>
      <c r="I25" s="168" t="s">
        <v>42</v>
      </c>
      <c r="J25" s="221" t="s">
        <v>43</v>
      </c>
      <c r="K25" s="222"/>
      <c r="L25" s="223"/>
      <c r="M25" s="168" t="s">
        <v>76</v>
      </c>
      <c r="N25" s="221" t="s">
        <v>77</v>
      </c>
      <c r="O25" s="222"/>
      <c r="P25" s="223"/>
    </row>
    <row r="26" spans="1:17" s="169" customFormat="1" ht="13.5" customHeight="1">
      <c r="A26" s="170" t="s">
        <v>32</v>
      </c>
      <c r="B26" s="224" t="s">
        <v>33</v>
      </c>
      <c r="C26" s="225"/>
      <c r="D26" s="226"/>
      <c r="E26" s="170" t="s">
        <v>34</v>
      </c>
      <c r="F26" s="224" t="s">
        <v>35</v>
      </c>
      <c r="G26" s="225"/>
      <c r="H26" s="226"/>
      <c r="I26" s="168" t="s">
        <v>46</v>
      </c>
      <c r="J26" s="221" t="s">
        <v>47</v>
      </c>
      <c r="K26" s="222"/>
      <c r="L26" s="223"/>
      <c r="M26" s="168" t="s">
        <v>84</v>
      </c>
      <c r="N26" s="221" t="s">
        <v>85</v>
      </c>
      <c r="O26" s="222"/>
      <c r="P26" s="223"/>
      <c r="Q26" s="171"/>
    </row>
    <row r="27" spans="1:17" s="169" customFormat="1" ht="13.5" customHeight="1">
      <c r="A27" s="111" t="s">
        <v>38</v>
      </c>
      <c r="B27" s="221" t="s">
        <v>39</v>
      </c>
      <c r="C27" s="222"/>
      <c r="D27" s="223"/>
      <c r="E27" s="111" t="s">
        <v>40</v>
      </c>
      <c r="F27" s="221" t="s">
        <v>41</v>
      </c>
      <c r="G27" s="222"/>
      <c r="H27" s="223"/>
      <c r="I27" s="168" t="s">
        <v>54</v>
      </c>
      <c r="J27" s="221" t="s">
        <v>55</v>
      </c>
      <c r="K27" s="222"/>
      <c r="L27" s="223"/>
      <c r="M27" s="168" t="s">
        <v>90</v>
      </c>
      <c r="N27" s="221" t="s">
        <v>91</v>
      </c>
      <c r="O27" s="222"/>
      <c r="P27" s="223"/>
      <c r="Q27" s="171"/>
    </row>
    <row r="28" spans="1:17" s="169" customFormat="1" ht="13.5" customHeight="1">
      <c r="A28" s="111" t="s">
        <v>50</v>
      </c>
      <c r="B28" s="221" t="s">
        <v>51</v>
      </c>
      <c r="C28" s="222"/>
      <c r="D28" s="223"/>
      <c r="E28" s="111" t="s">
        <v>44</v>
      </c>
      <c r="F28" s="221" t="s">
        <v>45</v>
      </c>
      <c r="G28" s="222"/>
      <c r="H28" s="223"/>
      <c r="I28" s="168" t="s">
        <v>60</v>
      </c>
      <c r="J28" s="221" t="s">
        <v>61</v>
      </c>
      <c r="K28" s="222"/>
      <c r="L28" s="223"/>
      <c r="M28" s="168" t="s">
        <v>98</v>
      </c>
      <c r="N28" s="221" t="s">
        <v>99</v>
      </c>
      <c r="O28" s="222"/>
      <c r="P28" s="223"/>
      <c r="Q28" s="171"/>
    </row>
    <row r="29" spans="1:17" s="169" customFormat="1" ht="13.5" customHeight="1">
      <c r="A29" s="111" t="s">
        <v>56</v>
      </c>
      <c r="B29" s="221" t="s">
        <v>57</v>
      </c>
      <c r="C29" s="222"/>
      <c r="D29" s="223"/>
      <c r="E29" s="111" t="s">
        <v>52</v>
      </c>
      <c r="F29" s="221" t="s">
        <v>53</v>
      </c>
      <c r="G29" s="222"/>
      <c r="H29" s="223"/>
      <c r="I29" s="168" t="s">
        <v>74</v>
      </c>
      <c r="J29" s="221" t="s">
        <v>75</v>
      </c>
      <c r="K29" s="222"/>
      <c r="L29" s="223"/>
      <c r="M29" s="168" t="s">
        <v>106</v>
      </c>
      <c r="N29" s="221" t="s">
        <v>107</v>
      </c>
      <c r="O29" s="222"/>
      <c r="P29" s="223"/>
      <c r="Q29" s="171"/>
    </row>
    <row r="30" spans="1:17" s="169" customFormat="1" ht="13.5" customHeight="1">
      <c r="A30" s="111" t="s">
        <v>64</v>
      </c>
      <c r="B30" s="221" t="s">
        <v>65</v>
      </c>
      <c r="C30" s="222"/>
      <c r="D30" s="223"/>
      <c r="E30" s="111" t="s">
        <v>58</v>
      </c>
      <c r="F30" s="221" t="s">
        <v>59</v>
      </c>
      <c r="G30" s="222"/>
      <c r="H30" s="223"/>
      <c r="I30" s="168" t="s">
        <v>82</v>
      </c>
      <c r="J30" s="221" t="s">
        <v>83</v>
      </c>
      <c r="K30" s="222"/>
      <c r="L30" s="223"/>
      <c r="M30" s="168" t="s">
        <v>112</v>
      </c>
      <c r="N30" s="221" t="s">
        <v>113</v>
      </c>
      <c r="O30" s="222"/>
      <c r="P30" s="223"/>
      <c r="Q30" s="171"/>
    </row>
    <row r="31" spans="1:17" s="169" customFormat="1" ht="13.5" customHeight="1">
      <c r="A31" s="111" t="s">
        <v>70</v>
      </c>
      <c r="B31" s="221" t="s">
        <v>71</v>
      </c>
      <c r="C31" s="222"/>
      <c r="D31" s="223"/>
      <c r="E31" s="111" t="s">
        <v>66</v>
      </c>
      <c r="F31" s="221" t="s">
        <v>67</v>
      </c>
      <c r="G31" s="222"/>
      <c r="H31" s="223"/>
      <c r="I31" s="168" t="s">
        <v>96</v>
      </c>
      <c r="J31" s="221" t="s">
        <v>97</v>
      </c>
      <c r="K31" s="222"/>
      <c r="L31" s="223"/>
      <c r="M31" s="172" t="s">
        <v>120</v>
      </c>
      <c r="N31" s="221" t="s">
        <v>121</v>
      </c>
      <c r="O31" s="222"/>
      <c r="P31" s="223"/>
      <c r="Q31" s="171"/>
    </row>
    <row r="32" spans="1:17" s="169" customFormat="1" ht="13.5" customHeight="1">
      <c r="A32" s="111" t="s">
        <v>78</v>
      </c>
      <c r="B32" s="221" t="s">
        <v>79</v>
      </c>
      <c r="C32" s="222"/>
      <c r="D32" s="223"/>
      <c r="E32" s="111" t="s">
        <v>72</v>
      </c>
      <c r="F32" s="221" t="s">
        <v>73</v>
      </c>
      <c r="G32" s="222"/>
      <c r="H32" s="223"/>
      <c r="I32" s="168" t="s">
        <v>104</v>
      </c>
      <c r="J32" s="221" t="s">
        <v>105</v>
      </c>
      <c r="K32" s="222"/>
      <c r="L32" s="223"/>
      <c r="M32" s="227" t="s">
        <v>126</v>
      </c>
      <c r="N32" s="228"/>
      <c r="O32" s="228"/>
      <c r="P32" s="229"/>
      <c r="Q32" s="171"/>
    </row>
    <row r="33" spans="1:17" s="169" customFormat="1" ht="13.5" customHeight="1">
      <c r="A33" s="111" t="s">
        <v>86</v>
      </c>
      <c r="B33" s="221" t="s">
        <v>87</v>
      </c>
      <c r="C33" s="222"/>
      <c r="D33" s="223"/>
      <c r="E33" s="111" t="s">
        <v>80</v>
      </c>
      <c r="F33" s="221" t="s">
        <v>81</v>
      </c>
      <c r="G33" s="222"/>
      <c r="H33" s="223"/>
      <c r="I33" s="168" t="s">
        <v>110</v>
      </c>
      <c r="J33" s="221" t="s">
        <v>111</v>
      </c>
      <c r="K33" s="222"/>
      <c r="L33" s="223"/>
      <c r="M33" s="173" t="s">
        <v>130</v>
      </c>
      <c r="N33" s="221" t="s">
        <v>131</v>
      </c>
      <c r="O33" s="222"/>
      <c r="P33" s="223"/>
      <c r="Q33" s="171"/>
    </row>
    <row r="34" spans="1:17" s="169" customFormat="1" ht="13.5" customHeight="1">
      <c r="A34" s="111" t="s">
        <v>92</v>
      </c>
      <c r="B34" s="221" t="s">
        <v>93</v>
      </c>
      <c r="C34" s="222"/>
      <c r="D34" s="223"/>
      <c r="E34" s="111" t="s">
        <v>88</v>
      </c>
      <c r="F34" s="221" t="s">
        <v>89</v>
      </c>
      <c r="G34" s="222"/>
      <c r="H34" s="223"/>
      <c r="I34" s="168" t="s">
        <v>118</v>
      </c>
      <c r="J34" s="221" t="s">
        <v>119</v>
      </c>
      <c r="K34" s="222"/>
      <c r="L34" s="223"/>
      <c r="M34" s="168" t="s">
        <v>143</v>
      </c>
      <c r="N34" s="221" t="s">
        <v>144</v>
      </c>
      <c r="O34" s="222"/>
      <c r="P34" s="223"/>
      <c r="Q34" s="171"/>
    </row>
    <row r="35" spans="1:17" s="169" customFormat="1" ht="13.5" customHeight="1">
      <c r="A35" s="111" t="s">
        <v>100</v>
      </c>
      <c r="B35" s="221" t="s">
        <v>101</v>
      </c>
      <c r="C35" s="222"/>
      <c r="D35" s="223"/>
      <c r="E35" s="111" t="s">
        <v>94</v>
      </c>
      <c r="F35" s="221" t="s">
        <v>95</v>
      </c>
      <c r="G35" s="222"/>
      <c r="H35" s="223"/>
      <c r="I35" s="168" t="s">
        <v>124</v>
      </c>
      <c r="J35" s="221" t="s">
        <v>125</v>
      </c>
      <c r="K35" s="222"/>
      <c r="L35" s="223"/>
      <c r="M35" s="168" t="s">
        <v>151</v>
      </c>
      <c r="N35" s="221" t="s">
        <v>152</v>
      </c>
      <c r="O35" s="222"/>
      <c r="P35" s="223"/>
      <c r="Q35" s="171"/>
    </row>
    <row r="36" spans="1:17" s="169" customFormat="1" ht="13.5" customHeight="1">
      <c r="A36" s="111" t="s">
        <v>108</v>
      </c>
      <c r="B36" s="221" t="s">
        <v>109</v>
      </c>
      <c r="C36" s="222"/>
      <c r="D36" s="223"/>
      <c r="E36" s="111" t="s">
        <v>102</v>
      </c>
      <c r="F36" s="221" t="s">
        <v>103</v>
      </c>
      <c r="G36" s="222"/>
      <c r="H36" s="223"/>
      <c r="I36" s="168" t="s">
        <v>129</v>
      </c>
      <c r="J36" s="221" t="s">
        <v>909</v>
      </c>
      <c r="K36" s="222"/>
      <c r="L36" s="223"/>
      <c r="M36" s="168" t="s">
        <v>164</v>
      </c>
      <c r="N36" s="221" t="s">
        <v>165</v>
      </c>
      <c r="O36" s="222"/>
      <c r="P36" s="223"/>
      <c r="Q36" s="171"/>
    </row>
    <row r="37" spans="1:17" s="169" customFormat="1" ht="13.5" customHeight="1">
      <c r="A37" s="111" t="s">
        <v>114</v>
      </c>
      <c r="B37" s="221" t="s">
        <v>115</v>
      </c>
      <c r="C37" s="222"/>
      <c r="D37" s="223"/>
      <c r="E37" s="111" t="s">
        <v>116</v>
      </c>
      <c r="F37" s="221" t="s">
        <v>117</v>
      </c>
      <c r="G37" s="222"/>
      <c r="H37" s="223"/>
      <c r="I37" s="168" t="s">
        <v>136</v>
      </c>
      <c r="J37" s="221" t="s">
        <v>137</v>
      </c>
      <c r="K37" s="222"/>
      <c r="L37" s="223"/>
      <c r="M37" s="168" t="s">
        <v>178</v>
      </c>
      <c r="N37" s="221" t="s">
        <v>179</v>
      </c>
      <c r="O37" s="222"/>
      <c r="P37" s="223"/>
      <c r="Q37" s="171"/>
    </row>
    <row r="38" spans="1:17" s="169" customFormat="1" ht="13.5" customHeight="1">
      <c r="A38" s="111" t="s">
        <v>122</v>
      </c>
      <c r="B38" s="221" t="s">
        <v>123</v>
      </c>
      <c r="C38" s="222"/>
      <c r="D38" s="223"/>
      <c r="E38" s="111" t="s">
        <v>134</v>
      </c>
      <c r="F38" s="221" t="s">
        <v>135</v>
      </c>
      <c r="G38" s="222"/>
      <c r="H38" s="223"/>
      <c r="I38" s="168" t="s">
        <v>142</v>
      </c>
      <c r="J38" s="221" t="s">
        <v>910</v>
      </c>
      <c r="K38" s="222"/>
      <c r="L38" s="223"/>
      <c r="M38" s="168" t="s">
        <v>184</v>
      </c>
      <c r="N38" s="221" t="s">
        <v>185</v>
      </c>
      <c r="O38" s="222"/>
      <c r="P38" s="223"/>
      <c r="Q38" s="171"/>
    </row>
    <row r="39" spans="1:17" s="169" customFormat="1" ht="13.5" customHeight="1">
      <c r="A39" s="111" t="s">
        <v>127</v>
      </c>
      <c r="B39" s="221" t="s">
        <v>128</v>
      </c>
      <c r="C39" s="222"/>
      <c r="D39" s="223"/>
      <c r="E39" s="111" t="s">
        <v>140</v>
      </c>
      <c r="F39" s="221" t="s">
        <v>141</v>
      </c>
      <c r="G39" s="222"/>
      <c r="H39" s="223"/>
      <c r="I39" s="168" t="s">
        <v>149</v>
      </c>
      <c r="J39" s="221" t="s">
        <v>150</v>
      </c>
      <c r="K39" s="222"/>
      <c r="L39" s="223"/>
      <c r="M39" s="168" t="s">
        <v>190</v>
      </c>
      <c r="N39" s="221" t="s">
        <v>191</v>
      </c>
      <c r="O39" s="222"/>
      <c r="P39" s="223"/>
      <c r="Q39" s="171"/>
    </row>
    <row r="40" spans="1:17" s="169" customFormat="1" ht="13.5" customHeight="1">
      <c r="A40" s="111" t="s">
        <v>132</v>
      </c>
      <c r="B40" s="221" t="s">
        <v>133</v>
      </c>
      <c r="C40" s="222"/>
      <c r="D40" s="223"/>
      <c r="E40" s="111" t="s">
        <v>147</v>
      </c>
      <c r="F40" s="221" t="s">
        <v>148</v>
      </c>
      <c r="G40" s="222"/>
      <c r="H40" s="223"/>
      <c r="I40" s="168" t="s">
        <v>157</v>
      </c>
      <c r="J40" s="221" t="s">
        <v>158</v>
      </c>
      <c r="K40" s="222"/>
      <c r="L40" s="223"/>
      <c r="M40" s="168" t="s">
        <v>198</v>
      </c>
      <c r="N40" s="221" t="s">
        <v>199</v>
      </c>
      <c r="O40" s="222"/>
      <c r="P40" s="223"/>
      <c r="Q40" s="171"/>
    </row>
    <row r="41" spans="1:17" s="169" customFormat="1" ht="13.5" customHeight="1">
      <c r="A41" s="111" t="s">
        <v>138</v>
      </c>
      <c r="B41" s="221" t="s">
        <v>139</v>
      </c>
      <c r="C41" s="222"/>
      <c r="D41" s="223"/>
      <c r="E41" s="111" t="s">
        <v>155</v>
      </c>
      <c r="F41" s="221" t="s">
        <v>156</v>
      </c>
      <c r="G41" s="222"/>
      <c r="H41" s="223"/>
      <c r="I41" s="168" t="s">
        <v>163</v>
      </c>
      <c r="J41" s="221" t="s">
        <v>911</v>
      </c>
      <c r="K41" s="222"/>
      <c r="L41" s="223"/>
      <c r="M41" s="168" t="s">
        <v>206</v>
      </c>
      <c r="N41" s="221" t="s">
        <v>207</v>
      </c>
      <c r="O41" s="222"/>
      <c r="P41" s="223"/>
      <c r="Q41" s="171"/>
    </row>
    <row r="42" spans="1:17" s="169" customFormat="1" ht="13.5" customHeight="1">
      <c r="A42" s="111" t="s">
        <v>145</v>
      </c>
      <c r="B42" s="221" t="s">
        <v>146</v>
      </c>
      <c r="C42" s="222"/>
      <c r="D42" s="223"/>
      <c r="E42" s="111" t="s">
        <v>161</v>
      </c>
      <c r="F42" s="221" t="s">
        <v>162</v>
      </c>
      <c r="G42" s="222"/>
      <c r="H42" s="223"/>
      <c r="I42" s="168" t="s">
        <v>170</v>
      </c>
      <c r="J42" s="221" t="s">
        <v>171</v>
      </c>
      <c r="K42" s="222"/>
      <c r="L42" s="223"/>
      <c r="M42" s="174" t="s">
        <v>213</v>
      </c>
      <c r="N42" s="221" t="s">
        <v>214</v>
      </c>
      <c r="O42" s="222"/>
      <c r="P42" s="223"/>
      <c r="Q42" s="171"/>
    </row>
    <row r="43" spans="1:17" s="169" customFormat="1" ht="13.5" customHeight="1">
      <c r="A43" s="111" t="s">
        <v>153</v>
      </c>
      <c r="B43" s="221" t="s">
        <v>154</v>
      </c>
      <c r="C43" s="222"/>
      <c r="D43" s="223"/>
      <c r="E43" s="111" t="s">
        <v>168</v>
      </c>
      <c r="F43" s="221" t="s">
        <v>169</v>
      </c>
      <c r="G43" s="222"/>
      <c r="H43" s="223"/>
      <c r="I43" s="168" t="s">
        <v>176</v>
      </c>
      <c r="J43" s="221" t="s">
        <v>177</v>
      </c>
      <c r="K43" s="222"/>
      <c r="L43" s="223"/>
      <c r="M43" s="168" t="s">
        <v>219</v>
      </c>
      <c r="N43" s="221" t="s">
        <v>220</v>
      </c>
      <c r="O43" s="222"/>
      <c r="P43" s="223"/>
      <c r="Q43" s="171"/>
    </row>
    <row r="44" spans="1:17" s="169" customFormat="1" ht="13.5" customHeight="1">
      <c r="A44" s="111" t="s">
        <v>159</v>
      </c>
      <c r="B44" s="221" t="s">
        <v>160</v>
      </c>
      <c r="C44" s="222"/>
      <c r="D44" s="223"/>
      <c r="E44" s="111" t="s">
        <v>174</v>
      </c>
      <c r="F44" s="221" t="s">
        <v>175</v>
      </c>
      <c r="G44" s="222"/>
      <c r="H44" s="223"/>
      <c r="I44" s="168" t="s">
        <v>196</v>
      </c>
      <c r="J44" s="221" t="s">
        <v>197</v>
      </c>
      <c r="K44" s="222"/>
      <c r="L44" s="223"/>
      <c r="M44" s="168" t="s">
        <v>226</v>
      </c>
      <c r="N44" s="221" t="s">
        <v>227</v>
      </c>
      <c r="O44" s="222"/>
      <c r="P44" s="223"/>
      <c r="Q44" s="171"/>
    </row>
    <row r="45" spans="1:17" s="169" customFormat="1" ht="13.5" customHeight="1">
      <c r="A45" s="111" t="s">
        <v>166</v>
      </c>
      <c r="B45" s="221" t="s">
        <v>167</v>
      </c>
      <c r="C45" s="222"/>
      <c r="D45" s="223"/>
      <c r="E45" s="111" t="s">
        <v>182</v>
      </c>
      <c r="F45" s="221" t="s">
        <v>183</v>
      </c>
      <c r="G45" s="222"/>
      <c r="H45" s="223"/>
      <c r="I45" s="172" t="s">
        <v>204</v>
      </c>
      <c r="J45" s="221" t="s">
        <v>205</v>
      </c>
      <c r="K45" s="222"/>
      <c r="L45" s="223"/>
      <c r="M45" s="168" t="s">
        <v>238</v>
      </c>
      <c r="N45" s="221" t="s">
        <v>239</v>
      </c>
      <c r="O45" s="222"/>
      <c r="P45" s="223"/>
      <c r="Q45" s="171"/>
    </row>
    <row r="46" spans="1:17" s="169" customFormat="1" ht="13.5" customHeight="1">
      <c r="A46" s="111" t="s">
        <v>172</v>
      </c>
      <c r="B46" s="221" t="s">
        <v>173</v>
      </c>
      <c r="C46" s="222"/>
      <c r="D46" s="223"/>
      <c r="E46" s="111" t="s">
        <v>188</v>
      </c>
      <c r="F46" s="221" t="s">
        <v>189</v>
      </c>
      <c r="G46" s="222"/>
      <c r="H46" s="223"/>
      <c r="I46" s="168" t="s">
        <v>675</v>
      </c>
      <c r="J46" s="221" t="s">
        <v>912</v>
      </c>
      <c r="K46" s="222"/>
      <c r="L46" s="223"/>
      <c r="M46" s="168" t="s">
        <v>244</v>
      </c>
      <c r="N46" s="221" t="s">
        <v>245</v>
      </c>
      <c r="O46" s="222"/>
      <c r="P46" s="223"/>
      <c r="Q46" s="171"/>
    </row>
    <row r="47" spans="1:17" s="169" customFormat="1" ht="13.5" customHeight="1">
      <c r="A47" s="111" t="s">
        <v>180</v>
      </c>
      <c r="B47" s="221" t="s">
        <v>181</v>
      </c>
      <c r="C47" s="222"/>
      <c r="D47" s="223"/>
      <c r="E47" s="111" t="s">
        <v>194</v>
      </c>
      <c r="F47" s="221" t="s">
        <v>195</v>
      </c>
      <c r="G47" s="222"/>
      <c r="H47" s="223"/>
      <c r="I47" s="168" t="s">
        <v>673</v>
      </c>
      <c r="J47" s="221" t="s">
        <v>913</v>
      </c>
      <c r="K47" s="222"/>
      <c r="L47" s="223"/>
      <c r="M47" s="168" t="s">
        <v>250</v>
      </c>
      <c r="N47" s="221" t="s">
        <v>251</v>
      </c>
      <c r="O47" s="222"/>
      <c r="P47" s="223"/>
      <c r="Q47" s="171"/>
    </row>
    <row r="48" spans="1:17" s="169" customFormat="1" ht="13.5" customHeight="1">
      <c r="A48" s="111" t="s">
        <v>186</v>
      </c>
      <c r="B48" s="221" t="s">
        <v>187</v>
      </c>
      <c r="C48" s="222"/>
      <c r="D48" s="223"/>
      <c r="E48" s="111" t="s">
        <v>202</v>
      </c>
      <c r="F48" s="221" t="s">
        <v>203</v>
      </c>
      <c r="G48" s="222"/>
      <c r="H48" s="223"/>
      <c r="I48" s="175" t="s">
        <v>914</v>
      </c>
      <c r="J48" s="221" t="s">
        <v>915</v>
      </c>
      <c r="K48" s="222"/>
      <c r="L48" s="223"/>
      <c r="M48" s="168" t="s">
        <v>258</v>
      </c>
      <c r="N48" s="221" t="s">
        <v>259</v>
      </c>
      <c r="O48" s="222"/>
      <c r="P48" s="223"/>
      <c r="Q48" s="171"/>
    </row>
    <row r="49" spans="1:17" s="169" customFormat="1" ht="13.5" customHeight="1">
      <c r="A49" s="111" t="s">
        <v>192</v>
      </c>
      <c r="B49" s="221" t="s">
        <v>193</v>
      </c>
      <c r="C49" s="222"/>
      <c r="D49" s="223"/>
      <c r="E49" s="111" t="s">
        <v>210</v>
      </c>
      <c r="F49" s="221" t="s">
        <v>211</v>
      </c>
      <c r="G49" s="222"/>
      <c r="H49" s="223"/>
      <c r="I49" s="227" t="s">
        <v>212</v>
      </c>
      <c r="J49" s="228"/>
      <c r="K49" s="228"/>
      <c r="L49" s="229"/>
      <c r="M49" s="168" t="s">
        <v>266</v>
      </c>
      <c r="N49" s="221" t="s">
        <v>267</v>
      </c>
      <c r="O49" s="222"/>
      <c r="P49" s="223"/>
      <c r="Q49" s="171"/>
    </row>
    <row r="50" spans="1:17" s="169" customFormat="1" ht="13.5" customHeight="1">
      <c r="A50" s="111" t="s">
        <v>200</v>
      </c>
      <c r="B50" s="221" t="s">
        <v>201</v>
      </c>
      <c r="C50" s="222"/>
      <c r="D50" s="223"/>
      <c r="E50" s="111" t="s">
        <v>217</v>
      </c>
      <c r="F50" s="221" t="s">
        <v>218</v>
      </c>
      <c r="G50" s="222"/>
      <c r="H50" s="223"/>
      <c r="I50" s="172" t="s">
        <v>224</v>
      </c>
      <c r="J50" s="221" t="s">
        <v>916</v>
      </c>
      <c r="K50" s="222"/>
      <c r="L50" s="223"/>
      <c r="M50" s="168" t="s">
        <v>273</v>
      </c>
      <c r="N50" s="221" t="s">
        <v>274</v>
      </c>
      <c r="O50" s="222"/>
      <c r="P50" s="223"/>
      <c r="Q50" s="171"/>
    </row>
    <row r="51" spans="1:17" s="169" customFormat="1" ht="13.5" customHeight="1">
      <c r="A51" s="111" t="s">
        <v>208</v>
      </c>
      <c r="B51" s="221" t="s">
        <v>209</v>
      </c>
      <c r="C51" s="222"/>
      <c r="D51" s="223"/>
      <c r="E51" s="176" t="s">
        <v>917</v>
      </c>
      <c r="F51" s="221" t="s">
        <v>918</v>
      </c>
      <c r="G51" s="222"/>
      <c r="H51" s="223"/>
      <c r="I51" s="172" t="s">
        <v>232</v>
      </c>
      <c r="J51" s="221" t="s">
        <v>919</v>
      </c>
      <c r="K51" s="222"/>
      <c r="L51" s="223"/>
      <c r="M51" s="168" t="s">
        <v>281</v>
      </c>
      <c r="N51" s="221" t="s">
        <v>282</v>
      </c>
      <c r="O51" s="222"/>
      <c r="P51" s="223"/>
      <c r="Q51" s="171"/>
    </row>
    <row r="52" spans="1:17" s="169" customFormat="1" ht="13.5" customHeight="1">
      <c r="A52" s="111" t="s">
        <v>215</v>
      </c>
      <c r="B52" s="221" t="s">
        <v>216</v>
      </c>
      <c r="C52" s="222"/>
      <c r="D52" s="223"/>
      <c r="E52" s="111" t="s">
        <v>230</v>
      </c>
      <c r="F52" s="221" t="s">
        <v>231</v>
      </c>
      <c r="G52" s="222"/>
      <c r="H52" s="223"/>
      <c r="I52" s="172" t="s">
        <v>236</v>
      </c>
      <c r="J52" s="221" t="s">
        <v>920</v>
      </c>
      <c r="K52" s="222"/>
      <c r="L52" s="223"/>
      <c r="M52" s="168" t="s">
        <v>289</v>
      </c>
      <c r="N52" s="221" t="s">
        <v>290</v>
      </c>
      <c r="O52" s="222"/>
      <c r="P52" s="223"/>
      <c r="Q52" s="171"/>
    </row>
    <row r="53" spans="1:17" s="169" customFormat="1" ht="13.5" customHeight="1">
      <c r="A53" s="111" t="s">
        <v>221</v>
      </c>
      <c r="B53" s="221" t="s">
        <v>222</v>
      </c>
      <c r="C53" s="222"/>
      <c r="D53" s="223"/>
      <c r="E53" s="177" t="s">
        <v>234</v>
      </c>
      <c r="F53" s="221" t="s">
        <v>235</v>
      </c>
      <c r="G53" s="222"/>
      <c r="H53" s="223"/>
      <c r="I53" s="172" t="s">
        <v>248</v>
      </c>
      <c r="J53" s="221" t="s">
        <v>921</v>
      </c>
      <c r="K53" s="222"/>
      <c r="L53" s="223"/>
      <c r="M53" s="168" t="s">
        <v>297</v>
      </c>
      <c r="N53" s="221" t="s">
        <v>298</v>
      </c>
      <c r="O53" s="222"/>
      <c r="P53" s="223"/>
      <c r="Q53" s="171"/>
    </row>
    <row r="54" spans="1:17" s="169" customFormat="1" ht="13.5" customHeight="1">
      <c r="A54" s="178" t="s">
        <v>228</v>
      </c>
      <c r="B54" s="230" t="s">
        <v>229</v>
      </c>
      <c r="C54" s="231"/>
      <c r="D54" s="232"/>
      <c r="E54" s="111" t="s">
        <v>242</v>
      </c>
      <c r="F54" s="221" t="s">
        <v>243</v>
      </c>
      <c r="G54" s="222"/>
      <c r="H54" s="223"/>
      <c r="I54" s="172" t="s">
        <v>256</v>
      </c>
      <c r="J54" s="221" t="s">
        <v>922</v>
      </c>
      <c r="K54" s="222"/>
      <c r="L54" s="223"/>
      <c r="M54" s="168" t="s">
        <v>676</v>
      </c>
      <c r="N54" s="221" t="s">
        <v>923</v>
      </c>
      <c r="O54" s="222"/>
      <c r="P54" s="223"/>
      <c r="Q54" s="171"/>
    </row>
    <row r="55" spans="1:17" s="169" customFormat="1" ht="13.5" customHeight="1">
      <c r="A55" s="227" t="s">
        <v>668</v>
      </c>
      <c r="B55" s="228"/>
      <c r="C55" s="228"/>
      <c r="D55" s="229"/>
      <c r="E55" s="111" t="s">
        <v>246</v>
      </c>
      <c r="F55" s="221" t="s">
        <v>247</v>
      </c>
      <c r="G55" s="222"/>
      <c r="H55" s="223"/>
      <c r="I55" s="172" t="s">
        <v>264</v>
      </c>
      <c r="J55" s="221" t="s">
        <v>924</v>
      </c>
      <c r="K55" s="222"/>
      <c r="L55" s="223"/>
      <c r="M55" s="168" t="s">
        <v>677</v>
      </c>
      <c r="N55" s="221" t="s">
        <v>925</v>
      </c>
      <c r="O55" s="222"/>
      <c r="P55" s="223"/>
      <c r="Q55" s="171"/>
    </row>
    <row r="56" spans="1:17" s="169" customFormat="1" ht="13.5" customHeight="1">
      <c r="A56" s="170" t="s">
        <v>240</v>
      </c>
      <c r="B56" s="224" t="s">
        <v>241</v>
      </c>
      <c r="C56" s="225"/>
      <c r="D56" s="226"/>
      <c r="E56" s="111" t="s">
        <v>254</v>
      </c>
      <c r="F56" s="221" t="s">
        <v>255</v>
      </c>
      <c r="G56" s="222"/>
      <c r="H56" s="223"/>
      <c r="I56" s="172" t="s">
        <v>271</v>
      </c>
      <c r="J56" s="221" t="s">
        <v>926</v>
      </c>
      <c r="K56" s="222"/>
      <c r="L56" s="223"/>
      <c r="M56" s="179"/>
      <c r="N56" s="180"/>
      <c r="O56" s="180"/>
      <c r="P56" s="180"/>
      <c r="Q56" s="171"/>
    </row>
    <row r="57" spans="1:17" s="169" customFormat="1" ht="13.5" customHeight="1">
      <c r="A57" s="111" t="s">
        <v>252</v>
      </c>
      <c r="B57" s="221" t="s">
        <v>253</v>
      </c>
      <c r="C57" s="222"/>
      <c r="D57" s="223"/>
      <c r="E57" s="178" t="s">
        <v>262</v>
      </c>
      <c r="F57" s="221" t="s">
        <v>263</v>
      </c>
      <c r="G57" s="222"/>
      <c r="H57" s="223"/>
      <c r="I57" s="172" t="s">
        <v>279</v>
      </c>
      <c r="J57" s="221" t="s">
        <v>927</v>
      </c>
      <c r="K57" s="222"/>
      <c r="L57" s="223"/>
      <c r="M57" s="181"/>
      <c r="N57" s="182"/>
      <c r="O57" s="182"/>
      <c r="P57" s="182"/>
      <c r="Q57" s="171"/>
    </row>
    <row r="58" spans="1:17" s="169" customFormat="1" ht="13.5" customHeight="1">
      <c r="A58" s="111" t="s">
        <v>260</v>
      </c>
      <c r="B58" s="221" t="s">
        <v>261</v>
      </c>
      <c r="C58" s="222"/>
      <c r="D58" s="223"/>
      <c r="E58" s="183" t="s">
        <v>928</v>
      </c>
      <c r="F58" s="221" t="s">
        <v>929</v>
      </c>
      <c r="G58" s="222"/>
      <c r="H58" s="223"/>
      <c r="I58" s="172" t="s">
        <v>287</v>
      </c>
      <c r="J58" s="221" t="s">
        <v>930</v>
      </c>
      <c r="K58" s="222"/>
      <c r="L58" s="223"/>
      <c r="M58" s="181"/>
      <c r="N58" s="182"/>
      <c r="O58" s="182"/>
      <c r="P58" s="182"/>
      <c r="Q58" s="171"/>
    </row>
    <row r="59" spans="1:17" s="169" customFormat="1" ht="13.5" customHeight="1">
      <c r="A59" s="111" t="s">
        <v>268</v>
      </c>
      <c r="B59" s="221" t="s">
        <v>269</v>
      </c>
      <c r="C59" s="222"/>
      <c r="D59" s="222"/>
      <c r="E59" s="183" t="s">
        <v>931</v>
      </c>
      <c r="F59" s="221" t="s">
        <v>932</v>
      </c>
      <c r="G59" s="222"/>
      <c r="H59" s="223"/>
      <c r="I59" s="172" t="s">
        <v>295</v>
      </c>
      <c r="J59" s="221" t="s">
        <v>933</v>
      </c>
      <c r="K59" s="222"/>
      <c r="L59" s="223"/>
      <c r="M59" s="181"/>
      <c r="N59" s="182"/>
      <c r="O59" s="182"/>
      <c r="P59" s="182"/>
      <c r="Q59" s="171"/>
    </row>
    <row r="60" spans="1:17" s="169" customFormat="1" ht="13.5" customHeight="1">
      <c r="A60" s="111" t="s">
        <v>275</v>
      </c>
      <c r="B60" s="221" t="s">
        <v>276</v>
      </c>
      <c r="C60" s="222"/>
      <c r="D60" s="223"/>
      <c r="E60" s="183" t="s">
        <v>934</v>
      </c>
      <c r="F60" s="221" t="s">
        <v>935</v>
      </c>
      <c r="G60" s="222"/>
      <c r="H60" s="223"/>
      <c r="I60" s="172" t="s">
        <v>301</v>
      </c>
      <c r="J60" s="221" t="s">
        <v>936</v>
      </c>
      <c r="K60" s="222"/>
      <c r="L60" s="223"/>
      <c r="M60" s="181"/>
      <c r="N60" s="182"/>
      <c r="O60" s="182"/>
      <c r="P60" s="182"/>
      <c r="Q60" s="171"/>
    </row>
    <row r="61" spans="1:17" s="169" customFormat="1" ht="13.5" customHeight="1">
      <c r="A61" s="111" t="s">
        <v>283</v>
      </c>
      <c r="B61" s="221" t="s">
        <v>284</v>
      </c>
      <c r="C61" s="222"/>
      <c r="D61" s="223"/>
      <c r="E61" s="227" t="s">
        <v>270</v>
      </c>
      <c r="F61" s="228"/>
      <c r="G61" s="228"/>
      <c r="H61" s="229"/>
      <c r="I61" s="168" t="s">
        <v>30</v>
      </c>
      <c r="J61" s="221" t="s">
        <v>31</v>
      </c>
      <c r="K61" s="222"/>
      <c r="L61" s="223"/>
      <c r="M61" s="181"/>
      <c r="N61" s="182"/>
      <c r="O61" s="182"/>
      <c r="P61" s="182"/>
      <c r="Q61" s="171"/>
    </row>
    <row r="62" spans="1:17" s="169" customFormat="1" ht="13.5" customHeight="1">
      <c r="A62" s="111" t="s">
        <v>291</v>
      </c>
      <c r="B62" s="221" t="s">
        <v>292</v>
      </c>
      <c r="C62" s="222"/>
      <c r="D62" s="223"/>
      <c r="E62" s="173" t="s">
        <v>277</v>
      </c>
      <c r="F62" s="221" t="s">
        <v>278</v>
      </c>
      <c r="G62" s="222"/>
      <c r="H62" s="223"/>
      <c r="I62" s="168" t="s">
        <v>36</v>
      </c>
      <c r="J62" s="221" t="s">
        <v>37</v>
      </c>
      <c r="K62" s="222"/>
      <c r="L62" s="223"/>
      <c r="M62" s="171"/>
      <c r="N62" s="171"/>
      <c r="O62" s="171"/>
      <c r="P62" s="171"/>
      <c r="Q62" s="171"/>
    </row>
    <row r="63" spans="1:17" s="169" customFormat="1" ht="13.5" customHeight="1">
      <c r="A63" s="111" t="s">
        <v>299</v>
      </c>
      <c r="B63" s="221" t="s">
        <v>300</v>
      </c>
      <c r="C63" s="222"/>
      <c r="D63" s="223"/>
      <c r="E63" s="168" t="s">
        <v>285</v>
      </c>
      <c r="F63" s="221" t="s">
        <v>286</v>
      </c>
      <c r="G63" s="222"/>
      <c r="H63" s="223"/>
      <c r="I63" s="168" t="s">
        <v>48</v>
      </c>
      <c r="J63" s="221" t="s">
        <v>49</v>
      </c>
      <c r="K63" s="222"/>
      <c r="L63" s="223"/>
      <c r="M63" s="171"/>
      <c r="N63" s="171"/>
      <c r="O63" s="171"/>
      <c r="P63" s="171"/>
      <c r="Q63" s="171"/>
    </row>
    <row r="64" spans="1:17" s="169" customFormat="1" ht="13.5" customHeight="1">
      <c r="A64" s="111" t="s">
        <v>937</v>
      </c>
      <c r="B64" s="221" t="s">
        <v>938</v>
      </c>
      <c r="C64" s="222"/>
      <c r="D64" s="223"/>
      <c r="E64" s="175" t="s">
        <v>939</v>
      </c>
      <c r="F64" s="221" t="s">
        <v>294</v>
      </c>
      <c r="G64" s="222"/>
      <c r="H64" s="223"/>
      <c r="I64" s="168" t="s">
        <v>62</v>
      </c>
      <c r="J64" s="221" t="s">
        <v>63</v>
      </c>
      <c r="K64" s="222"/>
      <c r="L64" s="223"/>
      <c r="M64" s="109"/>
      <c r="N64" s="109"/>
      <c r="O64" s="109"/>
      <c r="P64" s="109"/>
      <c r="Q64" s="171"/>
    </row>
    <row r="65" spans="1:17" s="169" customFormat="1" ht="13.5" customHeight="1">
      <c r="A65" s="176" t="s">
        <v>940</v>
      </c>
      <c r="B65" s="221" t="s">
        <v>941</v>
      </c>
      <c r="C65" s="222"/>
      <c r="D65" s="223"/>
      <c r="E65" s="174" t="s">
        <v>28</v>
      </c>
      <c r="F65" s="221" t="s">
        <v>29</v>
      </c>
      <c r="G65" s="222"/>
      <c r="H65" s="223"/>
      <c r="I65" s="168" t="s">
        <v>68</v>
      </c>
      <c r="J65" s="221" t="s">
        <v>69</v>
      </c>
      <c r="K65" s="222"/>
      <c r="L65" s="223"/>
      <c r="M65" s="109"/>
      <c r="N65" s="109"/>
      <c r="O65" s="109"/>
      <c r="P65" s="109"/>
      <c r="Q65" s="171"/>
    </row>
    <row r="66" spans="1:17" s="186" customFormat="1">
      <c r="A66" s="89"/>
      <c r="B66" s="90"/>
      <c r="C66" s="90"/>
      <c r="D66" s="90"/>
      <c r="E66" s="91"/>
      <c r="F66" s="90"/>
      <c r="G66" s="90"/>
      <c r="H66" s="90"/>
      <c r="I66" s="91"/>
      <c r="J66" s="92"/>
      <c r="K66" s="93"/>
      <c r="L66" s="93"/>
      <c r="M66" s="184"/>
      <c r="N66" s="184"/>
      <c r="O66" s="184"/>
      <c r="P66" s="184"/>
      <c r="Q66" s="185"/>
    </row>
    <row r="67" spans="1:17" s="107" customFormat="1">
      <c r="A67" s="214" t="s">
        <v>490</v>
      </c>
      <c r="B67" s="214"/>
      <c r="C67" s="214"/>
      <c r="D67" s="214"/>
      <c r="E67" s="214"/>
      <c r="F67" s="214"/>
      <c r="G67" s="214"/>
      <c r="H67" s="214"/>
      <c r="I67" s="214"/>
      <c r="J67" s="214"/>
      <c r="K67" s="106"/>
      <c r="L67" s="106"/>
      <c r="M67" s="106"/>
      <c r="N67" s="106"/>
      <c r="O67" s="106"/>
      <c r="P67" s="106"/>
      <c r="Q67" s="106"/>
    </row>
    <row r="68" spans="1:17" s="107" customFormat="1">
      <c r="A68" s="233" t="s">
        <v>963</v>
      </c>
      <c r="B68" s="233"/>
      <c r="C68" s="233"/>
      <c r="D68" s="187">
        <v>71101</v>
      </c>
      <c r="E68" s="234" t="s">
        <v>964</v>
      </c>
      <c r="F68" s="235"/>
      <c r="G68" s="235"/>
      <c r="H68" s="235"/>
      <c r="I68" s="235"/>
      <c r="J68" s="236"/>
      <c r="K68" s="106"/>
      <c r="L68" s="106"/>
      <c r="M68" s="106"/>
      <c r="N68" s="106"/>
      <c r="O68" s="108"/>
      <c r="P68" s="108"/>
      <c r="Q68" s="108"/>
    </row>
    <row r="69" spans="1:17" s="107" customFormat="1">
      <c r="A69" s="233" t="s">
        <v>963</v>
      </c>
      <c r="B69" s="233"/>
      <c r="C69" s="233"/>
      <c r="D69" s="187">
        <v>71102</v>
      </c>
      <c r="E69" s="234" t="s">
        <v>965</v>
      </c>
      <c r="F69" s="235"/>
      <c r="G69" s="235"/>
      <c r="H69" s="235"/>
      <c r="I69" s="235"/>
      <c r="J69" s="236"/>
      <c r="K69" s="106"/>
      <c r="L69" s="106"/>
      <c r="M69" s="106"/>
      <c r="N69" s="106"/>
      <c r="O69" s="108"/>
      <c r="P69" s="108"/>
      <c r="Q69" s="108"/>
    </row>
    <row r="70" spans="1:17" s="107" customFormat="1">
      <c r="A70" s="233" t="s">
        <v>963</v>
      </c>
      <c r="B70" s="233"/>
      <c r="C70" s="233"/>
      <c r="D70" s="187">
        <v>71103</v>
      </c>
      <c r="E70" s="234" t="s">
        <v>966</v>
      </c>
      <c r="F70" s="235"/>
      <c r="G70" s="235"/>
      <c r="H70" s="235"/>
      <c r="I70" s="235"/>
      <c r="J70" s="236"/>
      <c r="K70" s="106"/>
      <c r="L70" s="106"/>
      <c r="M70" s="106"/>
      <c r="N70" s="106"/>
      <c r="O70" s="108"/>
      <c r="P70" s="108"/>
      <c r="Q70" s="108"/>
    </row>
    <row r="71" spans="1:17" s="107" customFormat="1">
      <c r="A71" s="233" t="s">
        <v>963</v>
      </c>
      <c r="B71" s="233"/>
      <c r="C71" s="233"/>
      <c r="D71" s="187">
        <v>71104</v>
      </c>
      <c r="E71" s="234" t="s">
        <v>1739</v>
      </c>
      <c r="F71" s="235"/>
      <c r="G71" s="235"/>
      <c r="H71" s="235"/>
      <c r="I71" s="235"/>
      <c r="J71" s="236"/>
      <c r="K71" s="106"/>
      <c r="L71" s="106"/>
      <c r="M71" s="106"/>
      <c r="N71" s="106"/>
      <c r="O71" s="108"/>
      <c r="P71" s="108"/>
      <c r="Q71" s="108"/>
    </row>
    <row r="72" spans="1:17" s="107" customFormat="1">
      <c r="A72" s="233" t="s">
        <v>963</v>
      </c>
      <c r="B72" s="233"/>
      <c r="C72" s="233"/>
      <c r="D72" s="187">
        <v>71105</v>
      </c>
      <c r="E72" s="234" t="s">
        <v>967</v>
      </c>
      <c r="F72" s="235"/>
      <c r="G72" s="235"/>
      <c r="H72" s="235"/>
      <c r="I72" s="235"/>
      <c r="J72" s="236"/>
      <c r="K72" s="106"/>
      <c r="L72" s="106"/>
      <c r="M72" s="106"/>
      <c r="N72" s="106"/>
      <c r="O72" s="108"/>
      <c r="P72" s="108"/>
      <c r="Q72" s="108"/>
    </row>
    <row r="73" spans="1:17" s="107" customFormat="1">
      <c r="A73" s="233" t="s">
        <v>963</v>
      </c>
      <c r="B73" s="233"/>
      <c r="C73" s="233"/>
      <c r="D73" s="187">
        <v>71107</v>
      </c>
      <c r="E73" s="234" t="s">
        <v>968</v>
      </c>
      <c r="F73" s="235"/>
      <c r="G73" s="235"/>
      <c r="H73" s="235"/>
      <c r="I73" s="235"/>
      <c r="J73" s="236"/>
      <c r="K73" s="106"/>
      <c r="L73" s="106"/>
      <c r="M73" s="106"/>
      <c r="N73" s="106"/>
      <c r="O73" s="108"/>
      <c r="P73" s="108"/>
      <c r="Q73" s="108"/>
    </row>
    <row r="74" spans="1:17" s="107" customFormat="1">
      <c r="A74" s="233" t="s">
        <v>963</v>
      </c>
      <c r="B74" s="233"/>
      <c r="C74" s="233"/>
      <c r="D74" s="187">
        <v>71108</v>
      </c>
      <c r="E74" s="234" t="s">
        <v>1740</v>
      </c>
      <c r="F74" s="235"/>
      <c r="G74" s="235"/>
      <c r="H74" s="235"/>
      <c r="I74" s="235"/>
      <c r="J74" s="236"/>
      <c r="K74" s="106"/>
      <c r="L74" s="106"/>
      <c r="M74" s="106"/>
      <c r="N74" s="106"/>
      <c r="O74" s="108"/>
      <c r="P74" s="108"/>
      <c r="Q74" s="108"/>
    </row>
    <row r="75" spans="1:17" s="107" customFormat="1">
      <c r="A75" s="233" t="s">
        <v>963</v>
      </c>
      <c r="B75" s="233"/>
      <c r="C75" s="233"/>
      <c r="D75" s="187">
        <v>71201</v>
      </c>
      <c r="E75" s="234" t="s">
        <v>969</v>
      </c>
      <c r="F75" s="235"/>
      <c r="G75" s="235"/>
      <c r="H75" s="235"/>
      <c r="I75" s="235"/>
      <c r="J75" s="236"/>
      <c r="K75" s="106"/>
      <c r="L75" s="106"/>
      <c r="M75" s="106"/>
      <c r="N75" s="106"/>
      <c r="O75" s="108"/>
      <c r="P75" s="108"/>
      <c r="Q75" s="108"/>
    </row>
    <row r="76" spans="1:17" s="107" customFormat="1">
      <c r="A76" s="233" t="s">
        <v>963</v>
      </c>
      <c r="B76" s="233"/>
      <c r="C76" s="233"/>
      <c r="D76" s="187">
        <v>71202</v>
      </c>
      <c r="E76" s="234" t="s">
        <v>970</v>
      </c>
      <c r="F76" s="235"/>
      <c r="G76" s="235"/>
      <c r="H76" s="235"/>
      <c r="I76" s="235"/>
      <c r="J76" s="236"/>
      <c r="K76" s="106"/>
      <c r="L76" s="106"/>
      <c r="M76" s="106"/>
      <c r="N76" s="106"/>
      <c r="O76" s="108"/>
      <c r="P76" s="108"/>
      <c r="Q76" s="108"/>
    </row>
    <row r="77" spans="1:17" s="107" customFormat="1">
      <c r="A77" s="233" t="s">
        <v>963</v>
      </c>
      <c r="B77" s="233"/>
      <c r="C77" s="233"/>
      <c r="D77" s="187">
        <v>71203</v>
      </c>
      <c r="E77" s="234" t="s">
        <v>971</v>
      </c>
      <c r="F77" s="235"/>
      <c r="G77" s="235"/>
      <c r="H77" s="235"/>
      <c r="I77" s="235"/>
      <c r="J77" s="236"/>
      <c r="K77" s="106"/>
      <c r="L77" s="106"/>
      <c r="M77" s="106"/>
      <c r="N77" s="106"/>
      <c r="O77" s="108"/>
      <c r="P77" s="108"/>
      <c r="Q77" s="108"/>
    </row>
    <row r="78" spans="1:17" s="107" customFormat="1">
      <c r="A78" s="233" t="s">
        <v>963</v>
      </c>
      <c r="B78" s="233"/>
      <c r="C78" s="233"/>
      <c r="D78" s="187">
        <v>71204</v>
      </c>
      <c r="E78" s="234" t="s">
        <v>972</v>
      </c>
      <c r="F78" s="235"/>
      <c r="G78" s="235"/>
      <c r="H78" s="235"/>
      <c r="I78" s="235"/>
      <c r="J78" s="236"/>
      <c r="K78" s="106"/>
      <c r="L78" s="106"/>
      <c r="M78" s="106"/>
      <c r="N78" s="106"/>
      <c r="O78" s="108"/>
      <c r="P78" s="108"/>
      <c r="Q78" s="108"/>
    </row>
    <row r="79" spans="1:17" s="107" customFormat="1">
      <c r="A79" s="233" t="s">
        <v>963</v>
      </c>
      <c r="B79" s="233"/>
      <c r="C79" s="233"/>
      <c r="D79" s="187">
        <v>71205</v>
      </c>
      <c r="E79" s="234" t="s">
        <v>1741</v>
      </c>
      <c r="F79" s="235"/>
      <c r="G79" s="235"/>
      <c r="H79" s="235"/>
      <c r="I79" s="235"/>
      <c r="J79" s="236"/>
      <c r="K79" s="106"/>
      <c r="L79" s="106"/>
      <c r="M79" s="106"/>
      <c r="N79" s="106"/>
      <c r="O79" s="108"/>
      <c r="P79" s="108"/>
      <c r="Q79" s="108"/>
    </row>
    <row r="80" spans="1:17" s="107" customFormat="1">
      <c r="A80" s="233" t="s">
        <v>963</v>
      </c>
      <c r="B80" s="233"/>
      <c r="C80" s="233"/>
      <c r="D80" s="187">
        <v>71206</v>
      </c>
      <c r="E80" s="234" t="s">
        <v>973</v>
      </c>
      <c r="F80" s="235"/>
      <c r="G80" s="235"/>
      <c r="H80" s="235"/>
      <c r="I80" s="235"/>
      <c r="J80" s="236"/>
      <c r="K80" s="106"/>
      <c r="L80" s="106"/>
      <c r="M80" s="106"/>
      <c r="N80" s="106"/>
      <c r="O80" s="108"/>
      <c r="P80" s="108"/>
      <c r="Q80" s="108"/>
    </row>
    <row r="81" spans="1:17" s="107" customFormat="1">
      <c r="A81" s="233" t="s">
        <v>963</v>
      </c>
      <c r="B81" s="233"/>
      <c r="C81" s="233"/>
      <c r="D81" s="187">
        <v>71207</v>
      </c>
      <c r="E81" s="234" t="s">
        <v>974</v>
      </c>
      <c r="F81" s="235"/>
      <c r="G81" s="235"/>
      <c r="H81" s="235"/>
      <c r="I81" s="235"/>
      <c r="J81" s="236"/>
      <c r="K81" s="106"/>
      <c r="L81" s="106"/>
      <c r="M81" s="106"/>
      <c r="N81" s="106"/>
      <c r="O81" s="108"/>
      <c r="P81" s="108"/>
      <c r="Q81" s="108"/>
    </row>
    <row r="82" spans="1:17" s="107" customFormat="1">
      <c r="A82" s="233" t="s">
        <v>963</v>
      </c>
      <c r="B82" s="233"/>
      <c r="C82" s="233"/>
      <c r="D82" s="187">
        <v>71208</v>
      </c>
      <c r="E82" s="234" t="s">
        <v>975</v>
      </c>
      <c r="F82" s="235"/>
      <c r="G82" s="235"/>
      <c r="H82" s="235"/>
      <c r="I82" s="235"/>
      <c r="J82" s="236"/>
      <c r="K82" s="106"/>
      <c r="L82" s="106"/>
      <c r="M82" s="106"/>
      <c r="N82" s="106"/>
      <c r="O82" s="108"/>
      <c r="P82" s="108"/>
      <c r="Q82" s="108"/>
    </row>
    <row r="83" spans="1:17" s="107" customFormat="1">
      <c r="A83" s="233" t="s">
        <v>963</v>
      </c>
      <c r="B83" s="233"/>
      <c r="C83" s="233"/>
      <c r="D83" s="187">
        <v>71209</v>
      </c>
      <c r="E83" s="234" t="s">
        <v>976</v>
      </c>
      <c r="F83" s="235"/>
      <c r="G83" s="235"/>
      <c r="H83" s="235"/>
      <c r="I83" s="235"/>
      <c r="J83" s="236"/>
      <c r="K83" s="106"/>
      <c r="L83" s="106"/>
      <c r="M83" s="106"/>
      <c r="N83" s="106"/>
      <c r="O83" s="108"/>
      <c r="P83" s="108"/>
      <c r="Q83" s="108"/>
    </row>
    <row r="84" spans="1:17" s="107" customFormat="1">
      <c r="A84" s="233" t="s">
        <v>963</v>
      </c>
      <c r="B84" s="233"/>
      <c r="C84" s="233"/>
      <c r="D84" s="187">
        <v>71301</v>
      </c>
      <c r="E84" s="234" t="s">
        <v>977</v>
      </c>
      <c r="F84" s="235"/>
      <c r="G84" s="235"/>
      <c r="H84" s="235"/>
      <c r="I84" s="235"/>
      <c r="J84" s="236"/>
      <c r="K84" s="106"/>
      <c r="L84" s="106"/>
      <c r="M84" s="106"/>
      <c r="N84" s="106"/>
      <c r="O84" s="108"/>
      <c r="P84" s="108"/>
      <c r="Q84" s="108"/>
    </row>
    <row r="85" spans="1:17" s="107" customFormat="1">
      <c r="A85" s="233" t="s">
        <v>963</v>
      </c>
      <c r="B85" s="233"/>
      <c r="C85" s="233"/>
      <c r="D85" s="187">
        <v>71302</v>
      </c>
      <c r="E85" s="234" t="s">
        <v>978</v>
      </c>
      <c r="F85" s="235"/>
      <c r="G85" s="235"/>
      <c r="H85" s="235"/>
      <c r="I85" s="235"/>
      <c r="J85" s="236"/>
      <c r="K85" s="106"/>
      <c r="L85" s="106"/>
      <c r="M85" s="106"/>
      <c r="N85" s="106"/>
      <c r="O85" s="108"/>
      <c r="P85" s="108"/>
      <c r="Q85" s="108"/>
    </row>
    <row r="86" spans="1:17" s="107" customFormat="1">
      <c r="A86" s="233" t="s">
        <v>963</v>
      </c>
      <c r="B86" s="233"/>
      <c r="C86" s="233"/>
      <c r="D86" s="187">
        <v>71303</v>
      </c>
      <c r="E86" s="234" t="s">
        <v>873</v>
      </c>
      <c r="F86" s="235"/>
      <c r="G86" s="235"/>
      <c r="H86" s="235"/>
      <c r="I86" s="235"/>
      <c r="J86" s="236"/>
      <c r="K86" s="106"/>
      <c r="L86" s="106"/>
      <c r="M86" s="106"/>
      <c r="N86" s="106"/>
      <c r="O86" s="108"/>
      <c r="P86" s="108"/>
      <c r="Q86" s="108"/>
    </row>
    <row r="87" spans="1:17" s="107" customFormat="1">
      <c r="A87" s="233" t="s">
        <v>963</v>
      </c>
      <c r="B87" s="233"/>
      <c r="C87" s="233"/>
      <c r="D87" s="187">
        <v>71304</v>
      </c>
      <c r="E87" s="234" t="s">
        <v>979</v>
      </c>
      <c r="F87" s="235"/>
      <c r="G87" s="235"/>
      <c r="H87" s="235"/>
      <c r="I87" s="235"/>
      <c r="J87" s="236"/>
      <c r="K87" s="106"/>
      <c r="L87" s="106"/>
      <c r="M87" s="106"/>
      <c r="N87" s="106"/>
      <c r="O87" s="108"/>
      <c r="P87" s="108"/>
      <c r="Q87" s="108"/>
    </row>
    <row r="88" spans="1:17" s="107" customFormat="1">
      <c r="A88" s="233" t="s">
        <v>963</v>
      </c>
      <c r="B88" s="233"/>
      <c r="C88" s="233"/>
      <c r="D88" s="187">
        <v>71305</v>
      </c>
      <c r="E88" s="234" t="s">
        <v>1742</v>
      </c>
      <c r="F88" s="235"/>
      <c r="G88" s="235"/>
      <c r="H88" s="235"/>
      <c r="I88" s="235"/>
      <c r="J88" s="236"/>
      <c r="K88" s="106"/>
      <c r="L88" s="106"/>
      <c r="M88" s="106"/>
      <c r="N88" s="106"/>
      <c r="O88" s="108"/>
      <c r="P88" s="108"/>
      <c r="Q88" s="108"/>
    </row>
    <row r="89" spans="1:17" s="107" customFormat="1">
      <c r="A89" s="233" t="s">
        <v>963</v>
      </c>
      <c r="B89" s="233"/>
      <c r="C89" s="233"/>
      <c r="D89" s="187">
        <v>71401</v>
      </c>
      <c r="E89" s="234" t="s">
        <v>980</v>
      </c>
      <c r="F89" s="235"/>
      <c r="G89" s="235"/>
      <c r="H89" s="235"/>
      <c r="I89" s="235"/>
      <c r="J89" s="236"/>
      <c r="K89" s="106"/>
      <c r="L89" s="106"/>
      <c r="M89" s="106"/>
      <c r="N89" s="106"/>
      <c r="O89" s="108"/>
      <c r="P89" s="108"/>
      <c r="Q89" s="108"/>
    </row>
    <row r="90" spans="1:17" s="107" customFormat="1">
      <c r="A90" s="233" t="s">
        <v>963</v>
      </c>
      <c r="B90" s="233"/>
      <c r="C90" s="233"/>
      <c r="D90" s="187">
        <v>71402</v>
      </c>
      <c r="E90" s="234" t="s">
        <v>981</v>
      </c>
      <c r="F90" s="235"/>
      <c r="G90" s="235"/>
      <c r="H90" s="235"/>
      <c r="I90" s="235"/>
      <c r="J90" s="236"/>
      <c r="K90" s="106"/>
      <c r="L90" s="106"/>
      <c r="M90" s="106"/>
      <c r="N90" s="106"/>
      <c r="O90" s="108"/>
      <c r="P90" s="108"/>
      <c r="Q90" s="108"/>
    </row>
    <row r="91" spans="1:17" s="107" customFormat="1">
      <c r="A91" s="233" t="s">
        <v>963</v>
      </c>
      <c r="B91" s="233"/>
      <c r="C91" s="233"/>
      <c r="D91" s="187">
        <v>71403</v>
      </c>
      <c r="E91" s="234" t="s">
        <v>982</v>
      </c>
      <c r="F91" s="235"/>
      <c r="G91" s="235"/>
      <c r="H91" s="235"/>
      <c r="I91" s="235"/>
      <c r="J91" s="236"/>
      <c r="K91" s="106"/>
      <c r="L91" s="106"/>
      <c r="M91" s="106"/>
      <c r="N91" s="106"/>
      <c r="O91" s="108"/>
      <c r="P91" s="108"/>
      <c r="Q91" s="108"/>
    </row>
    <row r="92" spans="1:17" s="107" customFormat="1">
      <c r="A92" s="233" t="s">
        <v>963</v>
      </c>
      <c r="B92" s="233"/>
      <c r="C92" s="233"/>
      <c r="D92" s="187">
        <v>71404</v>
      </c>
      <c r="E92" s="234" t="s">
        <v>983</v>
      </c>
      <c r="F92" s="235"/>
      <c r="G92" s="235"/>
      <c r="H92" s="235"/>
      <c r="I92" s="235"/>
      <c r="J92" s="236"/>
      <c r="K92" s="106"/>
      <c r="L92" s="106"/>
      <c r="M92" s="106"/>
      <c r="N92" s="106"/>
      <c r="O92" s="108"/>
      <c r="P92" s="108"/>
      <c r="Q92" s="108"/>
    </row>
    <row r="93" spans="1:17" s="107" customFormat="1">
      <c r="A93" s="233" t="s">
        <v>963</v>
      </c>
      <c r="B93" s="233"/>
      <c r="C93" s="233"/>
      <c r="D93" s="187">
        <v>71405</v>
      </c>
      <c r="E93" s="234" t="s">
        <v>984</v>
      </c>
      <c r="F93" s="235"/>
      <c r="G93" s="235"/>
      <c r="H93" s="235"/>
      <c r="I93" s="235"/>
      <c r="J93" s="236"/>
      <c r="K93" s="106"/>
      <c r="L93" s="106"/>
      <c r="M93" s="106"/>
      <c r="N93" s="106"/>
      <c r="O93" s="108"/>
      <c r="P93" s="108"/>
      <c r="Q93" s="108"/>
    </row>
    <row r="94" spans="1:17" s="107" customFormat="1">
      <c r="A94" s="233" t="s">
        <v>963</v>
      </c>
      <c r="B94" s="233"/>
      <c r="C94" s="233"/>
      <c r="D94" s="187">
        <v>71406</v>
      </c>
      <c r="E94" s="234" t="s">
        <v>985</v>
      </c>
      <c r="F94" s="235"/>
      <c r="G94" s="235"/>
      <c r="H94" s="235"/>
      <c r="I94" s="235"/>
      <c r="J94" s="236"/>
      <c r="K94" s="106"/>
      <c r="L94" s="106"/>
      <c r="M94" s="106"/>
      <c r="N94" s="106"/>
      <c r="O94" s="108"/>
      <c r="P94" s="108"/>
      <c r="Q94" s="108"/>
    </row>
    <row r="95" spans="1:17" s="107" customFormat="1">
      <c r="A95" s="233" t="s">
        <v>963</v>
      </c>
      <c r="B95" s="233"/>
      <c r="C95" s="233"/>
      <c r="D95" s="187">
        <v>71407</v>
      </c>
      <c r="E95" s="234" t="s">
        <v>986</v>
      </c>
      <c r="F95" s="235"/>
      <c r="G95" s="235"/>
      <c r="H95" s="235"/>
      <c r="I95" s="235"/>
      <c r="J95" s="236"/>
      <c r="K95" s="106"/>
      <c r="L95" s="106"/>
      <c r="M95" s="106"/>
      <c r="N95" s="106"/>
      <c r="O95" s="108"/>
      <c r="P95" s="108"/>
      <c r="Q95" s="108"/>
    </row>
    <row r="96" spans="1:17" s="107" customFormat="1">
      <c r="A96" s="233" t="s">
        <v>963</v>
      </c>
      <c r="B96" s="233"/>
      <c r="C96" s="233"/>
      <c r="D96" s="187">
        <v>71408</v>
      </c>
      <c r="E96" s="234" t="s">
        <v>987</v>
      </c>
      <c r="F96" s="235"/>
      <c r="G96" s="235"/>
      <c r="H96" s="235"/>
      <c r="I96" s="235"/>
      <c r="J96" s="236"/>
      <c r="K96" s="106"/>
      <c r="L96" s="106"/>
      <c r="M96" s="106"/>
      <c r="N96" s="106"/>
      <c r="O96" s="108"/>
      <c r="P96" s="108"/>
      <c r="Q96" s="108"/>
    </row>
    <row r="97" spans="1:17" s="107" customFormat="1">
      <c r="A97" s="233" t="s">
        <v>963</v>
      </c>
      <c r="B97" s="233"/>
      <c r="C97" s="233"/>
      <c r="D97" s="187">
        <v>71501</v>
      </c>
      <c r="E97" s="234" t="s">
        <v>988</v>
      </c>
      <c r="F97" s="235"/>
      <c r="G97" s="235"/>
      <c r="H97" s="235"/>
      <c r="I97" s="235"/>
      <c r="J97" s="236"/>
      <c r="K97" s="106"/>
      <c r="L97" s="106"/>
      <c r="M97" s="106"/>
      <c r="N97" s="106"/>
      <c r="O97" s="108"/>
      <c r="P97" s="108"/>
      <c r="Q97" s="108"/>
    </row>
    <row r="98" spans="1:17" s="107" customFormat="1">
      <c r="A98" s="233" t="s">
        <v>963</v>
      </c>
      <c r="B98" s="233"/>
      <c r="C98" s="233"/>
      <c r="D98" s="187">
        <v>71502</v>
      </c>
      <c r="E98" s="234" t="s">
        <v>989</v>
      </c>
      <c r="F98" s="235"/>
      <c r="G98" s="235"/>
      <c r="H98" s="235"/>
      <c r="I98" s="235"/>
      <c r="J98" s="236"/>
      <c r="K98" s="106"/>
      <c r="L98" s="106"/>
      <c r="M98" s="106"/>
      <c r="N98" s="106"/>
      <c r="O98" s="108"/>
      <c r="P98" s="108"/>
      <c r="Q98" s="108"/>
    </row>
    <row r="99" spans="1:17" s="107" customFormat="1">
      <c r="A99" s="233" t="s">
        <v>963</v>
      </c>
      <c r="B99" s="233"/>
      <c r="C99" s="233"/>
      <c r="D99" s="187">
        <v>71503</v>
      </c>
      <c r="E99" s="234" t="s">
        <v>990</v>
      </c>
      <c r="F99" s="235"/>
      <c r="G99" s="235"/>
      <c r="H99" s="235"/>
      <c r="I99" s="235"/>
      <c r="J99" s="236"/>
      <c r="K99" s="106"/>
      <c r="L99" s="106"/>
      <c r="M99" s="106"/>
      <c r="N99" s="106"/>
      <c r="O99" s="108"/>
      <c r="P99" s="108"/>
      <c r="Q99" s="108"/>
    </row>
    <row r="100" spans="1:17" s="107" customFormat="1">
      <c r="A100" s="233" t="s">
        <v>963</v>
      </c>
      <c r="B100" s="233"/>
      <c r="C100" s="233"/>
      <c r="D100" s="187">
        <v>71504</v>
      </c>
      <c r="E100" s="234" t="s">
        <v>991</v>
      </c>
      <c r="F100" s="235"/>
      <c r="G100" s="235"/>
      <c r="H100" s="235"/>
      <c r="I100" s="235"/>
      <c r="J100" s="236"/>
      <c r="K100" s="106"/>
      <c r="L100" s="106"/>
      <c r="M100" s="106"/>
      <c r="N100" s="106"/>
      <c r="O100" s="108"/>
      <c r="P100" s="108"/>
      <c r="Q100" s="108"/>
    </row>
    <row r="101" spans="1:17" s="107" customFormat="1">
      <c r="A101" s="233" t="s">
        <v>963</v>
      </c>
      <c r="B101" s="233"/>
      <c r="C101" s="233"/>
      <c r="D101" s="187">
        <v>71505</v>
      </c>
      <c r="E101" s="234" t="s">
        <v>876</v>
      </c>
      <c r="F101" s="235"/>
      <c r="G101" s="235"/>
      <c r="H101" s="235"/>
      <c r="I101" s="235"/>
      <c r="J101" s="236"/>
      <c r="K101" s="106"/>
      <c r="L101" s="106"/>
      <c r="M101" s="106"/>
      <c r="N101" s="106"/>
      <c r="O101" s="108"/>
      <c r="P101" s="108"/>
      <c r="Q101" s="108"/>
    </row>
    <row r="102" spans="1:17" s="107" customFormat="1">
      <c r="A102" s="233" t="s">
        <v>963</v>
      </c>
      <c r="B102" s="233"/>
      <c r="C102" s="233"/>
      <c r="D102" s="187">
        <v>71506</v>
      </c>
      <c r="E102" s="234" t="s">
        <v>992</v>
      </c>
      <c r="F102" s="235"/>
      <c r="G102" s="235"/>
      <c r="H102" s="235"/>
      <c r="I102" s="235"/>
      <c r="J102" s="236"/>
      <c r="K102" s="106"/>
      <c r="L102" s="106"/>
      <c r="M102" s="106"/>
      <c r="N102" s="106"/>
      <c r="O102" s="108"/>
      <c r="P102" s="108"/>
      <c r="Q102" s="108"/>
    </row>
    <row r="103" spans="1:17" s="107" customFormat="1">
      <c r="A103" s="233" t="s">
        <v>963</v>
      </c>
      <c r="B103" s="233"/>
      <c r="C103" s="233"/>
      <c r="D103" s="187">
        <v>71507</v>
      </c>
      <c r="E103" s="234" t="s">
        <v>1743</v>
      </c>
      <c r="F103" s="235"/>
      <c r="G103" s="235"/>
      <c r="H103" s="235"/>
      <c r="I103" s="235"/>
      <c r="J103" s="236"/>
      <c r="K103" s="106"/>
      <c r="L103" s="106"/>
      <c r="M103" s="106"/>
      <c r="N103" s="106"/>
      <c r="O103" s="108"/>
      <c r="P103" s="108"/>
      <c r="Q103" s="108"/>
    </row>
    <row r="104" spans="1:17" s="107" customFormat="1">
      <c r="A104" s="233" t="s">
        <v>963</v>
      </c>
      <c r="B104" s="233"/>
      <c r="C104" s="233"/>
      <c r="D104" s="187">
        <v>71508</v>
      </c>
      <c r="E104" s="234" t="s">
        <v>1744</v>
      </c>
      <c r="F104" s="235"/>
      <c r="G104" s="235"/>
      <c r="H104" s="235"/>
      <c r="I104" s="235"/>
      <c r="J104" s="236"/>
      <c r="K104" s="106"/>
      <c r="L104" s="106"/>
      <c r="M104" s="106"/>
      <c r="N104" s="106"/>
      <c r="O104" s="108"/>
      <c r="P104" s="108"/>
      <c r="Q104" s="108"/>
    </row>
    <row r="105" spans="1:17" s="107" customFormat="1">
      <c r="A105" s="233" t="s">
        <v>963</v>
      </c>
      <c r="B105" s="233"/>
      <c r="C105" s="233"/>
      <c r="D105" s="187">
        <v>71614</v>
      </c>
      <c r="E105" s="234" t="s">
        <v>993</v>
      </c>
      <c r="F105" s="235"/>
      <c r="G105" s="235"/>
      <c r="H105" s="235"/>
      <c r="I105" s="235"/>
      <c r="J105" s="236"/>
      <c r="K105" s="106"/>
      <c r="L105" s="106"/>
      <c r="M105" s="106"/>
      <c r="N105" s="106"/>
      <c r="O105" s="108"/>
      <c r="P105" s="108"/>
      <c r="Q105" s="108"/>
    </row>
    <row r="106" spans="1:17" s="107" customFormat="1">
      <c r="A106" s="233" t="s">
        <v>994</v>
      </c>
      <c r="B106" s="233"/>
      <c r="C106" s="233"/>
      <c r="D106" s="187">
        <v>72101</v>
      </c>
      <c r="E106" s="234" t="s">
        <v>995</v>
      </c>
      <c r="F106" s="235"/>
      <c r="G106" s="235"/>
      <c r="H106" s="235"/>
      <c r="I106" s="235"/>
      <c r="J106" s="236"/>
      <c r="K106" s="106"/>
      <c r="L106" s="106"/>
      <c r="M106" s="106"/>
      <c r="N106" s="106"/>
      <c r="O106" s="108"/>
      <c r="P106" s="108"/>
      <c r="Q106" s="108"/>
    </row>
    <row r="107" spans="1:17" s="107" customFormat="1">
      <c r="A107" s="233" t="s">
        <v>994</v>
      </c>
      <c r="B107" s="233"/>
      <c r="C107" s="233"/>
      <c r="D107" s="187">
        <v>72104</v>
      </c>
      <c r="E107" s="234" t="s">
        <v>996</v>
      </c>
      <c r="F107" s="235"/>
      <c r="G107" s="235"/>
      <c r="H107" s="235"/>
      <c r="I107" s="235"/>
      <c r="J107" s="236"/>
      <c r="K107" s="106"/>
      <c r="L107" s="106"/>
      <c r="M107" s="106"/>
      <c r="N107" s="106"/>
      <c r="O107" s="108"/>
      <c r="P107" s="108"/>
      <c r="Q107" s="108"/>
    </row>
    <row r="108" spans="1:17" s="107" customFormat="1">
      <c r="A108" s="233" t="s">
        <v>994</v>
      </c>
      <c r="B108" s="233"/>
      <c r="C108" s="233"/>
      <c r="D108" s="187">
        <v>72201</v>
      </c>
      <c r="E108" s="234" t="s">
        <v>881</v>
      </c>
      <c r="F108" s="235"/>
      <c r="G108" s="235"/>
      <c r="H108" s="235"/>
      <c r="I108" s="235"/>
      <c r="J108" s="236"/>
      <c r="K108" s="106"/>
      <c r="L108" s="106"/>
      <c r="M108" s="106"/>
      <c r="N108" s="106"/>
      <c r="O108" s="108"/>
      <c r="P108" s="108"/>
      <c r="Q108" s="108"/>
    </row>
    <row r="109" spans="1:17" s="107" customFormat="1">
      <c r="A109" s="233" t="s">
        <v>994</v>
      </c>
      <c r="B109" s="233"/>
      <c r="C109" s="233"/>
      <c r="D109" s="187">
        <v>72301</v>
      </c>
      <c r="E109" s="234" t="s">
        <v>883</v>
      </c>
      <c r="F109" s="235"/>
      <c r="G109" s="235"/>
      <c r="H109" s="235"/>
      <c r="I109" s="235"/>
      <c r="J109" s="236"/>
      <c r="K109" s="106"/>
      <c r="L109" s="106"/>
      <c r="M109" s="106"/>
      <c r="N109" s="106"/>
      <c r="O109" s="108"/>
      <c r="P109" s="108"/>
      <c r="Q109" s="108"/>
    </row>
    <row r="110" spans="1:17" s="107" customFormat="1">
      <c r="A110" s="233" t="s">
        <v>994</v>
      </c>
      <c r="B110" s="233"/>
      <c r="C110" s="233"/>
      <c r="D110" s="187">
        <v>72401</v>
      </c>
      <c r="E110" s="234" t="s">
        <v>997</v>
      </c>
      <c r="F110" s="235"/>
      <c r="G110" s="235"/>
      <c r="H110" s="235"/>
      <c r="I110" s="235"/>
      <c r="J110" s="236"/>
      <c r="K110" s="106"/>
      <c r="L110" s="106"/>
      <c r="M110" s="106"/>
      <c r="N110" s="106"/>
      <c r="O110" s="108"/>
      <c r="P110" s="108"/>
      <c r="Q110" s="108"/>
    </row>
    <row r="111" spans="1:17" s="107" customFormat="1">
      <c r="A111" s="233" t="s">
        <v>994</v>
      </c>
      <c r="B111" s="233"/>
      <c r="C111" s="233"/>
      <c r="D111" s="187">
        <v>72501</v>
      </c>
      <c r="E111" s="234" t="s">
        <v>998</v>
      </c>
      <c r="F111" s="235"/>
      <c r="G111" s="235"/>
      <c r="H111" s="235"/>
      <c r="I111" s="235"/>
      <c r="J111" s="236"/>
      <c r="K111" s="106"/>
      <c r="L111" s="106"/>
      <c r="M111" s="106"/>
      <c r="N111" s="106"/>
      <c r="O111" s="108"/>
      <c r="P111" s="108"/>
      <c r="Q111" s="108"/>
    </row>
    <row r="112" spans="1:17" s="107" customFormat="1">
      <c r="A112" s="233" t="s">
        <v>994</v>
      </c>
      <c r="B112" s="233"/>
      <c r="C112" s="233"/>
      <c r="D112" s="187">
        <v>72502</v>
      </c>
      <c r="E112" s="234" t="s">
        <v>1745</v>
      </c>
      <c r="F112" s="235"/>
      <c r="G112" s="235"/>
      <c r="H112" s="235"/>
      <c r="I112" s="235"/>
      <c r="J112" s="236"/>
      <c r="K112" s="106"/>
      <c r="L112" s="106"/>
      <c r="M112" s="106"/>
      <c r="N112" s="106"/>
      <c r="O112" s="108"/>
      <c r="P112" s="108"/>
      <c r="Q112" s="108"/>
    </row>
    <row r="113" spans="1:17" s="107" customFormat="1">
      <c r="A113" s="233" t="s">
        <v>994</v>
      </c>
      <c r="B113" s="233"/>
      <c r="C113" s="233"/>
      <c r="D113" s="187">
        <v>72605</v>
      </c>
      <c r="E113" s="234" t="s">
        <v>999</v>
      </c>
      <c r="F113" s="235"/>
      <c r="G113" s="235"/>
      <c r="H113" s="235"/>
      <c r="I113" s="235"/>
      <c r="J113" s="236"/>
      <c r="K113" s="106"/>
      <c r="L113" s="106"/>
      <c r="M113" s="106"/>
      <c r="N113" s="106"/>
      <c r="O113" s="108"/>
      <c r="P113" s="108"/>
      <c r="Q113" s="108"/>
    </row>
    <row r="114" spans="1:17" s="107" customFormat="1">
      <c r="A114" s="233" t="s">
        <v>1000</v>
      </c>
      <c r="B114" s="233"/>
      <c r="C114" s="233"/>
      <c r="D114" s="187">
        <v>73201</v>
      </c>
      <c r="E114" s="234" t="s">
        <v>1001</v>
      </c>
      <c r="F114" s="235"/>
      <c r="G114" s="235"/>
      <c r="H114" s="235"/>
      <c r="I114" s="235"/>
      <c r="J114" s="236"/>
      <c r="K114" s="106"/>
      <c r="L114" s="106"/>
      <c r="M114" s="106"/>
      <c r="N114" s="106"/>
      <c r="O114" s="108"/>
      <c r="P114" s="108"/>
      <c r="Q114" s="108"/>
    </row>
    <row r="115" spans="1:17" s="107" customFormat="1">
      <c r="A115" s="233" t="s">
        <v>1000</v>
      </c>
      <c r="B115" s="233"/>
      <c r="C115" s="233"/>
      <c r="D115" s="187">
        <v>73202</v>
      </c>
      <c r="E115" s="234" t="s">
        <v>886</v>
      </c>
      <c r="F115" s="235"/>
      <c r="G115" s="235"/>
      <c r="H115" s="235"/>
      <c r="I115" s="235"/>
      <c r="J115" s="236"/>
      <c r="K115" s="106"/>
      <c r="L115" s="106"/>
      <c r="M115" s="106"/>
      <c r="N115" s="106"/>
      <c r="O115" s="108"/>
      <c r="P115" s="108"/>
      <c r="Q115" s="108"/>
    </row>
    <row r="116" spans="1:17" s="107" customFormat="1">
      <c r="A116" s="233" t="s">
        <v>1000</v>
      </c>
      <c r="B116" s="233"/>
      <c r="C116" s="233"/>
      <c r="D116" s="187">
        <v>73301</v>
      </c>
      <c r="E116" s="234" t="s">
        <v>888</v>
      </c>
      <c r="F116" s="235"/>
      <c r="G116" s="235"/>
      <c r="H116" s="235"/>
      <c r="I116" s="235"/>
      <c r="J116" s="236"/>
      <c r="K116" s="106"/>
      <c r="L116" s="106"/>
      <c r="M116" s="106"/>
      <c r="N116" s="106"/>
      <c r="O116" s="108"/>
      <c r="P116" s="108"/>
      <c r="Q116" s="108"/>
    </row>
    <row r="117" spans="1:17" s="107" customFormat="1">
      <c r="A117" s="233" t="s">
        <v>1000</v>
      </c>
      <c r="B117" s="233"/>
      <c r="C117" s="233"/>
      <c r="D117" s="187">
        <v>73302</v>
      </c>
      <c r="E117" s="234" t="s">
        <v>1002</v>
      </c>
      <c r="F117" s="235"/>
      <c r="G117" s="235"/>
      <c r="H117" s="235"/>
      <c r="I117" s="235"/>
      <c r="J117" s="236"/>
      <c r="K117" s="106"/>
      <c r="L117" s="106"/>
      <c r="M117" s="106"/>
      <c r="N117" s="106"/>
      <c r="O117" s="108"/>
      <c r="P117" s="108"/>
      <c r="Q117" s="108"/>
    </row>
    <row r="118" spans="1:17" s="107" customFormat="1">
      <c r="A118" s="233" t="s">
        <v>1000</v>
      </c>
      <c r="B118" s="233"/>
      <c r="C118" s="233"/>
      <c r="D118" s="187">
        <v>73501</v>
      </c>
      <c r="E118" s="234" t="s">
        <v>1746</v>
      </c>
      <c r="F118" s="235"/>
      <c r="G118" s="235"/>
      <c r="H118" s="235"/>
      <c r="I118" s="235"/>
      <c r="J118" s="236"/>
      <c r="K118" s="106"/>
      <c r="L118" s="106"/>
      <c r="M118" s="106"/>
      <c r="N118" s="106"/>
      <c r="O118" s="108"/>
      <c r="P118" s="108"/>
      <c r="Q118" s="108"/>
    </row>
    <row r="119" spans="1:17" s="107" customFormat="1" ht="15.75" customHeight="1">
      <c r="A119" s="109"/>
      <c r="B119" s="109"/>
      <c r="C119" s="109"/>
      <c r="D119" s="109"/>
      <c r="E119" s="109"/>
      <c r="F119" s="109"/>
      <c r="G119" s="109"/>
      <c r="H119" s="109"/>
      <c r="I119" s="109"/>
      <c r="J119" s="109"/>
      <c r="K119" s="109"/>
      <c r="L119" s="109"/>
      <c r="M119" s="109"/>
      <c r="N119" s="109"/>
      <c r="O119" s="109"/>
      <c r="P119" s="109"/>
      <c r="Q119" s="109"/>
    </row>
    <row r="120" spans="1:17" s="107" customFormat="1">
      <c r="A120" s="237" t="s">
        <v>594</v>
      </c>
      <c r="B120" s="238"/>
      <c r="C120" s="238"/>
      <c r="D120" s="156"/>
      <c r="E120" s="156"/>
      <c r="F120" s="156"/>
      <c r="G120" s="156"/>
      <c r="H120" s="156"/>
      <c r="I120" s="156"/>
      <c r="J120" s="156"/>
      <c r="K120" s="156"/>
      <c r="L120" s="156"/>
      <c r="M120" s="156"/>
      <c r="N120" s="156"/>
      <c r="O120" s="156"/>
      <c r="P120" s="157"/>
      <c r="Q120" s="109"/>
    </row>
    <row r="121" spans="1:17" s="107" customFormat="1">
      <c r="A121" s="239" t="s">
        <v>26</v>
      </c>
      <c r="B121" s="239"/>
      <c r="C121" s="239"/>
      <c r="D121" s="239"/>
      <c r="E121" s="239" t="s">
        <v>270</v>
      </c>
      <c r="F121" s="239"/>
      <c r="G121" s="239"/>
      <c r="H121" s="239"/>
      <c r="I121" s="239" t="s">
        <v>597</v>
      </c>
      <c r="J121" s="239"/>
      <c r="K121" s="239"/>
      <c r="L121" s="239"/>
      <c r="M121" s="240" t="s">
        <v>126</v>
      </c>
      <c r="N121" s="241"/>
      <c r="O121" s="241"/>
      <c r="P121" s="241"/>
      <c r="Q121" s="109"/>
    </row>
    <row r="122" spans="1:17" s="107" customFormat="1">
      <c r="A122" s="110">
        <v>41102</v>
      </c>
      <c r="B122" s="242" t="s">
        <v>545</v>
      </c>
      <c r="C122" s="242"/>
      <c r="D122" s="242"/>
      <c r="E122" s="110">
        <v>41201</v>
      </c>
      <c r="F122" s="243" t="s">
        <v>552</v>
      </c>
      <c r="G122" s="244"/>
      <c r="H122" s="245"/>
      <c r="I122" s="70">
        <v>41403</v>
      </c>
      <c r="J122" s="246" t="s">
        <v>558</v>
      </c>
      <c r="K122" s="246"/>
      <c r="L122" s="246"/>
      <c r="M122" s="71">
        <v>41502</v>
      </c>
      <c r="N122" s="246" t="s">
        <v>562</v>
      </c>
      <c r="O122" s="246"/>
      <c r="P122" s="246"/>
      <c r="Q122" s="109"/>
    </row>
    <row r="123" spans="1:17" s="107" customFormat="1">
      <c r="A123" s="110">
        <v>41103</v>
      </c>
      <c r="B123" s="242" t="s">
        <v>546</v>
      </c>
      <c r="C123" s="242"/>
      <c r="D123" s="242"/>
      <c r="E123" s="110">
        <v>41203</v>
      </c>
      <c r="F123" s="243" t="s">
        <v>553</v>
      </c>
      <c r="G123" s="244"/>
      <c r="H123" s="245"/>
      <c r="I123" s="70">
        <v>41405</v>
      </c>
      <c r="J123" s="246" t="s">
        <v>559</v>
      </c>
      <c r="K123" s="246"/>
      <c r="L123" s="246"/>
      <c r="M123" s="71">
        <v>41503</v>
      </c>
      <c r="N123" s="246" t="s">
        <v>563</v>
      </c>
      <c r="O123" s="246"/>
      <c r="P123" s="246"/>
      <c r="Q123" s="109"/>
    </row>
    <row r="124" spans="1:17" s="107" customFormat="1" ht="13.5" customHeight="1">
      <c r="A124" s="110">
        <v>41106</v>
      </c>
      <c r="B124" s="242" t="s">
        <v>547</v>
      </c>
      <c r="C124" s="242"/>
      <c r="D124" s="242"/>
      <c r="E124" s="110">
        <v>41204</v>
      </c>
      <c r="F124" s="243" t="s">
        <v>554</v>
      </c>
      <c r="G124" s="244"/>
      <c r="H124" s="245"/>
      <c r="I124" s="70">
        <v>41407</v>
      </c>
      <c r="J124" s="246" t="s">
        <v>560</v>
      </c>
      <c r="K124" s="246"/>
      <c r="L124" s="246"/>
      <c r="M124" s="71">
        <v>41505</v>
      </c>
      <c r="N124" s="246" t="s">
        <v>564</v>
      </c>
      <c r="O124" s="246"/>
      <c r="P124" s="246"/>
      <c r="Q124" s="109"/>
    </row>
    <row r="125" spans="1:17" s="107" customFormat="1">
      <c r="A125" s="110">
        <v>41107</v>
      </c>
      <c r="B125" s="242" t="s">
        <v>548</v>
      </c>
      <c r="C125" s="242"/>
      <c r="D125" s="242"/>
      <c r="E125" s="110">
        <v>41205</v>
      </c>
      <c r="F125" s="243" t="s">
        <v>555</v>
      </c>
      <c r="G125" s="244"/>
      <c r="H125" s="245"/>
      <c r="I125" s="70">
        <v>41408</v>
      </c>
      <c r="J125" s="246" t="s">
        <v>581</v>
      </c>
      <c r="K125" s="246"/>
      <c r="L125" s="246"/>
      <c r="M125" s="71">
        <v>41506</v>
      </c>
      <c r="N125" s="246" t="s">
        <v>565</v>
      </c>
      <c r="O125" s="246"/>
      <c r="P125" s="246"/>
      <c r="Q125" s="109"/>
    </row>
    <row r="126" spans="1:17" s="107" customFormat="1">
      <c r="A126" s="110">
        <v>41109</v>
      </c>
      <c r="B126" s="242" t="s">
        <v>549</v>
      </c>
      <c r="C126" s="242"/>
      <c r="D126" s="242"/>
      <c r="E126" s="239" t="s">
        <v>212</v>
      </c>
      <c r="F126" s="239"/>
      <c r="G126" s="239"/>
      <c r="H126" s="239"/>
      <c r="I126" s="70">
        <v>41409</v>
      </c>
      <c r="J126" s="246" t="s">
        <v>561</v>
      </c>
      <c r="K126" s="246"/>
      <c r="L126" s="246"/>
      <c r="M126" s="71">
        <v>41512</v>
      </c>
      <c r="N126" s="246" t="s">
        <v>566</v>
      </c>
      <c r="O126" s="246"/>
      <c r="P126" s="246"/>
      <c r="Q126" s="109"/>
    </row>
    <row r="127" spans="1:17" s="107" customFormat="1">
      <c r="A127" s="110">
        <v>41110</v>
      </c>
      <c r="B127" s="242" t="s">
        <v>578</v>
      </c>
      <c r="C127" s="242"/>
      <c r="D127" s="242"/>
      <c r="E127" s="110">
        <v>41302</v>
      </c>
      <c r="F127" s="247" t="s">
        <v>556</v>
      </c>
      <c r="G127" s="248"/>
      <c r="H127" s="249"/>
      <c r="I127" s="70">
        <v>41410</v>
      </c>
      <c r="J127" s="246" t="s">
        <v>582</v>
      </c>
      <c r="K127" s="246"/>
      <c r="L127" s="246"/>
      <c r="M127" s="71">
        <v>41514</v>
      </c>
      <c r="N127" s="246" t="s">
        <v>567</v>
      </c>
      <c r="O127" s="246"/>
      <c r="P127" s="246"/>
      <c r="Q127" s="109"/>
    </row>
    <row r="128" spans="1:17" s="107" customFormat="1">
      <c r="A128" s="110">
        <v>41112</v>
      </c>
      <c r="B128" s="242" t="s">
        <v>550</v>
      </c>
      <c r="C128" s="242"/>
      <c r="D128" s="242"/>
      <c r="E128" s="110">
        <v>41303</v>
      </c>
      <c r="F128" s="247" t="s">
        <v>557</v>
      </c>
      <c r="G128" s="248"/>
      <c r="H128" s="249"/>
      <c r="I128" s="70">
        <v>41411</v>
      </c>
      <c r="J128" s="246" t="s">
        <v>583</v>
      </c>
      <c r="K128" s="246"/>
      <c r="L128" s="246"/>
      <c r="M128" s="71">
        <v>41516</v>
      </c>
      <c r="N128" s="246" t="s">
        <v>568</v>
      </c>
      <c r="O128" s="246"/>
      <c r="P128" s="246"/>
      <c r="Q128" s="109"/>
    </row>
    <row r="129" spans="1:17" s="107" customFormat="1">
      <c r="A129" s="110" t="s">
        <v>538</v>
      </c>
      <c r="B129" s="242" t="s">
        <v>551</v>
      </c>
      <c r="C129" s="242"/>
      <c r="D129" s="242"/>
      <c r="E129" s="110">
        <v>41304</v>
      </c>
      <c r="F129" s="247" t="s">
        <v>579</v>
      </c>
      <c r="G129" s="248"/>
      <c r="H129" s="249"/>
      <c r="I129" s="70">
        <v>41412</v>
      </c>
      <c r="J129" s="246" t="s">
        <v>584</v>
      </c>
      <c r="K129" s="246"/>
      <c r="L129" s="246"/>
      <c r="M129" s="71">
        <v>41517</v>
      </c>
      <c r="N129" s="246" t="s">
        <v>587</v>
      </c>
      <c r="O129" s="246"/>
      <c r="P129" s="246"/>
      <c r="Q129" s="109"/>
    </row>
    <row r="130" spans="1:17" s="107" customFormat="1">
      <c r="A130" s="239" t="s">
        <v>596</v>
      </c>
      <c r="B130" s="239"/>
      <c r="C130" s="239"/>
      <c r="D130" s="227"/>
      <c r="E130" s="110">
        <v>41307</v>
      </c>
      <c r="F130" s="242" t="s">
        <v>580</v>
      </c>
      <c r="G130" s="242"/>
      <c r="H130" s="242"/>
      <c r="I130" s="70">
        <v>41413</v>
      </c>
      <c r="J130" s="246" t="s">
        <v>585</v>
      </c>
      <c r="K130" s="246"/>
      <c r="L130" s="246"/>
      <c r="M130" s="70">
        <v>41518</v>
      </c>
      <c r="N130" s="246" t="s">
        <v>588</v>
      </c>
      <c r="O130" s="246"/>
      <c r="P130" s="246"/>
      <c r="Q130" s="109"/>
    </row>
    <row r="131" spans="1:17" s="107" customFormat="1">
      <c r="A131" s="111" t="s">
        <v>539</v>
      </c>
      <c r="B131" s="250" t="s">
        <v>569</v>
      </c>
      <c r="C131" s="250"/>
      <c r="D131" s="250"/>
      <c r="E131" s="112"/>
      <c r="F131" s="251"/>
      <c r="G131" s="251"/>
      <c r="H131" s="252"/>
      <c r="I131" s="71">
        <v>41414</v>
      </c>
      <c r="J131" s="246" t="s">
        <v>586</v>
      </c>
      <c r="K131" s="246"/>
      <c r="L131" s="246"/>
      <c r="M131" s="70">
        <v>41519</v>
      </c>
      <c r="N131" s="246" t="s">
        <v>589</v>
      </c>
      <c r="O131" s="246"/>
      <c r="P131" s="246"/>
      <c r="Q131" s="109"/>
    </row>
    <row r="132" spans="1:17" s="107" customFormat="1">
      <c r="A132" s="111" t="s">
        <v>540</v>
      </c>
      <c r="B132" s="250" t="s">
        <v>570</v>
      </c>
      <c r="C132" s="250"/>
      <c r="D132" s="250"/>
      <c r="E132" s="109"/>
      <c r="F132" s="109"/>
      <c r="G132" s="109"/>
      <c r="H132" s="109"/>
      <c r="I132" s="71">
        <v>41415</v>
      </c>
      <c r="J132" s="246" t="s">
        <v>1003</v>
      </c>
      <c r="K132" s="246"/>
      <c r="L132" s="246"/>
      <c r="M132" s="70">
        <v>41520</v>
      </c>
      <c r="N132" s="246" t="s">
        <v>590</v>
      </c>
      <c r="O132" s="246"/>
      <c r="P132" s="246"/>
      <c r="Q132" s="109"/>
    </row>
    <row r="133" spans="1:17" s="107" customFormat="1">
      <c r="A133" s="111" t="s">
        <v>541</v>
      </c>
      <c r="B133" s="250" t="s">
        <v>571</v>
      </c>
      <c r="C133" s="250"/>
      <c r="D133" s="250"/>
      <c r="E133" s="109"/>
      <c r="F133" s="109"/>
      <c r="G133" s="109"/>
      <c r="H133" s="109"/>
      <c r="I133" s="72"/>
      <c r="J133" s="72"/>
      <c r="K133" s="72"/>
      <c r="L133" s="72"/>
      <c r="M133" s="109"/>
    </row>
    <row r="134" spans="1:17" s="107" customFormat="1">
      <c r="A134" s="111" t="s">
        <v>542</v>
      </c>
      <c r="B134" s="250" t="s">
        <v>572</v>
      </c>
      <c r="C134" s="250"/>
      <c r="D134" s="250"/>
      <c r="E134" s="109"/>
      <c r="F134" s="109"/>
      <c r="G134" s="109"/>
      <c r="H134" s="109"/>
      <c r="I134" s="72"/>
      <c r="J134" s="72"/>
      <c r="K134" s="72"/>
      <c r="L134" s="72"/>
      <c r="M134" s="109"/>
    </row>
    <row r="135" spans="1:17" s="107" customFormat="1">
      <c r="A135" s="111" t="s">
        <v>543</v>
      </c>
      <c r="B135" s="250" t="s">
        <v>591</v>
      </c>
      <c r="C135" s="250"/>
      <c r="D135" s="250"/>
      <c r="E135" s="109"/>
      <c r="F135" s="109"/>
      <c r="G135" s="109"/>
      <c r="H135" s="109"/>
      <c r="I135" s="72"/>
      <c r="J135" s="72"/>
      <c r="K135" s="72"/>
      <c r="L135" s="72"/>
      <c r="M135" s="109"/>
    </row>
    <row r="136" spans="1:17" s="107" customFormat="1">
      <c r="A136" s="111" t="s">
        <v>544</v>
      </c>
      <c r="B136" s="250" t="s">
        <v>592</v>
      </c>
      <c r="C136" s="250"/>
      <c r="D136" s="250"/>
      <c r="E136" s="109"/>
      <c r="F136" s="109"/>
      <c r="G136" s="109"/>
      <c r="H136" s="109"/>
      <c r="I136" s="72"/>
      <c r="J136" s="72"/>
      <c r="K136" s="72"/>
      <c r="L136" s="72"/>
      <c r="M136" s="109"/>
      <c r="N136" s="109"/>
      <c r="O136" s="109"/>
      <c r="P136" s="109"/>
      <c r="Q136" s="109"/>
    </row>
    <row r="137" spans="1:17" s="107" customFormat="1">
      <c r="A137" s="109"/>
      <c r="B137" s="109"/>
      <c r="C137" s="109"/>
      <c r="D137" s="109"/>
      <c r="E137" s="72"/>
      <c r="F137" s="72"/>
      <c r="G137" s="72"/>
      <c r="H137" s="72"/>
      <c r="I137" s="109"/>
      <c r="J137" s="109"/>
      <c r="K137" s="109"/>
      <c r="L137" s="109"/>
      <c r="M137" s="109"/>
    </row>
    <row r="138" spans="1:17" s="107" customFormat="1">
      <c r="A138" s="109"/>
      <c r="B138" s="109"/>
      <c r="C138" s="109"/>
      <c r="D138" s="109"/>
      <c r="E138" s="109"/>
      <c r="F138" s="109"/>
      <c r="G138" s="109"/>
      <c r="H138" s="109"/>
      <c r="I138" s="72"/>
      <c r="J138" s="72"/>
      <c r="K138" s="72"/>
      <c r="L138" s="72"/>
      <c r="M138" s="109"/>
      <c r="N138" s="109"/>
      <c r="O138" s="109"/>
      <c r="P138" s="109"/>
      <c r="Q138" s="109"/>
    </row>
    <row r="139" spans="1:17" s="107" customFormat="1">
      <c r="A139" s="109"/>
      <c r="B139" s="109"/>
      <c r="C139" s="109"/>
      <c r="D139" s="109"/>
      <c r="E139" s="72"/>
      <c r="F139" s="72"/>
      <c r="G139" s="72"/>
      <c r="H139" s="109"/>
      <c r="I139" s="72"/>
      <c r="J139" s="72"/>
      <c r="K139" s="72"/>
      <c r="L139" s="72"/>
      <c r="M139" s="109"/>
      <c r="N139" s="109"/>
      <c r="O139" s="109"/>
      <c r="P139" s="109"/>
      <c r="Q139" s="109"/>
    </row>
    <row r="140" spans="1:17" s="190" customFormat="1">
      <c r="A140" s="253" t="s">
        <v>1004</v>
      </c>
      <c r="B140" s="254"/>
      <c r="C140" s="254"/>
      <c r="D140" s="254"/>
      <c r="E140" s="254"/>
      <c r="F140" s="254"/>
      <c r="G140" s="254"/>
      <c r="H140" s="188"/>
      <c r="I140" s="188"/>
      <c r="J140" s="188"/>
      <c r="K140" s="188"/>
      <c r="L140" s="188"/>
      <c r="M140" s="188"/>
      <c r="N140" s="188"/>
      <c r="O140" s="188"/>
      <c r="P140" s="188"/>
      <c r="Q140" s="189"/>
    </row>
    <row r="141" spans="1:17" s="190" customFormat="1">
      <c r="A141" s="218" t="s">
        <v>1005</v>
      </c>
      <c r="B141" s="219"/>
      <c r="C141" s="219"/>
      <c r="D141" s="220"/>
      <c r="E141" s="218" t="s">
        <v>1006</v>
      </c>
      <c r="F141" s="219"/>
      <c r="G141" s="219"/>
      <c r="H141" s="220"/>
      <c r="I141" s="218" t="s">
        <v>1007</v>
      </c>
      <c r="J141" s="219"/>
      <c r="K141" s="219"/>
      <c r="L141" s="220"/>
      <c r="M141" s="227" t="s">
        <v>1008</v>
      </c>
      <c r="N141" s="228"/>
      <c r="O141" s="228"/>
      <c r="P141" s="229"/>
    </row>
    <row r="142" spans="1:17" s="190" customFormat="1">
      <c r="A142" s="170">
        <v>31102</v>
      </c>
      <c r="B142" s="221" t="s">
        <v>491</v>
      </c>
      <c r="C142" s="222"/>
      <c r="D142" s="223"/>
      <c r="E142" s="111">
        <v>31202</v>
      </c>
      <c r="F142" s="224" t="s">
        <v>498</v>
      </c>
      <c r="G142" s="225"/>
      <c r="H142" s="226"/>
      <c r="I142" s="191">
        <v>31401</v>
      </c>
      <c r="J142" s="221" t="s">
        <v>508</v>
      </c>
      <c r="K142" s="222"/>
      <c r="L142" s="223"/>
      <c r="M142" s="191">
        <v>32103</v>
      </c>
      <c r="N142" s="221" t="s">
        <v>517</v>
      </c>
      <c r="O142" s="222"/>
      <c r="P142" s="223"/>
      <c r="Q142" s="189"/>
    </row>
    <row r="143" spans="1:17" s="190" customFormat="1">
      <c r="A143" s="111">
        <v>31103</v>
      </c>
      <c r="B143" s="221" t="s">
        <v>492</v>
      </c>
      <c r="C143" s="222"/>
      <c r="D143" s="223"/>
      <c r="E143" s="111">
        <v>31203</v>
      </c>
      <c r="F143" s="224" t="s">
        <v>499</v>
      </c>
      <c r="G143" s="225"/>
      <c r="H143" s="226"/>
      <c r="I143" s="191">
        <v>31402</v>
      </c>
      <c r="J143" s="221" t="s">
        <v>509</v>
      </c>
      <c r="K143" s="222"/>
      <c r="L143" s="223"/>
      <c r="M143" s="191">
        <v>32105</v>
      </c>
      <c r="N143" s="221" t="s">
        <v>518</v>
      </c>
      <c r="O143" s="222"/>
      <c r="P143" s="223"/>
      <c r="Q143" s="189"/>
    </row>
    <row r="144" spans="1:17" s="190" customFormat="1">
      <c r="A144" s="111">
        <v>31104</v>
      </c>
      <c r="B144" s="221" t="s">
        <v>493</v>
      </c>
      <c r="C144" s="222"/>
      <c r="D144" s="223"/>
      <c r="E144" s="111">
        <v>31204</v>
      </c>
      <c r="F144" s="224" t="s">
        <v>1009</v>
      </c>
      <c r="G144" s="225"/>
      <c r="H144" s="226"/>
      <c r="I144" s="191">
        <v>31403</v>
      </c>
      <c r="J144" s="221" t="s">
        <v>510</v>
      </c>
      <c r="K144" s="222"/>
      <c r="L144" s="223"/>
      <c r="M144" s="191">
        <v>32109</v>
      </c>
      <c r="N144" s="221" t="s">
        <v>1010</v>
      </c>
      <c r="O144" s="222"/>
      <c r="P144" s="223"/>
      <c r="Q144" s="189"/>
    </row>
    <row r="145" spans="1:17" s="190" customFormat="1">
      <c r="A145" s="111">
        <v>31105</v>
      </c>
      <c r="B145" s="221" t="s">
        <v>1011</v>
      </c>
      <c r="C145" s="222"/>
      <c r="D145" s="223"/>
      <c r="E145" s="111">
        <v>31205</v>
      </c>
      <c r="F145" s="224" t="s">
        <v>1012</v>
      </c>
      <c r="G145" s="225"/>
      <c r="H145" s="226"/>
      <c r="I145" s="191">
        <v>31404</v>
      </c>
      <c r="J145" s="221" t="s">
        <v>1013</v>
      </c>
      <c r="K145" s="222"/>
      <c r="L145" s="223"/>
      <c r="M145" s="191">
        <v>32112</v>
      </c>
      <c r="N145" s="221" t="s">
        <v>1014</v>
      </c>
      <c r="O145" s="222"/>
      <c r="P145" s="223"/>
      <c r="Q145" s="189"/>
    </row>
    <row r="146" spans="1:17" s="190" customFormat="1">
      <c r="A146" s="111">
        <v>31106</v>
      </c>
      <c r="B146" s="221" t="s">
        <v>494</v>
      </c>
      <c r="C146" s="222"/>
      <c r="D146" s="223"/>
      <c r="E146" s="111">
        <v>31206</v>
      </c>
      <c r="F146" s="224" t="s">
        <v>1015</v>
      </c>
      <c r="G146" s="225"/>
      <c r="H146" s="226"/>
      <c r="I146" s="191">
        <v>31405</v>
      </c>
      <c r="J146" s="221" t="s">
        <v>1016</v>
      </c>
      <c r="K146" s="222"/>
      <c r="L146" s="223"/>
      <c r="M146" s="191">
        <v>32203</v>
      </c>
      <c r="N146" s="221" t="s">
        <v>519</v>
      </c>
      <c r="O146" s="222"/>
      <c r="P146" s="223"/>
      <c r="Q146" s="189"/>
    </row>
    <row r="147" spans="1:17" s="190" customFormat="1">
      <c r="A147" s="111">
        <v>31107</v>
      </c>
      <c r="B147" s="221" t="s">
        <v>1017</v>
      </c>
      <c r="C147" s="222"/>
      <c r="D147" s="223"/>
      <c r="E147" s="111">
        <v>31207</v>
      </c>
      <c r="F147" s="224" t="s">
        <v>1018</v>
      </c>
      <c r="G147" s="225"/>
      <c r="H147" s="226"/>
      <c r="I147" s="191">
        <v>31407</v>
      </c>
      <c r="J147" s="221" t="s">
        <v>1019</v>
      </c>
      <c r="K147" s="222"/>
      <c r="L147" s="223"/>
      <c r="M147" s="192">
        <v>32205</v>
      </c>
      <c r="N147" s="221" t="s">
        <v>520</v>
      </c>
      <c r="O147" s="222"/>
      <c r="P147" s="223"/>
      <c r="Q147" s="189"/>
    </row>
    <row r="148" spans="1:17" s="190" customFormat="1">
      <c r="A148" s="111">
        <v>31108</v>
      </c>
      <c r="B148" s="221" t="s">
        <v>1020</v>
      </c>
      <c r="C148" s="222"/>
      <c r="D148" s="223"/>
      <c r="E148" s="111">
        <v>31208</v>
      </c>
      <c r="F148" s="224" t="s">
        <v>1021</v>
      </c>
      <c r="G148" s="225"/>
      <c r="H148" s="226"/>
      <c r="I148" s="191">
        <v>31408</v>
      </c>
      <c r="J148" s="221" t="s">
        <v>1022</v>
      </c>
      <c r="K148" s="222"/>
      <c r="L148" s="223"/>
      <c r="M148" s="192">
        <v>32208</v>
      </c>
      <c r="N148" s="221" t="s">
        <v>1023</v>
      </c>
      <c r="O148" s="222"/>
      <c r="P148" s="223"/>
      <c r="Q148" s="189"/>
    </row>
    <row r="149" spans="1:17" s="190" customFormat="1">
      <c r="A149" s="111">
        <v>31109</v>
      </c>
      <c r="B149" s="221" t="s">
        <v>1024</v>
      </c>
      <c r="C149" s="222"/>
      <c r="D149" s="223"/>
      <c r="E149" s="111">
        <v>31209</v>
      </c>
      <c r="F149" s="224" t="s">
        <v>1025</v>
      </c>
      <c r="G149" s="225"/>
      <c r="H149" s="226"/>
      <c r="I149" s="191">
        <v>31409</v>
      </c>
      <c r="J149" s="221" t="s">
        <v>1026</v>
      </c>
      <c r="K149" s="222"/>
      <c r="L149" s="223"/>
      <c r="M149" s="192">
        <v>32306</v>
      </c>
      <c r="N149" s="221" t="s">
        <v>1027</v>
      </c>
      <c r="O149" s="222"/>
      <c r="P149" s="223"/>
      <c r="Q149" s="189"/>
    </row>
    <row r="150" spans="1:17" s="190" customFormat="1">
      <c r="A150" s="111">
        <v>31110</v>
      </c>
      <c r="B150" s="221" t="s">
        <v>1028</v>
      </c>
      <c r="C150" s="222"/>
      <c r="D150" s="223"/>
      <c r="E150" s="111">
        <v>31210</v>
      </c>
      <c r="F150" s="224" t="s">
        <v>500</v>
      </c>
      <c r="G150" s="225"/>
      <c r="H150" s="226"/>
      <c r="I150" s="191">
        <v>31410</v>
      </c>
      <c r="J150" s="221" t="s">
        <v>1029</v>
      </c>
      <c r="K150" s="222"/>
      <c r="L150" s="223"/>
      <c r="M150" s="192">
        <v>32402</v>
      </c>
      <c r="N150" s="221" t="s">
        <v>521</v>
      </c>
      <c r="O150" s="222"/>
      <c r="P150" s="223"/>
      <c r="Q150" s="189"/>
    </row>
    <row r="151" spans="1:17" s="190" customFormat="1">
      <c r="A151" s="111">
        <v>31111</v>
      </c>
      <c r="B151" s="221" t="s">
        <v>1030</v>
      </c>
      <c r="C151" s="222"/>
      <c r="D151" s="223"/>
      <c r="E151" s="111">
        <v>31211</v>
      </c>
      <c r="F151" s="224" t="s">
        <v>501</v>
      </c>
      <c r="G151" s="225"/>
      <c r="H151" s="226"/>
      <c r="I151" s="191">
        <v>31411</v>
      </c>
      <c r="J151" s="221" t="s">
        <v>511</v>
      </c>
      <c r="K151" s="222"/>
      <c r="L151" s="223"/>
      <c r="M151" s="192">
        <v>32502</v>
      </c>
      <c r="N151" s="221" t="s">
        <v>522</v>
      </c>
      <c r="O151" s="222"/>
      <c r="P151" s="223"/>
      <c r="Q151" s="189"/>
    </row>
    <row r="152" spans="1:17" s="190" customFormat="1">
      <c r="A152" s="111">
        <v>31112</v>
      </c>
      <c r="B152" s="221" t="s">
        <v>1031</v>
      </c>
      <c r="C152" s="222"/>
      <c r="D152" s="223"/>
      <c r="E152" s="111">
        <v>31212</v>
      </c>
      <c r="F152" s="224" t="s">
        <v>502</v>
      </c>
      <c r="G152" s="225"/>
      <c r="H152" s="226"/>
      <c r="I152" s="191">
        <v>31412</v>
      </c>
      <c r="J152" s="221" t="s">
        <v>1032</v>
      </c>
      <c r="K152" s="222"/>
      <c r="L152" s="223"/>
      <c r="M152" s="191">
        <v>32504</v>
      </c>
      <c r="N152" s="221" t="s">
        <v>1033</v>
      </c>
      <c r="O152" s="222"/>
      <c r="P152" s="223"/>
      <c r="Q152" s="189"/>
    </row>
    <row r="153" spans="1:17" s="190" customFormat="1">
      <c r="A153" s="111">
        <v>31113</v>
      </c>
      <c r="B153" s="221" t="s">
        <v>1034</v>
      </c>
      <c r="C153" s="222"/>
      <c r="D153" s="223"/>
      <c r="E153" s="111">
        <v>31214</v>
      </c>
      <c r="F153" s="224" t="s">
        <v>1035</v>
      </c>
      <c r="G153" s="225"/>
      <c r="H153" s="226"/>
      <c r="I153" s="191">
        <v>31413</v>
      </c>
      <c r="J153" s="221" t="s">
        <v>1036</v>
      </c>
      <c r="K153" s="222"/>
      <c r="L153" s="223"/>
      <c r="M153" s="191">
        <v>32505</v>
      </c>
      <c r="N153" s="221" t="s">
        <v>523</v>
      </c>
      <c r="O153" s="222"/>
      <c r="P153" s="223"/>
      <c r="Q153" s="189"/>
    </row>
    <row r="154" spans="1:17" s="190" customFormat="1">
      <c r="A154" s="111">
        <v>31114</v>
      </c>
      <c r="B154" s="221" t="s">
        <v>1037</v>
      </c>
      <c r="C154" s="222"/>
      <c r="D154" s="223"/>
      <c r="E154" s="111">
        <v>31215</v>
      </c>
      <c r="F154" s="224" t="s">
        <v>1038</v>
      </c>
      <c r="G154" s="225"/>
      <c r="H154" s="226"/>
      <c r="I154" s="191">
        <v>31414</v>
      </c>
      <c r="J154" s="221" t="s">
        <v>1039</v>
      </c>
      <c r="K154" s="222"/>
      <c r="L154" s="223"/>
      <c r="M154" s="191">
        <v>32506</v>
      </c>
      <c r="N154" s="221" t="s">
        <v>1040</v>
      </c>
      <c r="O154" s="222"/>
      <c r="P154" s="223"/>
      <c r="Q154" s="189"/>
    </row>
    <row r="155" spans="1:17" s="190" customFormat="1">
      <c r="A155" s="111">
        <v>31115</v>
      </c>
      <c r="B155" s="221" t="s">
        <v>1041</v>
      </c>
      <c r="C155" s="222"/>
      <c r="D155" s="223"/>
      <c r="E155" s="111">
        <v>31216</v>
      </c>
      <c r="F155" s="224" t="s">
        <v>678</v>
      </c>
      <c r="G155" s="225"/>
      <c r="H155" s="226"/>
      <c r="I155" s="191">
        <v>31415</v>
      </c>
      <c r="J155" s="221" t="s">
        <v>1042</v>
      </c>
      <c r="K155" s="222"/>
      <c r="L155" s="223"/>
      <c r="M155" s="191">
        <v>32507</v>
      </c>
      <c r="N155" s="221" t="s">
        <v>1043</v>
      </c>
      <c r="O155" s="222"/>
      <c r="P155" s="223"/>
      <c r="Q155" s="189"/>
    </row>
    <row r="156" spans="1:17" s="190" customFormat="1">
      <c r="A156" s="111">
        <v>31116</v>
      </c>
      <c r="B156" s="221" t="s">
        <v>495</v>
      </c>
      <c r="C156" s="222"/>
      <c r="D156" s="223"/>
      <c r="E156" s="111">
        <v>31218</v>
      </c>
      <c r="F156" s="224" t="s">
        <v>1044</v>
      </c>
      <c r="G156" s="225"/>
      <c r="H156" s="226"/>
      <c r="I156" s="191">
        <v>31416</v>
      </c>
      <c r="J156" s="221" t="s">
        <v>1045</v>
      </c>
      <c r="K156" s="222"/>
      <c r="L156" s="223"/>
      <c r="M156" s="191">
        <v>32603</v>
      </c>
      <c r="N156" s="221" t="s">
        <v>1046</v>
      </c>
      <c r="O156" s="222"/>
      <c r="P156" s="223"/>
      <c r="Q156" s="189"/>
    </row>
    <row r="157" spans="1:17" s="190" customFormat="1">
      <c r="A157" s="111">
        <v>31117</v>
      </c>
      <c r="B157" s="221" t="s">
        <v>1047</v>
      </c>
      <c r="C157" s="222"/>
      <c r="D157" s="223"/>
      <c r="E157" s="193">
        <v>31220</v>
      </c>
      <c r="F157" s="224" t="s">
        <v>1048</v>
      </c>
      <c r="G157" s="225"/>
      <c r="H157" s="226"/>
      <c r="I157" s="191">
        <v>31417</v>
      </c>
      <c r="J157" s="221" t="s">
        <v>1049</v>
      </c>
      <c r="K157" s="222"/>
      <c r="L157" s="222"/>
      <c r="M157" s="255"/>
      <c r="N157" s="255"/>
      <c r="O157" s="255"/>
      <c r="P157" s="255"/>
      <c r="Q157" s="189"/>
    </row>
    <row r="158" spans="1:17" s="190" customFormat="1">
      <c r="A158" s="111">
        <v>31118</v>
      </c>
      <c r="B158" s="221" t="s">
        <v>1050</v>
      </c>
      <c r="C158" s="222"/>
      <c r="D158" s="223"/>
      <c r="E158" s="193">
        <v>31221</v>
      </c>
      <c r="F158" s="224" t="s">
        <v>1051</v>
      </c>
      <c r="G158" s="225"/>
      <c r="H158" s="226"/>
      <c r="I158" s="191">
        <v>31418</v>
      </c>
      <c r="J158" s="221" t="s">
        <v>1052</v>
      </c>
      <c r="K158" s="222"/>
      <c r="L158" s="222"/>
      <c r="M158" s="194"/>
      <c r="N158" s="256"/>
      <c r="O158" s="256"/>
      <c r="P158" s="256"/>
      <c r="Q158" s="189"/>
    </row>
    <row r="159" spans="1:17" s="190" customFormat="1">
      <c r="A159" s="111">
        <v>31119</v>
      </c>
      <c r="B159" s="221" t="s">
        <v>1053</v>
      </c>
      <c r="C159" s="222"/>
      <c r="D159" s="223"/>
      <c r="E159" s="227" t="s">
        <v>1054</v>
      </c>
      <c r="F159" s="228"/>
      <c r="G159" s="228"/>
      <c r="H159" s="229"/>
      <c r="I159" s="191">
        <v>31419</v>
      </c>
      <c r="J159" s="221" t="s">
        <v>1055</v>
      </c>
      <c r="K159" s="222"/>
      <c r="L159" s="222"/>
      <c r="M159" s="194"/>
      <c r="N159" s="256"/>
      <c r="O159" s="256"/>
      <c r="P159" s="256"/>
      <c r="Q159" s="189"/>
    </row>
    <row r="160" spans="1:17" s="190" customFormat="1">
      <c r="A160" s="111">
        <v>31120</v>
      </c>
      <c r="B160" s="221" t="s">
        <v>1056</v>
      </c>
      <c r="C160" s="222"/>
      <c r="D160" s="223"/>
      <c r="E160" s="111">
        <v>31301</v>
      </c>
      <c r="F160" s="221" t="s">
        <v>503</v>
      </c>
      <c r="G160" s="222"/>
      <c r="H160" s="223"/>
      <c r="I160" s="191">
        <v>31420</v>
      </c>
      <c r="J160" s="221" t="s">
        <v>1057</v>
      </c>
      <c r="K160" s="222"/>
      <c r="L160" s="222"/>
      <c r="M160" s="194"/>
      <c r="N160" s="256"/>
      <c r="O160" s="256"/>
      <c r="P160" s="256"/>
      <c r="Q160" s="189"/>
    </row>
    <row r="161" spans="1:17" s="190" customFormat="1">
      <c r="A161" s="111">
        <v>31121</v>
      </c>
      <c r="B161" s="221" t="s">
        <v>1058</v>
      </c>
      <c r="C161" s="222"/>
      <c r="D161" s="223"/>
      <c r="E161" s="111">
        <v>31302</v>
      </c>
      <c r="F161" s="221" t="s">
        <v>504</v>
      </c>
      <c r="G161" s="222"/>
      <c r="H161" s="223"/>
      <c r="I161" s="191">
        <v>31421</v>
      </c>
      <c r="J161" s="221" t="s">
        <v>1059</v>
      </c>
      <c r="K161" s="222"/>
      <c r="L161" s="222"/>
      <c r="M161" s="194"/>
      <c r="N161" s="256"/>
      <c r="O161" s="256"/>
      <c r="P161" s="256"/>
      <c r="Q161" s="189"/>
    </row>
    <row r="162" spans="1:17" s="190" customFormat="1">
      <c r="A162" s="111">
        <v>31122</v>
      </c>
      <c r="B162" s="221" t="s">
        <v>1060</v>
      </c>
      <c r="C162" s="222"/>
      <c r="D162" s="223"/>
      <c r="E162" s="111">
        <v>31303</v>
      </c>
      <c r="F162" s="221" t="s">
        <v>1061</v>
      </c>
      <c r="G162" s="222"/>
      <c r="H162" s="223"/>
      <c r="I162" s="227" t="s">
        <v>1062</v>
      </c>
      <c r="J162" s="228"/>
      <c r="K162" s="228"/>
      <c r="L162" s="228"/>
      <c r="M162" s="237" t="s">
        <v>595</v>
      </c>
      <c r="N162" s="238"/>
      <c r="O162" s="238"/>
      <c r="P162" s="257"/>
      <c r="Q162" s="189"/>
    </row>
    <row r="163" spans="1:17" s="190" customFormat="1">
      <c r="A163" s="111">
        <v>31123</v>
      </c>
      <c r="B163" s="221" t="s">
        <v>1063</v>
      </c>
      <c r="C163" s="222"/>
      <c r="D163" s="223"/>
      <c r="E163" s="111">
        <v>31304</v>
      </c>
      <c r="F163" s="221" t="s">
        <v>1064</v>
      </c>
      <c r="G163" s="222"/>
      <c r="H163" s="223"/>
      <c r="I163" s="191">
        <v>31501</v>
      </c>
      <c r="J163" s="221" t="s">
        <v>512</v>
      </c>
      <c r="K163" s="222"/>
      <c r="L163" s="222"/>
      <c r="M163" s="110">
        <v>33101</v>
      </c>
      <c r="N163" s="258" t="s">
        <v>1065</v>
      </c>
      <c r="O163" s="259"/>
      <c r="P163" s="260"/>
      <c r="Q163" s="189"/>
    </row>
    <row r="164" spans="1:17" s="190" customFormat="1">
      <c r="A164" s="111">
        <v>31124</v>
      </c>
      <c r="B164" s="221" t="s">
        <v>1066</v>
      </c>
      <c r="C164" s="222"/>
      <c r="D164" s="223"/>
      <c r="E164" s="111">
        <v>31305</v>
      </c>
      <c r="F164" s="221" t="s">
        <v>1067</v>
      </c>
      <c r="G164" s="222"/>
      <c r="H164" s="223"/>
      <c r="I164" s="191">
        <v>31503</v>
      </c>
      <c r="J164" s="221" t="s">
        <v>1068</v>
      </c>
      <c r="K164" s="222"/>
      <c r="L164" s="222"/>
      <c r="M164" s="110">
        <v>33102</v>
      </c>
      <c r="N164" s="258" t="s">
        <v>573</v>
      </c>
      <c r="O164" s="259"/>
      <c r="P164" s="260"/>
      <c r="Q164" s="189"/>
    </row>
    <row r="165" spans="1:17" s="190" customFormat="1">
      <c r="A165" s="111">
        <v>31125</v>
      </c>
      <c r="B165" s="221" t="s">
        <v>1069</v>
      </c>
      <c r="C165" s="222"/>
      <c r="D165" s="223"/>
      <c r="E165" s="111">
        <v>31306</v>
      </c>
      <c r="F165" s="221" t="s">
        <v>1070</v>
      </c>
      <c r="G165" s="222"/>
      <c r="H165" s="223"/>
      <c r="I165" s="191">
        <v>31504</v>
      </c>
      <c r="J165" s="221" t="s">
        <v>1071</v>
      </c>
      <c r="K165" s="222"/>
      <c r="L165" s="222"/>
      <c r="M165" s="110">
        <v>33103</v>
      </c>
      <c r="N165" s="258" t="s">
        <v>574</v>
      </c>
      <c r="O165" s="259"/>
      <c r="P165" s="260"/>
      <c r="Q165" s="189"/>
    </row>
    <row r="166" spans="1:17" s="190" customFormat="1">
      <c r="A166" s="111">
        <v>31126</v>
      </c>
      <c r="B166" s="221" t="s">
        <v>496</v>
      </c>
      <c r="C166" s="222"/>
      <c r="D166" s="223"/>
      <c r="E166" s="111">
        <v>31307</v>
      </c>
      <c r="F166" s="221" t="s">
        <v>505</v>
      </c>
      <c r="G166" s="222"/>
      <c r="H166" s="223"/>
      <c r="I166" s="191">
        <v>31505</v>
      </c>
      <c r="J166" s="221" t="s">
        <v>513</v>
      </c>
      <c r="K166" s="222"/>
      <c r="L166" s="222"/>
      <c r="M166" s="110">
        <v>33202</v>
      </c>
      <c r="N166" s="246" t="s">
        <v>575</v>
      </c>
      <c r="O166" s="246"/>
      <c r="P166" s="246"/>
      <c r="Q166" s="189"/>
    </row>
    <row r="167" spans="1:17" s="190" customFormat="1">
      <c r="A167" s="111">
        <v>31127</v>
      </c>
      <c r="B167" s="221" t="s">
        <v>1072</v>
      </c>
      <c r="C167" s="222"/>
      <c r="D167" s="223"/>
      <c r="E167" s="111">
        <v>31308</v>
      </c>
      <c r="F167" s="221" t="s">
        <v>506</v>
      </c>
      <c r="G167" s="222"/>
      <c r="H167" s="223"/>
      <c r="I167" s="192">
        <v>31506</v>
      </c>
      <c r="J167" s="221" t="s">
        <v>1073</v>
      </c>
      <c r="K167" s="222"/>
      <c r="L167" s="222"/>
      <c r="M167" s="110">
        <v>33301</v>
      </c>
      <c r="N167" s="246" t="s">
        <v>576</v>
      </c>
      <c r="O167" s="246"/>
      <c r="P167" s="246"/>
      <c r="Q167" s="189"/>
    </row>
    <row r="168" spans="1:17" s="190" customFormat="1">
      <c r="A168" s="111">
        <v>31128</v>
      </c>
      <c r="B168" s="221" t="s">
        <v>497</v>
      </c>
      <c r="C168" s="222"/>
      <c r="D168" s="223"/>
      <c r="E168" s="111">
        <v>31309</v>
      </c>
      <c r="F168" s="221" t="s">
        <v>1074</v>
      </c>
      <c r="G168" s="222"/>
      <c r="H168" s="223"/>
      <c r="I168" s="191">
        <v>31507</v>
      </c>
      <c r="J168" s="221" t="s">
        <v>1075</v>
      </c>
      <c r="K168" s="222"/>
      <c r="L168" s="222"/>
      <c r="M168" s="110">
        <v>33302</v>
      </c>
      <c r="N168" s="246" t="s">
        <v>577</v>
      </c>
      <c r="O168" s="246"/>
      <c r="P168" s="246"/>
      <c r="Q168" s="189"/>
    </row>
    <row r="169" spans="1:17" s="190" customFormat="1">
      <c r="A169" s="111">
        <v>31129</v>
      </c>
      <c r="B169" s="221" t="s">
        <v>1076</v>
      </c>
      <c r="C169" s="222"/>
      <c r="D169" s="223"/>
      <c r="E169" s="111">
        <v>31310</v>
      </c>
      <c r="F169" s="221" t="s">
        <v>507</v>
      </c>
      <c r="G169" s="222"/>
      <c r="H169" s="223"/>
      <c r="I169" s="191">
        <v>31508</v>
      </c>
      <c r="J169" s="221" t="s">
        <v>514</v>
      </c>
      <c r="K169" s="222"/>
      <c r="L169" s="222"/>
      <c r="M169" s="113">
        <v>33501</v>
      </c>
      <c r="N169" s="246" t="s">
        <v>593</v>
      </c>
      <c r="O169" s="246"/>
      <c r="P169" s="246"/>
      <c r="Q169" s="189"/>
    </row>
    <row r="170" spans="1:17" s="190" customFormat="1">
      <c r="A170" s="118"/>
      <c r="B170" s="256"/>
      <c r="C170" s="256"/>
      <c r="D170" s="256"/>
      <c r="E170" s="111">
        <v>31311</v>
      </c>
      <c r="F170" s="221" t="s">
        <v>1077</v>
      </c>
      <c r="G170" s="222"/>
      <c r="H170" s="223"/>
      <c r="I170" s="191">
        <v>31510</v>
      </c>
      <c r="J170" s="221" t="s">
        <v>1078</v>
      </c>
      <c r="K170" s="222"/>
      <c r="L170" s="222"/>
      <c r="M170" s="194"/>
      <c r="N170" s="256"/>
      <c r="O170" s="256"/>
      <c r="P170" s="256"/>
      <c r="Q170" s="189"/>
    </row>
    <row r="171" spans="1:17" s="190" customFormat="1">
      <c r="A171" s="118"/>
      <c r="B171" s="256"/>
      <c r="C171" s="256"/>
      <c r="D171" s="256"/>
      <c r="E171" s="111">
        <v>31312</v>
      </c>
      <c r="F171" s="221" t="s">
        <v>1079</v>
      </c>
      <c r="G171" s="222"/>
      <c r="H171" s="223"/>
      <c r="I171" s="192">
        <v>31511</v>
      </c>
      <c r="J171" s="221" t="s">
        <v>1080</v>
      </c>
      <c r="K171" s="222"/>
      <c r="L171" s="222"/>
      <c r="M171" s="194"/>
      <c r="N171" s="256"/>
      <c r="O171" s="256"/>
      <c r="P171" s="256"/>
      <c r="Q171" s="189"/>
    </row>
    <row r="172" spans="1:17" s="190" customFormat="1">
      <c r="A172" s="118"/>
      <c r="B172" s="256"/>
      <c r="C172" s="256"/>
      <c r="D172" s="256"/>
      <c r="E172" s="111">
        <v>31313</v>
      </c>
      <c r="F172" s="221" t="s">
        <v>1081</v>
      </c>
      <c r="G172" s="222"/>
      <c r="H172" s="223"/>
      <c r="I172" s="192">
        <v>31512</v>
      </c>
      <c r="J172" s="221" t="s">
        <v>1082</v>
      </c>
      <c r="K172" s="222"/>
      <c r="L172" s="222"/>
      <c r="M172" s="194"/>
      <c r="N172" s="256"/>
      <c r="O172" s="256"/>
      <c r="P172" s="256"/>
      <c r="Q172" s="189"/>
    </row>
    <row r="173" spans="1:17" s="190" customFormat="1">
      <c r="A173" s="118"/>
      <c r="B173" s="256"/>
      <c r="C173" s="256"/>
      <c r="D173" s="256"/>
      <c r="E173" s="178">
        <v>31314</v>
      </c>
      <c r="F173" s="221" t="s">
        <v>1083</v>
      </c>
      <c r="G173" s="222"/>
      <c r="H173" s="223"/>
      <c r="I173" s="192">
        <v>31514</v>
      </c>
      <c r="J173" s="221" t="s">
        <v>1084</v>
      </c>
      <c r="K173" s="222"/>
      <c r="L173" s="222"/>
      <c r="M173" s="194"/>
      <c r="N173" s="256"/>
      <c r="O173" s="256"/>
      <c r="P173" s="256"/>
      <c r="Q173" s="189"/>
    </row>
    <row r="174" spans="1:17" s="190" customFormat="1">
      <c r="A174" s="118"/>
      <c r="B174" s="256"/>
      <c r="C174" s="256"/>
      <c r="D174" s="256"/>
      <c r="E174" s="176">
        <v>31316</v>
      </c>
      <c r="F174" s="221" t="s">
        <v>1085</v>
      </c>
      <c r="G174" s="222"/>
      <c r="H174" s="223"/>
      <c r="I174" s="192">
        <v>31515</v>
      </c>
      <c r="J174" s="221" t="s">
        <v>1086</v>
      </c>
      <c r="K174" s="222"/>
      <c r="L174" s="223"/>
      <c r="M174" s="195"/>
      <c r="N174" s="195"/>
      <c r="O174" s="195"/>
      <c r="P174" s="195"/>
      <c r="Q174" s="189"/>
    </row>
    <row r="175" spans="1:17" s="190" customFormat="1">
      <c r="A175" s="118"/>
      <c r="B175" s="256"/>
      <c r="C175" s="256"/>
      <c r="D175" s="256"/>
      <c r="E175" s="116">
        <v>31317</v>
      </c>
      <c r="F175" s="221" t="s">
        <v>1087</v>
      </c>
      <c r="G175" s="222"/>
      <c r="H175" s="223"/>
      <c r="I175" s="192">
        <v>31516</v>
      </c>
      <c r="J175" s="221" t="s">
        <v>1088</v>
      </c>
      <c r="K175" s="222"/>
      <c r="L175" s="223"/>
      <c r="M175" s="195"/>
      <c r="N175" s="195"/>
      <c r="O175" s="195"/>
      <c r="P175" s="195"/>
      <c r="Q175" s="189"/>
    </row>
    <row r="176" spans="1:17" s="190" customFormat="1">
      <c r="A176" s="118"/>
      <c r="B176" s="256"/>
      <c r="C176" s="256"/>
      <c r="D176" s="256"/>
      <c r="E176" s="118"/>
      <c r="F176" s="256"/>
      <c r="G176" s="256"/>
      <c r="H176" s="256"/>
      <c r="I176" s="192">
        <v>31602</v>
      </c>
      <c r="J176" s="221" t="s">
        <v>515</v>
      </c>
      <c r="K176" s="222"/>
      <c r="L176" s="223"/>
      <c r="M176" s="195"/>
      <c r="N176" s="195"/>
      <c r="O176" s="195"/>
      <c r="P176" s="195"/>
      <c r="Q176" s="189"/>
    </row>
    <row r="177" spans="1:17" s="190" customFormat="1">
      <c r="E177" s="118"/>
      <c r="F177" s="256"/>
      <c r="G177" s="256"/>
      <c r="H177" s="256"/>
      <c r="I177" s="192">
        <v>31603</v>
      </c>
      <c r="J177" s="221" t="s">
        <v>516</v>
      </c>
      <c r="K177" s="222"/>
      <c r="L177" s="223"/>
      <c r="M177" s="195"/>
      <c r="N177" s="195"/>
      <c r="O177" s="195"/>
      <c r="P177" s="195"/>
      <c r="Q177" s="189"/>
    </row>
    <row r="178" spans="1:17" s="190" customFormat="1">
      <c r="E178" s="118"/>
      <c r="F178" s="256"/>
      <c r="G178" s="256"/>
      <c r="H178" s="256"/>
      <c r="I178" s="191">
        <v>31604</v>
      </c>
      <c r="J178" s="221" t="s">
        <v>679</v>
      </c>
      <c r="K178" s="222"/>
      <c r="L178" s="223"/>
      <c r="M178" s="189"/>
      <c r="N178" s="189"/>
      <c r="O178" s="189"/>
      <c r="P178" s="189"/>
      <c r="Q178" s="189"/>
    </row>
    <row r="179" spans="1:17" s="107" customFormat="1">
      <c r="E179" s="109"/>
      <c r="F179" s="109"/>
      <c r="G179" s="109"/>
      <c r="H179" s="109"/>
      <c r="I179" s="109"/>
      <c r="J179" s="109"/>
      <c r="K179" s="109"/>
      <c r="L179" s="109"/>
      <c r="M179" s="109"/>
      <c r="N179" s="109"/>
      <c r="O179" s="109"/>
      <c r="P179" s="109"/>
      <c r="Q179" s="109"/>
    </row>
    <row r="180" spans="1:17" s="107" customFormat="1">
      <c r="A180" s="109"/>
      <c r="B180" s="109"/>
      <c r="C180" s="109"/>
      <c r="D180" s="109"/>
      <c r="E180" s="109"/>
      <c r="F180" s="109"/>
      <c r="G180" s="109"/>
      <c r="H180" s="109"/>
      <c r="I180" s="114"/>
      <c r="J180" s="114"/>
      <c r="K180" s="114"/>
      <c r="L180" s="114"/>
      <c r="M180" s="114"/>
      <c r="N180" s="114"/>
      <c r="O180" s="114"/>
      <c r="P180" s="109"/>
      <c r="Q180" s="109"/>
    </row>
    <row r="181" spans="1:17" s="107" customFormat="1">
      <c r="A181" s="261" t="s">
        <v>598</v>
      </c>
      <c r="B181" s="261"/>
      <c r="C181" s="261"/>
      <c r="D181" s="261"/>
      <c r="E181" s="109"/>
      <c r="F181" s="262" t="s">
        <v>1089</v>
      </c>
      <c r="G181" s="262"/>
      <c r="H181" s="262"/>
      <c r="I181" s="262"/>
      <c r="J181" s="262"/>
      <c r="K181" s="114"/>
      <c r="L181" s="114"/>
      <c r="M181" s="115"/>
      <c r="N181" s="115"/>
      <c r="O181" s="115"/>
      <c r="P181" s="109"/>
      <c r="Q181" s="109"/>
    </row>
    <row r="182" spans="1:17" s="107" customFormat="1">
      <c r="A182" s="239" t="s">
        <v>599</v>
      </c>
      <c r="B182" s="239"/>
      <c r="C182" s="239"/>
      <c r="D182" s="239"/>
      <c r="E182" s="109"/>
      <c r="F182" s="116">
        <v>11117</v>
      </c>
      <c r="G182" s="263" t="s">
        <v>1090</v>
      </c>
      <c r="H182" s="263"/>
      <c r="I182" s="263"/>
      <c r="J182" s="263"/>
      <c r="K182" s="117"/>
      <c r="L182" s="117"/>
      <c r="M182" s="115"/>
      <c r="N182" s="115"/>
      <c r="O182" s="115"/>
      <c r="P182" s="109"/>
      <c r="Q182" s="109"/>
    </row>
    <row r="183" spans="1:17" s="107" customFormat="1">
      <c r="A183" s="110">
        <v>61101</v>
      </c>
      <c r="B183" s="264" t="s">
        <v>526</v>
      </c>
      <c r="C183" s="265"/>
      <c r="D183" s="266"/>
      <c r="E183" s="109"/>
      <c r="F183" s="116">
        <v>11122</v>
      </c>
      <c r="G183" s="263" t="s">
        <v>1091</v>
      </c>
      <c r="H183" s="263"/>
      <c r="I183" s="263"/>
      <c r="J183" s="263"/>
      <c r="K183" s="115"/>
      <c r="L183" s="115"/>
      <c r="M183" s="115"/>
      <c r="N183" s="115"/>
      <c r="O183" s="115"/>
      <c r="P183" s="109"/>
      <c r="Q183" s="109"/>
    </row>
    <row r="184" spans="1:17" s="107" customFormat="1">
      <c r="A184" s="110">
        <v>61103</v>
      </c>
      <c r="B184" s="264" t="s">
        <v>602</v>
      </c>
      <c r="C184" s="265"/>
      <c r="D184" s="266"/>
      <c r="E184" s="109"/>
      <c r="F184" s="116">
        <v>11209</v>
      </c>
      <c r="G184" s="263" t="s">
        <v>1092</v>
      </c>
      <c r="H184" s="263"/>
      <c r="I184" s="263"/>
      <c r="J184" s="263"/>
      <c r="K184" s="115"/>
      <c r="L184" s="194"/>
      <c r="M184" s="256"/>
      <c r="N184" s="256"/>
      <c r="O184" s="256"/>
      <c r="P184" s="109"/>
      <c r="Q184" s="109"/>
    </row>
    <row r="185" spans="1:17" s="107" customFormat="1">
      <c r="A185" s="110">
        <v>61104</v>
      </c>
      <c r="B185" s="264" t="s">
        <v>603</v>
      </c>
      <c r="C185" s="265"/>
      <c r="D185" s="266"/>
      <c r="E185" s="109"/>
      <c r="F185" s="116">
        <v>11222</v>
      </c>
      <c r="G185" s="263" t="s">
        <v>1093</v>
      </c>
      <c r="H185" s="263"/>
      <c r="I185" s="263"/>
      <c r="J185" s="263"/>
      <c r="K185" s="115"/>
      <c r="L185" s="194"/>
      <c r="M185" s="256"/>
      <c r="N185" s="256"/>
      <c r="O185" s="256"/>
      <c r="P185" s="109"/>
      <c r="Q185" s="109"/>
    </row>
    <row r="186" spans="1:17" s="107" customFormat="1">
      <c r="A186" s="110">
        <v>61105</v>
      </c>
      <c r="B186" s="264" t="s">
        <v>527</v>
      </c>
      <c r="C186" s="265"/>
      <c r="D186" s="266"/>
      <c r="E186" s="109"/>
      <c r="F186" s="116">
        <v>11224</v>
      </c>
      <c r="G186" s="263" t="s">
        <v>1094</v>
      </c>
      <c r="H186" s="263"/>
      <c r="I186" s="263"/>
      <c r="J186" s="263"/>
      <c r="K186" s="115"/>
      <c r="L186" s="194"/>
      <c r="M186" s="256"/>
      <c r="N186" s="256"/>
      <c r="O186" s="256"/>
      <c r="P186" s="109"/>
      <c r="Q186" s="109"/>
    </row>
    <row r="187" spans="1:17" s="107" customFormat="1">
      <c r="A187" s="191">
        <v>61107</v>
      </c>
      <c r="B187" s="264" t="s">
        <v>1095</v>
      </c>
      <c r="C187" s="265"/>
      <c r="D187" s="266"/>
      <c r="E187" s="109"/>
      <c r="F187" s="116">
        <v>11225</v>
      </c>
      <c r="G187" s="263" t="s">
        <v>1096</v>
      </c>
      <c r="H187" s="263"/>
      <c r="I187" s="263"/>
      <c r="J187" s="263"/>
      <c r="K187" s="115"/>
      <c r="L187" s="194"/>
      <c r="M187" s="256"/>
      <c r="N187" s="256"/>
      <c r="O187" s="256"/>
      <c r="P187" s="109"/>
      <c r="Q187" s="109"/>
    </row>
    <row r="188" spans="1:17" s="107" customFormat="1">
      <c r="A188" s="110">
        <v>61401</v>
      </c>
      <c r="B188" s="264" t="s">
        <v>604</v>
      </c>
      <c r="C188" s="265"/>
      <c r="D188" s="266"/>
      <c r="E188" s="109"/>
      <c r="F188" s="116">
        <v>11301</v>
      </c>
      <c r="G188" s="263" t="s">
        <v>1097</v>
      </c>
      <c r="H188" s="263"/>
      <c r="I188" s="263"/>
      <c r="J188" s="263"/>
      <c r="K188" s="115"/>
      <c r="L188" s="194"/>
      <c r="M188" s="256"/>
      <c r="N188" s="256"/>
      <c r="O188" s="256"/>
      <c r="P188" s="109"/>
      <c r="Q188" s="109"/>
    </row>
    <row r="189" spans="1:17" s="107" customFormat="1">
      <c r="A189" s="110">
        <v>61402</v>
      </c>
      <c r="B189" s="264" t="s">
        <v>524</v>
      </c>
      <c r="C189" s="265"/>
      <c r="D189" s="266"/>
      <c r="E189" s="109"/>
      <c r="F189" s="116">
        <v>11311</v>
      </c>
      <c r="G189" s="263" t="s">
        <v>1098</v>
      </c>
      <c r="H189" s="263"/>
      <c r="I189" s="263"/>
      <c r="J189" s="263"/>
      <c r="K189" s="115"/>
      <c r="L189" s="194"/>
      <c r="M189" s="256"/>
      <c r="N189" s="256"/>
      <c r="O189" s="256"/>
      <c r="P189" s="109"/>
      <c r="Q189" s="109"/>
    </row>
    <row r="190" spans="1:17" s="107" customFormat="1">
      <c r="A190" s="110">
        <v>61501</v>
      </c>
      <c r="B190" s="264" t="s">
        <v>605</v>
      </c>
      <c r="C190" s="265"/>
      <c r="D190" s="266"/>
      <c r="E190" s="109"/>
      <c r="F190" s="116">
        <v>11316</v>
      </c>
      <c r="G190" s="263" t="s">
        <v>1099</v>
      </c>
      <c r="H190" s="263"/>
      <c r="I190" s="263"/>
      <c r="J190" s="263"/>
      <c r="K190" s="115"/>
      <c r="L190" s="194"/>
      <c r="M190" s="256"/>
      <c r="N190" s="256"/>
      <c r="O190" s="256"/>
      <c r="P190" s="109"/>
      <c r="Q190" s="109"/>
    </row>
    <row r="191" spans="1:17" s="107" customFormat="1">
      <c r="A191" s="239" t="s">
        <v>600</v>
      </c>
      <c r="B191" s="239"/>
      <c r="C191" s="239"/>
      <c r="D191" s="239"/>
      <c r="E191" s="109"/>
      <c r="F191" s="111">
        <v>11317</v>
      </c>
      <c r="G191" s="263" t="s">
        <v>1100</v>
      </c>
      <c r="H191" s="263"/>
      <c r="I191" s="263"/>
      <c r="J191" s="263"/>
      <c r="K191" s="115"/>
      <c r="L191" s="194"/>
      <c r="M191" s="256"/>
      <c r="N191" s="256"/>
      <c r="O191" s="256"/>
      <c r="P191" s="109"/>
      <c r="Q191" s="109"/>
    </row>
    <row r="192" spans="1:17" s="107" customFormat="1">
      <c r="A192" s="110">
        <v>62101</v>
      </c>
      <c r="B192" s="264" t="s">
        <v>528</v>
      </c>
      <c r="C192" s="265"/>
      <c r="D192" s="266"/>
      <c r="E192" s="109"/>
      <c r="F192" s="111">
        <v>11318</v>
      </c>
      <c r="G192" s="263" t="s">
        <v>1101</v>
      </c>
      <c r="H192" s="263"/>
      <c r="I192" s="263"/>
      <c r="J192" s="263"/>
      <c r="K192" s="115"/>
      <c r="L192" s="194"/>
      <c r="M192" s="256"/>
      <c r="N192" s="256"/>
      <c r="O192" s="256"/>
      <c r="P192" s="109"/>
      <c r="Q192" s="109"/>
    </row>
    <row r="193" spans="1:17" s="107" customFormat="1">
      <c r="A193" s="110">
        <v>62501</v>
      </c>
      <c r="B193" s="264" t="s">
        <v>529</v>
      </c>
      <c r="C193" s="265"/>
      <c r="D193" s="266"/>
      <c r="E193" s="109"/>
      <c r="F193" s="111">
        <v>11319</v>
      </c>
      <c r="G193" s="263" t="s">
        <v>1102</v>
      </c>
      <c r="H193" s="263"/>
      <c r="I193" s="263"/>
      <c r="J193" s="263"/>
      <c r="K193" s="115"/>
      <c r="L193" s="194"/>
      <c r="M193" s="256"/>
      <c r="N193" s="256"/>
      <c r="O193" s="256"/>
      <c r="P193" s="109"/>
      <c r="Q193" s="109"/>
    </row>
    <row r="194" spans="1:17" s="107" customFormat="1">
      <c r="A194" s="110">
        <v>62601</v>
      </c>
      <c r="B194" s="264" t="s">
        <v>525</v>
      </c>
      <c r="C194" s="265"/>
      <c r="D194" s="266"/>
      <c r="E194" s="109"/>
      <c r="F194" s="116">
        <v>11406</v>
      </c>
      <c r="G194" s="263" t="s">
        <v>1103</v>
      </c>
      <c r="H194" s="263"/>
      <c r="I194" s="263"/>
      <c r="J194" s="263"/>
      <c r="K194" s="115"/>
      <c r="L194" s="194"/>
      <c r="M194" s="256"/>
      <c r="N194" s="256"/>
      <c r="O194" s="256"/>
      <c r="P194" s="109"/>
      <c r="Q194" s="109"/>
    </row>
    <row r="195" spans="1:17" s="107" customFormat="1">
      <c r="A195" s="239" t="s">
        <v>601</v>
      </c>
      <c r="B195" s="239"/>
      <c r="C195" s="239"/>
      <c r="D195" s="239"/>
      <c r="E195" s="109"/>
      <c r="F195" s="116">
        <v>11408</v>
      </c>
      <c r="G195" s="263" t="s">
        <v>1104</v>
      </c>
      <c r="H195" s="263"/>
      <c r="I195" s="263"/>
      <c r="J195" s="263"/>
      <c r="K195" s="115"/>
      <c r="L195" s="194"/>
      <c r="M195" s="256"/>
      <c r="N195" s="256"/>
      <c r="O195" s="256"/>
      <c r="P195" s="109"/>
      <c r="Q195" s="109"/>
    </row>
    <row r="196" spans="1:17" s="107" customFormat="1">
      <c r="A196" s="110">
        <v>63102</v>
      </c>
      <c r="B196" s="264" t="s">
        <v>530</v>
      </c>
      <c r="C196" s="265"/>
      <c r="D196" s="266"/>
      <c r="E196" s="109"/>
      <c r="F196" s="116">
        <v>11412</v>
      </c>
      <c r="G196" s="263" t="s">
        <v>1105</v>
      </c>
      <c r="H196" s="263"/>
      <c r="I196" s="263"/>
      <c r="J196" s="263"/>
      <c r="K196" s="115"/>
      <c r="L196" s="194"/>
      <c r="M196" s="256"/>
      <c r="N196" s="256"/>
      <c r="O196" s="256"/>
      <c r="P196" s="109"/>
      <c r="Q196" s="109"/>
    </row>
    <row r="197" spans="1:17" s="107" customFormat="1">
      <c r="A197" s="110">
        <v>63201</v>
      </c>
      <c r="B197" s="264" t="s">
        <v>606</v>
      </c>
      <c r="C197" s="265"/>
      <c r="D197" s="266"/>
      <c r="E197" s="109"/>
      <c r="F197" s="116">
        <v>11424</v>
      </c>
      <c r="G197" s="263" t="s">
        <v>1106</v>
      </c>
      <c r="H197" s="263"/>
      <c r="I197" s="263"/>
      <c r="J197" s="263"/>
      <c r="K197" s="115"/>
      <c r="L197" s="194"/>
      <c r="M197" s="256"/>
      <c r="N197" s="256"/>
      <c r="O197" s="256"/>
      <c r="P197" s="109"/>
      <c r="Q197" s="109"/>
    </row>
    <row r="198" spans="1:17" s="107" customFormat="1">
      <c r="A198" s="110">
        <v>63501</v>
      </c>
      <c r="B198" s="264" t="s">
        <v>607</v>
      </c>
      <c r="C198" s="265"/>
      <c r="D198" s="266"/>
      <c r="E198" s="109"/>
      <c r="F198" s="118"/>
      <c r="G198" s="119"/>
      <c r="H198" s="119"/>
      <c r="I198" s="119"/>
      <c r="J198" s="115"/>
      <c r="K198" s="115"/>
      <c r="L198" s="194"/>
      <c r="M198" s="256"/>
      <c r="N198" s="256"/>
      <c r="O198" s="256"/>
      <c r="P198" s="109"/>
      <c r="Q198" s="109"/>
    </row>
    <row r="199" spans="1:17" s="107" customFormat="1">
      <c r="A199" s="110">
        <v>63502</v>
      </c>
      <c r="B199" s="264" t="s">
        <v>703</v>
      </c>
      <c r="C199" s="265"/>
      <c r="D199" s="266"/>
      <c r="E199" s="109"/>
      <c r="F199" s="118"/>
      <c r="G199" s="119"/>
      <c r="H199" s="119"/>
      <c r="I199" s="119"/>
      <c r="J199" s="109"/>
      <c r="K199" s="117"/>
      <c r="L199" s="194"/>
      <c r="M199" s="256"/>
      <c r="N199" s="256"/>
      <c r="O199" s="256"/>
      <c r="P199" s="109"/>
      <c r="Q199" s="109"/>
    </row>
    <row r="200" spans="1:17" s="107" customFormat="1">
      <c r="A200" s="110">
        <v>63603</v>
      </c>
      <c r="B200" s="264" t="s">
        <v>531</v>
      </c>
      <c r="C200" s="265"/>
      <c r="D200" s="266"/>
      <c r="E200" s="109"/>
      <c r="F200" s="109"/>
      <c r="G200" s="109"/>
      <c r="H200" s="109"/>
      <c r="I200" s="109"/>
      <c r="J200" s="109"/>
      <c r="K200" s="117"/>
      <c r="L200" s="196"/>
      <c r="M200" s="196"/>
      <c r="N200" s="196"/>
      <c r="O200" s="196"/>
      <c r="P200" s="109"/>
      <c r="Q200" s="109"/>
    </row>
  </sheetData>
  <sheetProtection algorithmName="SHA-512" hashValue="7/Qfiddus8n8v0PMwWz7axuYPUCArYQcoPy/plkGSAzd3RQoTlT1SuRQlJdf732YmgF42j9Kqs4km9I8lRDwyA==" saltValue="4Ls07gdOp26pGNHsI9vsvA==" spinCount="100000" sheet="1" objects="1" scenarios="1"/>
  <sortState ref="A155:D169">
    <sortCondition ref="A155"/>
  </sortState>
  <mergeCells count="515">
    <mergeCell ref="B194:D194"/>
    <mergeCell ref="G194:J194"/>
    <mergeCell ref="M194:O194"/>
    <mergeCell ref="B198:D198"/>
    <mergeCell ref="M198:O198"/>
    <mergeCell ref="B199:D199"/>
    <mergeCell ref="M199:O199"/>
    <mergeCell ref="B200:D200"/>
    <mergeCell ref="A195:D195"/>
    <mergeCell ref="G195:J195"/>
    <mergeCell ref="M195:O195"/>
    <mergeCell ref="B196:D196"/>
    <mergeCell ref="G196:J196"/>
    <mergeCell ref="M196:O196"/>
    <mergeCell ref="B197:D197"/>
    <mergeCell ref="G197:J197"/>
    <mergeCell ref="M197:O197"/>
    <mergeCell ref="A191:D191"/>
    <mergeCell ref="G191:J191"/>
    <mergeCell ref="M191:O191"/>
    <mergeCell ref="B192:D192"/>
    <mergeCell ref="G192:J192"/>
    <mergeCell ref="M192:O192"/>
    <mergeCell ref="B193:D193"/>
    <mergeCell ref="G193:J193"/>
    <mergeCell ref="M193:O193"/>
    <mergeCell ref="B188:D188"/>
    <mergeCell ref="G188:J188"/>
    <mergeCell ref="M188:O188"/>
    <mergeCell ref="B189:D189"/>
    <mergeCell ref="G189:J189"/>
    <mergeCell ref="M189:O189"/>
    <mergeCell ref="B190:D190"/>
    <mergeCell ref="G190:J190"/>
    <mergeCell ref="M190:O190"/>
    <mergeCell ref="B185:D185"/>
    <mergeCell ref="G185:J185"/>
    <mergeCell ref="M185:O185"/>
    <mergeCell ref="B186:D186"/>
    <mergeCell ref="G186:J186"/>
    <mergeCell ref="M186:O186"/>
    <mergeCell ref="B187:D187"/>
    <mergeCell ref="G187:J187"/>
    <mergeCell ref="M187:O187"/>
    <mergeCell ref="A181:D181"/>
    <mergeCell ref="F181:J181"/>
    <mergeCell ref="A182:D182"/>
    <mergeCell ref="G182:J182"/>
    <mergeCell ref="B183:D183"/>
    <mergeCell ref="G183:J183"/>
    <mergeCell ref="B184:D184"/>
    <mergeCell ref="G184:J184"/>
    <mergeCell ref="M184:O184"/>
    <mergeCell ref="B175:D175"/>
    <mergeCell ref="F175:H175"/>
    <mergeCell ref="J175:L175"/>
    <mergeCell ref="B176:D176"/>
    <mergeCell ref="F176:H176"/>
    <mergeCell ref="J176:L176"/>
    <mergeCell ref="F177:H177"/>
    <mergeCell ref="J177:L177"/>
    <mergeCell ref="F178:H178"/>
    <mergeCell ref="J178:L178"/>
    <mergeCell ref="B172:D172"/>
    <mergeCell ref="F172:H172"/>
    <mergeCell ref="J172:L172"/>
    <mergeCell ref="N172:P172"/>
    <mergeCell ref="B173:D173"/>
    <mergeCell ref="F173:H173"/>
    <mergeCell ref="J173:L173"/>
    <mergeCell ref="N173:P173"/>
    <mergeCell ref="B174:D174"/>
    <mergeCell ref="F174:H174"/>
    <mergeCell ref="J174:L174"/>
    <mergeCell ref="B169:D169"/>
    <mergeCell ref="F169:H169"/>
    <mergeCell ref="J169:L169"/>
    <mergeCell ref="N169:P169"/>
    <mergeCell ref="B170:D170"/>
    <mergeCell ref="F170:H170"/>
    <mergeCell ref="J170:L170"/>
    <mergeCell ref="N170:P170"/>
    <mergeCell ref="B171:D171"/>
    <mergeCell ref="F171:H171"/>
    <mergeCell ref="J171:L171"/>
    <mergeCell ref="N171:P171"/>
    <mergeCell ref="B166:D166"/>
    <mergeCell ref="F166:H166"/>
    <mergeCell ref="J166:L166"/>
    <mergeCell ref="N166:P166"/>
    <mergeCell ref="B167:D167"/>
    <mergeCell ref="F167:H167"/>
    <mergeCell ref="J167:L167"/>
    <mergeCell ref="N167:P167"/>
    <mergeCell ref="B168:D168"/>
    <mergeCell ref="F168:H168"/>
    <mergeCell ref="J168:L168"/>
    <mergeCell ref="N168:P168"/>
    <mergeCell ref="B163:D163"/>
    <mergeCell ref="F163:H163"/>
    <mergeCell ref="J163:L163"/>
    <mergeCell ref="N163:P163"/>
    <mergeCell ref="B164:D164"/>
    <mergeCell ref="F164:H164"/>
    <mergeCell ref="J164:L164"/>
    <mergeCell ref="N164:P164"/>
    <mergeCell ref="B165:D165"/>
    <mergeCell ref="F165:H165"/>
    <mergeCell ref="J165:L165"/>
    <mergeCell ref="N165:P165"/>
    <mergeCell ref="B160:D160"/>
    <mergeCell ref="F160:H160"/>
    <mergeCell ref="J160:L160"/>
    <mergeCell ref="N160:P160"/>
    <mergeCell ref="B161:D161"/>
    <mergeCell ref="F161:H161"/>
    <mergeCell ref="J161:L161"/>
    <mergeCell ref="N161:P161"/>
    <mergeCell ref="B162:D162"/>
    <mergeCell ref="F162:H162"/>
    <mergeCell ref="I162:L162"/>
    <mergeCell ref="M162:P162"/>
    <mergeCell ref="B157:D157"/>
    <mergeCell ref="F157:H157"/>
    <mergeCell ref="J157:L157"/>
    <mergeCell ref="M157:P157"/>
    <mergeCell ref="B158:D158"/>
    <mergeCell ref="F158:H158"/>
    <mergeCell ref="J158:L158"/>
    <mergeCell ref="N158:P158"/>
    <mergeCell ref="B159:D159"/>
    <mergeCell ref="E159:H159"/>
    <mergeCell ref="J159:L159"/>
    <mergeCell ref="N159:P159"/>
    <mergeCell ref="B154:D154"/>
    <mergeCell ref="F154:H154"/>
    <mergeCell ref="J154:L154"/>
    <mergeCell ref="N154:P154"/>
    <mergeCell ref="B155:D155"/>
    <mergeCell ref="F155:H155"/>
    <mergeCell ref="J155:L155"/>
    <mergeCell ref="N155:P155"/>
    <mergeCell ref="B156:D156"/>
    <mergeCell ref="F156:H156"/>
    <mergeCell ref="J156:L156"/>
    <mergeCell ref="N156:P156"/>
    <mergeCell ref="B151:D151"/>
    <mergeCell ref="F151:H151"/>
    <mergeCell ref="J151:L151"/>
    <mergeCell ref="N151:P151"/>
    <mergeCell ref="B152:D152"/>
    <mergeCell ref="F152:H152"/>
    <mergeCell ref="J152:L152"/>
    <mergeCell ref="N152:P152"/>
    <mergeCell ref="B153:D153"/>
    <mergeCell ref="F153:H153"/>
    <mergeCell ref="J153:L153"/>
    <mergeCell ref="N153:P153"/>
    <mergeCell ref="B148:D148"/>
    <mergeCell ref="F148:H148"/>
    <mergeCell ref="J148:L148"/>
    <mergeCell ref="N148:P148"/>
    <mergeCell ref="B149:D149"/>
    <mergeCell ref="F149:H149"/>
    <mergeCell ref="J149:L149"/>
    <mergeCell ref="N149:P149"/>
    <mergeCell ref="B150:D150"/>
    <mergeCell ref="F150:H150"/>
    <mergeCell ref="J150:L150"/>
    <mergeCell ref="N150:P150"/>
    <mergeCell ref="B145:D145"/>
    <mergeCell ref="F145:H145"/>
    <mergeCell ref="J145:L145"/>
    <mergeCell ref="N145:P145"/>
    <mergeCell ref="B146:D146"/>
    <mergeCell ref="F146:H146"/>
    <mergeCell ref="J146:L146"/>
    <mergeCell ref="N146:P146"/>
    <mergeCell ref="B147:D147"/>
    <mergeCell ref="F147:H147"/>
    <mergeCell ref="J147:L147"/>
    <mergeCell ref="N147:P147"/>
    <mergeCell ref="B142:D142"/>
    <mergeCell ref="F142:H142"/>
    <mergeCell ref="J142:L142"/>
    <mergeCell ref="N142:P142"/>
    <mergeCell ref="B143:D143"/>
    <mergeCell ref="F143:H143"/>
    <mergeCell ref="J143:L143"/>
    <mergeCell ref="N143:P143"/>
    <mergeCell ref="B144:D144"/>
    <mergeCell ref="F144:H144"/>
    <mergeCell ref="J144:L144"/>
    <mergeCell ref="N144:P144"/>
    <mergeCell ref="B133:D133"/>
    <mergeCell ref="B134:D134"/>
    <mergeCell ref="B135:D135"/>
    <mergeCell ref="B136:D136"/>
    <mergeCell ref="A140:G140"/>
    <mergeCell ref="A141:D141"/>
    <mergeCell ref="E141:H141"/>
    <mergeCell ref="I141:L141"/>
    <mergeCell ref="M141:P141"/>
    <mergeCell ref="A130:D130"/>
    <mergeCell ref="F130:H130"/>
    <mergeCell ref="J130:L130"/>
    <mergeCell ref="N130:P130"/>
    <mergeCell ref="B131:D131"/>
    <mergeCell ref="F131:H131"/>
    <mergeCell ref="J131:L131"/>
    <mergeCell ref="N131:P131"/>
    <mergeCell ref="B132:D132"/>
    <mergeCell ref="J132:L132"/>
    <mergeCell ref="N132:P132"/>
    <mergeCell ref="B127:D127"/>
    <mergeCell ref="F127:H127"/>
    <mergeCell ref="J127:L127"/>
    <mergeCell ref="N127:P127"/>
    <mergeCell ref="B128:D128"/>
    <mergeCell ref="F128:H128"/>
    <mergeCell ref="J128:L128"/>
    <mergeCell ref="N128:P128"/>
    <mergeCell ref="B129:D129"/>
    <mergeCell ref="F129:H129"/>
    <mergeCell ref="J129:L129"/>
    <mergeCell ref="N129:P129"/>
    <mergeCell ref="B124:D124"/>
    <mergeCell ref="F124:H124"/>
    <mergeCell ref="J124:L124"/>
    <mergeCell ref="N124:P124"/>
    <mergeCell ref="B125:D125"/>
    <mergeCell ref="F125:H125"/>
    <mergeCell ref="J125:L125"/>
    <mergeCell ref="N125:P125"/>
    <mergeCell ref="B126:D126"/>
    <mergeCell ref="E126:H126"/>
    <mergeCell ref="J126:L126"/>
    <mergeCell ref="N126:P126"/>
    <mergeCell ref="M121:P121"/>
    <mergeCell ref="B122:D122"/>
    <mergeCell ref="F122:H122"/>
    <mergeCell ref="J122:L122"/>
    <mergeCell ref="N122:P122"/>
    <mergeCell ref="B123:D123"/>
    <mergeCell ref="F123:H123"/>
    <mergeCell ref="J123:L123"/>
    <mergeCell ref="N123:P123"/>
    <mergeCell ref="A116:C116"/>
    <mergeCell ref="E116:J116"/>
    <mergeCell ref="A117:C117"/>
    <mergeCell ref="E117:J117"/>
    <mergeCell ref="A118:C118"/>
    <mergeCell ref="E118:J118"/>
    <mergeCell ref="A120:C120"/>
    <mergeCell ref="A121:D121"/>
    <mergeCell ref="E121:H121"/>
    <mergeCell ref="I121:L121"/>
    <mergeCell ref="A111:C111"/>
    <mergeCell ref="E111:J111"/>
    <mergeCell ref="A112:C112"/>
    <mergeCell ref="E112:J112"/>
    <mergeCell ref="A113:C113"/>
    <mergeCell ref="E113:J113"/>
    <mergeCell ref="A114:C114"/>
    <mergeCell ref="E114:J114"/>
    <mergeCell ref="A115:C115"/>
    <mergeCell ref="E115:J115"/>
    <mergeCell ref="A106:C106"/>
    <mergeCell ref="E106:J106"/>
    <mergeCell ref="A107:C107"/>
    <mergeCell ref="E107:J107"/>
    <mergeCell ref="A108:C108"/>
    <mergeCell ref="E108:J108"/>
    <mergeCell ref="A109:C109"/>
    <mergeCell ref="E109:J109"/>
    <mergeCell ref="A110:C110"/>
    <mergeCell ref="E110:J110"/>
    <mergeCell ref="A101:C101"/>
    <mergeCell ref="E101:J101"/>
    <mergeCell ref="A102:C102"/>
    <mergeCell ref="E102:J102"/>
    <mergeCell ref="A103:C103"/>
    <mergeCell ref="E103:J103"/>
    <mergeCell ref="A104:C104"/>
    <mergeCell ref="E104:J104"/>
    <mergeCell ref="A105:C105"/>
    <mergeCell ref="E105:J105"/>
    <mergeCell ref="A96:C96"/>
    <mergeCell ref="E96:J96"/>
    <mergeCell ref="A97:C97"/>
    <mergeCell ref="E97:J97"/>
    <mergeCell ref="A98:C98"/>
    <mergeCell ref="E98:J98"/>
    <mergeCell ref="A99:C99"/>
    <mergeCell ref="E99:J99"/>
    <mergeCell ref="A100:C100"/>
    <mergeCell ref="E100:J100"/>
    <mergeCell ref="A91:C91"/>
    <mergeCell ref="E91:J91"/>
    <mergeCell ref="A92:C92"/>
    <mergeCell ref="E92:J92"/>
    <mergeCell ref="A93:C93"/>
    <mergeCell ref="E93:J93"/>
    <mergeCell ref="A94:C94"/>
    <mergeCell ref="E94:J94"/>
    <mergeCell ref="A95:C95"/>
    <mergeCell ref="E95:J95"/>
    <mergeCell ref="A86:C86"/>
    <mergeCell ref="E86:J86"/>
    <mergeCell ref="A87:C87"/>
    <mergeCell ref="E87:J87"/>
    <mergeCell ref="A88:C88"/>
    <mergeCell ref="E88:J88"/>
    <mergeCell ref="A89:C89"/>
    <mergeCell ref="E89:J89"/>
    <mergeCell ref="A90:C90"/>
    <mergeCell ref="E90:J90"/>
    <mergeCell ref="A81:C81"/>
    <mergeCell ref="E81:J81"/>
    <mergeCell ref="A82:C82"/>
    <mergeCell ref="E82:J82"/>
    <mergeCell ref="A83:C83"/>
    <mergeCell ref="E83:J83"/>
    <mergeCell ref="A84:C84"/>
    <mergeCell ref="E84:J84"/>
    <mergeCell ref="A85:C85"/>
    <mergeCell ref="E85:J85"/>
    <mergeCell ref="A76:C76"/>
    <mergeCell ref="E76:J76"/>
    <mergeCell ref="A77:C77"/>
    <mergeCell ref="E77:J77"/>
    <mergeCell ref="A78:C78"/>
    <mergeCell ref="E78:J78"/>
    <mergeCell ref="A79:C79"/>
    <mergeCell ref="E79:J79"/>
    <mergeCell ref="A80:C80"/>
    <mergeCell ref="E80:J80"/>
    <mergeCell ref="A71:C71"/>
    <mergeCell ref="E71:J71"/>
    <mergeCell ref="A72:C72"/>
    <mergeCell ref="E72:J72"/>
    <mergeCell ref="A73:C73"/>
    <mergeCell ref="E73:J73"/>
    <mergeCell ref="A74:C74"/>
    <mergeCell ref="E74:J74"/>
    <mergeCell ref="A75:C75"/>
    <mergeCell ref="E75:J75"/>
    <mergeCell ref="B65:D65"/>
    <mergeCell ref="F65:H65"/>
    <mergeCell ref="J65:L65"/>
    <mergeCell ref="A68:C68"/>
    <mergeCell ref="E68:J68"/>
    <mergeCell ref="A69:C69"/>
    <mergeCell ref="E69:J69"/>
    <mergeCell ref="A70:C70"/>
    <mergeCell ref="E70:J70"/>
    <mergeCell ref="B62:D62"/>
    <mergeCell ref="F62:H62"/>
    <mergeCell ref="J62:L62"/>
    <mergeCell ref="B63:D63"/>
    <mergeCell ref="F63:H63"/>
    <mergeCell ref="J63:L63"/>
    <mergeCell ref="B64:D64"/>
    <mergeCell ref="F64:H64"/>
    <mergeCell ref="J64:L64"/>
    <mergeCell ref="B59:D59"/>
    <mergeCell ref="F59:H59"/>
    <mergeCell ref="J59:L59"/>
    <mergeCell ref="B60:D60"/>
    <mergeCell ref="F60:H60"/>
    <mergeCell ref="J60:L60"/>
    <mergeCell ref="B61:D61"/>
    <mergeCell ref="E61:H61"/>
    <mergeCell ref="J61:L61"/>
    <mergeCell ref="B56:D56"/>
    <mergeCell ref="F56:H56"/>
    <mergeCell ref="J56:L56"/>
    <mergeCell ref="B57:D57"/>
    <mergeCell ref="F57:H57"/>
    <mergeCell ref="J57:L57"/>
    <mergeCell ref="B58:D58"/>
    <mergeCell ref="F58:H58"/>
    <mergeCell ref="J58:L58"/>
    <mergeCell ref="B53:D53"/>
    <mergeCell ref="F53:H53"/>
    <mergeCell ref="J53:L53"/>
    <mergeCell ref="N53:P53"/>
    <mergeCell ref="B54:D54"/>
    <mergeCell ref="F54:H54"/>
    <mergeCell ref="J54:L54"/>
    <mergeCell ref="N54:P54"/>
    <mergeCell ref="A55:D55"/>
    <mergeCell ref="F55:H55"/>
    <mergeCell ref="J55:L55"/>
    <mergeCell ref="N55:P55"/>
    <mergeCell ref="B50:D50"/>
    <mergeCell ref="F50:H50"/>
    <mergeCell ref="J50:L50"/>
    <mergeCell ref="N50:P50"/>
    <mergeCell ref="B51:D51"/>
    <mergeCell ref="F51:H51"/>
    <mergeCell ref="J51:L51"/>
    <mergeCell ref="N51:P51"/>
    <mergeCell ref="B52:D52"/>
    <mergeCell ref="F52:H52"/>
    <mergeCell ref="J52:L52"/>
    <mergeCell ref="N52:P52"/>
    <mergeCell ref="B47:D47"/>
    <mergeCell ref="F47:H47"/>
    <mergeCell ref="J47:L47"/>
    <mergeCell ref="N47:P47"/>
    <mergeCell ref="B48:D48"/>
    <mergeCell ref="F48:H48"/>
    <mergeCell ref="J48:L48"/>
    <mergeCell ref="N48:P48"/>
    <mergeCell ref="B49:D49"/>
    <mergeCell ref="F49:H49"/>
    <mergeCell ref="I49:L49"/>
    <mergeCell ref="N49:P49"/>
    <mergeCell ref="B44:D44"/>
    <mergeCell ref="F44:H44"/>
    <mergeCell ref="J44:L44"/>
    <mergeCell ref="N44:P44"/>
    <mergeCell ref="B45:D45"/>
    <mergeCell ref="F45:H45"/>
    <mergeCell ref="J45:L45"/>
    <mergeCell ref="N45:P45"/>
    <mergeCell ref="B46:D46"/>
    <mergeCell ref="F46:H46"/>
    <mergeCell ref="J46:L46"/>
    <mergeCell ref="N46:P46"/>
    <mergeCell ref="B41:D41"/>
    <mergeCell ref="F41:H41"/>
    <mergeCell ref="J41:L41"/>
    <mergeCell ref="N41:P41"/>
    <mergeCell ref="B42:D42"/>
    <mergeCell ref="F42:H42"/>
    <mergeCell ref="J42:L42"/>
    <mergeCell ref="N42:P42"/>
    <mergeCell ref="B43:D43"/>
    <mergeCell ref="F43:H43"/>
    <mergeCell ref="J43:L43"/>
    <mergeCell ref="N43:P43"/>
    <mergeCell ref="B38:D38"/>
    <mergeCell ref="F38:H38"/>
    <mergeCell ref="J38:L38"/>
    <mergeCell ref="N38:P38"/>
    <mergeCell ref="B39:D39"/>
    <mergeCell ref="F39:H39"/>
    <mergeCell ref="J39:L39"/>
    <mergeCell ref="N39:P39"/>
    <mergeCell ref="B40:D40"/>
    <mergeCell ref="F40:H40"/>
    <mergeCell ref="J40:L40"/>
    <mergeCell ref="N40:P40"/>
    <mergeCell ref="B35:D35"/>
    <mergeCell ref="F35:H35"/>
    <mergeCell ref="J35:L35"/>
    <mergeCell ref="N35:P35"/>
    <mergeCell ref="B36:D36"/>
    <mergeCell ref="F36:H36"/>
    <mergeCell ref="J36:L36"/>
    <mergeCell ref="N36:P36"/>
    <mergeCell ref="B37:D37"/>
    <mergeCell ref="F37:H37"/>
    <mergeCell ref="J37:L37"/>
    <mergeCell ref="N37:P37"/>
    <mergeCell ref="B32:D32"/>
    <mergeCell ref="F32:H32"/>
    <mergeCell ref="J32:L32"/>
    <mergeCell ref="M32:P32"/>
    <mergeCell ref="B33:D33"/>
    <mergeCell ref="F33:H33"/>
    <mergeCell ref="J33:L33"/>
    <mergeCell ref="N33:P33"/>
    <mergeCell ref="B34:D34"/>
    <mergeCell ref="F34:H34"/>
    <mergeCell ref="J34:L34"/>
    <mergeCell ref="N34:P34"/>
    <mergeCell ref="B29:D29"/>
    <mergeCell ref="F29:H29"/>
    <mergeCell ref="J29:L29"/>
    <mergeCell ref="N29:P29"/>
    <mergeCell ref="B30:D30"/>
    <mergeCell ref="F30:H30"/>
    <mergeCell ref="J30:L30"/>
    <mergeCell ref="N30:P30"/>
    <mergeCell ref="B31:D31"/>
    <mergeCell ref="F31:H31"/>
    <mergeCell ref="J31:L31"/>
    <mergeCell ref="N31:P31"/>
    <mergeCell ref="B13:P14"/>
    <mergeCell ref="A1:J1"/>
    <mergeCell ref="B21:M21"/>
    <mergeCell ref="B17:P17"/>
    <mergeCell ref="B18:P18"/>
    <mergeCell ref="A67:J67"/>
    <mergeCell ref="A23:P23"/>
    <mergeCell ref="A24:P24"/>
    <mergeCell ref="A25:D25"/>
    <mergeCell ref="E25:H25"/>
    <mergeCell ref="J25:L25"/>
    <mergeCell ref="N25:P25"/>
    <mergeCell ref="B26:D26"/>
    <mergeCell ref="F26:H26"/>
    <mergeCell ref="J26:L26"/>
    <mergeCell ref="N26:P26"/>
    <mergeCell ref="B27:D27"/>
    <mergeCell ref="F27:H27"/>
    <mergeCell ref="J27:L27"/>
    <mergeCell ref="N27:P27"/>
    <mergeCell ref="B28:D28"/>
    <mergeCell ref="F28:H28"/>
    <mergeCell ref="J28:L28"/>
    <mergeCell ref="N28:P28"/>
  </mergeCells>
  <phoneticPr fontId="1"/>
  <pageMargins left="0.7" right="0.7" top="0.75" bottom="0.75" header="0.3" footer="0.3"/>
  <pageSetup paperSize="9" scale="52" fitToHeight="0" orientation="portrait" r:id="rId1"/>
  <rowBreaks count="1" manualBreakCount="1">
    <brk id="66"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zoomScaleNormal="85" zoomScaleSheetLayoutView="100" workbookViewId="0"/>
  </sheetViews>
  <sheetFormatPr defaultRowHeight="13.5"/>
  <cols>
    <col min="1" max="1" width="6.25" style="25" customWidth="1"/>
    <col min="2" max="2" width="6.25" style="26" customWidth="1"/>
    <col min="3" max="3" width="5.625" style="26" customWidth="1"/>
    <col min="4" max="4" width="6.25" style="26" customWidth="1"/>
    <col min="5" max="5" width="5.625" style="26" customWidth="1"/>
    <col min="6" max="6" width="6.25" style="26" customWidth="1"/>
    <col min="7" max="7" width="4.375" style="26" customWidth="1"/>
    <col min="8" max="12" width="6.25" style="26" customWidth="1"/>
    <col min="13" max="18" width="6.625" style="26" customWidth="1"/>
    <col min="19" max="19" width="6.25" style="26" customWidth="1"/>
    <col min="20" max="16384" width="9" style="26"/>
  </cols>
  <sheetData>
    <row r="1" spans="1:19" s="11" customFormat="1" ht="29.25" customHeight="1">
      <c r="A1" s="23"/>
      <c r="J1" s="24" t="s">
        <v>303</v>
      </c>
      <c r="R1" s="269" t="str">
        <f>一番最初に入力!$C$7&amp;""</f>
        <v>79999</v>
      </c>
      <c r="S1" s="269"/>
    </row>
    <row r="2" spans="1:19" s="11" customFormat="1" ht="24.75" customHeight="1">
      <c r="A2" s="4" t="s">
        <v>657</v>
      </c>
      <c r="B2" s="4"/>
    </row>
    <row r="3" spans="1:19" ht="24.75" customHeight="1"/>
    <row r="4" spans="1:19" s="11" customFormat="1" ht="24.75" customHeight="1">
      <c r="A4" s="23"/>
      <c r="M4" s="5" t="s">
        <v>893</v>
      </c>
      <c r="N4" s="97">
        <v>3</v>
      </c>
      <c r="O4" s="96" t="s">
        <v>892</v>
      </c>
      <c r="P4" s="95" t="s">
        <v>942</v>
      </c>
      <c r="Q4" s="96" t="s">
        <v>891</v>
      </c>
      <c r="R4" s="95" t="s">
        <v>943</v>
      </c>
      <c r="S4" s="96" t="s">
        <v>890</v>
      </c>
    </row>
    <row r="5" spans="1:19" s="11" customFormat="1" ht="24.75" customHeight="1">
      <c r="A5" s="23"/>
      <c r="B5" s="11" t="s">
        <v>304</v>
      </c>
    </row>
    <row r="6" spans="1:19" s="11" customFormat="1" ht="24.75" customHeight="1">
      <c r="A6" s="27"/>
      <c r="B6" s="28"/>
      <c r="C6" s="28"/>
      <c r="D6" s="28"/>
      <c r="E6" s="2"/>
      <c r="F6" s="2"/>
      <c r="G6" s="2"/>
      <c r="H6" s="2"/>
      <c r="I6" s="2"/>
      <c r="J6" s="3"/>
      <c r="K6" s="3"/>
      <c r="L6" s="3"/>
      <c r="M6" s="3"/>
      <c r="N6" s="3"/>
      <c r="O6" s="3"/>
      <c r="P6" s="3"/>
      <c r="Q6" s="3"/>
      <c r="R6" s="3"/>
      <c r="S6" s="2"/>
    </row>
    <row r="7" spans="1:19" s="11" customFormat="1" ht="24.75" customHeight="1">
      <c r="A7" s="29"/>
      <c r="B7" s="30"/>
      <c r="C7" s="30"/>
      <c r="D7" s="30"/>
      <c r="E7" s="13"/>
      <c r="F7" s="13"/>
      <c r="G7" s="13"/>
      <c r="H7" s="13"/>
      <c r="I7" s="13"/>
      <c r="J7" s="13"/>
      <c r="K7" s="14"/>
      <c r="L7" s="14"/>
      <c r="M7" s="13"/>
      <c r="N7" s="13"/>
      <c r="O7" s="13"/>
      <c r="P7" s="13"/>
      <c r="Q7" s="13"/>
      <c r="R7" s="13"/>
      <c r="S7" s="13"/>
    </row>
    <row r="8" spans="1:19" s="11" customFormat="1" ht="24.75" customHeight="1">
      <c r="A8" s="25"/>
      <c r="B8" s="26"/>
      <c r="C8" s="26"/>
      <c r="D8" s="26"/>
      <c r="E8" s="26"/>
      <c r="F8" s="26"/>
      <c r="G8" s="26"/>
      <c r="H8" s="26"/>
      <c r="I8" s="26"/>
      <c r="J8" s="26"/>
      <c r="K8" s="26"/>
      <c r="L8" s="26"/>
      <c r="M8" s="26"/>
      <c r="N8" s="26"/>
      <c r="O8" s="26"/>
      <c r="P8" s="26"/>
      <c r="Q8" s="26"/>
      <c r="R8" s="26"/>
      <c r="S8" s="26"/>
    </row>
    <row r="9" spans="1:19" s="11" customFormat="1" ht="24.75" customHeight="1">
      <c r="A9" s="31"/>
      <c r="B9" s="31"/>
      <c r="C9" s="32"/>
      <c r="D9" s="42" t="s">
        <v>305</v>
      </c>
      <c r="E9" s="33" t="str">
        <f>一番最初に入力!$C$11&amp;""</f>
        <v>３</v>
      </c>
      <c r="F9" s="15" t="s">
        <v>1750</v>
      </c>
      <c r="G9" s="34"/>
      <c r="H9" s="34"/>
      <c r="I9" s="15"/>
      <c r="J9" s="15"/>
      <c r="K9" s="15"/>
      <c r="L9" s="15"/>
      <c r="M9" s="15"/>
      <c r="N9" s="15"/>
      <c r="O9" s="15"/>
      <c r="P9" s="16"/>
      <c r="Q9" s="16"/>
      <c r="R9" s="16"/>
      <c r="S9" s="16"/>
    </row>
    <row r="10" spans="1:19" s="11" customFormat="1" ht="24.75" customHeight="1">
      <c r="A10" s="25"/>
      <c r="B10" s="26"/>
      <c r="C10" s="26"/>
      <c r="D10" s="26"/>
      <c r="E10" s="26"/>
      <c r="F10" s="26"/>
      <c r="G10" s="26"/>
      <c r="H10" s="26"/>
      <c r="I10" s="26"/>
      <c r="J10" s="26"/>
      <c r="K10" s="26"/>
      <c r="L10" s="26"/>
      <c r="M10" s="26"/>
      <c r="N10" s="26"/>
      <c r="O10" s="26"/>
      <c r="P10" s="26"/>
      <c r="Q10" s="26"/>
      <c r="R10" s="26"/>
      <c r="S10" s="26"/>
    </row>
    <row r="11" spans="1:19" ht="25.5" customHeight="1">
      <c r="A11" s="35"/>
      <c r="B11" s="11"/>
      <c r="C11" s="11"/>
      <c r="D11" s="11"/>
      <c r="E11" s="98"/>
      <c r="F11" s="98"/>
      <c r="G11" s="98"/>
      <c r="H11" s="276" t="s">
        <v>313</v>
      </c>
      <c r="I11" s="276"/>
      <c r="J11" s="276"/>
      <c r="K11" s="270" t="str">
        <f>IFERROR(VLOOKUP(一番最初に入力!$C$7,※要更新【何も入力しないでください】法人情報!$A$1:$K$804,2,0)," ")</f>
        <v>保育所型認定こども園</v>
      </c>
      <c r="L11" s="270"/>
      <c r="M11" s="270"/>
      <c r="N11" s="270"/>
      <c r="O11" s="270"/>
      <c r="P11" s="270"/>
      <c r="Q11" s="270"/>
      <c r="R11" s="270"/>
      <c r="S11" s="98" t="s">
        <v>307</v>
      </c>
    </row>
    <row r="12" spans="1:19" ht="25.5" customHeight="1">
      <c r="A12" s="35"/>
      <c r="B12" s="11"/>
      <c r="C12" s="11"/>
      <c r="D12" s="11"/>
      <c r="E12" s="98"/>
      <c r="F12" s="98"/>
      <c r="G12" s="98"/>
      <c r="H12" s="98"/>
      <c r="I12" s="98"/>
      <c r="J12" s="99" t="s">
        <v>306</v>
      </c>
      <c r="K12" s="270" t="str">
        <f>IFERROR(VLOOKUP(一番最初に入力!$C$7,※要更新【何も入力しないでください】法人情報!$A$1:$K$804,3,0),"")</f>
        <v>★★こども園</v>
      </c>
      <c r="L12" s="270"/>
      <c r="M12" s="270"/>
      <c r="N12" s="270"/>
      <c r="O12" s="270"/>
      <c r="P12" s="270"/>
      <c r="Q12" s="270"/>
      <c r="R12" s="270"/>
      <c r="S12" s="98" t="s">
        <v>307</v>
      </c>
    </row>
    <row r="13" spans="1:19" s="34" customFormat="1" ht="24.95" customHeight="1">
      <c r="A13" s="35"/>
      <c r="B13" s="11"/>
      <c r="C13" s="11"/>
      <c r="D13" s="11"/>
      <c r="E13" s="271" t="s">
        <v>308</v>
      </c>
      <c r="F13" s="271"/>
      <c r="G13" s="271"/>
      <c r="H13" s="271"/>
      <c r="I13" s="271"/>
      <c r="J13" s="271"/>
      <c r="K13" s="271"/>
      <c r="L13" s="271"/>
      <c r="M13" s="272" t="str">
        <f>IFERROR(VLOOKUP(一番最初に入力!$C$7,※要更新【何も入力しないでください】法人情報!$A$1:$K$804,4,0),"")</f>
        <v>仙台市宮城野区・・・</v>
      </c>
      <c r="N13" s="272"/>
      <c r="O13" s="272"/>
      <c r="P13" s="272"/>
      <c r="Q13" s="272"/>
      <c r="R13" s="272"/>
      <c r="S13" s="272"/>
    </row>
    <row r="14" spans="1:19" ht="24.95" customHeight="1">
      <c r="A14" s="35"/>
      <c r="B14" s="11"/>
      <c r="C14" s="11"/>
      <c r="D14" s="11"/>
      <c r="E14" s="9"/>
      <c r="F14" s="9"/>
      <c r="G14" s="9"/>
      <c r="H14" s="9"/>
      <c r="I14" s="9"/>
      <c r="J14" s="271" t="s">
        <v>309</v>
      </c>
      <c r="K14" s="271"/>
      <c r="L14" s="271"/>
      <c r="M14" s="272" t="str">
        <f>IFERROR(VLOOKUP(一番最初に入力!$C$7,※要更新【何も入力しないでください】法人情報!$A$1:$K$804,5,0),"")</f>
        <v>社会福祉法人●●会</v>
      </c>
      <c r="N14" s="272"/>
      <c r="O14" s="272"/>
      <c r="P14" s="272"/>
      <c r="Q14" s="272"/>
      <c r="R14" s="272"/>
      <c r="S14" s="272"/>
    </row>
    <row r="15" spans="1:19" ht="24.95" customHeight="1">
      <c r="A15" s="35"/>
      <c r="B15" s="11"/>
      <c r="C15" s="11"/>
      <c r="D15" s="11"/>
      <c r="E15" s="10"/>
      <c r="F15" s="10"/>
      <c r="G15" s="10"/>
      <c r="H15" s="10"/>
      <c r="I15" s="10"/>
      <c r="J15" s="10"/>
      <c r="K15" s="273" t="s">
        <v>310</v>
      </c>
      <c r="L15" s="273"/>
      <c r="M15" s="274" t="s">
        <v>946</v>
      </c>
      <c r="N15" s="274"/>
      <c r="O15" s="274"/>
      <c r="P15" s="274"/>
      <c r="Q15" s="274"/>
      <c r="R15" s="100" t="s">
        <v>311</v>
      </c>
      <c r="S15" s="9"/>
    </row>
    <row r="16" spans="1:19" s="11" customFormat="1" ht="24.95" customHeight="1">
      <c r="A16" s="36"/>
      <c r="B16" s="26"/>
      <c r="C16" s="26"/>
      <c r="D16" s="26"/>
      <c r="E16" s="10"/>
      <c r="F16" s="10"/>
      <c r="G16" s="10"/>
      <c r="H16" s="10"/>
      <c r="I16" s="10"/>
      <c r="J16" s="10"/>
      <c r="K16" s="275" t="s">
        <v>312</v>
      </c>
      <c r="L16" s="275"/>
      <c r="M16" s="10"/>
      <c r="N16" s="10"/>
      <c r="O16" s="10"/>
      <c r="P16" s="10"/>
      <c r="Q16" s="10"/>
      <c r="R16" s="10"/>
      <c r="S16" s="10"/>
    </row>
    <row r="17" spans="1:19" s="11" customFormat="1" ht="24.95" customHeight="1">
      <c r="A17" s="25"/>
      <c r="B17" s="26"/>
      <c r="C17" s="26"/>
      <c r="D17" s="26"/>
      <c r="E17" s="26"/>
      <c r="F17" s="26"/>
      <c r="G17" s="26"/>
      <c r="H17" s="26"/>
      <c r="I17" s="26"/>
      <c r="J17" s="26"/>
      <c r="K17" s="26"/>
      <c r="L17" s="26"/>
      <c r="M17" s="26"/>
      <c r="N17" s="26"/>
      <c r="O17" s="26"/>
      <c r="P17" s="26"/>
      <c r="Q17" s="26"/>
      <c r="R17" s="26"/>
      <c r="S17" s="26"/>
    </row>
    <row r="18" spans="1:19" s="11" customFormat="1" ht="24.95" customHeight="1">
      <c r="A18" s="25"/>
      <c r="B18" s="268" t="s">
        <v>1751</v>
      </c>
      <c r="C18" s="268"/>
      <c r="D18" s="268"/>
      <c r="E18" s="268"/>
      <c r="F18" s="268"/>
      <c r="G18" s="268"/>
      <c r="H18" s="268"/>
      <c r="I18" s="268"/>
      <c r="J18" s="268"/>
      <c r="K18" s="268"/>
      <c r="L18" s="268"/>
      <c r="M18" s="268"/>
      <c r="N18" s="268"/>
      <c r="O18" s="268"/>
      <c r="P18" s="268"/>
      <c r="Q18" s="268"/>
      <c r="R18" s="268"/>
      <c r="S18" s="26"/>
    </row>
    <row r="19" spans="1:19" s="11" customFormat="1" ht="24.95" customHeight="1">
      <c r="A19" s="23"/>
      <c r="B19" s="268"/>
      <c r="C19" s="268"/>
      <c r="D19" s="268"/>
      <c r="E19" s="268"/>
      <c r="F19" s="268"/>
      <c r="G19" s="268"/>
      <c r="H19" s="268"/>
      <c r="I19" s="268"/>
      <c r="J19" s="268"/>
      <c r="K19" s="268"/>
      <c r="L19" s="268"/>
      <c r="M19" s="268"/>
      <c r="N19" s="268"/>
      <c r="O19" s="268"/>
      <c r="P19" s="268"/>
      <c r="Q19" s="268"/>
      <c r="R19" s="268"/>
    </row>
    <row r="20" spans="1:19" s="11" customFormat="1" ht="24.95" customHeight="1">
      <c r="A20" s="23"/>
      <c r="B20" s="159"/>
      <c r="C20" s="159"/>
      <c r="D20" s="159"/>
      <c r="E20" s="159"/>
      <c r="F20" s="159"/>
      <c r="G20" s="159"/>
      <c r="H20" s="159"/>
      <c r="I20" s="159"/>
      <c r="J20" s="159"/>
      <c r="K20" s="159"/>
      <c r="L20" s="159"/>
      <c r="M20" s="159"/>
      <c r="N20" s="159"/>
      <c r="O20" s="159"/>
      <c r="P20" s="159"/>
      <c r="Q20" s="159"/>
      <c r="R20" s="159"/>
    </row>
    <row r="21" spans="1:19" s="11" customFormat="1" ht="24.95" customHeight="1">
      <c r="A21" s="23"/>
      <c r="B21" s="10"/>
    </row>
    <row r="22" spans="1:19" s="11" customFormat="1" ht="24.95" customHeight="1" thickBot="1">
      <c r="A22" s="23"/>
      <c r="B22" s="10"/>
      <c r="C22" s="83"/>
      <c r="D22" s="82" t="s">
        <v>658</v>
      </c>
      <c r="E22" s="82"/>
      <c r="F22" s="82"/>
      <c r="G22" s="82"/>
      <c r="H22" s="88" t="s">
        <v>659</v>
      </c>
      <c r="I22" s="267">
        <f>IFERROR(別表1_教材費・行事費等!O13,"")</f>
        <v>39300</v>
      </c>
      <c r="J22" s="267"/>
      <c r="K22" s="267"/>
      <c r="L22" s="267"/>
      <c r="M22" s="88" t="s">
        <v>660</v>
      </c>
      <c r="N22" s="83"/>
    </row>
    <row r="23" spans="1:19" s="11" customFormat="1" ht="24.95" customHeight="1">
      <c r="A23" s="23"/>
      <c r="B23" s="10"/>
    </row>
    <row r="24" spans="1:19" s="11" customFormat="1" ht="24.75" customHeight="1">
      <c r="A24" s="23"/>
      <c r="C24" s="4"/>
      <c r="D24" s="17"/>
      <c r="E24" s="5"/>
      <c r="F24" s="18"/>
      <c r="G24" s="4"/>
      <c r="H24" s="4"/>
      <c r="I24" s="4"/>
      <c r="J24" s="4"/>
      <c r="K24" s="4"/>
      <c r="L24" s="4"/>
      <c r="M24" s="4"/>
      <c r="N24" s="4"/>
    </row>
    <row r="25" spans="1:19" s="11" customFormat="1" ht="24.75" customHeight="1">
      <c r="A25" s="23"/>
      <c r="C25" s="4" t="s">
        <v>661</v>
      </c>
      <c r="D25" s="4"/>
      <c r="E25" s="17"/>
      <c r="F25" s="4"/>
    </row>
    <row r="26" spans="1:19" s="11" customFormat="1" ht="24.75" customHeight="1">
      <c r="A26" s="23"/>
    </row>
    <row r="27" spans="1:19" ht="24.75" customHeight="1">
      <c r="A27" s="23"/>
      <c r="B27" s="11"/>
      <c r="C27" s="5" t="s">
        <v>896</v>
      </c>
      <c r="D27" s="105" t="str">
        <f>一番最初に入力!$C$11&amp;""</f>
        <v>３</v>
      </c>
      <c r="E27" s="4" t="s">
        <v>895</v>
      </c>
      <c r="F27" s="11"/>
      <c r="G27" s="11"/>
      <c r="H27" s="11"/>
      <c r="I27" s="11"/>
      <c r="J27" s="11"/>
      <c r="K27" s="11"/>
      <c r="L27" s="11"/>
      <c r="M27" s="11"/>
      <c r="N27" s="11"/>
      <c r="O27" s="11"/>
      <c r="P27" s="11"/>
    </row>
    <row r="28" spans="1:19" ht="24.75" customHeight="1">
      <c r="A28" s="23"/>
      <c r="B28" s="11"/>
      <c r="C28" s="12"/>
      <c r="D28" s="11"/>
      <c r="E28" s="11"/>
      <c r="F28" s="11"/>
      <c r="G28" s="11"/>
      <c r="H28" s="11"/>
      <c r="I28" s="11"/>
      <c r="J28" s="11"/>
      <c r="K28" s="11"/>
      <c r="L28" s="11"/>
      <c r="M28" s="11"/>
      <c r="N28" s="11"/>
      <c r="O28" s="11"/>
      <c r="P28" s="11"/>
      <c r="Q28" s="11"/>
      <c r="R28" s="11"/>
      <c r="S28" s="11"/>
    </row>
    <row r="29" spans="1:19" ht="24.75" customHeight="1">
      <c r="A29" s="23"/>
      <c r="B29" s="11"/>
      <c r="C29" s="12"/>
      <c r="D29" s="11"/>
      <c r="E29" s="11"/>
      <c r="F29" s="11"/>
      <c r="G29" s="11"/>
      <c r="H29" s="11"/>
      <c r="I29" s="11"/>
      <c r="J29" s="11"/>
      <c r="K29" s="11"/>
      <c r="L29" s="11"/>
      <c r="M29" s="11"/>
      <c r="N29" s="11"/>
      <c r="O29" s="11"/>
      <c r="P29" s="11"/>
      <c r="Q29" s="11"/>
      <c r="R29" s="11"/>
      <c r="S29" s="11"/>
    </row>
    <row r="30" spans="1:19" ht="14.25">
      <c r="B30" s="11"/>
      <c r="C30" s="12"/>
      <c r="D30" s="11"/>
      <c r="E30" s="11"/>
      <c r="F30" s="11"/>
      <c r="G30" s="11"/>
      <c r="H30" s="11"/>
      <c r="I30" s="11"/>
      <c r="J30" s="11"/>
      <c r="K30" s="11"/>
      <c r="L30" s="11"/>
      <c r="M30" s="11"/>
      <c r="N30" s="11"/>
      <c r="O30" s="11"/>
      <c r="P30" s="11"/>
      <c r="Q30" s="11"/>
      <c r="R30" s="11"/>
    </row>
  </sheetData>
  <sheetProtection algorithmName="SHA-512" hashValue="AYk6fFtWLr0edbciUL5bVNLbQr1vTo8AOetnDh3t8xt4cPG6galP6uZfoJT3gX3UzyQgnnTUvVw5EQoiX0SOtg==" saltValue="c/FzEWNYnf4wLYVgEu2Vsw==" spinCount="100000" sheet="1" objects="1" scenarios="1"/>
  <mergeCells count="13">
    <mergeCell ref="I22:L22"/>
    <mergeCell ref="B18:R19"/>
    <mergeCell ref="R1:S1"/>
    <mergeCell ref="K11:R11"/>
    <mergeCell ref="K12:R12"/>
    <mergeCell ref="E13:L13"/>
    <mergeCell ref="M13:S13"/>
    <mergeCell ref="J14:L14"/>
    <mergeCell ref="M14:S14"/>
    <mergeCell ref="K15:L15"/>
    <mergeCell ref="M15:Q15"/>
    <mergeCell ref="K16:L16"/>
    <mergeCell ref="H11:J11"/>
  </mergeCells>
  <phoneticPr fontId="1"/>
  <conditionalFormatting sqref="K12">
    <cfRule type="expression" dxfId="2" priority="3">
      <formula>(K12=0)</formula>
    </cfRule>
  </conditionalFormatting>
  <conditionalFormatting sqref="M13:S13">
    <cfRule type="expression" dxfId="1" priority="2">
      <formula>(M13=0)</formula>
    </cfRule>
  </conditionalFormatting>
  <conditionalFormatting sqref="M15:Q15">
    <cfRule type="expression" dxfId="0" priority="1">
      <formula>(M15=0)</formula>
    </cfRule>
  </conditionalFormatting>
  <pageMargins left="0.62992125984251968" right="0.39370078740157483" top="0.39500000000000002" bottom="0.39370078740157483" header="0.51181102362204722" footer="0.51181102362204722"/>
  <pageSetup paperSize="9" scale="7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60"/>
  <sheetViews>
    <sheetView view="pageBreakPreview" zoomScale="87" zoomScaleNormal="100" zoomScaleSheetLayoutView="87" workbookViewId="0"/>
  </sheetViews>
  <sheetFormatPr defaultRowHeight="13.5"/>
  <cols>
    <col min="1" max="1" width="13.5" style="161" customWidth="1"/>
    <col min="2" max="2" width="9" style="161"/>
    <col min="3" max="3" width="5.875" style="161" customWidth="1"/>
    <col min="4" max="4" width="4.75" style="161" customWidth="1"/>
    <col min="5" max="5" width="15.625" style="161" customWidth="1"/>
    <col min="6" max="17" width="6.625" style="161" customWidth="1"/>
    <col min="18" max="18" width="13.75" style="161" customWidth="1"/>
    <col min="19" max="19" width="6.25" style="161" customWidth="1"/>
    <col min="20" max="20" width="3.875" style="161" customWidth="1"/>
    <col min="21" max="28" width="9" style="58"/>
    <col min="29" max="16384" width="9" style="161"/>
  </cols>
  <sheetData>
    <row r="1" spans="1:28" ht="20.25" customHeight="1">
      <c r="R1" s="283" t="s">
        <v>16</v>
      </c>
      <c r="S1" s="283"/>
      <c r="U1" s="58">
        <v>2021</v>
      </c>
      <c r="V1" s="197" t="s">
        <v>628</v>
      </c>
      <c r="W1" s="197"/>
    </row>
    <row r="2" spans="1:28" ht="8.25" customHeight="1">
      <c r="R2" s="162"/>
    </row>
    <row r="3" spans="1:28" ht="20.25" customHeight="1" thickBot="1">
      <c r="M3" s="277" t="s">
        <v>624</v>
      </c>
      <c r="N3" s="277"/>
      <c r="O3" s="329" t="str">
        <f>様式第１号!K12&amp;""</f>
        <v>★★こども園</v>
      </c>
      <c r="P3" s="329"/>
      <c r="Q3" s="329"/>
      <c r="R3" s="329"/>
      <c r="S3" s="329"/>
    </row>
    <row r="4" spans="1:28" ht="20.25" customHeight="1" thickBot="1">
      <c r="M4" s="277" t="s">
        <v>897</v>
      </c>
      <c r="N4" s="277"/>
      <c r="O4" s="278" t="s">
        <v>961</v>
      </c>
      <c r="P4" s="278"/>
      <c r="Q4" s="278"/>
      <c r="R4" s="278"/>
      <c r="S4" s="278"/>
    </row>
    <row r="5" spans="1:28" ht="20.25" customHeight="1" thickBot="1">
      <c r="M5" s="277" t="s">
        <v>898</v>
      </c>
      <c r="N5" s="277"/>
      <c r="O5" s="278" t="s">
        <v>947</v>
      </c>
      <c r="P5" s="278"/>
      <c r="Q5" s="278"/>
      <c r="R5" s="278"/>
      <c r="S5" s="278"/>
    </row>
    <row r="6" spans="1:28" ht="18.75" customHeight="1">
      <c r="R6" s="162"/>
    </row>
    <row r="7" spans="1:28" ht="21" customHeight="1">
      <c r="E7" s="94" t="s">
        <v>305</v>
      </c>
      <c r="F7" s="52" t="str">
        <f>一番最初に入力!$C$11&amp;""</f>
        <v>３</v>
      </c>
      <c r="G7" s="53" t="s">
        <v>662</v>
      </c>
      <c r="H7" s="53"/>
      <c r="I7" s="54"/>
      <c r="J7" s="53"/>
      <c r="K7" s="43"/>
      <c r="L7" s="43"/>
      <c r="M7" s="43"/>
      <c r="N7" s="43"/>
      <c r="O7" s="43"/>
      <c r="U7" s="198" t="s">
        <v>532</v>
      </c>
    </row>
    <row r="8" spans="1:28" ht="12.75" customHeight="1"/>
    <row r="9" spans="1:28" ht="20.25" customHeight="1">
      <c r="A9" s="308" t="s">
        <v>889</v>
      </c>
      <c r="B9" s="308"/>
      <c r="C9" s="308"/>
      <c r="D9" s="308"/>
      <c r="E9" s="308"/>
    </row>
    <row r="10" spans="1:28" s="101" customFormat="1" ht="20.25" customHeight="1">
      <c r="A10" s="320" t="s">
        <v>1752</v>
      </c>
      <c r="B10" s="320"/>
      <c r="C10" s="320"/>
      <c r="D10" s="320"/>
      <c r="E10" s="320"/>
      <c r="F10" s="320"/>
      <c r="G10" s="320"/>
      <c r="H10" s="320"/>
      <c r="I10" s="320"/>
      <c r="O10" s="102"/>
      <c r="P10" s="102"/>
      <c r="Q10" s="102"/>
      <c r="R10" s="103" t="s">
        <v>533</v>
      </c>
      <c r="U10" s="199"/>
      <c r="V10" s="199"/>
      <c r="W10" s="199"/>
      <c r="X10" s="199"/>
      <c r="Y10" s="199"/>
      <c r="Z10" s="199"/>
      <c r="AA10" s="199"/>
      <c r="AB10" s="199"/>
    </row>
    <row r="11" spans="1:28" s="101" customFormat="1" ht="5.25" customHeight="1" thickBot="1">
      <c r="O11" s="102"/>
      <c r="P11" s="102"/>
      <c r="Q11" s="102"/>
      <c r="R11" s="103"/>
      <c r="U11" s="199"/>
      <c r="V11" s="199"/>
      <c r="W11" s="199"/>
      <c r="X11" s="199"/>
      <c r="Y11" s="199"/>
      <c r="Z11" s="199"/>
      <c r="AA11" s="199"/>
      <c r="AB11" s="199"/>
    </row>
    <row r="12" spans="1:28" s="101" customFormat="1" ht="19.5" customHeight="1">
      <c r="A12" s="328" t="s">
        <v>900</v>
      </c>
      <c r="B12" s="328"/>
      <c r="C12" s="328"/>
      <c r="D12" s="328"/>
      <c r="E12" s="328"/>
      <c r="F12" s="328"/>
      <c r="G12" s="328"/>
      <c r="H12" s="328"/>
      <c r="I12" s="328"/>
      <c r="J12" s="328"/>
      <c r="K12" s="328"/>
      <c r="L12" s="328"/>
      <c r="M12" s="328"/>
      <c r="O12" s="321" t="s">
        <v>899</v>
      </c>
      <c r="P12" s="322"/>
      <c r="Q12" s="322"/>
      <c r="R12" s="323"/>
      <c r="U12" s="199"/>
      <c r="V12" s="199"/>
      <c r="W12" s="199"/>
      <c r="X12" s="199"/>
      <c r="Y12" s="199"/>
      <c r="Z12" s="199"/>
      <c r="AA12" s="199"/>
      <c r="AB12" s="199"/>
    </row>
    <row r="13" spans="1:28" s="101" customFormat="1" ht="30" customHeight="1" thickBot="1">
      <c r="A13" s="104"/>
      <c r="B13" s="104"/>
      <c r="C13" s="104"/>
      <c r="D13" s="104"/>
      <c r="E13" s="104"/>
      <c r="F13" s="104"/>
      <c r="G13" s="104"/>
      <c r="H13" s="104"/>
      <c r="I13" s="104"/>
      <c r="J13" s="104"/>
      <c r="K13" s="104"/>
      <c r="O13" s="324">
        <f>IFERROR(ROUNDDOWN(R27+R39+R51+R63+R75+R87+R99+R111+R123+R135+R147+R159,-2),"")</f>
        <v>39300</v>
      </c>
      <c r="P13" s="325"/>
      <c r="Q13" s="325"/>
      <c r="R13" s="326"/>
      <c r="U13" s="199"/>
      <c r="V13" s="199"/>
      <c r="W13" s="199"/>
      <c r="X13" s="199"/>
      <c r="Y13" s="199"/>
      <c r="Z13" s="199"/>
      <c r="AA13" s="199"/>
      <c r="AB13" s="199"/>
    </row>
    <row r="14" spans="1:28" s="101" customFormat="1" ht="18.75">
      <c r="O14" s="327" t="s">
        <v>17</v>
      </c>
      <c r="P14" s="327"/>
      <c r="Q14" s="327"/>
      <c r="R14" s="327"/>
      <c r="U14" s="199"/>
      <c r="V14" s="199"/>
      <c r="W14" s="199"/>
      <c r="X14" s="199"/>
      <c r="Y14" s="199"/>
      <c r="Z14" s="199"/>
      <c r="AA14" s="199"/>
      <c r="AB14" s="199"/>
    </row>
    <row r="15" spans="1:28" ht="11.25" customHeight="1"/>
    <row r="16" spans="1:28" ht="4.5" customHeight="1"/>
    <row r="17" spans="1:29" ht="21" customHeight="1">
      <c r="A17" s="160" t="s">
        <v>627</v>
      </c>
      <c r="B17" s="305" t="s">
        <v>948</v>
      </c>
      <c r="C17" s="306"/>
      <c r="D17" s="307"/>
      <c r="E17" s="309" t="s">
        <v>0</v>
      </c>
      <c r="F17" s="312" t="s">
        <v>1</v>
      </c>
      <c r="G17" s="312"/>
      <c r="H17" s="312"/>
      <c r="I17" s="312"/>
      <c r="J17" s="312"/>
      <c r="K17" s="312"/>
      <c r="L17" s="312"/>
      <c r="M17" s="312"/>
      <c r="N17" s="312"/>
      <c r="O17" s="312"/>
      <c r="P17" s="312"/>
      <c r="Q17" s="313"/>
      <c r="R17" s="314" t="s">
        <v>14</v>
      </c>
    </row>
    <row r="18" spans="1:29" ht="21" customHeight="1">
      <c r="A18" s="284" t="s">
        <v>315</v>
      </c>
      <c r="B18" s="285" t="s">
        <v>949</v>
      </c>
      <c r="C18" s="286"/>
      <c r="D18" s="287"/>
      <c r="E18" s="310"/>
      <c r="F18" s="314" t="s">
        <v>2</v>
      </c>
      <c r="G18" s="314" t="s">
        <v>3</v>
      </c>
      <c r="H18" s="314" t="s">
        <v>4</v>
      </c>
      <c r="I18" s="314" t="s">
        <v>5</v>
      </c>
      <c r="J18" s="314" t="s">
        <v>6</v>
      </c>
      <c r="K18" s="314" t="s">
        <v>7</v>
      </c>
      <c r="L18" s="314" t="s">
        <v>8</v>
      </c>
      <c r="M18" s="314" t="s">
        <v>9</v>
      </c>
      <c r="N18" s="314" t="s">
        <v>10</v>
      </c>
      <c r="O18" s="314" t="s">
        <v>11</v>
      </c>
      <c r="P18" s="314" t="s">
        <v>12</v>
      </c>
      <c r="Q18" s="316" t="s">
        <v>13</v>
      </c>
      <c r="R18" s="318"/>
    </row>
    <row r="19" spans="1:29" ht="21" customHeight="1">
      <c r="A19" s="280"/>
      <c r="B19" s="288"/>
      <c r="C19" s="289"/>
      <c r="D19" s="290"/>
      <c r="E19" s="311"/>
      <c r="F19" s="315"/>
      <c r="G19" s="315"/>
      <c r="H19" s="315"/>
      <c r="I19" s="315"/>
      <c r="J19" s="315"/>
      <c r="K19" s="315"/>
      <c r="L19" s="315"/>
      <c r="M19" s="315"/>
      <c r="N19" s="315"/>
      <c r="O19" s="315"/>
      <c r="P19" s="315"/>
      <c r="Q19" s="317"/>
      <c r="R19" s="318"/>
    </row>
    <row r="20" spans="1:29" ht="21" customHeight="1">
      <c r="A20" s="291" t="s">
        <v>314</v>
      </c>
      <c r="B20" s="293">
        <v>43005</v>
      </c>
      <c r="C20" s="294"/>
      <c r="D20" s="295"/>
      <c r="E20" s="55" t="s">
        <v>951</v>
      </c>
      <c r="F20" s="37">
        <v>1000</v>
      </c>
      <c r="G20" s="37">
        <v>1000</v>
      </c>
      <c r="H20" s="37">
        <v>1000</v>
      </c>
      <c r="I20" s="37">
        <v>1000</v>
      </c>
      <c r="J20" s="37">
        <v>1000</v>
      </c>
      <c r="K20" s="37">
        <v>1000</v>
      </c>
      <c r="L20" s="37"/>
      <c r="M20" s="37"/>
      <c r="N20" s="37"/>
      <c r="O20" s="37"/>
      <c r="P20" s="37"/>
      <c r="Q20" s="38"/>
      <c r="R20" s="318"/>
    </row>
    <row r="21" spans="1:29" ht="21" customHeight="1">
      <c r="A21" s="292"/>
      <c r="B21" s="296"/>
      <c r="C21" s="297"/>
      <c r="D21" s="298"/>
      <c r="E21" s="55" t="s">
        <v>952</v>
      </c>
      <c r="F21" s="37"/>
      <c r="G21" s="37"/>
      <c r="H21" s="37"/>
      <c r="I21" s="37">
        <v>1200</v>
      </c>
      <c r="J21" s="37"/>
      <c r="K21" s="37"/>
      <c r="L21" s="37"/>
      <c r="M21" s="37"/>
      <c r="N21" s="37"/>
      <c r="O21" s="37"/>
      <c r="P21" s="37"/>
      <c r="Q21" s="38"/>
      <c r="R21" s="318"/>
    </row>
    <row r="22" spans="1:29" ht="21" customHeight="1">
      <c r="A22" s="291" t="s">
        <v>626</v>
      </c>
      <c r="B22" s="299">
        <f>IF(B20="","",IF(B20&gt;DATE($U$1,4,1),0,
DATEDIF(B20,DATE($U$1,4,1),"y")))</f>
        <v>3</v>
      </c>
      <c r="C22" s="300"/>
      <c r="D22" s="301"/>
      <c r="E22" s="55"/>
      <c r="F22" s="37"/>
      <c r="G22" s="37"/>
      <c r="H22" s="37"/>
      <c r="I22" s="37"/>
      <c r="J22" s="37"/>
      <c r="K22" s="37"/>
      <c r="L22" s="37"/>
      <c r="M22" s="37"/>
      <c r="N22" s="37"/>
      <c r="O22" s="37"/>
      <c r="P22" s="37"/>
      <c r="Q22" s="38"/>
      <c r="R22" s="318"/>
    </row>
    <row r="23" spans="1:29" ht="21" customHeight="1">
      <c r="A23" s="292"/>
      <c r="B23" s="302"/>
      <c r="C23" s="303"/>
      <c r="D23" s="304"/>
      <c r="E23" s="55"/>
      <c r="F23" s="37"/>
      <c r="G23" s="37"/>
      <c r="H23" s="37"/>
      <c r="I23" s="37"/>
      <c r="J23" s="37"/>
      <c r="K23" s="37"/>
      <c r="L23" s="37"/>
      <c r="M23" s="37"/>
      <c r="N23" s="37"/>
      <c r="O23" s="37"/>
      <c r="P23" s="37"/>
      <c r="Q23" s="38"/>
      <c r="R23" s="318"/>
    </row>
    <row r="24" spans="1:29" ht="21" customHeight="1">
      <c r="A24" s="279" t="s">
        <v>625</v>
      </c>
      <c r="B24" s="281" t="s">
        <v>950</v>
      </c>
      <c r="C24" s="281"/>
      <c r="D24" s="281"/>
      <c r="E24" s="55"/>
      <c r="F24" s="37"/>
      <c r="G24" s="37"/>
      <c r="H24" s="37"/>
      <c r="I24" s="37"/>
      <c r="J24" s="37"/>
      <c r="K24" s="37"/>
      <c r="L24" s="37"/>
      <c r="M24" s="37"/>
      <c r="N24" s="37"/>
      <c r="O24" s="37"/>
      <c r="P24" s="37"/>
      <c r="Q24" s="38"/>
      <c r="R24" s="318"/>
    </row>
    <row r="25" spans="1:29" ht="21" customHeight="1" thickBot="1">
      <c r="A25" s="280"/>
      <c r="B25" s="282"/>
      <c r="C25" s="282"/>
      <c r="D25" s="282"/>
      <c r="E25" s="56"/>
      <c r="F25" s="39"/>
      <c r="G25" s="39"/>
      <c r="H25" s="39"/>
      <c r="I25" s="39"/>
      <c r="J25" s="39"/>
      <c r="K25" s="39"/>
      <c r="L25" s="39"/>
      <c r="M25" s="39"/>
      <c r="N25" s="39"/>
      <c r="O25" s="39"/>
      <c r="P25" s="39"/>
      <c r="Q25" s="40"/>
      <c r="R25" s="319"/>
    </row>
    <row r="26" spans="1:29" ht="21" customHeight="1" thickTop="1" thickBot="1">
      <c r="D26" s="44"/>
      <c r="E26" s="50" t="s">
        <v>14</v>
      </c>
      <c r="F26" s="45">
        <f>IF(一番最初に入力!$C$7="","",SUM(F20:F25))</f>
        <v>1000</v>
      </c>
      <c r="G26" s="45">
        <f>IF(一番最初に入力!$C$7="","",SUM(G20:G25))</f>
        <v>1000</v>
      </c>
      <c r="H26" s="45">
        <f>IF(一番最初に入力!$C$7="","",SUM(H20:H25))</f>
        <v>1000</v>
      </c>
      <c r="I26" s="45">
        <f>IF(一番最初に入力!$C$7="","",SUM(I20:I25))</f>
        <v>2200</v>
      </c>
      <c r="J26" s="45">
        <f>IF(一番最初に入力!$C$7="","",SUM(J20:J25))</f>
        <v>1000</v>
      </c>
      <c r="K26" s="45">
        <f>IF(一番最初に入力!$C$7="","",SUM(K20:K25))</f>
        <v>1000</v>
      </c>
      <c r="L26" s="45">
        <f>IF(一番最初に入力!$C$7="","",SUM(L20:L25))</f>
        <v>0</v>
      </c>
      <c r="M26" s="45">
        <f>IF(一番最初に入力!$C$7="","",SUM(M20:M25))</f>
        <v>0</v>
      </c>
      <c r="N26" s="45">
        <f>IF(一番最初に入力!$C$7="","",SUM(N20:N25))</f>
        <v>0</v>
      </c>
      <c r="O26" s="45">
        <f>IF(一番最初に入力!$C$7="","",SUM(O20:O25))</f>
        <v>0</v>
      </c>
      <c r="P26" s="45">
        <f>IF(一番最初に入力!$C$7="","",SUM(P20:P25))</f>
        <v>0</v>
      </c>
      <c r="Q26" s="45">
        <f>IF(一番最初に入力!$C$7="","",SUM(Q20:Q25))</f>
        <v>0</v>
      </c>
      <c r="R26" s="46">
        <f>IF(一番最初に入力!$C$7="","",SUM(F26:Q26))</f>
        <v>7200</v>
      </c>
    </row>
    <row r="27" spans="1:29" ht="21" customHeight="1" thickBot="1">
      <c r="D27" s="44"/>
      <c r="E27" s="51" t="s">
        <v>15</v>
      </c>
      <c r="F27" s="47">
        <f>IF(一番最初に入力!$C$7="","",IF(F26&lt;2500,F26,2500))</f>
        <v>1000</v>
      </c>
      <c r="G27" s="47">
        <f>IF(一番最初に入力!$C$7="","",IF(G26&lt;2500,G26,2500))</f>
        <v>1000</v>
      </c>
      <c r="H27" s="47">
        <f>IF(一番最初に入力!$C$7="","",IF(H26&lt;2500,H26,2500))</f>
        <v>1000</v>
      </c>
      <c r="I27" s="47">
        <f>IF(一番最初に入力!$C$7="","",IF(I26&lt;2500,I26,2500))</f>
        <v>2200</v>
      </c>
      <c r="J27" s="47">
        <f>IF(一番最初に入力!$C$7="","",IF(J26&lt;2500,J26,2500))</f>
        <v>1000</v>
      </c>
      <c r="K27" s="47">
        <f>IF(一番最初に入力!$C$7="","",IF(K26&lt;2500,K26,2500))</f>
        <v>1000</v>
      </c>
      <c r="L27" s="47">
        <f>IF(一番最初に入力!$C$7="","",IF(L26&lt;2500,L26,2500))</f>
        <v>0</v>
      </c>
      <c r="M27" s="47">
        <f>IF(一番最初に入力!$C$7="","",IF(M26&lt;2500,M26,2500))</f>
        <v>0</v>
      </c>
      <c r="N27" s="47">
        <f>IF(一番最初に入力!$C$7="","",IF(N26&lt;2500,N26,2500))</f>
        <v>0</v>
      </c>
      <c r="O27" s="47">
        <f>IF(一番最初に入力!$C$7="","",IF(O26&lt;2500,O26,2500))</f>
        <v>0</v>
      </c>
      <c r="P27" s="47">
        <f>IF(一番最初に入力!$C$7="","",IF(P26&lt;2500,P26,2500))</f>
        <v>0</v>
      </c>
      <c r="Q27" s="47">
        <f>IF(一番最初に入力!$C$7="","",IF(Q26&lt;2500,Q26,2500))</f>
        <v>0</v>
      </c>
      <c r="R27" s="48">
        <f>IF(一番最初に入力!$C$7="","",SUM(F27:Q27))</f>
        <v>7200</v>
      </c>
      <c r="S27" s="161" t="s">
        <v>535</v>
      </c>
      <c r="U27" s="206" t="s">
        <v>645</v>
      </c>
      <c r="V27" s="207">
        <f>IF(B24="１号",COUNTIF(F27:Q27,"&gt;0"),"")</f>
        <v>6</v>
      </c>
      <c r="W27" s="208">
        <f>IF(B24="１号",SUM(F27:Q27),"")</f>
        <v>7200</v>
      </c>
      <c r="X27" s="206" t="s">
        <v>646</v>
      </c>
      <c r="Y27" s="207" t="str">
        <f>IF(B24="２号",COUNTIF(F27:Q27,"&gt;0"),"")</f>
        <v/>
      </c>
      <c r="Z27" s="208" t="str">
        <f>IF(B24="２号",SUM(F27:Q27),"")</f>
        <v/>
      </c>
      <c r="AA27" s="206" t="s">
        <v>647</v>
      </c>
      <c r="AB27" s="207" t="str">
        <f>IF(B24="３号",COUNTIF(F27:Q27,"&gt;0"),"")</f>
        <v/>
      </c>
      <c r="AC27" s="208" t="str">
        <f>IF(B24="３号",SUM(F27:Q27),"")</f>
        <v/>
      </c>
    </row>
    <row r="28" spans="1:29" ht="21" customHeight="1">
      <c r="E28" s="41"/>
      <c r="R28" s="49"/>
    </row>
    <row r="29" spans="1:29" ht="21" customHeight="1">
      <c r="A29" s="160" t="s">
        <v>627</v>
      </c>
      <c r="B29" s="305" t="s">
        <v>948</v>
      </c>
      <c r="C29" s="306"/>
      <c r="D29" s="307"/>
      <c r="E29" s="309" t="s">
        <v>0</v>
      </c>
      <c r="F29" s="312" t="s">
        <v>1</v>
      </c>
      <c r="G29" s="312"/>
      <c r="H29" s="312"/>
      <c r="I29" s="312"/>
      <c r="J29" s="312"/>
      <c r="K29" s="312"/>
      <c r="L29" s="312"/>
      <c r="M29" s="312"/>
      <c r="N29" s="312"/>
      <c r="O29" s="312"/>
      <c r="P29" s="312"/>
      <c r="Q29" s="313"/>
      <c r="R29" s="314" t="s">
        <v>14</v>
      </c>
    </row>
    <row r="30" spans="1:29" ht="21" customHeight="1">
      <c r="A30" s="284" t="s">
        <v>315</v>
      </c>
      <c r="B30" s="285" t="s">
        <v>949</v>
      </c>
      <c r="C30" s="286"/>
      <c r="D30" s="287"/>
      <c r="E30" s="310"/>
      <c r="F30" s="314" t="s">
        <v>2</v>
      </c>
      <c r="G30" s="314" t="s">
        <v>3</v>
      </c>
      <c r="H30" s="314" t="s">
        <v>4</v>
      </c>
      <c r="I30" s="314" t="s">
        <v>5</v>
      </c>
      <c r="J30" s="314" t="s">
        <v>6</v>
      </c>
      <c r="K30" s="314" t="s">
        <v>7</v>
      </c>
      <c r="L30" s="314" t="s">
        <v>8</v>
      </c>
      <c r="M30" s="314" t="s">
        <v>9</v>
      </c>
      <c r="N30" s="314" t="s">
        <v>10</v>
      </c>
      <c r="O30" s="314" t="s">
        <v>11</v>
      </c>
      <c r="P30" s="314" t="s">
        <v>12</v>
      </c>
      <c r="Q30" s="316" t="s">
        <v>13</v>
      </c>
      <c r="R30" s="318"/>
    </row>
    <row r="31" spans="1:29" ht="21" customHeight="1">
      <c r="A31" s="280"/>
      <c r="B31" s="288"/>
      <c r="C31" s="289"/>
      <c r="D31" s="290"/>
      <c r="E31" s="311"/>
      <c r="F31" s="315"/>
      <c r="G31" s="315"/>
      <c r="H31" s="315"/>
      <c r="I31" s="315"/>
      <c r="J31" s="315"/>
      <c r="K31" s="315"/>
      <c r="L31" s="315"/>
      <c r="M31" s="315"/>
      <c r="N31" s="315"/>
      <c r="O31" s="315"/>
      <c r="P31" s="315"/>
      <c r="Q31" s="317"/>
      <c r="R31" s="318"/>
    </row>
    <row r="32" spans="1:29" ht="21" customHeight="1">
      <c r="A32" s="291" t="s">
        <v>314</v>
      </c>
      <c r="B32" s="293">
        <v>43005</v>
      </c>
      <c r="C32" s="294"/>
      <c r="D32" s="295"/>
      <c r="E32" s="55" t="s">
        <v>951</v>
      </c>
      <c r="F32" s="37"/>
      <c r="G32" s="37"/>
      <c r="H32" s="37"/>
      <c r="I32" s="37"/>
      <c r="J32" s="37"/>
      <c r="K32" s="37"/>
      <c r="L32" s="37">
        <v>1000</v>
      </c>
      <c r="M32" s="37">
        <v>1000</v>
      </c>
      <c r="N32" s="37">
        <v>1000</v>
      </c>
      <c r="O32" s="37">
        <v>1000</v>
      </c>
      <c r="P32" s="37">
        <v>1000</v>
      </c>
      <c r="Q32" s="38">
        <v>1000</v>
      </c>
      <c r="R32" s="318"/>
    </row>
    <row r="33" spans="1:29" ht="21" customHeight="1">
      <c r="A33" s="292"/>
      <c r="B33" s="296"/>
      <c r="C33" s="297"/>
      <c r="D33" s="298"/>
      <c r="E33" s="55" t="s">
        <v>952</v>
      </c>
      <c r="F33" s="37"/>
      <c r="G33" s="37"/>
      <c r="H33" s="37"/>
      <c r="I33" s="37"/>
      <c r="J33" s="37"/>
      <c r="K33" s="37"/>
      <c r="L33" s="37"/>
      <c r="M33" s="37">
        <v>1500</v>
      </c>
      <c r="N33" s="37"/>
      <c r="O33" s="37"/>
      <c r="P33" s="37"/>
      <c r="Q33" s="38"/>
      <c r="R33" s="318"/>
    </row>
    <row r="34" spans="1:29" ht="21" customHeight="1">
      <c r="A34" s="291" t="s">
        <v>626</v>
      </c>
      <c r="B34" s="299">
        <f>IF(B32="","",IF(B32&gt;DATE($U$1,4,1),0,
DATEDIF(B32,DATE($U$1,4,1),"y")))</f>
        <v>3</v>
      </c>
      <c r="C34" s="300"/>
      <c r="D34" s="301"/>
      <c r="E34" s="55"/>
      <c r="F34" s="37"/>
      <c r="G34" s="37"/>
      <c r="H34" s="37"/>
      <c r="I34" s="37"/>
      <c r="J34" s="37"/>
      <c r="K34" s="37"/>
      <c r="L34" s="37"/>
      <c r="M34" s="37"/>
      <c r="N34" s="37"/>
      <c r="O34" s="37"/>
      <c r="P34" s="37"/>
      <c r="Q34" s="37"/>
      <c r="R34" s="318"/>
    </row>
    <row r="35" spans="1:29" ht="21" customHeight="1">
      <c r="A35" s="292"/>
      <c r="B35" s="302"/>
      <c r="C35" s="303"/>
      <c r="D35" s="304"/>
      <c r="E35" s="55"/>
      <c r="F35" s="37"/>
      <c r="G35" s="37"/>
      <c r="H35" s="37"/>
      <c r="I35" s="37"/>
      <c r="J35" s="37"/>
      <c r="K35" s="37"/>
      <c r="L35" s="37"/>
      <c r="M35" s="37"/>
      <c r="N35" s="37"/>
      <c r="O35" s="37"/>
      <c r="P35" s="37"/>
      <c r="Q35" s="38"/>
      <c r="R35" s="318"/>
    </row>
    <row r="36" spans="1:29" ht="21" customHeight="1">
      <c r="A36" s="279" t="s">
        <v>625</v>
      </c>
      <c r="B36" s="281" t="s">
        <v>953</v>
      </c>
      <c r="C36" s="281"/>
      <c r="D36" s="281"/>
      <c r="E36" s="55"/>
      <c r="F36" s="37"/>
      <c r="G36" s="37"/>
      <c r="H36" s="37"/>
      <c r="I36" s="37"/>
      <c r="J36" s="37"/>
      <c r="K36" s="37"/>
      <c r="L36" s="37"/>
      <c r="M36" s="37"/>
      <c r="N36" s="37"/>
      <c r="O36" s="37"/>
      <c r="P36" s="37"/>
      <c r="Q36" s="38"/>
      <c r="R36" s="318"/>
    </row>
    <row r="37" spans="1:29" ht="21" customHeight="1" thickBot="1">
      <c r="A37" s="280"/>
      <c r="B37" s="282"/>
      <c r="C37" s="282"/>
      <c r="D37" s="282"/>
      <c r="E37" s="56"/>
      <c r="F37" s="39"/>
      <c r="G37" s="39"/>
      <c r="H37" s="39"/>
      <c r="I37" s="39"/>
      <c r="J37" s="39"/>
      <c r="K37" s="39"/>
      <c r="L37" s="39"/>
      <c r="M37" s="39"/>
      <c r="N37" s="39"/>
      <c r="O37" s="39"/>
      <c r="P37" s="39"/>
      <c r="Q37" s="40"/>
      <c r="R37" s="319"/>
    </row>
    <row r="38" spans="1:29" ht="21" customHeight="1" thickTop="1" thickBot="1">
      <c r="D38" s="44"/>
      <c r="E38" s="50" t="s">
        <v>14</v>
      </c>
      <c r="F38" s="45">
        <f>IF(一番最初に入力!$C$7="","",SUM(F32:F37))</f>
        <v>0</v>
      </c>
      <c r="G38" s="45">
        <f>IF(一番最初に入力!$C$7="","",SUM(G32:G37))</f>
        <v>0</v>
      </c>
      <c r="H38" s="45">
        <f>IF(一番最初に入力!$C$7="","",SUM(H32:H37))</f>
        <v>0</v>
      </c>
      <c r="I38" s="45">
        <f>IF(一番最初に入力!$C$7="","",SUM(I32:I37))</f>
        <v>0</v>
      </c>
      <c r="J38" s="45">
        <f>IF(一番最初に入力!$C$7="","",SUM(J32:J37))</f>
        <v>0</v>
      </c>
      <c r="K38" s="45">
        <f>IF(一番最初に入力!$C$7="","",SUM(K32:K37))</f>
        <v>0</v>
      </c>
      <c r="L38" s="45">
        <f>IF(一番最初に入力!$C$7="","",SUM(L32:L37))</f>
        <v>1000</v>
      </c>
      <c r="M38" s="45">
        <f>IF(一番最初に入力!$C$7="","",SUM(M32:M37))</f>
        <v>2500</v>
      </c>
      <c r="N38" s="45">
        <f>IF(一番最初に入力!$C$7="","",SUM(N32:N37))</f>
        <v>1000</v>
      </c>
      <c r="O38" s="45">
        <f>IF(一番最初に入力!$C$7="","",SUM(O32:O37))</f>
        <v>1000</v>
      </c>
      <c r="P38" s="45">
        <f>IF(一番最初に入力!$C$7="","",SUM(P32:P37))</f>
        <v>1000</v>
      </c>
      <c r="Q38" s="45">
        <f>IF(一番最初に入力!$C$7="","",SUM(Q32:Q37))</f>
        <v>1000</v>
      </c>
      <c r="R38" s="46">
        <f>IF(一番最初に入力!$C$7="","",SUM(F38:Q38))</f>
        <v>7500</v>
      </c>
    </row>
    <row r="39" spans="1:29" ht="21" customHeight="1" thickBot="1">
      <c r="D39" s="44"/>
      <c r="E39" s="51" t="s">
        <v>15</v>
      </c>
      <c r="F39" s="47">
        <f>IF(一番最初に入力!$C$7="","",IF(F38&lt;2500,F38,2500))</f>
        <v>0</v>
      </c>
      <c r="G39" s="47">
        <f>IF(一番最初に入力!$C$7="","",IF(G38&lt;2500,G38,2500))</f>
        <v>0</v>
      </c>
      <c r="H39" s="47">
        <f>IF(一番最初に入力!$C$7="","",IF(H38&lt;2500,H38,2500))</f>
        <v>0</v>
      </c>
      <c r="I39" s="47">
        <f>IF(一番最初に入力!$C$7="","",IF(I38&lt;2500,I38,2500))</f>
        <v>0</v>
      </c>
      <c r="J39" s="47">
        <f>IF(一番最初に入力!$C$7="","",IF(J38&lt;2500,J38,2500))</f>
        <v>0</v>
      </c>
      <c r="K39" s="47">
        <f>IF(一番最初に入力!$C$7="","",IF(K38&lt;2500,K38,2500))</f>
        <v>0</v>
      </c>
      <c r="L39" s="47">
        <f>IF(一番最初に入力!$C$7="","",IF(L38&lt;2500,L38,2500))</f>
        <v>1000</v>
      </c>
      <c r="M39" s="47">
        <f>IF(一番最初に入力!$C$7="","",IF(M38&lt;2500,M38,2500))</f>
        <v>2500</v>
      </c>
      <c r="N39" s="47">
        <f>IF(一番最初に入力!$C$7="","",IF(N38&lt;2500,N38,2500))</f>
        <v>1000</v>
      </c>
      <c r="O39" s="47">
        <f>IF(一番最初に入力!$C$7="","",IF(O38&lt;2500,O38,2500))</f>
        <v>1000</v>
      </c>
      <c r="P39" s="47">
        <f>IF(一番最初に入力!$C$7="","",IF(P38&lt;2500,P38,2500))</f>
        <v>1000</v>
      </c>
      <c r="Q39" s="47">
        <f>IF(一番最初に入力!$C$7="","",IF(Q38&lt;2500,Q38,2500))</f>
        <v>1000</v>
      </c>
      <c r="R39" s="48">
        <f>IF(一番最初に入力!$C$7="","",SUM(F39:Q39))</f>
        <v>7500</v>
      </c>
      <c r="S39" s="161" t="s">
        <v>534</v>
      </c>
      <c r="U39" s="206" t="s">
        <v>645</v>
      </c>
      <c r="V39" s="207" t="str">
        <f>IF(B36="１号",COUNTIF(F39:Q39,"&gt;0"),"")</f>
        <v/>
      </c>
      <c r="W39" s="208" t="str">
        <f>IF(B36="１号",SUM(F39:Q39),"")</f>
        <v/>
      </c>
      <c r="X39" s="206" t="s">
        <v>646</v>
      </c>
      <c r="Y39" s="207">
        <f>IF(B36="２号",COUNTIF(F39:Q39,"&gt;0"),"")</f>
        <v>6</v>
      </c>
      <c r="Z39" s="208">
        <f>IF(B36="２号",SUM(F39:Q39),"")</f>
        <v>7500</v>
      </c>
      <c r="AA39" s="206" t="s">
        <v>647</v>
      </c>
      <c r="AB39" s="207" t="str">
        <f>IF(B36="３号",COUNTIF(F39:Q39,"&gt;0"),"")</f>
        <v/>
      </c>
      <c r="AC39" s="208" t="str">
        <f>IF(B36="３号",SUM(F39:Q39),"")</f>
        <v/>
      </c>
    </row>
    <row r="40" spans="1:29" ht="21" customHeight="1">
      <c r="E40" s="41"/>
    </row>
    <row r="41" spans="1:29" ht="21" customHeight="1">
      <c r="A41" s="160" t="s">
        <v>627</v>
      </c>
      <c r="B41" s="305" t="s">
        <v>954</v>
      </c>
      <c r="C41" s="306"/>
      <c r="D41" s="307"/>
      <c r="E41" s="309" t="s">
        <v>0</v>
      </c>
      <c r="F41" s="312" t="s">
        <v>1</v>
      </c>
      <c r="G41" s="312"/>
      <c r="H41" s="312"/>
      <c r="I41" s="312"/>
      <c r="J41" s="312"/>
      <c r="K41" s="312"/>
      <c r="L41" s="312"/>
      <c r="M41" s="312"/>
      <c r="N41" s="312"/>
      <c r="O41" s="312"/>
      <c r="P41" s="312"/>
      <c r="Q41" s="313"/>
      <c r="R41" s="314" t="s">
        <v>14</v>
      </c>
    </row>
    <row r="42" spans="1:29" ht="21" customHeight="1">
      <c r="A42" s="284" t="s">
        <v>315</v>
      </c>
      <c r="B42" s="285" t="s">
        <v>955</v>
      </c>
      <c r="C42" s="286"/>
      <c r="D42" s="287"/>
      <c r="E42" s="310"/>
      <c r="F42" s="314" t="s">
        <v>2</v>
      </c>
      <c r="G42" s="314" t="s">
        <v>3</v>
      </c>
      <c r="H42" s="314" t="s">
        <v>4</v>
      </c>
      <c r="I42" s="314" t="s">
        <v>5</v>
      </c>
      <c r="J42" s="314" t="s">
        <v>6</v>
      </c>
      <c r="K42" s="314" t="s">
        <v>7</v>
      </c>
      <c r="L42" s="314" t="s">
        <v>8</v>
      </c>
      <c r="M42" s="314" t="s">
        <v>9</v>
      </c>
      <c r="N42" s="314" t="s">
        <v>10</v>
      </c>
      <c r="O42" s="314" t="s">
        <v>11</v>
      </c>
      <c r="P42" s="314" t="s">
        <v>12</v>
      </c>
      <c r="Q42" s="316" t="s">
        <v>13</v>
      </c>
      <c r="R42" s="318"/>
    </row>
    <row r="43" spans="1:29" ht="21" customHeight="1">
      <c r="A43" s="280"/>
      <c r="B43" s="288"/>
      <c r="C43" s="289"/>
      <c r="D43" s="290"/>
      <c r="E43" s="311"/>
      <c r="F43" s="315"/>
      <c r="G43" s="315"/>
      <c r="H43" s="315"/>
      <c r="I43" s="315"/>
      <c r="J43" s="315"/>
      <c r="K43" s="315"/>
      <c r="L43" s="315"/>
      <c r="M43" s="315"/>
      <c r="N43" s="315"/>
      <c r="O43" s="315"/>
      <c r="P43" s="315"/>
      <c r="Q43" s="317"/>
      <c r="R43" s="318"/>
    </row>
    <row r="44" spans="1:29" ht="21" customHeight="1">
      <c r="A44" s="291" t="s">
        <v>314</v>
      </c>
      <c r="B44" s="293">
        <v>43239</v>
      </c>
      <c r="C44" s="294"/>
      <c r="D44" s="295"/>
      <c r="E44" s="55" t="s">
        <v>957</v>
      </c>
      <c r="F44" s="37">
        <v>300</v>
      </c>
      <c r="G44" s="37">
        <v>300</v>
      </c>
      <c r="H44" s="37">
        <v>300</v>
      </c>
      <c r="I44" s="37">
        <v>300</v>
      </c>
      <c r="J44" s="37">
        <v>300</v>
      </c>
      <c r="K44" s="37">
        <v>300</v>
      </c>
      <c r="L44" s="37">
        <v>300</v>
      </c>
      <c r="M44" s="37">
        <v>300</v>
      </c>
      <c r="N44" s="37">
        <v>300</v>
      </c>
      <c r="O44" s="37"/>
      <c r="P44" s="37"/>
      <c r="Q44" s="38"/>
      <c r="R44" s="318"/>
    </row>
    <row r="45" spans="1:29" ht="21" customHeight="1">
      <c r="A45" s="292"/>
      <c r="B45" s="296"/>
      <c r="C45" s="297"/>
      <c r="D45" s="298"/>
      <c r="E45" s="55" t="s">
        <v>951</v>
      </c>
      <c r="F45" s="37">
        <v>1000</v>
      </c>
      <c r="G45" s="37">
        <v>1000</v>
      </c>
      <c r="H45" s="37">
        <v>1000</v>
      </c>
      <c r="I45" s="37">
        <v>1000</v>
      </c>
      <c r="J45" s="37">
        <v>1000</v>
      </c>
      <c r="K45" s="37">
        <v>1000</v>
      </c>
      <c r="L45" s="37">
        <v>1000</v>
      </c>
      <c r="M45" s="37">
        <v>1000</v>
      </c>
      <c r="N45" s="37">
        <v>1000</v>
      </c>
      <c r="O45" s="37"/>
      <c r="P45" s="37"/>
      <c r="Q45" s="38"/>
      <c r="R45" s="318"/>
    </row>
    <row r="46" spans="1:29" ht="21" customHeight="1">
      <c r="A46" s="291" t="s">
        <v>626</v>
      </c>
      <c r="B46" s="299">
        <f>IF(B44="","",IF(B44&gt;DATE($U$1,4,1),0,
DATEDIF(B44,DATE($U$1,4,1),"y")))</f>
        <v>2</v>
      </c>
      <c r="C46" s="300"/>
      <c r="D46" s="301"/>
      <c r="E46" s="55"/>
      <c r="F46" s="37"/>
      <c r="G46" s="37"/>
      <c r="H46" s="37"/>
      <c r="I46" s="37"/>
      <c r="J46" s="37"/>
      <c r="K46" s="37"/>
      <c r="L46" s="37"/>
      <c r="M46" s="37">
        <v>1500</v>
      </c>
      <c r="N46" s="37"/>
      <c r="O46" s="37"/>
      <c r="P46" s="37"/>
      <c r="Q46" s="38"/>
      <c r="R46" s="318"/>
    </row>
    <row r="47" spans="1:29" ht="21" customHeight="1">
      <c r="A47" s="292"/>
      <c r="B47" s="302"/>
      <c r="C47" s="303"/>
      <c r="D47" s="304"/>
      <c r="E47" s="55"/>
      <c r="F47" s="37"/>
      <c r="G47" s="37"/>
      <c r="H47" s="37"/>
      <c r="I47" s="37"/>
      <c r="J47" s="37"/>
      <c r="K47" s="37"/>
      <c r="L47" s="37"/>
      <c r="M47" s="37"/>
      <c r="N47" s="37"/>
      <c r="O47" s="37"/>
      <c r="P47" s="37"/>
      <c r="Q47" s="38"/>
      <c r="R47" s="318"/>
    </row>
    <row r="48" spans="1:29" ht="21" customHeight="1">
      <c r="A48" s="279" t="s">
        <v>625</v>
      </c>
      <c r="B48" s="281" t="s">
        <v>956</v>
      </c>
      <c r="C48" s="281"/>
      <c r="D48" s="281"/>
      <c r="E48" s="55"/>
      <c r="F48" s="37"/>
      <c r="G48" s="37"/>
      <c r="H48" s="37"/>
      <c r="I48" s="37"/>
      <c r="J48" s="37"/>
      <c r="K48" s="37"/>
      <c r="L48" s="37"/>
      <c r="M48" s="37"/>
      <c r="N48" s="37"/>
      <c r="O48" s="37"/>
      <c r="P48" s="37"/>
      <c r="Q48" s="38"/>
      <c r="R48" s="318"/>
    </row>
    <row r="49" spans="1:29" ht="21" customHeight="1" thickBot="1">
      <c r="A49" s="280"/>
      <c r="B49" s="282"/>
      <c r="C49" s="282"/>
      <c r="D49" s="282"/>
      <c r="E49" s="56"/>
      <c r="F49" s="39"/>
      <c r="G49" s="39"/>
      <c r="H49" s="39"/>
      <c r="I49" s="39"/>
      <c r="J49" s="39"/>
      <c r="K49" s="39"/>
      <c r="L49" s="39"/>
      <c r="M49" s="39"/>
      <c r="N49" s="39"/>
      <c r="O49" s="39"/>
      <c r="P49" s="39"/>
      <c r="Q49" s="40"/>
      <c r="R49" s="319"/>
    </row>
    <row r="50" spans="1:29" ht="21" customHeight="1" thickTop="1" thickBot="1">
      <c r="D50" s="44"/>
      <c r="E50" s="50" t="s">
        <v>14</v>
      </c>
      <c r="F50" s="45">
        <f>IF(一番最初に入力!$C$7="","",SUM(F44:F49))</f>
        <v>1300</v>
      </c>
      <c r="G50" s="45">
        <f>IF(一番最初に入力!$C$7="","",SUM(G44:G49))</f>
        <v>1300</v>
      </c>
      <c r="H50" s="45">
        <f>IF(一番最初に入力!$C$7="","",SUM(H44:H49))</f>
        <v>1300</v>
      </c>
      <c r="I50" s="45">
        <f>IF(一番最初に入力!$C$7="","",SUM(I44:I49))</f>
        <v>1300</v>
      </c>
      <c r="J50" s="45">
        <f>IF(一番最初に入力!$C$7="","",SUM(J44:J49))</f>
        <v>1300</v>
      </c>
      <c r="K50" s="45">
        <f>IF(一番最初に入力!$C$7="","",SUM(K44:K49))</f>
        <v>1300</v>
      </c>
      <c r="L50" s="45">
        <f>IF(一番最初に入力!$C$7="","",SUM(L44:L49))</f>
        <v>1300</v>
      </c>
      <c r="M50" s="45">
        <f>IF(一番最初に入力!$C$7="","",SUM(M44:M49))</f>
        <v>2800</v>
      </c>
      <c r="N50" s="45">
        <f>IF(一番最初に入力!$C$7="","",SUM(N44:N49))</f>
        <v>1300</v>
      </c>
      <c r="O50" s="45">
        <f>IF(一番最初に入力!$C$7="","",SUM(O44:O49))</f>
        <v>0</v>
      </c>
      <c r="P50" s="45">
        <f>IF(一番最初に入力!$C$7="","",SUM(P44:P49))</f>
        <v>0</v>
      </c>
      <c r="Q50" s="45">
        <f>IF(一番最初に入力!$C$7="","",SUM(Q44:Q49))</f>
        <v>0</v>
      </c>
      <c r="R50" s="46">
        <f>IF(一番最初に入力!$C$7="","",SUM(F50:Q50))</f>
        <v>13200</v>
      </c>
    </row>
    <row r="51" spans="1:29" ht="21" customHeight="1" thickBot="1">
      <c r="D51" s="44"/>
      <c r="E51" s="51" t="s">
        <v>15</v>
      </c>
      <c r="F51" s="47">
        <f>IF(一番最初に入力!$C$7="","",IF(F50&lt;2500,F50,2500))</f>
        <v>1300</v>
      </c>
      <c r="G51" s="47">
        <f>IF(一番最初に入力!$C$7="","",IF(G50&lt;2500,G50,2500))</f>
        <v>1300</v>
      </c>
      <c r="H51" s="47">
        <f>IF(一番最初に入力!$C$7="","",IF(H50&lt;2500,H50,2500))</f>
        <v>1300</v>
      </c>
      <c r="I51" s="47">
        <f>IF(一番最初に入力!$C$7="","",IF(I50&lt;2500,I50,2500))</f>
        <v>1300</v>
      </c>
      <c r="J51" s="47">
        <f>IF(一番最初に入力!$C$7="","",IF(J50&lt;2500,J50,2500))</f>
        <v>1300</v>
      </c>
      <c r="K51" s="47">
        <f>IF(一番最初に入力!$C$7="","",IF(K50&lt;2500,K50,2500))</f>
        <v>1300</v>
      </c>
      <c r="L51" s="47">
        <f>IF(一番最初に入力!$C$7="","",IF(L50&lt;2500,L50,2500))</f>
        <v>1300</v>
      </c>
      <c r="M51" s="47">
        <f>IF(一番最初に入力!$C$7="","",IF(M50&lt;2500,M50,2500))</f>
        <v>2500</v>
      </c>
      <c r="N51" s="47">
        <f>IF(一番最初に入力!$C$7="","",IF(N50&lt;2500,N50,2500))</f>
        <v>1300</v>
      </c>
      <c r="O51" s="47">
        <f>IF(一番最初に入力!$C$7="","",IF(O50&lt;2500,O50,2500))</f>
        <v>0</v>
      </c>
      <c r="P51" s="47">
        <f>IF(一番最初に入力!$C$7="","",IF(P50&lt;2500,P50,2500))</f>
        <v>0</v>
      </c>
      <c r="Q51" s="47">
        <f>IF(一番最初に入力!$C$7="","",IF(Q50&lt;2500,Q50,2500))</f>
        <v>0</v>
      </c>
      <c r="R51" s="48">
        <f>IF(一番最初に入力!$C$7="","",SUM(F51:Q51))</f>
        <v>12900</v>
      </c>
      <c r="S51" s="161" t="s">
        <v>536</v>
      </c>
      <c r="U51" s="206" t="s">
        <v>645</v>
      </c>
      <c r="V51" s="207" t="str">
        <f>IF(B48="１号",COUNTIF(F51:Q51,"&gt;0"),"")</f>
        <v/>
      </c>
      <c r="W51" s="208" t="str">
        <f>IF(B48="１号",SUM(F51:Q51),"")</f>
        <v/>
      </c>
      <c r="X51" s="206" t="s">
        <v>646</v>
      </c>
      <c r="Y51" s="207" t="str">
        <f>IF(B48="２号",COUNTIF(F51:Q51,"&gt;0"),"")</f>
        <v/>
      </c>
      <c r="Z51" s="208" t="str">
        <f>IF(B48="２号",SUM(F51:Q51),"")</f>
        <v/>
      </c>
      <c r="AA51" s="206" t="s">
        <v>647</v>
      </c>
      <c r="AB51" s="207">
        <f>IF(B48="３号",COUNTIF(F51:Q51,"&gt;0"),"")</f>
        <v>9</v>
      </c>
      <c r="AC51" s="208">
        <f>IF(B48="３号",SUM(F51:Q51),"")</f>
        <v>12900</v>
      </c>
    </row>
    <row r="52" spans="1:29" ht="21" customHeight="1">
      <c r="E52" s="41"/>
    </row>
    <row r="53" spans="1:29" ht="21" customHeight="1">
      <c r="A53" s="160" t="s">
        <v>627</v>
      </c>
      <c r="B53" s="305" t="s">
        <v>959</v>
      </c>
      <c r="C53" s="306"/>
      <c r="D53" s="307"/>
      <c r="E53" s="309" t="s">
        <v>0</v>
      </c>
      <c r="F53" s="312" t="s">
        <v>1</v>
      </c>
      <c r="G53" s="312"/>
      <c r="H53" s="312"/>
      <c r="I53" s="312"/>
      <c r="J53" s="312"/>
      <c r="K53" s="312"/>
      <c r="L53" s="312"/>
      <c r="M53" s="312"/>
      <c r="N53" s="312"/>
      <c r="O53" s="312"/>
      <c r="P53" s="312"/>
      <c r="Q53" s="313"/>
      <c r="R53" s="314" t="s">
        <v>14</v>
      </c>
    </row>
    <row r="54" spans="1:29" ht="21" customHeight="1">
      <c r="A54" s="284" t="s">
        <v>315</v>
      </c>
      <c r="B54" s="285" t="s">
        <v>960</v>
      </c>
      <c r="C54" s="286"/>
      <c r="D54" s="287"/>
      <c r="E54" s="310"/>
      <c r="F54" s="314" t="s">
        <v>2</v>
      </c>
      <c r="G54" s="314" t="s">
        <v>3</v>
      </c>
      <c r="H54" s="314" t="s">
        <v>4</v>
      </c>
      <c r="I54" s="314" t="s">
        <v>5</v>
      </c>
      <c r="J54" s="314" t="s">
        <v>6</v>
      </c>
      <c r="K54" s="314" t="s">
        <v>7</v>
      </c>
      <c r="L54" s="314" t="s">
        <v>8</v>
      </c>
      <c r="M54" s="314" t="s">
        <v>9</v>
      </c>
      <c r="N54" s="314" t="s">
        <v>10</v>
      </c>
      <c r="O54" s="314" t="s">
        <v>11</v>
      </c>
      <c r="P54" s="314" t="s">
        <v>12</v>
      </c>
      <c r="Q54" s="316" t="s">
        <v>13</v>
      </c>
      <c r="R54" s="318"/>
    </row>
    <row r="55" spans="1:29" ht="21" customHeight="1">
      <c r="A55" s="280"/>
      <c r="B55" s="288"/>
      <c r="C55" s="289"/>
      <c r="D55" s="290"/>
      <c r="E55" s="311"/>
      <c r="F55" s="315"/>
      <c r="G55" s="315"/>
      <c r="H55" s="315"/>
      <c r="I55" s="315"/>
      <c r="J55" s="315"/>
      <c r="K55" s="315"/>
      <c r="L55" s="315"/>
      <c r="M55" s="315"/>
      <c r="N55" s="315"/>
      <c r="O55" s="315"/>
      <c r="P55" s="315"/>
      <c r="Q55" s="317"/>
      <c r="R55" s="318"/>
    </row>
    <row r="56" spans="1:29" ht="21" customHeight="1">
      <c r="A56" s="291" t="s">
        <v>314</v>
      </c>
      <c r="B56" s="293">
        <v>43572</v>
      </c>
      <c r="C56" s="294"/>
      <c r="D56" s="295"/>
      <c r="E56" s="55" t="s">
        <v>958</v>
      </c>
      <c r="F56" s="37"/>
      <c r="G56" s="37"/>
      <c r="H56" s="37"/>
      <c r="I56" s="37">
        <v>300</v>
      </c>
      <c r="J56" s="37">
        <v>300</v>
      </c>
      <c r="K56" s="37">
        <v>300</v>
      </c>
      <c r="L56" s="37">
        <v>300</v>
      </c>
      <c r="M56" s="37">
        <v>300</v>
      </c>
      <c r="N56" s="37">
        <v>300</v>
      </c>
      <c r="O56" s="37">
        <v>300</v>
      </c>
      <c r="P56" s="37">
        <v>300</v>
      </c>
      <c r="Q56" s="38">
        <v>300</v>
      </c>
      <c r="R56" s="318"/>
    </row>
    <row r="57" spans="1:29" ht="21" customHeight="1">
      <c r="A57" s="292"/>
      <c r="B57" s="296"/>
      <c r="C57" s="297"/>
      <c r="D57" s="298"/>
      <c r="E57" s="55" t="s">
        <v>951</v>
      </c>
      <c r="F57" s="37"/>
      <c r="G57" s="37"/>
      <c r="H57" s="37"/>
      <c r="I57" s="37">
        <v>1000</v>
      </c>
      <c r="J57" s="37">
        <v>1000</v>
      </c>
      <c r="K57" s="37">
        <v>1000</v>
      </c>
      <c r="L57" s="37">
        <v>1000</v>
      </c>
      <c r="M57" s="37">
        <v>1000</v>
      </c>
      <c r="N57" s="37">
        <v>1000</v>
      </c>
      <c r="O57" s="37">
        <v>1000</v>
      </c>
      <c r="P57" s="37">
        <v>1000</v>
      </c>
      <c r="Q57" s="38">
        <v>1000</v>
      </c>
      <c r="R57" s="318"/>
    </row>
    <row r="58" spans="1:29" ht="21" customHeight="1">
      <c r="A58" s="291" t="s">
        <v>626</v>
      </c>
      <c r="B58" s="299">
        <f>IF(B56="","",IF(B56&gt;DATE($U$1,4,1),0,
DATEDIF(B56,DATE($U$1,4,1),"y")))</f>
        <v>1</v>
      </c>
      <c r="C58" s="300"/>
      <c r="D58" s="301"/>
      <c r="E58" s="55"/>
      <c r="F58" s="37"/>
      <c r="G58" s="37"/>
      <c r="H58" s="37"/>
      <c r="I58" s="37"/>
      <c r="J58" s="37"/>
      <c r="K58" s="37"/>
      <c r="L58" s="37"/>
      <c r="M58" s="37"/>
      <c r="N58" s="37"/>
      <c r="O58" s="37"/>
      <c r="P58" s="37"/>
      <c r="Q58" s="38"/>
      <c r="R58" s="318"/>
    </row>
    <row r="59" spans="1:29" ht="21" customHeight="1">
      <c r="A59" s="292"/>
      <c r="B59" s="302"/>
      <c r="C59" s="303"/>
      <c r="D59" s="304"/>
      <c r="E59" s="55"/>
      <c r="F59" s="37"/>
      <c r="G59" s="37"/>
      <c r="H59" s="37"/>
      <c r="I59" s="37"/>
      <c r="J59" s="37"/>
      <c r="K59" s="37"/>
      <c r="L59" s="37"/>
      <c r="M59" s="37"/>
      <c r="N59" s="37"/>
      <c r="O59" s="37"/>
      <c r="P59" s="37"/>
      <c r="Q59" s="38"/>
      <c r="R59" s="318"/>
    </row>
    <row r="60" spans="1:29" ht="21" customHeight="1">
      <c r="A60" s="279" t="s">
        <v>625</v>
      </c>
      <c r="B60" s="281" t="s">
        <v>956</v>
      </c>
      <c r="C60" s="281"/>
      <c r="D60" s="281"/>
      <c r="E60" s="55"/>
      <c r="F60" s="37"/>
      <c r="G60" s="37"/>
      <c r="H60" s="37"/>
      <c r="I60" s="37"/>
      <c r="J60" s="37"/>
      <c r="K60" s="37"/>
      <c r="L60" s="37"/>
      <c r="M60" s="37"/>
      <c r="N60" s="37"/>
      <c r="O60" s="37"/>
      <c r="P60" s="37"/>
      <c r="Q60" s="38"/>
      <c r="R60" s="318"/>
    </row>
    <row r="61" spans="1:29" ht="21" customHeight="1" thickBot="1">
      <c r="A61" s="280"/>
      <c r="B61" s="282"/>
      <c r="C61" s="282"/>
      <c r="D61" s="282"/>
      <c r="E61" s="56"/>
      <c r="F61" s="39"/>
      <c r="G61" s="39"/>
      <c r="H61" s="39"/>
      <c r="I61" s="39"/>
      <c r="J61" s="39"/>
      <c r="K61" s="39"/>
      <c r="L61" s="39"/>
      <c r="M61" s="39"/>
      <c r="N61" s="39"/>
      <c r="O61" s="39"/>
      <c r="P61" s="39"/>
      <c r="Q61" s="40"/>
      <c r="R61" s="319"/>
    </row>
    <row r="62" spans="1:29" ht="21" customHeight="1" thickTop="1" thickBot="1">
      <c r="D62" s="44"/>
      <c r="E62" s="50" t="s">
        <v>14</v>
      </c>
      <c r="F62" s="45">
        <f>IF(一番最初に入力!$C$7="","",SUM(F56:F61))</f>
        <v>0</v>
      </c>
      <c r="G62" s="45">
        <f>IF(一番最初に入力!$C$7="","",SUM(G56:G61))</f>
        <v>0</v>
      </c>
      <c r="H62" s="45">
        <f>IF(一番最初に入力!$C$7="","",SUM(H56:H61))</f>
        <v>0</v>
      </c>
      <c r="I62" s="45">
        <f>IF(一番最初に入力!$C$7="","",SUM(I56:I61))</f>
        <v>1300</v>
      </c>
      <c r="J62" s="45">
        <f>IF(一番最初に入力!$C$7="","",SUM(J56:J61))</f>
        <v>1300</v>
      </c>
      <c r="K62" s="45">
        <f>IF(一番最初に入力!$C$7="","",SUM(K56:K61))</f>
        <v>1300</v>
      </c>
      <c r="L62" s="45">
        <f>IF(一番最初に入力!$C$7="","",SUM(L56:L61))</f>
        <v>1300</v>
      </c>
      <c r="M62" s="45">
        <f>IF(一番最初に入力!$C$7="","",SUM(M56:M61))</f>
        <v>1300</v>
      </c>
      <c r="N62" s="45">
        <f>IF(一番最初に入力!$C$7="","",SUM(N56:N61))</f>
        <v>1300</v>
      </c>
      <c r="O62" s="45">
        <f>IF(一番最初に入力!$C$7="","",SUM(O56:O61))</f>
        <v>1300</v>
      </c>
      <c r="P62" s="45">
        <f>IF(一番最初に入力!$C$7="","",SUM(P56:P61))</f>
        <v>1300</v>
      </c>
      <c r="Q62" s="45">
        <f>IF(一番最初に入力!$C$7="","",SUM(Q56:Q61))</f>
        <v>1300</v>
      </c>
      <c r="R62" s="46">
        <f>IF(一番最初に入力!$C$7="","",SUM(F62:Q62))</f>
        <v>11700</v>
      </c>
    </row>
    <row r="63" spans="1:29" ht="21" customHeight="1" thickBot="1">
      <c r="D63" s="44"/>
      <c r="E63" s="51" t="s">
        <v>15</v>
      </c>
      <c r="F63" s="47">
        <f>IF(一番最初に入力!$C$7="","",IF(F62&lt;2500,F62,2500))</f>
        <v>0</v>
      </c>
      <c r="G63" s="47">
        <f>IF(一番最初に入力!$C$7="","",IF(G62&lt;2500,G62,2500))</f>
        <v>0</v>
      </c>
      <c r="H63" s="47">
        <f>IF(一番最初に入力!$C$7="","",IF(H62&lt;2500,H62,2500))</f>
        <v>0</v>
      </c>
      <c r="I63" s="47">
        <f>IF(一番最初に入力!$C$7="","",IF(I62&lt;2500,I62,2500))</f>
        <v>1300</v>
      </c>
      <c r="J63" s="47">
        <f>IF(一番最初に入力!$C$7="","",IF(J62&lt;2500,J62,2500))</f>
        <v>1300</v>
      </c>
      <c r="K63" s="47">
        <f>IF(一番最初に入力!$C$7="","",IF(K62&lt;2500,K62,2500))</f>
        <v>1300</v>
      </c>
      <c r="L63" s="47">
        <f>IF(一番最初に入力!$C$7="","",IF(L62&lt;2500,L62,2500))</f>
        <v>1300</v>
      </c>
      <c r="M63" s="47">
        <f>IF(一番最初に入力!$C$7="","",IF(M62&lt;2500,M62,2500))</f>
        <v>1300</v>
      </c>
      <c r="N63" s="47">
        <f>IF(一番最初に入力!$C$7="","",IF(N62&lt;2500,N62,2500))</f>
        <v>1300</v>
      </c>
      <c r="O63" s="47">
        <f>IF(一番最初に入力!$C$7="","",IF(O62&lt;2500,O62,2500))</f>
        <v>1300</v>
      </c>
      <c r="P63" s="47">
        <f>IF(一番最初に入力!$C$7="","",IF(P62&lt;2500,P62,2500))</f>
        <v>1300</v>
      </c>
      <c r="Q63" s="47">
        <f>IF(一番最初に入力!$C$7="","",IF(Q62&lt;2500,Q62,2500))</f>
        <v>1300</v>
      </c>
      <c r="R63" s="48">
        <f>IF(一番最初に入力!$C$7="","",SUM(F63:Q63))</f>
        <v>11700</v>
      </c>
      <c r="S63" s="161" t="s">
        <v>537</v>
      </c>
      <c r="U63" s="206" t="s">
        <v>645</v>
      </c>
      <c r="V63" s="207" t="str">
        <f>IF(B60="１号",COUNTIF(F63:Q63,"&gt;0"),"")</f>
        <v/>
      </c>
      <c r="W63" s="208" t="str">
        <f>IF(B60="１号",SUM(F63:Q63),"")</f>
        <v/>
      </c>
      <c r="X63" s="206" t="s">
        <v>646</v>
      </c>
      <c r="Y63" s="207" t="str">
        <f>IF(B60="２号",COUNTIF(F63:Q63,"&gt;0"),"")</f>
        <v/>
      </c>
      <c r="Z63" s="208" t="str">
        <f>IF(B60="２号",SUM(F63:Q63),"")</f>
        <v/>
      </c>
      <c r="AA63" s="206" t="s">
        <v>647</v>
      </c>
      <c r="AB63" s="207">
        <f>IF(B60="３号",COUNTIF(F63:Q63,"&gt;0"),"")</f>
        <v>9</v>
      </c>
      <c r="AC63" s="208">
        <f>IF(B60="３号",SUM(F63:Q63),"")</f>
        <v>11700</v>
      </c>
    </row>
    <row r="64" spans="1:29" ht="24.95" customHeight="1"/>
    <row r="65" spans="1:29" ht="21" customHeight="1">
      <c r="A65" s="160" t="s">
        <v>627</v>
      </c>
      <c r="B65" s="305"/>
      <c r="C65" s="306"/>
      <c r="D65" s="307"/>
      <c r="E65" s="309" t="s">
        <v>0</v>
      </c>
      <c r="F65" s="312" t="s">
        <v>1</v>
      </c>
      <c r="G65" s="312"/>
      <c r="H65" s="312"/>
      <c r="I65" s="312"/>
      <c r="J65" s="312"/>
      <c r="K65" s="312"/>
      <c r="L65" s="312"/>
      <c r="M65" s="312"/>
      <c r="N65" s="312"/>
      <c r="O65" s="312"/>
      <c r="P65" s="312"/>
      <c r="Q65" s="313"/>
      <c r="R65" s="314" t="s">
        <v>14</v>
      </c>
    </row>
    <row r="66" spans="1:29" ht="21" customHeight="1">
      <c r="A66" s="284" t="s">
        <v>315</v>
      </c>
      <c r="B66" s="285"/>
      <c r="C66" s="286"/>
      <c r="D66" s="287"/>
      <c r="E66" s="310"/>
      <c r="F66" s="314" t="s">
        <v>2</v>
      </c>
      <c r="G66" s="314" t="s">
        <v>3</v>
      </c>
      <c r="H66" s="314" t="s">
        <v>4</v>
      </c>
      <c r="I66" s="314" t="s">
        <v>5</v>
      </c>
      <c r="J66" s="314" t="s">
        <v>6</v>
      </c>
      <c r="K66" s="314" t="s">
        <v>7</v>
      </c>
      <c r="L66" s="314" t="s">
        <v>8</v>
      </c>
      <c r="M66" s="314" t="s">
        <v>9</v>
      </c>
      <c r="N66" s="314" t="s">
        <v>10</v>
      </c>
      <c r="O66" s="314" t="s">
        <v>11</v>
      </c>
      <c r="P66" s="314" t="s">
        <v>12</v>
      </c>
      <c r="Q66" s="316" t="s">
        <v>13</v>
      </c>
      <c r="R66" s="318"/>
    </row>
    <row r="67" spans="1:29" ht="21" customHeight="1">
      <c r="A67" s="280"/>
      <c r="B67" s="288"/>
      <c r="C67" s="289"/>
      <c r="D67" s="290"/>
      <c r="E67" s="311"/>
      <c r="F67" s="315"/>
      <c r="G67" s="315"/>
      <c r="H67" s="315"/>
      <c r="I67" s="315"/>
      <c r="J67" s="315"/>
      <c r="K67" s="315"/>
      <c r="L67" s="315"/>
      <c r="M67" s="315"/>
      <c r="N67" s="315"/>
      <c r="O67" s="315"/>
      <c r="P67" s="315"/>
      <c r="Q67" s="317"/>
      <c r="R67" s="318"/>
    </row>
    <row r="68" spans="1:29" ht="21" customHeight="1">
      <c r="A68" s="291" t="s">
        <v>314</v>
      </c>
      <c r="B68" s="293"/>
      <c r="C68" s="294"/>
      <c r="D68" s="295"/>
      <c r="E68" s="200"/>
      <c r="F68" s="201"/>
      <c r="G68" s="201"/>
      <c r="H68" s="201"/>
      <c r="I68" s="201"/>
      <c r="J68" s="201"/>
      <c r="K68" s="201"/>
      <c r="L68" s="201"/>
      <c r="M68" s="201"/>
      <c r="N68" s="201"/>
      <c r="O68" s="201"/>
      <c r="P68" s="201"/>
      <c r="Q68" s="202"/>
      <c r="R68" s="318"/>
    </row>
    <row r="69" spans="1:29" ht="21" customHeight="1">
      <c r="A69" s="292"/>
      <c r="B69" s="296"/>
      <c r="C69" s="297"/>
      <c r="D69" s="298"/>
      <c r="E69" s="200"/>
      <c r="F69" s="201"/>
      <c r="G69" s="201"/>
      <c r="H69" s="201"/>
      <c r="I69" s="201"/>
      <c r="J69" s="201"/>
      <c r="K69" s="201"/>
      <c r="L69" s="201"/>
      <c r="M69" s="201"/>
      <c r="N69" s="201"/>
      <c r="O69" s="201"/>
      <c r="P69" s="201"/>
      <c r="Q69" s="202"/>
      <c r="R69" s="318"/>
    </row>
    <row r="70" spans="1:29" ht="21" customHeight="1">
      <c r="A70" s="291" t="s">
        <v>626</v>
      </c>
      <c r="B70" s="299" t="str">
        <f>IF(B68="","",IF(B68&gt;DATE($U$1,4,1),0,
DATEDIF(B68,DATE($U$1,4,1),"y")))</f>
        <v/>
      </c>
      <c r="C70" s="300"/>
      <c r="D70" s="301"/>
      <c r="E70" s="200"/>
      <c r="F70" s="201"/>
      <c r="G70" s="201"/>
      <c r="H70" s="201"/>
      <c r="I70" s="201"/>
      <c r="J70" s="201"/>
      <c r="K70" s="201"/>
      <c r="L70" s="201"/>
      <c r="M70" s="201"/>
      <c r="N70" s="201"/>
      <c r="O70" s="201"/>
      <c r="P70" s="201"/>
      <c r="Q70" s="201"/>
      <c r="R70" s="318"/>
    </row>
    <row r="71" spans="1:29" ht="21" customHeight="1">
      <c r="A71" s="292"/>
      <c r="B71" s="302"/>
      <c r="C71" s="303"/>
      <c r="D71" s="304"/>
      <c r="E71" s="200"/>
      <c r="F71" s="201"/>
      <c r="G71" s="201"/>
      <c r="H71" s="201"/>
      <c r="I71" s="201"/>
      <c r="J71" s="201"/>
      <c r="K71" s="201"/>
      <c r="L71" s="201"/>
      <c r="M71" s="201"/>
      <c r="N71" s="201"/>
      <c r="O71" s="201"/>
      <c r="P71" s="201"/>
      <c r="Q71" s="202"/>
      <c r="R71" s="318"/>
    </row>
    <row r="72" spans="1:29" ht="21" customHeight="1">
      <c r="A72" s="279" t="s">
        <v>625</v>
      </c>
      <c r="B72" s="281"/>
      <c r="C72" s="281"/>
      <c r="D72" s="281"/>
      <c r="E72" s="200"/>
      <c r="F72" s="201"/>
      <c r="G72" s="201"/>
      <c r="H72" s="201"/>
      <c r="I72" s="201"/>
      <c r="J72" s="201"/>
      <c r="K72" s="201"/>
      <c r="L72" s="201"/>
      <c r="M72" s="201"/>
      <c r="N72" s="201"/>
      <c r="O72" s="201"/>
      <c r="P72" s="201"/>
      <c r="Q72" s="202"/>
      <c r="R72" s="318"/>
    </row>
    <row r="73" spans="1:29" ht="21" customHeight="1" thickBot="1">
      <c r="A73" s="280"/>
      <c r="B73" s="282"/>
      <c r="C73" s="282"/>
      <c r="D73" s="282"/>
      <c r="E73" s="203"/>
      <c r="F73" s="204"/>
      <c r="G73" s="204"/>
      <c r="H73" s="204"/>
      <c r="I73" s="204"/>
      <c r="J73" s="204"/>
      <c r="K73" s="204"/>
      <c r="L73" s="204"/>
      <c r="M73" s="204"/>
      <c r="N73" s="204"/>
      <c r="O73" s="204"/>
      <c r="P73" s="204"/>
      <c r="Q73" s="205"/>
      <c r="R73" s="319"/>
    </row>
    <row r="74" spans="1:29" ht="21" customHeight="1" thickTop="1" thickBot="1">
      <c r="D74" s="44"/>
      <c r="E74" s="50" t="s">
        <v>14</v>
      </c>
      <c r="F74" s="45">
        <f>IF(一番最初に入力!$C$7="","",SUM(F68:F73))</f>
        <v>0</v>
      </c>
      <c r="G74" s="45">
        <f>IF(一番最初に入力!$C$7="","",SUM(G68:G73))</f>
        <v>0</v>
      </c>
      <c r="H74" s="45">
        <f>IF(一番最初に入力!$C$7="","",SUM(H68:H73))</f>
        <v>0</v>
      </c>
      <c r="I74" s="45">
        <f>IF(一番最初に入力!$C$7="","",SUM(I68:I73))</f>
        <v>0</v>
      </c>
      <c r="J74" s="45">
        <f>IF(一番最初に入力!$C$7="","",SUM(J68:J73))</f>
        <v>0</v>
      </c>
      <c r="K74" s="45">
        <f>IF(一番最初に入力!$C$7="","",SUM(K68:K73))</f>
        <v>0</v>
      </c>
      <c r="L74" s="45">
        <f>IF(一番最初に入力!$C$7="","",SUM(L68:L73))</f>
        <v>0</v>
      </c>
      <c r="M74" s="45">
        <f>IF(一番最初に入力!$C$7="","",SUM(M68:M73))</f>
        <v>0</v>
      </c>
      <c r="N74" s="45">
        <f>IF(一番最初に入力!$C$7="","",SUM(N68:N73))</f>
        <v>0</v>
      </c>
      <c r="O74" s="45">
        <f>IF(一番最初に入力!$C$7="","",SUM(O68:O73))</f>
        <v>0</v>
      </c>
      <c r="P74" s="45">
        <f>IF(一番最初に入力!$C$7="","",SUM(P68:P73))</f>
        <v>0</v>
      </c>
      <c r="Q74" s="45">
        <f>IF(一番最初に入力!$C$7="","",SUM(Q68:Q73))</f>
        <v>0</v>
      </c>
      <c r="R74" s="46">
        <f>IF(一番最初に入力!$C$7="","",SUM(F74:Q74))</f>
        <v>0</v>
      </c>
    </row>
    <row r="75" spans="1:29" ht="21" customHeight="1" thickBot="1">
      <c r="D75" s="44"/>
      <c r="E75" s="51" t="s">
        <v>15</v>
      </c>
      <c r="F75" s="47">
        <f>IF(一番最初に入力!$C$7="","",IF(F74&lt;2500,F74,2500))</f>
        <v>0</v>
      </c>
      <c r="G75" s="47">
        <f>IF(一番最初に入力!$C$7="","",IF(G74&lt;2500,G74,2500))</f>
        <v>0</v>
      </c>
      <c r="H75" s="47">
        <f>IF(一番最初に入力!$C$7="","",IF(H74&lt;2500,H74,2500))</f>
        <v>0</v>
      </c>
      <c r="I75" s="47">
        <f>IF(一番最初に入力!$C$7="","",IF(I74&lt;2500,I74,2500))</f>
        <v>0</v>
      </c>
      <c r="J75" s="47">
        <f>IF(一番最初に入力!$C$7="","",IF(J74&lt;2500,J74,2500))</f>
        <v>0</v>
      </c>
      <c r="K75" s="47">
        <f>IF(一番最初に入力!$C$7="","",IF(K74&lt;2500,K74,2500))</f>
        <v>0</v>
      </c>
      <c r="L75" s="47">
        <f>IF(一番最初に入力!$C$7="","",IF(L74&lt;2500,L74,2500))</f>
        <v>0</v>
      </c>
      <c r="M75" s="47">
        <f>IF(一番最初に入力!$C$7="","",IF(M74&lt;2500,M74,2500))</f>
        <v>0</v>
      </c>
      <c r="N75" s="47">
        <f>IF(一番最初に入力!$C$7="","",IF(N74&lt;2500,N74,2500))</f>
        <v>0</v>
      </c>
      <c r="O75" s="47">
        <f>IF(一番最初に入力!$C$7="","",IF(O74&lt;2500,O74,2500))</f>
        <v>0</v>
      </c>
      <c r="P75" s="47">
        <f>IF(一番最初に入力!$C$7="","",IF(P74&lt;2500,P74,2500))</f>
        <v>0</v>
      </c>
      <c r="Q75" s="47">
        <f>IF(一番最初に入力!$C$7="","",IF(Q74&lt;2500,Q74,2500))</f>
        <v>0</v>
      </c>
      <c r="R75" s="48">
        <f>IF(一番最初に入力!$C$7="","",SUM(F75:Q75))</f>
        <v>0</v>
      </c>
      <c r="S75" s="161" t="s">
        <v>901</v>
      </c>
      <c r="U75" s="206" t="s">
        <v>645</v>
      </c>
      <c r="V75" s="207" t="str">
        <f>IF(B72="１号",COUNTIF(F75:Q75,"&gt;0"),"")</f>
        <v/>
      </c>
      <c r="W75" s="208" t="str">
        <f>IF(B72="１号",SUM(F75:Q75),"")</f>
        <v/>
      </c>
      <c r="X75" s="206" t="s">
        <v>646</v>
      </c>
      <c r="Y75" s="207" t="str">
        <f>IF(B72="２号",COUNTIF(F75:Q75,"&gt;0"),"")</f>
        <v/>
      </c>
      <c r="Z75" s="208" t="str">
        <f>IF(B72="２号",SUM(F75:Q75),"")</f>
        <v/>
      </c>
      <c r="AA75" s="206" t="s">
        <v>647</v>
      </c>
      <c r="AB75" s="207" t="str">
        <f>IF(B72="３号",COUNTIF(F75:Q75,"&gt;0"),"")</f>
        <v/>
      </c>
      <c r="AC75" s="208" t="str">
        <f>IF(B72="３号",SUM(F75:Q75),"")</f>
        <v/>
      </c>
    </row>
    <row r="76" spans="1:29" ht="21" customHeight="1">
      <c r="E76" s="41"/>
    </row>
    <row r="77" spans="1:29" ht="21" customHeight="1">
      <c r="A77" s="160" t="s">
        <v>627</v>
      </c>
      <c r="B77" s="330"/>
      <c r="C77" s="331"/>
      <c r="D77" s="332"/>
      <c r="E77" s="309" t="s">
        <v>0</v>
      </c>
      <c r="F77" s="312" t="s">
        <v>1</v>
      </c>
      <c r="G77" s="312"/>
      <c r="H77" s="312"/>
      <c r="I77" s="312"/>
      <c r="J77" s="312"/>
      <c r="K77" s="312"/>
      <c r="L77" s="312"/>
      <c r="M77" s="312"/>
      <c r="N77" s="312"/>
      <c r="O77" s="312"/>
      <c r="P77" s="312"/>
      <c r="Q77" s="313"/>
      <c r="R77" s="314" t="s">
        <v>14</v>
      </c>
    </row>
    <row r="78" spans="1:29" ht="21" customHeight="1">
      <c r="A78" s="284" t="s">
        <v>315</v>
      </c>
      <c r="B78" s="333"/>
      <c r="C78" s="334"/>
      <c r="D78" s="335"/>
      <c r="E78" s="310"/>
      <c r="F78" s="314" t="s">
        <v>2</v>
      </c>
      <c r="G78" s="314" t="s">
        <v>3</v>
      </c>
      <c r="H78" s="314" t="s">
        <v>4</v>
      </c>
      <c r="I78" s="314" t="s">
        <v>5</v>
      </c>
      <c r="J78" s="314" t="s">
        <v>6</v>
      </c>
      <c r="K78" s="314" t="s">
        <v>7</v>
      </c>
      <c r="L78" s="314" t="s">
        <v>8</v>
      </c>
      <c r="M78" s="314" t="s">
        <v>9</v>
      </c>
      <c r="N78" s="314" t="s">
        <v>10</v>
      </c>
      <c r="O78" s="314" t="s">
        <v>11</v>
      </c>
      <c r="P78" s="314" t="s">
        <v>12</v>
      </c>
      <c r="Q78" s="316" t="s">
        <v>13</v>
      </c>
      <c r="R78" s="318"/>
    </row>
    <row r="79" spans="1:29" ht="21" customHeight="1">
      <c r="A79" s="280"/>
      <c r="B79" s="336"/>
      <c r="C79" s="337"/>
      <c r="D79" s="338"/>
      <c r="E79" s="311"/>
      <c r="F79" s="315"/>
      <c r="G79" s="315"/>
      <c r="H79" s="315"/>
      <c r="I79" s="315"/>
      <c r="J79" s="315"/>
      <c r="K79" s="315"/>
      <c r="L79" s="315"/>
      <c r="M79" s="315"/>
      <c r="N79" s="315"/>
      <c r="O79" s="315"/>
      <c r="P79" s="315"/>
      <c r="Q79" s="317"/>
      <c r="R79" s="318"/>
    </row>
    <row r="80" spans="1:29" ht="21" customHeight="1">
      <c r="A80" s="291" t="s">
        <v>314</v>
      </c>
      <c r="B80" s="339"/>
      <c r="C80" s="340"/>
      <c r="D80" s="341"/>
      <c r="E80" s="200"/>
      <c r="F80" s="201"/>
      <c r="G80" s="201"/>
      <c r="H80" s="201"/>
      <c r="I80" s="201"/>
      <c r="J80" s="201"/>
      <c r="K80" s="201"/>
      <c r="L80" s="201"/>
      <c r="M80" s="201"/>
      <c r="N80" s="201"/>
      <c r="O80" s="201"/>
      <c r="P80" s="201"/>
      <c r="Q80" s="202"/>
      <c r="R80" s="318"/>
    </row>
    <row r="81" spans="1:29" ht="21" customHeight="1">
      <c r="A81" s="292"/>
      <c r="B81" s="342"/>
      <c r="C81" s="343"/>
      <c r="D81" s="344"/>
      <c r="E81" s="200"/>
      <c r="F81" s="201"/>
      <c r="G81" s="201"/>
      <c r="H81" s="201"/>
      <c r="I81" s="201"/>
      <c r="J81" s="201"/>
      <c r="K81" s="201"/>
      <c r="L81" s="201"/>
      <c r="M81" s="201"/>
      <c r="N81" s="201"/>
      <c r="O81" s="201"/>
      <c r="P81" s="201"/>
      <c r="Q81" s="202"/>
      <c r="R81" s="318"/>
    </row>
    <row r="82" spans="1:29" ht="21" customHeight="1">
      <c r="A82" s="291" t="s">
        <v>626</v>
      </c>
      <c r="B82" s="299" t="str">
        <f>IF(B80="","",IF(B80&gt;DATE($U$1,4,1),0,
DATEDIF(B80,DATE($U$1,4,1),"y")))</f>
        <v/>
      </c>
      <c r="C82" s="300"/>
      <c r="D82" s="301"/>
      <c r="E82" s="200"/>
      <c r="F82" s="201"/>
      <c r="G82" s="201"/>
      <c r="H82" s="201"/>
      <c r="I82" s="201"/>
      <c r="J82" s="201"/>
      <c r="K82" s="201"/>
      <c r="L82" s="201"/>
      <c r="M82" s="201"/>
      <c r="N82" s="201"/>
      <c r="O82" s="201"/>
      <c r="P82" s="201"/>
      <c r="Q82" s="202"/>
      <c r="R82" s="318"/>
    </row>
    <row r="83" spans="1:29" ht="21" customHeight="1">
      <c r="A83" s="292"/>
      <c r="B83" s="302"/>
      <c r="C83" s="303"/>
      <c r="D83" s="304"/>
      <c r="E83" s="200"/>
      <c r="F83" s="201"/>
      <c r="G83" s="201"/>
      <c r="H83" s="201"/>
      <c r="I83" s="201"/>
      <c r="J83" s="201"/>
      <c r="K83" s="201"/>
      <c r="L83" s="201"/>
      <c r="M83" s="201"/>
      <c r="N83" s="201"/>
      <c r="O83" s="201"/>
      <c r="P83" s="201"/>
      <c r="Q83" s="202"/>
      <c r="R83" s="318"/>
    </row>
    <row r="84" spans="1:29" ht="21" customHeight="1">
      <c r="A84" s="279" t="s">
        <v>625</v>
      </c>
      <c r="B84" s="345"/>
      <c r="C84" s="345"/>
      <c r="D84" s="345"/>
      <c r="E84" s="200"/>
      <c r="F84" s="201"/>
      <c r="G84" s="201"/>
      <c r="H84" s="201"/>
      <c r="I84" s="201"/>
      <c r="J84" s="201"/>
      <c r="K84" s="201"/>
      <c r="L84" s="201"/>
      <c r="M84" s="201"/>
      <c r="N84" s="201"/>
      <c r="O84" s="201"/>
      <c r="P84" s="201"/>
      <c r="Q84" s="202"/>
      <c r="R84" s="318"/>
    </row>
    <row r="85" spans="1:29" ht="21" customHeight="1" thickBot="1">
      <c r="A85" s="280"/>
      <c r="B85" s="346"/>
      <c r="C85" s="346"/>
      <c r="D85" s="346"/>
      <c r="E85" s="203"/>
      <c r="F85" s="204"/>
      <c r="G85" s="204"/>
      <c r="H85" s="204"/>
      <c r="I85" s="204"/>
      <c r="J85" s="204"/>
      <c r="K85" s="204"/>
      <c r="L85" s="204"/>
      <c r="M85" s="204"/>
      <c r="N85" s="204"/>
      <c r="O85" s="204"/>
      <c r="P85" s="204"/>
      <c r="Q85" s="205"/>
      <c r="R85" s="319"/>
    </row>
    <row r="86" spans="1:29" ht="21" customHeight="1" thickTop="1" thickBot="1">
      <c r="D86" s="44"/>
      <c r="E86" s="50" t="s">
        <v>14</v>
      </c>
      <c r="F86" s="45">
        <f>IF(一番最初に入力!$C$7="","",SUM(F80:F85))</f>
        <v>0</v>
      </c>
      <c r="G86" s="45">
        <f>IF(一番最初に入力!$C$7="","",SUM(G80:G85))</f>
        <v>0</v>
      </c>
      <c r="H86" s="45">
        <f>IF(一番最初に入力!$C$7="","",SUM(H80:H85))</f>
        <v>0</v>
      </c>
      <c r="I86" s="45">
        <f>IF(一番最初に入力!$C$7="","",SUM(I80:I85))</f>
        <v>0</v>
      </c>
      <c r="J86" s="45">
        <f>IF(一番最初に入力!$C$7="","",SUM(J80:J85))</f>
        <v>0</v>
      </c>
      <c r="K86" s="45">
        <f>IF(一番最初に入力!$C$7="","",SUM(K80:K85))</f>
        <v>0</v>
      </c>
      <c r="L86" s="45">
        <f>IF(一番最初に入力!$C$7="","",SUM(L80:L85))</f>
        <v>0</v>
      </c>
      <c r="M86" s="45">
        <f>IF(一番最初に入力!$C$7="","",SUM(M80:M85))</f>
        <v>0</v>
      </c>
      <c r="N86" s="45">
        <f>IF(一番最初に入力!$C$7="","",SUM(N80:N85))</f>
        <v>0</v>
      </c>
      <c r="O86" s="45">
        <f>IF(一番最初に入力!$C$7="","",SUM(O80:O85))</f>
        <v>0</v>
      </c>
      <c r="P86" s="45">
        <f>IF(一番最初に入力!$C$7="","",SUM(P80:P85))</f>
        <v>0</v>
      </c>
      <c r="Q86" s="45">
        <f>IF(一番最初に入力!$C$7="","",SUM(Q80:Q85))</f>
        <v>0</v>
      </c>
      <c r="R86" s="46">
        <f>IF(一番最初に入力!$C$7="","",SUM(F86:Q86))</f>
        <v>0</v>
      </c>
    </row>
    <row r="87" spans="1:29" ht="21" customHeight="1" thickBot="1">
      <c r="D87" s="44"/>
      <c r="E87" s="51" t="s">
        <v>15</v>
      </c>
      <c r="F87" s="47">
        <f>IF(一番最初に入力!$C$7="","",IF(F86&lt;2500,F86,2500))</f>
        <v>0</v>
      </c>
      <c r="G87" s="47">
        <f>IF(一番最初に入力!$C$7="","",IF(G86&lt;2500,G86,2500))</f>
        <v>0</v>
      </c>
      <c r="H87" s="47">
        <f>IF(一番最初に入力!$C$7="","",IF(H86&lt;2500,H86,2500))</f>
        <v>0</v>
      </c>
      <c r="I87" s="47">
        <f>IF(一番最初に入力!$C$7="","",IF(I86&lt;2500,I86,2500))</f>
        <v>0</v>
      </c>
      <c r="J87" s="47">
        <f>IF(一番最初に入力!$C$7="","",IF(J86&lt;2500,J86,2500))</f>
        <v>0</v>
      </c>
      <c r="K87" s="47">
        <f>IF(一番最初に入力!$C$7="","",IF(K86&lt;2500,K86,2500))</f>
        <v>0</v>
      </c>
      <c r="L87" s="47">
        <f>IF(一番最初に入力!$C$7="","",IF(L86&lt;2500,L86,2500))</f>
        <v>0</v>
      </c>
      <c r="M87" s="47">
        <f>IF(一番最初に入力!$C$7="","",IF(M86&lt;2500,M86,2500))</f>
        <v>0</v>
      </c>
      <c r="N87" s="47">
        <f>IF(一番最初に入力!$C$7="","",IF(N86&lt;2500,N86,2500))</f>
        <v>0</v>
      </c>
      <c r="O87" s="47">
        <f>IF(一番最初に入力!$C$7="","",IF(O86&lt;2500,O86,2500))</f>
        <v>0</v>
      </c>
      <c r="P87" s="47">
        <f>IF(一番最初に入力!$C$7="","",IF(P86&lt;2500,P86,2500))</f>
        <v>0</v>
      </c>
      <c r="Q87" s="47">
        <f>IF(一番最初に入力!$C$7="","",IF(Q86&lt;2500,Q86,2500))</f>
        <v>0</v>
      </c>
      <c r="R87" s="48">
        <f>IF(一番最初に入力!$C$7="","",SUM(F87:Q87))</f>
        <v>0</v>
      </c>
      <c r="S87" s="161" t="s">
        <v>902</v>
      </c>
      <c r="U87" s="206" t="s">
        <v>645</v>
      </c>
      <c r="V87" s="207" t="str">
        <f>IF(B84="１号",COUNTIF(F87:Q87,"&gt;0"),"")</f>
        <v/>
      </c>
      <c r="W87" s="208" t="str">
        <f>IF(B84="１号",SUM(F87:Q87),"")</f>
        <v/>
      </c>
      <c r="X87" s="206" t="s">
        <v>646</v>
      </c>
      <c r="Y87" s="207" t="str">
        <f>IF(B84="２号",COUNTIF(F87:Q87,"&gt;0"),"")</f>
        <v/>
      </c>
      <c r="Z87" s="208" t="str">
        <f>IF(B84="２号",SUM(F87:Q87),"")</f>
        <v/>
      </c>
      <c r="AA87" s="206" t="s">
        <v>647</v>
      </c>
      <c r="AB87" s="207" t="str">
        <f>IF(B84="３号",COUNTIF(F87:Q87,"&gt;0"),"")</f>
        <v/>
      </c>
      <c r="AC87" s="208" t="str">
        <f>IF(B84="３号",SUM(F87:Q87),"")</f>
        <v/>
      </c>
    </row>
    <row r="88" spans="1:29" ht="21" customHeight="1">
      <c r="E88" s="41"/>
    </row>
    <row r="89" spans="1:29" ht="21" customHeight="1">
      <c r="A89" s="160" t="s">
        <v>627</v>
      </c>
      <c r="B89" s="330"/>
      <c r="C89" s="331"/>
      <c r="D89" s="332"/>
      <c r="E89" s="309" t="s">
        <v>0</v>
      </c>
      <c r="F89" s="312" t="s">
        <v>1</v>
      </c>
      <c r="G89" s="312"/>
      <c r="H89" s="312"/>
      <c r="I89" s="312"/>
      <c r="J89" s="312"/>
      <c r="K89" s="312"/>
      <c r="L89" s="312"/>
      <c r="M89" s="312"/>
      <c r="N89" s="312"/>
      <c r="O89" s="312"/>
      <c r="P89" s="312"/>
      <c r="Q89" s="313"/>
      <c r="R89" s="314" t="s">
        <v>14</v>
      </c>
    </row>
    <row r="90" spans="1:29" ht="21" customHeight="1">
      <c r="A90" s="284" t="s">
        <v>315</v>
      </c>
      <c r="B90" s="333"/>
      <c r="C90" s="334"/>
      <c r="D90" s="335"/>
      <c r="E90" s="310"/>
      <c r="F90" s="314" t="s">
        <v>2</v>
      </c>
      <c r="G90" s="314" t="s">
        <v>3</v>
      </c>
      <c r="H90" s="314" t="s">
        <v>4</v>
      </c>
      <c r="I90" s="314" t="s">
        <v>5</v>
      </c>
      <c r="J90" s="314" t="s">
        <v>6</v>
      </c>
      <c r="K90" s="314" t="s">
        <v>7</v>
      </c>
      <c r="L90" s="314" t="s">
        <v>8</v>
      </c>
      <c r="M90" s="314" t="s">
        <v>9</v>
      </c>
      <c r="N90" s="314" t="s">
        <v>10</v>
      </c>
      <c r="O90" s="314" t="s">
        <v>11</v>
      </c>
      <c r="P90" s="314" t="s">
        <v>12</v>
      </c>
      <c r="Q90" s="316" t="s">
        <v>13</v>
      </c>
      <c r="R90" s="318"/>
    </row>
    <row r="91" spans="1:29" ht="21" customHeight="1">
      <c r="A91" s="280"/>
      <c r="B91" s="336"/>
      <c r="C91" s="337"/>
      <c r="D91" s="338"/>
      <c r="E91" s="311"/>
      <c r="F91" s="315"/>
      <c r="G91" s="315"/>
      <c r="H91" s="315"/>
      <c r="I91" s="315"/>
      <c r="J91" s="315"/>
      <c r="K91" s="315"/>
      <c r="L91" s="315"/>
      <c r="M91" s="315"/>
      <c r="N91" s="315"/>
      <c r="O91" s="315"/>
      <c r="P91" s="315"/>
      <c r="Q91" s="317"/>
      <c r="R91" s="318"/>
    </row>
    <row r="92" spans="1:29" ht="21" customHeight="1">
      <c r="A92" s="291" t="s">
        <v>314</v>
      </c>
      <c r="B92" s="339"/>
      <c r="C92" s="340"/>
      <c r="D92" s="341"/>
      <c r="E92" s="200"/>
      <c r="F92" s="201"/>
      <c r="G92" s="201"/>
      <c r="H92" s="201"/>
      <c r="I92" s="201"/>
      <c r="J92" s="201"/>
      <c r="K92" s="201"/>
      <c r="L92" s="201"/>
      <c r="M92" s="201"/>
      <c r="N92" s="201"/>
      <c r="O92" s="201"/>
      <c r="P92" s="201"/>
      <c r="Q92" s="202"/>
      <c r="R92" s="318"/>
    </row>
    <row r="93" spans="1:29" ht="21" customHeight="1">
      <c r="A93" s="292"/>
      <c r="B93" s="342"/>
      <c r="C93" s="343"/>
      <c r="D93" s="344"/>
      <c r="E93" s="200"/>
      <c r="F93" s="201"/>
      <c r="G93" s="201"/>
      <c r="H93" s="201"/>
      <c r="I93" s="201"/>
      <c r="J93" s="201"/>
      <c r="K93" s="201"/>
      <c r="L93" s="201"/>
      <c r="M93" s="201"/>
      <c r="N93" s="201"/>
      <c r="O93" s="201"/>
      <c r="P93" s="201"/>
      <c r="Q93" s="202"/>
      <c r="R93" s="318"/>
    </row>
    <row r="94" spans="1:29" ht="21" customHeight="1">
      <c r="A94" s="291" t="s">
        <v>626</v>
      </c>
      <c r="B94" s="299" t="str">
        <f>IF(B92="","",IF(B92&gt;DATE($U$1,4,1),0,
DATEDIF(B92,DATE($U$1,4,1),"y")))</f>
        <v/>
      </c>
      <c r="C94" s="300"/>
      <c r="D94" s="301"/>
      <c r="E94" s="200"/>
      <c r="F94" s="201"/>
      <c r="G94" s="201"/>
      <c r="H94" s="201"/>
      <c r="I94" s="201"/>
      <c r="J94" s="201"/>
      <c r="K94" s="201"/>
      <c r="L94" s="201"/>
      <c r="M94" s="201"/>
      <c r="N94" s="201"/>
      <c r="O94" s="201"/>
      <c r="P94" s="201"/>
      <c r="Q94" s="202"/>
      <c r="R94" s="318"/>
    </row>
    <row r="95" spans="1:29" ht="21" customHeight="1">
      <c r="A95" s="292"/>
      <c r="B95" s="302"/>
      <c r="C95" s="303"/>
      <c r="D95" s="304"/>
      <c r="E95" s="200"/>
      <c r="F95" s="201"/>
      <c r="G95" s="201"/>
      <c r="H95" s="201"/>
      <c r="I95" s="201"/>
      <c r="J95" s="201"/>
      <c r="K95" s="201"/>
      <c r="L95" s="201"/>
      <c r="M95" s="201"/>
      <c r="N95" s="201"/>
      <c r="O95" s="201"/>
      <c r="P95" s="201"/>
      <c r="Q95" s="202"/>
      <c r="R95" s="318"/>
    </row>
    <row r="96" spans="1:29" ht="21" customHeight="1">
      <c r="A96" s="279" t="s">
        <v>625</v>
      </c>
      <c r="B96" s="345"/>
      <c r="C96" s="345"/>
      <c r="D96" s="345"/>
      <c r="E96" s="200"/>
      <c r="F96" s="201"/>
      <c r="G96" s="201"/>
      <c r="H96" s="201"/>
      <c r="I96" s="201"/>
      <c r="J96" s="201"/>
      <c r="K96" s="201"/>
      <c r="L96" s="201"/>
      <c r="M96" s="201"/>
      <c r="N96" s="201"/>
      <c r="O96" s="201"/>
      <c r="P96" s="201"/>
      <c r="Q96" s="202"/>
      <c r="R96" s="318"/>
    </row>
    <row r="97" spans="1:29" ht="21" customHeight="1" thickBot="1">
      <c r="A97" s="280"/>
      <c r="B97" s="346"/>
      <c r="C97" s="346"/>
      <c r="D97" s="346"/>
      <c r="E97" s="203"/>
      <c r="F97" s="204"/>
      <c r="G97" s="204"/>
      <c r="H97" s="204"/>
      <c r="I97" s="204"/>
      <c r="J97" s="204"/>
      <c r="K97" s="204"/>
      <c r="L97" s="204"/>
      <c r="M97" s="204"/>
      <c r="N97" s="204"/>
      <c r="O97" s="204"/>
      <c r="P97" s="204"/>
      <c r="Q97" s="205"/>
      <c r="R97" s="319"/>
    </row>
    <row r="98" spans="1:29" ht="21" customHeight="1" thickTop="1" thickBot="1">
      <c r="D98" s="44"/>
      <c r="E98" s="50" t="s">
        <v>14</v>
      </c>
      <c r="F98" s="45">
        <f>IF(一番最初に入力!$C$7="","",SUM(F92:F97))</f>
        <v>0</v>
      </c>
      <c r="G98" s="45">
        <f>IF(一番最初に入力!$C$7="","",SUM(G92:G97))</f>
        <v>0</v>
      </c>
      <c r="H98" s="45">
        <f>IF(一番最初に入力!$C$7="","",SUM(H92:H97))</f>
        <v>0</v>
      </c>
      <c r="I98" s="45">
        <f>IF(一番最初に入力!$C$7="","",SUM(I92:I97))</f>
        <v>0</v>
      </c>
      <c r="J98" s="45">
        <f>IF(一番最初に入力!$C$7="","",SUM(J92:J97))</f>
        <v>0</v>
      </c>
      <c r="K98" s="45">
        <f>IF(一番最初に入力!$C$7="","",SUM(K92:K97))</f>
        <v>0</v>
      </c>
      <c r="L98" s="45">
        <f>IF(一番最初に入力!$C$7="","",SUM(L92:L97))</f>
        <v>0</v>
      </c>
      <c r="M98" s="45">
        <f>IF(一番最初に入力!$C$7="","",SUM(M92:M97))</f>
        <v>0</v>
      </c>
      <c r="N98" s="45">
        <f>IF(一番最初に入力!$C$7="","",SUM(N92:N97))</f>
        <v>0</v>
      </c>
      <c r="O98" s="45">
        <f>IF(一番最初に入力!$C$7="","",SUM(O92:O97))</f>
        <v>0</v>
      </c>
      <c r="P98" s="45">
        <f>IF(一番最初に入力!$C$7="","",SUM(P92:P97))</f>
        <v>0</v>
      </c>
      <c r="Q98" s="45">
        <f>IF(一番最初に入力!$C$7="","",SUM(Q92:Q97))</f>
        <v>0</v>
      </c>
      <c r="R98" s="46">
        <f>IF(一番最初に入力!$C$7="","",SUM(F98:Q98))</f>
        <v>0</v>
      </c>
    </row>
    <row r="99" spans="1:29" ht="21" customHeight="1" thickBot="1">
      <c r="D99" s="44"/>
      <c r="E99" s="51" t="s">
        <v>15</v>
      </c>
      <c r="F99" s="47">
        <f>IF(一番最初に入力!$C$7="","",IF(F98&lt;2500,F98,2500))</f>
        <v>0</v>
      </c>
      <c r="G99" s="47">
        <f>IF(一番最初に入力!$C$7="","",IF(G98&lt;2500,G98,2500))</f>
        <v>0</v>
      </c>
      <c r="H99" s="47">
        <f>IF(一番最初に入力!$C$7="","",IF(H98&lt;2500,H98,2500))</f>
        <v>0</v>
      </c>
      <c r="I99" s="47">
        <f>IF(一番最初に入力!$C$7="","",IF(I98&lt;2500,I98,2500))</f>
        <v>0</v>
      </c>
      <c r="J99" s="47">
        <f>IF(一番最初に入力!$C$7="","",IF(J98&lt;2500,J98,2500))</f>
        <v>0</v>
      </c>
      <c r="K99" s="47">
        <f>IF(一番最初に入力!$C$7="","",IF(K98&lt;2500,K98,2500))</f>
        <v>0</v>
      </c>
      <c r="L99" s="47">
        <f>IF(一番最初に入力!$C$7="","",IF(L98&lt;2500,L98,2500))</f>
        <v>0</v>
      </c>
      <c r="M99" s="47">
        <f>IF(一番最初に入力!$C$7="","",IF(M98&lt;2500,M98,2500))</f>
        <v>0</v>
      </c>
      <c r="N99" s="47">
        <f>IF(一番最初に入力!$C$7="","",IF(N98&lt;2500,N98,2500))</f>
        <v>0</v>
      </c>
      <c r="O99" s="47">
        <f>IF(一番最初に入力!$C$7="","",IF(O98&lt;2500,O98,2500))</f>
        <v>0</v>
      </c>
      <c r="P99" s="47">
        <f>IF(一番最初に入力!$C$7="","",IF(P98&lt;2500,P98,2500))</f>
        <v>0</v>
      </c>
      <c r="Q99" s="47">
        <f>IF(一番最初に入力!$C$7="","",IF(Q98&lt;2500,Q98,2500))</f>
        <v>0</v>
      </c>
      <c r="R99" s="48">
        <f>IF(一番最初に入力!$C$7="","",SUM(F99:Q99))</f>
        <v>0</v>
      </c>
      <c r="S99" s="161" t="s">
        <v>903</v>
      </c>
      <c r="U99" s="206" t="s">
        <v>645</v>
      </c>
      <c r="V99" s="207" t="str">
        <f>IF(B96="１号",COUNTIF(F99:Q99,"&gt;0"),"")</f>
        <v/>
      </c>
      <c r="W99" s="208" t="str">
        <f>IF(B96="１号",SUM(F99:Q99),"")</f>
        <v/>
      </c>
      <c r="X99" s="206" t="s">
        <v>646</v>
      </c>
      <c r="Y99" s="207" t="str">
        <f>IF(B96="２号",COUNTIF(F99:Q99,"&gt;0"),"")</f>
        <v/>
      </c>
      <c r="Z99" s="208" t="str">
        <f>IF(B96="２号",SUM(F99:Q99),"")</f>
        <v/>
      </c>
      <c r="AA99" s="206" t="s">
        <v>647</v>
      </c>
      <c r="AB99" s="207" t="str">
        <f>IF(B96="３号",COUNTIF(F99:Q99,"&gt;0"),"")</f>
        <v/>
      </c>
      <c r="AC99" s="208" t="str">
        <f>IF(B96="３号",SUM(F99:Q99),"")</f>
        <v/>
      </c>
    </row>
    <row r="100" spans="1:29" ht="24.95" customHeight="1"/>
    <row r="101" spans="1:29" ht="21" customHeight="1">
      <c r="A101" s="160" t="s">
        <v>627</v>
      </c>
      <c r="B101" s="330"/>
      <c r="C101" s="331"/>
      <c r="D101" s="332"/>
      <c r="E101" s="309" t="s">
        <v>0</v>
      </c>
      <c r="F101" s="312" t="s">
        <v>1</v>
      </c>
      <c r="G101" s="312"/>
      <c r="H101" s="312"/>
      <c r="I101" s="312"/>
      <c r="J101" s="312"/>
      <c r="K101" s="312"/>
      <c r="L101" s="312"/>
      <c r="M101" s="312"/>
      <c r="N101" s="312"/>
      <c r="O101" s="312"/>
      <c r="P101" s="312"/>
      <c r="Q101" s="313"/>
      <c r="R101" s="314" t="s">
        <v>14</v>
      </c>
    </row>
    <row r="102" spans="1:29" ht="21" customHeight="1">
      <c r="A102" s="284" t="s">
        <v>315</v>
      </c>
      <c r="B102" s="333"/>
      <c r="C102" s="334"/>
      <c r="D102" s="335"/>
      <c r="E102" s="310"/>
      <c r="F102" s="314" t="s">
        <v>2</v>
      </c>
      <c r="G102" s="314" t="s">
        <v>3</v>
      </c>
      <c r="H102" s="314" t="s">
        <v>4</v>
      </c>
      <c r="I102" s="314" t="s">
        <v>5</v>
      </c>
      <c r="J102" s="314" t="s">
        <v>6</v>
      </c>
      <c r="K102" s="314" t="s">
        <v>7</v>
      </c>
      <c r="L102" s="314" t="s">
        <v>8</v>
      </c>
      <c r="M102" s="314" t="s">
        <v>9</v>
      </c>
      <c r="N102" s="314" t="s">
        <v>10</v>
      </c>
      <c r="O102" s="314" t="s">
        <v>11</v>
      </c>
      <c r="P102" s="314" t="s">
        <v>12</v>
      </c>
      <c r="Q102" s="316" t="s">
        <v>13</v>
      </c>
      <c r="R102" s="318"/>
    </row>
    <row r="103" spans="1:29" ht="21" customHeight="1">
      <c r="A103" s="280"/>
      <c r="B103" s="336"/>
      <c r="C103" s="337"/>
      <c r="D103" s="338"/>
      <c r="E103" s="311"/>
      <c r="F103" s="315"/>
      <c r="G103" s="315"/>
      <c r="H103" s="315"/>
      <c r="I103" s="315"/>
      <c r="J103" s="315"/>
      <c r="K103" s="315"/>
      <c r="L103" s="315"/>
      <c r="M103" s="315"/>
      <c r="N103" s="315"/>
      <c r="O103" s="315"/>
      <c r="P103" s="315"/>
      <c r="Q103" s="317"/>
      <c r="R103" s="318"/>
    </row>
    <row r="104" spans="1:29" ht="21" customHeight="1">
      <c r="A104" s="291" t="s">
        <v>314</v>
      </c>
      <c r="B104" s="339"/>
      <c r="C104" s="340"/>
      <c r="D104" s="341"/>
      <c r="E104" s="200"/>
      <c r="F104" s="201"/>
      <c r="G104" s="201"/>
      <c r="H104" s="201"/>
      <c r="I104" s="201"/>
      <c r="J104" s="201"/>
      <c r="K104" s="201"/>
      <c r="L104" s="201"/>
      <c r="M104" s="201"/>
      <c r="N104" s="201"/>
      <c r="O104" s="201"/>
      <c r="P104" s="201"/>
      <c r="Q104" s="202"/>
      <c r="R104" s="318"/>
    </row>
    <row r="105" spans="1:29" ht="21" customHeight="1">
      <c r="A105" s="292"/>
      <c r="B105" s="342"/>
      <c r="C105" s="343"/>
      <c r="D105" s="344"/>
      <c r="E105" s="200"/>
      <c r="F105" s="201"/>
      <c r="G105" s="201"/>
      <c r="H105" s="201"/>
      <c r="I105" s="201"/>
      <c r="J105" s="201"/>
      <c r="K105" s="201"/>
      <c r="L105" s="201"/>
      <c r="M105" s="201"/>
      <c r="N105" s="201"/>
      <c r="O105" s="201"/>
      <c r="P105" s="201"/>
      <c r="Q105" s="202"/>
      <c r="R105" s="318"/>
    </row>
    <row r="106" spans="1:29" ht="21" customHeight="1">
      <c r="A106" s="291" t="s">
        <v>626</v>
      </c>
      <c r="B106" s="299" t="str">
        <f>IF(B104="","",IF(B104&gt;DATE($U$1,4,1),0,
DATEDIF(B104,DATE($U$1,4,1),"y")))</f>
        <v/>
      </c>
      <c r="C106" s="300"/>
      <c r="D106" s="301"/>
      <c r="E106" s="200"/>
      <c r="F106" s="201"/>
      <c r="G106" s="201"/>
      <c r="H106" s="201"/>
      <c r="I106" s="201"/>
      <c r="J106" s="201"/>
      <c r="K106" s="201"/>
      <c r="L106" s="201"/>
      <c r="M106" s="201"/>
      <c r="N106" s="201"/>
      <c r="O106" s="201"/>
      <c r="P106" s="201"/>
      <c r="Q106" s="201"/>
      <c r="R106" s="318"/>
    </row>
    <row r="107" spans="1:29" ht="21" customHeight="1">
      <c r="A107" s="292"/>
      <c r="B107" s="302"/>
      <c r="C107" s="303"/>
      <c r="D107" s="304"/>
      <c r="E107" s="200"/>
      <c r="F107" s="201"/>
      <c r="G107" s="201"/>
      <c r="H107" s="201"/>
      <c r="I107" s="201"/>
      <c r="J107" s="201"/>
      <c r="K107" s="201"/>
      <c r="L107" s="201"/>
      <c r="M107" s="201"/>
      <c r="N107" s="201"/>
      <c r="O107" s="201"/>
      <c r="P107" s="201"/>
      <c r="Q107" s="202"/>
      <c r="R107" s="318"/>
    </row>
    <row r="108" spans="1:29" ht="21" customHeight="1">
      <c r="A108" s="279" t="s">
        <v>625</v>
      </c>
      <c r="B108" s="345"/>
      <c r="C108" s="345"/>
      <c r="D108" s="345"/>
      <c r="E108" s="200"/>
      <c r="F108" s="201"/>
      <c r="G108" s="201"/>
      <c r="H108" s="201"/>
      <c r="I108" s="201"/>
      <c r="J108" s="201"/>
      <c r="K108" s="201"/>
      <c r="L108" s="201"/>
      <c r="M108" s="201"/>
      <c r="N108" s="201"/>
      <c r="O108" s="201"/>
      <c r="P108" s="201"/>
      <c r="Q108" s="202"/>
      <c r="R108" s="318"/>
    </row>
    <row r="109" spans="1:29" ht="21" customHeight="1" thickBot="1">
      <c r="A109" s="280"/>
      <c r="B109" s="346"/>
      <c r="C109" s="346"/>
      <c r="D109" s="346"/>
      <c r="E109" s="203"/>
      <c r="F109" s="204"/>
      <c r="G109" s="204"/>
      <c r="H109" s="204"/>
      <c r="I109" s="204"/>
      <c r="J109" s="204"/>
      <c r="K109" s="204"/>
      <c r="L109" s="204"/>
      <c r="M109" s="204"/>
      <c r="N109" s="204"/>
      <c r="O109" s="204"/>
      <c r="P109" s="204"/>
      <c r="Q109" s="205"/>
      <c r="R109" s="319"/>
    </row>
    <row r="110" spans="1:29" ht="21" customHeight="1" thickTop="1" thickBot="1">
      <c r="D110" s="44"/>
      <c r="E110" s="50" t="s">
        <v>14</v>
      </c>
      <c r="F110" s="45">
        <f>IF(一番最初に入力!$C$7="","",SUM(F104:F109))</f>
        <v>0</v>
      </c>
      <c r="G110" s="45">
        <f>IF(一番最初に入力!$C$7="","",SUM(G104:G109))</f>
        <v>0</v>
      </c>
      <c r="H110" s="45">
        <f>IF(一番最初に入力!$C$7="","",SUM(H104:H109))</f>
        <v>0</v>
      </c>
      <c r="I110" s="45">
        <f>IF(一番最初に入力!$C$7="","",SUM(I104:I109))</f>
        <v>0</v>
      </c>
      <c r="J110" s="45">
        <f>IF(一番最初に入力!$C$7="","",SUM(J104:J109))</f>
        <v>0</v>
      </c>
      <c r="K110" s="45">
        <f>IF(一番最初に入力!$C$7="","",SUM(K104:K109))</f>
        <v>0</v>
      </c>
      <c r="L110" s="45">
        <f>IF(一番最初に入力!$C$7="","",SUM(L104:L109))</f>
        <v>0</v>
      </c>
      <c r="M110" s="45">
        <f>IF(一番最初に入力!$C$7="","",SUM(M104:M109))</f>
        <v>0</v>
      </c>
      <c r="N110" s="45">
        <f>IF(一番最初に入力!$C$7="","",SUM(N104:N109))</f>
        <v>0</v>
      </c>
      <c r="O110" s="45">
        <f>IF(一番最初に入力!$C$7="","",SUM(O104:O109))</f>
        <v>0</v>
      </c>
      <c r="P110" s="45">
        <f>IF(一番最初に入力!$C$7="","",SUM(P104:P109))</f>
        <v>0</v>
      </c>
      <c r="Q110" s="45">
        <f>IF(一番最初に入力!$C$7="","",SUM(Q104:Q109))</f>
        <v>0</v>
      </c>
      <c r="R110" s="46">
        <f>IF(一番最初に入力!$C$7="","",SUM(F110:Q110))</f>
        <v>0</v>
      </c>
    </row>
    <row r="111" spans="1:29" ht="21" customHeight="1" thickBot="1">
      <c r="D111" s="44"/>
      <c r="E111" s="51" t="s">
        <v>15</v>
      </c>
      <c r="F111" s="47">
        <f>IF(一番最初に入力!$C$7="","",IF(F110&lt;2500,F110,2500))</f>
        <v>0</v>
      </c>
      <c r="G111" s="47">
        <f>IF(一番最初に入力!$C$7="","",IF(G110&lt;2500,G110,2500))</f>
        <v>0</v>
      </c>
      <c r="H111" s="47">
        <f>IF(一番最初に入力!$C$7="","",IF(H110&lt;2500,H110,2500))</f>
        <v>0</v>
      </c>
      <c r="I111" s="47">
        <f>IF(一番最初に入力!$C$7="","",IF(I110&lt;2500,I110,2500))</f>
        <v>0</v>
      </c>
      <c r="J111" s="47">
        <f>IF(一番最初に入力!$C$7="","",IF(J110&lt;2500,J110,2500))</f>
        <v>0</v>
      </c>
      <c r="K111" s="47">
        <f>IF(一番最初に入力!$C$7="","",IF(K110&lt;2500,K110,2500))</f>
        <v>0</v>
      </c>
      <c r="L111" s="47">
        <f>IF(一番最初に入力!$C$7="","",IF(L110&lt;2500,L110,2500))</f>
        <v>0</v>
      </c>
      <c r="M111" s="47">
        <f>IF(一番最初に入力!$C$7="","",IF(M110&lt;2500,M110,2500))</f>
        <v>0</v>
      </c>
      <c r="N111" s="47">
        <f>IF(一番最初に入力!$C$7="","",IF(N110&lt;2500,N110,2500))</f>
        <v>0</v>
      </c>
      <c r="O111" s="47">
        <f>IF(一番最初に入力!$C$7="","",IF(O110&lt;2500,O110,2500))</f>
        <v>0</v>
      </c>
      <c r="P111" s="47">
        <f>IF(一番最初に入力!$C$7="","",IF(P110&lt;2500,P110,2500))</f>
        <v>0</v>
      </c>
      <c r="Q111" s="47">
        <f>IF(一番最初に入力!$C$7="","",IF(Q110&lt;2500,Q110,2500))</f>
        <v>0</v>
      </c>
      <c r="R111" s="48">
        <f>IF(一番最初に入力!$C$7="","",SUM(F111:Q111))</f>
        <v>0</v>
      </c>
      <c r="S111" s="161" t="s">
        <v>904</v>
      </c>
      <c r="U111" s="206" t="s">
        <v>645</v>
      </c>
      <c r="V111" s="207" t="str">
        <f>IF(B108="１号",COUNTIF(F111:Q111,"&gt;0"),"")</f>
        <v/>
      </c>
      <c r="W111" s="208" t="str">
        <f>IF(B108="１号",SUM(F111:Q111),"")</f>
        <v/>
      </c>
      <c r="X111" s="206" t="s">
        <v>646</v>
      </c>
      <c r="Y111" s="207" t="str">
        <f>IF(B108="２号",COUNTIF(F111:Q111,"&gt;0"),"")</f>
        <v/>
      </c>
      <c r="Z111" s="208" t="str">
        <f>IF(B108="２号",SUM(F111:Q111),"")</f>
        <v/>
      </c>
      <c r="AA111" s="206" t="s">
        <v>647</v>
      </c>
      <c r="AB111" s="207" t="str">
        <f>IF(B108="３号",COUNTIF(F111:Q111,"&gt;0"),"")</f>
        <v/>
      </c>
      <c r="AC111" s="208" t="str">
        <f>IF(B108="３号",SUM(F111:Q111),"")</f>
        <v/>
      </c>
    </row>
    <row r="112" spans="1:29" ht="21" customHeight="1">
      <c r="E112" s="41"/>
    </row>
    <row r="113" spans="1:29" ht="21" customHeight="1">
      <c r="A113" s="160" t="s">
        <v>627</v>
      </c>
      <c r="B113" s="330"/>
      <c r="C113" s="331"/>
      <c r="D113" s="332"/>
      <c r="E113" s="309" t="s">
        <v>0</v>
      </c>
      <c r="F113" s="312" t="s">
        <v>1</v>
      </c>
      <c r="G113" s="312"/>
      <c r="H113" s="312"/>
      <c r="I113" s="312"/>
      <c r="J113" s="312"/>
      <c r="K113" s="312"/>
      <c r="L113" s="312"/>
      <c r="M113" s="312"/>
      <c r="N113" s="312"/>
      <c r="O113" s="312"/>
      <c r="P113" s="312"/>
      <c r="Q113" s="313"/>
      <c r="R113" s="314" t="s">
        <v>14</v>
      </c>
    </row>
    <row r="114" spans="1:29" ht="21" customHeight="1">
      <c r="A114" s="284" t="s">
        <v>315</v>
      </c>
      <c r="B114" s="333"/>
      <c r="C114" s="334"/>
      <c r="D114" s="335"/>
      <c r="E114" s="310"/>
      <c r="F114" s="314" t="s">
        <v>2</v>
      </c>
      <c r="G114" s="314" t="s">
        <v>3</v>
      </c>
      <c r="H114" s="314" t="s">
        <v>4</v>
      </c>
      <c r="I114" s="314" t="s">
        <v>5</v>
      </c>
      <c r="J114" s="314" t="s">
        <v>6</v>
      </c>
      <c r="K114" s="314" t="s">
        <v>7</v>
      </c>
      <c r="L114" s="314" t="s">
        <v>8</v>
      </c>
      <c r="M114" s="314" t="s">
        <v>9</v>
      </c>
      <c r="N114" s="314" t="s">
        <v>10</v>
      </c>
      <c r="O114" s="314" t="s">
        <v>11</v>
      </c>
      <c r="P114" s="314" t="s">
        <v>12</v>
      </c>
      <c r="Q114" s="316" t="s">
        <v>13</v>
      </c>
      <c r="R114" s="318"/>
    </row>
    <row r="115" spans="1:29" ht="21" customHeight="1">
      <c r="A115" s="280"/>
      <c r="B115" s="336"/>
      <c r="C115" s="337"/>
      <c r="D115" s="338"/>
      <c r="E115" s="311"/>
      <c r="F115" s="315"/>
      <c r="G115" s="315"/>
      <c r="H115" s="315"/>
      <c r="I115" s="315"/>
      <c r="J115" s="315"/>
      <c r="K115" s="315"/>
      <c r="L115" s="315"/>
      <c r="M115" s="315"/>
      <c r="N115" s="315"/>
      <c r="O115" s="315"/>
      <c r="P115" s="315"/>
      <c r="Q115" s="317"/>
      <c r="R115" s="318"/>
    </row>
    <row r="116" spans="1:29" ht="21" customHeight="1">
      <c r="A116" s="291" t="s">
        <v>314</v>
      </c>
      <c r="B116" s="339"/>
      <c r="C116" s="340"/>
      <c r="D116" s="341"/>
      <c r="E116" s="200"/>
      <c r="F116" s="201"/>
      <c r="G116" s="201"/>
      <c r="H116" s="201"/>
      <c r="I116" s="201"/>
      <c r="J116" s="201"/>
      <c r="K116" s="201"/>
      <c r="L116" s="201"/>
      <c r="M116" s="201"/>
      <c r="N116" s="201"/>
      <c r="O116" s="201"/>
      <c r="P116" s="201"/>
      <c r="Q116" s="202"/>
      <c r="R116" s="318"/>
    </row>
    <row r="117" spans="1:29" ht="21" customHeight="1">
      <c r="A117" s="292"/>
      <c r="B117" s="342"/>
      <c r="C117" s="343"/>
      <c r="D117" s="344"/>
      <c r="E117" s="200"/>
      <c r="F117" s="201"/>
      <c r="G117" s="201"/>
      <c r="H117" s="201"/>
      <c r="I117" s="201"/>
      <c r="J117" s="201"/>
      <c r="K117" s="201"/>
      <c r="L117" s="201"/>
      <c r="M117" s="201"/>
      <c r="N117" s="201"/>
      <c r="O117" s="201"/>
      <c r="P117" s="201"/>
      <c r="Q117" s="202"/>
      <c r="R117" s="318"/>
    </row>
    <row r="118" spans="1:29" ht="21" customHeight="1">
      <c r="A118" s="291" t="s">
        <v>626</v>
      </c>
      <c r="B118" s="299" t="str">
        <f>IF(B116="","",IF(B116&gt;DATE($U$1,4,1),0,
DATEDIF(B116,DATE($U$1,4,1),"y")))</f>
        <v/>
      </c>
      <c r="C118" s="300"/>
      <c r="D118" s="301"/>
      <c r="E118" s="200"/>
      <c r="F118" s="201"/>
      <c r="G118" s="201"/>
      <c r="H118" s="201"/>
      <c r="I118" s="201"/>
      <c r="J118" s="201"/>
      <c r="K118" s="201"/>
      <c r="L118" s="201"/>
      <c r="M118" s="201"/>
      <c r="N118" s="201"/>
      <c r="O118" s="201"/>
      <c r="P118" s="201"/>
      <c r="Q118" s="202"/>
      <c r="R118" s="318"/>
    </row>
    <row r="119" spans="1:29" ht="21" customHeight="1">
      <c r="A119" s="292"/>
      <c r="B119" s="302"/>
      <c r="C119" s="303"/>
      <c r="D119" s="304"/>
      <c r="E119" s="200"/>
      <c r="F119" s="201"/>
      <c r="G119" s="201"/>
      <c r="H119" s="201"/>
      <c r="I119" s="201"/>
      <c r="J119" s="201"/>
      <c r="K119" s="201"/>
      <c r="L119" s="201"/>
      <c r="M119" s="201"/>
      <c r="N119" s="201"/>
      <c r="O119" s="201"/>
      <c r="P119" s="201"/>
      <c r="Q119" s="202"/>
      <c r="R119" s="318"/>
    </row>
    <row r="120" spans="1:29" ht="21" customHeight="1">
      <c r="A120" s="279" t="s">
        <v>625</v>
      </c>
      <c r="B120" s="345"/>
      <c r="C120" s="345"/>
      <c r="D120" s="345"/>
      <c r="E120" s="200"/>
      <c r="F120" s="201"/>
      <c r="G120" s="201"/>
      <c r="H120" s="201"/>
      <c r="I120" s="201"/>
      <c r="J120" s="201"/>
      <c r="K120" s="201"/>
      <c r="L120" s="201"/>
      <c r="M120" s="201"/>
      <c r="N120" s="201"/>
      <c r="O120" s="201"/>
      <c r="P120" s="201"/>
      <c r="Q120" s="202"/>
      <c r="R120" s="318"/>
    </row>
    <row r="121" spans="1:29" ht="21" customHeight="1" thickBot="1">
      <c r="A121" s="280"/>
      <c r="B121" s="346"/>
      <c r="C121" s="346"/>
      <c r="D121" s="346"/>
      <c r="E121" s="203"/>
      <c r="F121" s="204"/>
      <c r="G121" s="204"/>
      <c r="H121" s="204"/>
      <c r="I121" s="204"/>
      <c r="J121" s="204"/>
      <c r="K121" s="204"/>
      <c r="L121" s="204"/>
      <c r="M121" s="204"/>
      <c r="N121" s="204"/>
      <c r="O121" s="204"/>
      <c r="P121" s="204"/>
      <c r="Q121" s="205"/>
      <c r="R121" s="319"/>
    </row>
    <row r="122" spans="1:29" ht="21" customHeight="1" thickTop="1" thickBot="1">
      <c r="D122" s="44"/>
      <c r="E122" s="50" t="s">
        <v>14</v>
      </c>
      <c r="F122" s="45">
        <f>IF(一番最初に入力!$C$7="","",SUM(F116:F121))</f>
        <v>0</v>
      </c>
      <c r="G122" s="45">
        <f>IF(一番最初に入力!$C$7="","",SUM(G116:G121))</f>
        <v>0</v>
      </c>
      <c r="H122" s="45">
        <f>IF(一番最初に入力!$C$7="","",SUM(H116:H121))</f>
        <v>0</v>
      </c>
      <c r="I122" s="45">
        <f>IF(一番最初に入力!$C$7="","",SUM(I116:I121))</f>
        <v>0</v>
      </c>
      <c r="J122" s="45">
        <f>IF(一番最初に入力!$C$7="","",SUM(J116:J121))</f>
        <v>0</v>
      </c>
      <c r="K122" s="45">
        <f>IF(一番最初に入力!$C$7="","",SUM(K116:K121))</f>
        <v>0</v>
      </c>
      <c r="L122" s="45">
        <f>IF(一番最初に入力!$C$7="","",SUM(L116:L121))</f>
        <v>0</v>
      </c>
      <c r="M122" s="45">
        <f>IF(一番最初に入力!$C$7="","",SUM(M116:M121))</f>
        <v>0</v>
      </c>
      <c r="N122" s="45">
        <f>IF(一番最初に入力!$C$7="","",SUM(N116:N121))</f>
        <v>0</v>
      </c>
      <c r="O122" s="45">
        <f>IF(一番最初に入力!$C$7="","",SUM(O116:O121))</f>
        <v>0</v>
      </c>
      <c r="P122" s="45">
        <f>IF(一番最初に入力!$C$7="","",SUM(P116:P121))</f>
        <v>0</v>
      </c>
      <c r="Q122" s="45">
        <f>IF(一番最初に入力!$C$7="","",SUM(Q116:Q121))</f>
        <v>0</v>
      </c>
      <c r="R122" s="46">
        <f>IF(一番最初に入力!$C$7="","",SUM(F122:Q122))</f>
        <v>0</v>
      </c>
    </row>
    <row r="123" spans="1:29" ht="21" customHeight="1" thickBot="1">
      <c r="D123" s="44"/>
      <c r="E123" s="51" t="s">
        <v>15</v>
      </c>
      <c r="F123" s="47">
        <f>IF(一番最初に入力!$C$7="","",IF(F122&lt;2500,F122,2500))</f>
        <v>0</v>
      </c>
      <c r="G123" s="47">
        <f>IF(一番最初に入力!$C$7="","",IF(G122&lt;2500,G122,2500))</f>
        <v>0</v>
      </c>
      <c r="H123" s="47">
        <f>IF(一番最初に入力!$C$7="","",IF(H122&lt;2500,H122,2500))</f>
        <v>0</v>
      </c>
      <c r="I123" s="47">
        <f>IF(一番最初に入力!$C$7="","",IF(I122&lt;2500,I122,2500))</f>
        <v>0</v>
      </c>
      <c r="J123" s="47">
        <f>IF(一番最初に入力!$C$7="","",IF(J122&lt;2500,J122,2500))</f>
        <v>0</v>
      </c>
      <c r="K123" s="47">
        <f>IF(一番最初に入力!$C$7="","",IF(K122&lt;2500,K122,2500))</f>
        <v>0</v>
      </c>
      <c r="L123" s="47">
        <f>IF(一番最初に入力!$C$7="","",IF(L122&lt;2500,L122,2500))</f>
        <v>0</v>
      </c>
      <c r="M123" s="47">
        <f>IF(一番最初に入力!$C$7="","",IF(M122&lt;2500,M122,2500))</f>
        <v>0</v>
      </c>
      <c r="N123" s="47">
        <f>IF(一番最初に入力!$C$7="","",IF(N122&lt;2500,N122,2500))</f>
        <v>0</v>
      </c>
      <c r="O123" s="47">
        <f>IF(一番最初に入力!$C$7="","",IF(O122&lt;2500,O122,2500))</f>
        <v>0</v>
      </c>
      <c r="P123" s="47">
        <f>IF(一番最初に入力!$C$7="","",IF(P122&lt;2500,P122,2500))</f>
        <v>0</v>
      </c>
      <c r="Q123" s="47">
        <f>IF(一番最初に入力!$C$7="","",IF(Q122&lt;2500,Q122,2500))</f>
        <v>0</v>
      </c>
      <c r="R123" s="48">
        <f>IF(一番最初に入力!$C$7="","",SUM(F123:Q123))</f>
        <v>0</v>
      </c>
      <c r="S123" s="161" t="s">
        <v>905</v>
      </c>
      <c r="U123" s="206" t="s">
        <v>645</v>
      </c>
      <c r="V123" s="207" t="str">
        <f>IF(B120="１号",COUNTIF(F123:Q123,"&gt;0"),"")</f>
        <v/>
      </c>
      <c r="W123" s="208" t="str">
        <f>IF(B120="１号",SUM(F123:Q123),"")</f>
        <v/>
      </c>
      <c r="X123" s="206" t="s">
        <v>646</v>
      </c>
      <c r="Y123" s="207" t="str">
        <f>IF(B120="２号",COUNTIF(F123:Q123,"&gt;0"),"")</f>
        <v/>
      </c>
      <c r="Z123" s="208" t="str">
        <f>IF(B120="２号",SUM(F123:Q123),"")</f>
        <v/>
      </c>
      <c r="AA123" s="206" t="s">
        <v>647</v>
      </c>
      <c r="AB123" s="207" t="str">
        <f>IF(B120="３号",COUNTIF(F123:Q123,"&gt;0"),"")</f>
        <v/>
      </c>
      <c r="AC123" s="208" t="str">
        <f>IF(B120="３号",SUM(F123:Q123),"")</f>
        <v/>
      </c>
    </row>
    <row r="124" spans="1:29" ht="21" customHeight="1">
      <c r="E124" s="41"/>
    </row>
    <row r="125" spans="1:29" ht="21" customHeight="1">
      <c r="A125" s="160" t="s">
        <v>627</v>
      </c>
      <c r="B125" s="330"/>
      <c r="C125" s="331"/>
      <c r="D125" s="332"/>
      <c r="E125" s="309" t="s">
        <v>0</v>
      </c>
      <c r="F125" s="312" t="s">
        <v>1</v>
      </c>
      <c r="G125" s="312"/>
      <c r="H125" s="312"/>
      <c r="I125" s="312"/>
      <c r="J125" s="312"/>
      <c r="K125" s="312"/>
      <c r="L125" s="312"/>
      <c r="M125" s="312"/>
      <c r="N125" s="312"/>
      <c r="O125" s="312"/>
      <c r="P125" s="312"/>
      <c r="Q125" s="313"/>
      <c r="R125" s="314" t="s">
        <v>14</v>
      </c>
    </row>
    <row r="126" spans="1:29" ht="21" customHeight="1">
      <c r="A126" s="284" t="s">
        <v>315</v>
      </c>
      <c r="B126" s="333"/>
      <c r="C126" s="334"/>
      <c r="D126" s="335"/>
      <c r="E126" s="310"/>
      <c r="F126" s="314" t="s">
        <v>2</v>
      </c>
      <c r="G126" s="314" t="s">
        <v>3</v>
      </c>
      <c r="H126" s="314" t="s">
        <v>4</v>
      </c>
      <c r="I126" s="314" t="s">
        <v>5</v>
      </c>
      <c r="J126" s="314" t="s">
        <v>6</v>
      </c>
      <c r="K126" s="314" t="s">
        <v>7</v>
      </c>
      <c r="L126" s="314" t="s">
        <v>8</v>
      </c>
      <c r="M126" s="314" t="s">
        <v>9</v>
      </c>
      <c r="N126" s="314" t="s">
        <v>10</v>
      </c>
      <c r="O126" s="314" t="s">
        <v>11</v>
      </c>
      <c r="P126" s="314" t="s">
        <v>12</v>
      </c>
      <c r="Q126" s="316" t="s">
        <v>13</v>
      </c>
      <c r="R126" s="318"/>
    </row>
    <row r="127" spans="1:29" ht="21" customHeight="1">
      <c r="A127" s="280"/>
      <c r="B127" s="336"/>
      <c r="C127" s="337"/>
      <c r="D127" s="338"/>
      <c r="E127" s="311"/>
      <c r="F127" s="315"/>
      <c r="G127" s="315"/>
      <c r="H127" s="315"/>
      <c r="I127" s="315"/>
      <c r="J127" s="315"/>
      <c r="K127" s="315"/>
      <c r="L127" s="315"/>
      <c r="M127" s="315"/>
      <c r="N127" s="315"/>
      <c r="O127" s="315"/>
      <c r="P127" s="315"/>
      <c r="Q127" s="317"/>
      <c r="R127" s="318"/>
    </row>
    <row r="128" spans="1:29" ht="21" customHeight="1">
      <c r="A128" s="291" t="s">
        <v>314</v>
      </c>
      <c r="B128" s="339"/>
      <c r="C128" s="340"/>
      <c r="D128" s="341"/>
      <c r="E128" s="200"/>
      <c r="F128" s="201"/>
      <c r="G128" s="201"/>
      <c r="H128" s="201"/>
      <c r="I128" s="201"/>
      <c r="J128" s="201"/>
      <c r="K128" s="201"/>
      <c r="L128" s="201"/>
      <c r="M128" s="201"/>
      <c r="N128" s="201"/>
      <c r="O128" s="201"/>
      <c r="P128" s="201"/>
      <c r="Q128" s="202"/>
      <c r="R128" s="318"/>
    </row>
    <row r="129" spans="1:29" ht="21" customHeight="1">
      <c r="A129" s="292"/>
      <c r="B129" s="342"/>
      <c r="C129" s="343"/>
      <c r="D129" s="344"/>
      <c r="E129" s="200"/>
      <c r="F129" s="201"/>
      <c r="G129" s="201"/>
      <c r="H129" s="201"/>
      <c r="I129" s="201"/>
      <c r="J129" s="201"/>
      <c r="K129" s="201"/>
      <c r="L129" s="201"/>
      <c r="M129" s="201"/>
      <c r="N129" s="201"/>
      <c r="O129" s="201"/>
      <c r="P129" s="201"/>
      <c r="Q129" s="202"/>
      <c r="R129" s="318"/>
    </row>
    <row r="130" spans="1:29" ht="21" customHeight="1">
      <c r="A130" s="291" t="s">
        <v>626</v>
      </c>
      <c r="B130" s="299" t="str">
        <f>IF(B128="","",IF(B128&gt;DATE($U$1,4,1),0,
DATEDIF(B128,DATE($U$1,4,1),"y")))</f>
        <v/>
      </c>
      <c r="C130" s="300"/>
      <c r="D130" s="301"/>
      <c r="E130" s="200"/>
      <c r="F130" s="201"/>
      <c r="G130" s="201"/>
      <c r="H130" s="201"/>
      <c r="I130" s="201"/>
      <c r="J130" s="201"/>
      <c r="K130" s="201"/>
      <c r="L130" s="201"/>
      <c r="M130" s="201"/>
      <c r="N130" s="201"/>
      <c r="O130" s="201"/>
      <c r="P130" s="201"/>
      <c r="Q130" s="202"/>
      <c r="R130" s="318"/>
    </row>
    <row r="131" spans="1:29" ht="21" customHeight="1">
      <c r="A131" s="292"/>
      <c r="B131" s="302"/>
      <c r="C131" s="303"/>
      <c r="D131" s="304"/>
      <c r="E131" s="200"/>
      <c r="F131" s="201"/>
      <c r="G131" s="201"/>
      <c r="H131" s="201"/>
      <c r="I131" s="201"/>
      <c r="J131" s="201"/>
      <c r="K131" s="201"/>
      <c r="L131" s="201"/>
      <c r="M131" s="201"/>
      <c r="N131" s="201"/>
      <c r="O131" s="201"/>
      <c r="P131" s="201"/>
      <c r="Q131" s="202"/>
      <c r="R131" s="318"/>
    </row>
    <row r="132" spans="1:29" ht="21" customHeight="1">
      <c r="A132" s="279" t="s">
        <v>625</v>
      </c>
      <c r="B132" s="345"/>
      <c r="C132" s="345"/>
      <c r="D132" s="345"/>
      <c r="E132" s="200"/>
      <c r="F132" s="201"/>
      <c r="G132" s="201"/>
      <c r="H132" s="201"/>
      <c r="I132" s="201"/>
      <c r="J132" s="201"/>
      <c r="K132" s="201"/>
      <c r="L132" s="201"/>
      <c r="M132" s="201"/>
      <c r="N132" s="201"/>
      <c r="O132" s="201"/>
      <c r="P132" s="201"/>
      <c r="Q132" s="202"/>
      <c r="R132" s="318"/>
    </row>
    <row r="133" spans="1:29" ht="21" customHeight="1" thickBot="1">
      <c r="A133" s="280"/>
      <c r="B133" s="346"/>
      <c r="C133" s="346"/>
      <c r="D133" s="346"/>
      <c r="E133" s="203"/>
      <c r="F133" s="204"/>
      <c r="G133" s="204"/>
      <c r="H133" s="204"/>
      <c r="I133" s="204"/>
      <c r="J133" s="204"/>
      <c r="K133" s="204"/>
      <c r="L133" s="204"/>
      <c r="M133" s="204"/>
      <c r="N133" s="204"/>
      <c r="O133" s="204"/>
      <c r="P133" s="204"/>
      <c r="Q133" s="205"/>
      <c r="R133" s="319"/>
    </row>
    <row r="134" spans="1:29" ht="21" customHeight="1" thickTop="1" thickBot="1">
      <c r="D134" s="44"/>
      <c r="E134" s="50" t="s">
        <v>14</v>
      </c>
      <c r="F134" s="45">
        <f>IF(一番最初に入力!$C$7="","",SUM(F128:F133))</f>
        <v>0</v>
      </c>
      <c r="G134" s="45">
        <f>IF(一番最初に入力!$C$7="","",SUM(G128:G133))</f>
        <v>0</v>
      </c>
      <c r="H134" s="45">
        <f>IF(一番最初に入力!$C$7="","",SUM(H128:H133))</f>
        <v>0</v>
      </c>
      <c r="I134" s="45">
        <f>IF(一番最初に入力!$C$7="","",SUM(I128:I133))</f>
        <v>0</v>
      </c>
      <c r="J134" s="45">
        <f>IF(一番最初に入力!$C$7="","",SUM(J128:J133))</f>
        <v>0</v>
      </c>
      <c r="K134" s="45">
        <f>IF(一番最初に入力!$C$7="","",SUM(K128:K133))</f>
        <v>0</v>
      </c>
      <c r="L134" s="45">
        <f>IF(一番最初に入力!$C$7="","",SUM(L128:L133))</f>
        <v>0</v>
      </c>
      <c r="M134" s="45">
        <f>IF(一番最初に入力!$C$7="","",SUM(M128:M133))</f>
        <v>0</v>
      </c>
      <c r="N134" s="45">
        <f>IF(一番最初に入力!$C$7="","",SUM(N128:N133))</f>
        <v>0</v>
      </c>
      <c r="O134" s="45">
        <f>IF(一番最初に入力!$C$7="","",SUM(O128:O133))</f>
        <v>0</v>
      </c>
      <c r="P134" s="45">
        <f>IF(一番最初に入力!$C$7="","",SUM(P128:P133))</f>
        <v>0</v>
      </c>
      <c r="Q134" s="45">
        <f>IF(一番最初に入力!$C$7="","",SUM(Q128:Q133))</f>
        <v>0</v>
      </c>
      <c r="R134" s="46">
        <f>IF(一番最初に入力!$C$7="","",SUM(F134:Q134))</f>
        <v>0</v>
      </c>
    </row>
    <row r="135" spans="1:29" ht="21" customHeight="1" thickBot="1">
      <c r="D135" s="44"/>
      <c r="E135" s="51" t="s">
        <v>15</v>
      </c>
      <c r="F135" s="47">
        <f>IF(一番最初に入力!$C$7="","",IF(F134&lt;2500,F134,2500))</f>
        <v>0</v>
      </c>
      <c r="G135" s="47">
        <f>IF(一番最初に入力!$C$7="","",IF(G134&lt;2500,G134,2500))</f>
        <v>0</v>
      </c>
      <c r="H135" s="47">
        <f>IF(一番最初に入力!$C$7="","",IF(H134&lt;2500,H134,2500))</f>
        <v>0</v>
      </c>
      <c r="I135" s="47">
        <f>IF(一番最初に入力!$C$7="","",IF(I134&lt;2500,I134,2500))</f>
        <v>0</v>
      </c>
      <c r="J135" s="47">
        <f>IF(一番最初に入力!$C$7="","",IF(J134&lt;2500,J134,2500))</f>
        <v>0</v>
      </c>
      <c r="K135" s="47">
        <f>IF(一番最初に入力!$C$7="","",IF(K134&lt;2500,K134,2500))</f>
        <v>0</v>
      </c>
      <c r="L135" s="47">
        <f>IF(一番最初に入力!$C$7="","",IF(L134&lt;2500,L134,2500))</f>
        <v>0</v>
      </c>
      <c r="M135" s="47">
        <f>IF(一番最初に入力!$C$7="","",IF(M134&lt;2500,M134,2500))</f>
        <v>0</v>
      </c>
      <c r="N135" s="47">
        <f>IF(一番最初に入力!$C$7="","",IF(N134&lt;2500,N134,2500))</f>
        <v>0</v>
      </c>
      <c r="O135" s="47">
        <f>IF(一番最初に入力!$C$7="","",IF(O134&lt;2500,O134,2500))</f>
        <v>0</v>
      </c>
      <c r="P135" s="47">
        <f>IF(一番最初に入力!$C$7="","",IF(P134&lt;2500,P134,2500))</f>
        <v>0</v>
      </c>
      <c r="Q135" s="47">
        <f>IF(一番最初に入力!$C$7="","",IF(Q134&lt;2500,Q134,2500))</f>
        <v>0</v>
      </c>
      <c r="R135" s="48">
        <f>IF(一番最初に入力!$C$7="","",SUM(F135:Q135))</f>
        <v>0</v>
      </c>
      <c r="S135" s="161" t="s">
        <v>906</v>
      </c>
      <c r="U135" s="206" t="s">
        <v>645</v>
      </c>
      <c r="V135" s="207" t="str">
        <f>IF(B132="１号",COUNTIF(F135:Q135,"&gt;0"),"")</f>
        <v/>
      </c>
      <c r="W135" s="208" t="str">
        <f>IF(B132="１号",SUM(F135:Q135),"")</f>
        <v/>
      </c>
      <c r="X135" s="206" t="s">
        <v>646</v>
      </c>
      <c r="Y135" s="207" t="str">
        <f>IF(B132="２号",COUNTIF(F135:Q135,"&gt;0"),"")</f>
        <v/>
      </c>
      <c r="Z135" s="208" t="str">
        <f>IF(B132="２号",SUM(F135:Q135),"")</f>
        <v/>
      </c>
      <c r="AA135" s="206" t="s">
        <v>647</v>
      </c>
      <c r="AB135" s="207" t="str">
        <f>IF(B132="３号",COUNTIF(F135:Q135,"&gt;0"),"")</f>
        <v/>
      </c>
      <c r="AC135" s="208" t="str">
        <f>IF(B132="３号",SUM(F135:Q135),"")</f>
        <v/>
      </c>
    </row>
    <row r="136" spans="1:29" ht="24.95" customHeight="1"/>
    <row r="137" spans="1:29" ht="21" customHeight="1">
      <c r="A137" s="160" t="s">
        <v>627</v>
      </c>
      <c r="B137" s="330"/>
      <c r="C137" s="331"/>
      <c r="D137" s="332"/>
      <c r="E137" s="309" t="s">
        <v>0</v>
      </c>
      <c r="F137" s="312" t="s">
        <v>1</v>
      </c>
      <c r="G137" s="312"/>
      <c r="H137" s="312"/>
      <c r="I137" s="312"/>
      <c r="J137" s="312"/>
      <c r="K137" s="312"/>
      <c r="L137" s="312"/>
      <c r="M137" s="312"/>
      <c r="N137" s="312"/>
      <c r="O137" s="312"/>
      <c r="P137" s="312"/>
      <c r="Q137" s="313"/>
      <c r="R137" s="314" t="s">
        <v>14</v>
      </c>
    </row>
    <row r="138" spans="1:29" ht="21" customHeight="1">
      <c r="A138" s="284" t="s">
        <v>315</v>
      </c>
      <c r="B138" s="333"/>
      <c r="C138" s="334"/>
      <c r="D138" s="335"/>
      <c r="E138" s="310"/>
      <c r="F138" s="314" t="s">
        <v>2</v>
      </c>
      <c r="G138" s="314" t="s">
        <v>3</v>
      </c>
      <c r="H138" s="314" t="s">
        <v>4</v>
      </c>
      <c r="I138" s="314" t="s">
        <v>5</v>
      </c>
      <c r="J138" s="314" t="s">
        <v>6</v>
      </c>
      <c r="K138" s="314" t="s">
        <v>7</v>
      </c>
      <c r="L138" s="314" t="s">
        <v>8</v>
      </c>
      <c r="M138" s="314" t="s">
        <v>9</v>
      </c>
      <c r="N138" s="314" t="s">
        <v>10</v>
      </c>
      <c r="O138" s="314" t="s">
        <v>11</v>
      </c>
      <c r="P138" s="314" t="s">
        <v>12</v>
      </c>
      <c r="Q138" s="316" t="s">
        <v>13</v>
      </c>
      <c r="R138" s="318"/>
    </row>
    <row r="139" spans="1:29" ht="21" customHeight="1">
      <c r="A139" s="280"/>
      <c r="B139" s="336"/>
      <c r="C139" s="337"/>
      <c r="D139" s="338"/>
      <c r="E139" s="311"/>
      <c r="F139" s="315"/>
      <c r="G139" s="315"/>
      <c r="H139" s="315"/>
      <c r="I139" s="315"/>
      <c r="J139" s="315"/>
      <c r="K139" s="315"/>
      <c r="L139" s="315"/>
      <c r="M139" s="315"/>
      <c r="N139" s="315"/>
      <c r="O139" s="315"/>
      <c r="P139" s="315"/>
      <c r="Q139" s="317"/>
      <c r="R139" s="318"/>
    </row>
    <row r="140" spans="1:29" ht="21" customHeight="1">
      <c r="A140" s="291" t="s">
        <v>314</v>
      </c>
      <c r="B140" s="339"/>
      <c r="C140" s="340"/>
      <c r="D140" s="341"/>
      <c r="E140" s="200"/>
      <c r="F140" s="201"/>
      <c r="G140" s="201"/>
      <c r="H140" s="201"/>
      <c r="I140" s="201"/>
      <c r="J140" s="201"/>
      <c r="K140" s="201"/>
      <c r="L140" s="201"/>
      <c r="M140" s="201"/>
      <c r="N140" s="201"/>
      <c r="O140" s="201"/>
      <c r="P140" s="201"/>
      <c r="Q140" s="202"/>
      <c r="R140" s="318"/>
    </row>
    <row r="141" spans="1:29" ht="21" customHeight="1">
      <c r="A141" s="292"/>
      <c r="B141" s="342"/>
      <c r="C141" s="343"/>
      <c r="D141" s="344"/>
      <c r="E141" s="200"/>
      <c r="F141" s="201"/>
      <c r="G141" s="201"/>
      <c r="H141" s="201"/>
      <c r="I141" s="201"/>
      <c r="J141" s="201"/>
      <c r="K141" s="201"/>
      <c r="L141" s="201"/>
      <c r="M141" s="201"/>
      <c r="N141" s="201"/>
      <c r="O141" s="201"/>
      <c r="P141" s="201"/>
      <c r="Q141" s="202"/>
      <c r="R141" s="318"/>
    </row>
    <row r="142" spans="1:29" ht="21" customHeight="1">
      <c r="A142" s="291" t="s">
        <v>626</v>
      </c>
      <c r="B142" s="299" t="str">
        <f>IF(B140="","",IF(B140&gt;DATE($U$1,4,1),0,
DATEDIF(B140,DATE($U$1,4,1),"y")))</f>
        <v/>
      </c>
      <c r="C142" s="300"/>
      <c r="D142" s="301"/>
      <c r="E142" s="200"/>
      <c r="F142" s="201"/>
      <c r="G142" s="201"/>
      <c r="H142" s="201"/>
      <c r="I142" s="201"/>
      <c r="J142" s="201"/>
      <c r="K142" s="201"/>
      <c r="L142" s="201"/>
      <c r="M142" s="201"/>
      <c r="N142" s="201"/>
      <c r="O142" s="201"/>
      <c r="P142" s="201"/>
      <c r="Q142" s="202"/>
      <c r="R142" s="318"/>
    </row>
    <row r="143" spans="1:29" ht="21" customHeight="1">
      <c r="A143" s="292"/>
      <c r="B143" s="302"/>
      <c r="C143" s="303"/>
      <c r="D143" s="304"/>
      <c r="E143" s="200"/>
      <c r="F143" s="201"/>
      <c r="G143" s="201"/>
      <c r="H143" s="201"/>
      <c r="I143" s="201"/>
      <c r="J143" s="201"/>
      <c r="K143" s="201"/>
      <c r="L143" s="201"/>
      <c r="M143" s="201"/>
      <c r="N143" s="201"/>
      <c r="O143" s="201"/>
      <c r="P143" s="201"/>
      <c r="Q143" s="202"/>
      <c r="R143" s="318"/>
    </row>
    <row r="144" spans="1:29" ht="21" customHeight="1">
      <c r="A144" s="279" t="s">
        <v>625</v>
      </c>
      <c r="B144" s="345"/>
      <c r="C144" s="345"/>
      <c r="D144" s="345"/>
      <c r="E144" s="200"/>
      <c r="F144" s="201"/>
      <c r="G144" s="201"/>
      <c r="H144" s="201"/>
      <c r="I144" s="201"/>
      <c r="J144" s="201"/>
      <c r="K144" s="201"/>
      <c r="L144" s="201"/>
      <c r="M144" s="201"/>
      <c r="N144" s="201"/>
      <c r="O144" s="201"/>
      <c r="P144" s="201"/>
      <c r="Q144" s="202"/>
      <c r="R144" s="318"/>
    </row>
    <row r="145" spans="1:29" ht="21" customHeight="1" thickBot="1">
      <c r="A145" s="280"/>
      <c r="B145" s="346"/>
      <c r="C145" s="346"/>
      <c r="D145" s="346"/>
      <c r="E145" s="203"/>
      <c r="F145" s="204"/>
      <c r="G145" s="204"/>
      <c r="H145" s="204"/>
      <c r="I145" s="204"/>
      <c r="J145" s="204"/>
      <c r="K145" s="204"/>
      <c r="L145" s="204"/>
      <c r="M145" s="204"/>
      <c r="N145" s="204"/>
      <c r="O145" s="204"/>
      <c r="P145" s="204"/>
      <c r="Q145" s="205"/>
      <c r="R145" s="319"/>
    </row>
    <row r="146" spans="1:29" ht="21" customHeight="1" thickTop="1" thickBot="1">
      <c r="D146" s="44"/>
      <c r="E146" s="50" t="s">
        <v>14</v>
      </c>
      <c r="F146" s="45">
        <f>IF(一番最初に入力!$C$7="","",SUM(F140:F145))</f>
        <v>0</v>
      </c>
      <c r="G146" s="45">
        <f>IF(一番最初に入力!$C$7="","",SUM(G140:G145))</f>
        <v>0</v>
      </c>
      <c r="H146" s="45">
        <f>IF(一番最初に入力!$C$7="","",SUM(H140:H145))</f>
        <v>0</v>
      </c>
      <c r="I146" s="45">
        <f>IF(一番最初に入力!$C$7="","",SUM(I140:I145))</f>
        <v>0</v>
      </c>
      <c r="J146" s="45">
        <f>IF(一番最初に入力!$C$7="","",SUM(J140:J145))</f>
        <v>0</v>
      </c>
      <c r="K146" s="45">
        <f>IF(一番最初に入力!$C$7="","",SUM(K140:K145))</f>
        <v>0</v>
      </c>
      <c r="L146" s="45">
        <f>IF(一番最初に入力!$C$7="","",SUM(L140:L145))</f>
        <v>0</v>
      </c>
      <c r="M146" s="45">
        <f>IF(一番最初に入力!$C$7="","",SUM(M140:M145))</f>
        <v>0</v>
      </c>
      <c r="N146" s="45">
        <f>IF(一番最初に入力!$C$7="","",SUM(N140:N145))</f>
        <v>0</v>
      </c>
      <c r="O146" s="45">
        <f>IF(一番最初に入力!$C$7="","",SUM(O140:O145))</f>
        <v>0</v>
      </c>
      <c r="P146" s="45">
        <f>IF(一番最初に入力!$C$7="","",SUM(P140:P145))</f>
        <v>0</v>
      </c>
      <c r="Q146" s="45">
        <f>IF(一番最初に入力!$C$7="","",SUM(Q140:Q145))</f>
        <v>0</v>
      </c>
      <c r="R146" s="46">
        <f>IF(一番最初に入力!$C$7="","",SUM(F146:Q146))</f>
        <v>0</v>
      </c>
    </row>
    <row r="147" spans="1:29" ht="21" customHeight="1" thickBot="1">
      <c r="D147" s="44"/>
      <c r="E147" s="51" t="s">
        <v>15</v>
      </c>
      <c r="F147" s="47">
        <f>IF(一番最初に入力!$C$7="","",IF(F146&lt;2500,F146,2500))</f>
        <v>0</v>
      </c>
      <c r="G147" s="47">
        <f>IF(一番最初に入力!$C$7="","",IF(G146&lt;2500,G146,2500))</f>
        <v>0</v>
      </c>
      <c r="H147" s="47">
        <f>IF(一番最初に入力!$C$7="","",IF(H146&lt;2500,H146,2500))</f>
        <v>0</v>
      </c>
      <c r="I147" s="47">
        <f>IF(一番最初に入力!$C$7="","",IF(I146&lt;2500,I146,2500))</f>
        <v>0</v>
      </c>
      <c r="J147" s="47">
        <f>IF(一番最初に入力!$C$7="","",IF(J146&lt;2500,J146,2500))</f>
        <v>0</v>
      </c>
      <c r="K147" s="47">
        <f>IF(一番最初に入力!$C$7="","",IF(K146&lt;2500,K146,2500))</f>
        <v>0</v>
      </c>
      <c r="L147" s="47">
        <f>IF(一番最初に入力!$C$7="","",IF(L146&lt;2500,L146,2500))</f>
        <v>0</v>
      </c>
      <c r="M147" s="47">
        <f>IF(一番最初に入力!$C$7="","",IF(M146&lt;2500,M146,2500))</f>
        <v>0</v>
      </c>
      <c r="N147" s="47">
        <f>IF(一番最初に入力!$C$7="","",IF(N146&lt;2500,N146,2500))</f>
        <v>0</v>
      </c>
      <c r="O147" s="47">
        <f>IF(一番最初に入力!$C$7="","",IF(O146&lt;2500,O146,2500))</f>
        <v>0</v>
      </c>
      <c r="P147" s="47">
        <f>IF(一番最初に入力!$C$7="","",IF(P146&lt;2500,P146,2500))</f>
        <v>0</v>
      </c>
      <c r="Q147" s="47">
        <f>IF(一番最初に入力!$C$7="","",IF(Q146&lt;2500,Q146,2500))</f>
        <v>0</v>
      </c>
      <c r="R147" s="48">
        <f>IF(一番最初に入力!$C$7="","",SUM(F147:Q147))</f>
        <v>0</v>
      </c>
      <c r="S147" s="161" t="s">
        <v>907</v>
      </c>
      <c r="U147" s="206" t="s">
        <v>645</v>
      </c>
      <c r="V147" s="207" t="str">
        <f>IF(B144="１号",COUNTIF(F147:Q147,"&gt;0"),"")</f>
        <v/>
      </c>
      <c r="W147" s="208" t="str">
        <f>IF(B144="１号",SUM(F147:Q147),"")</f>
        <v/>
      </c>
      <c r="X147" s="206" t="s">
        <v>646</v>
      </c>
      <c r="Y147" s="207" t="str">
        <f>IF(B144="２号",COUNTIF(F147:Q147,"&gt;0"),"")</f>
        <v/>
      </c>
      <c r="Z147" s="208" t="str">
        <f>IF(B144="２号",SUM(F147:Q147),"")</f>
        <v/>
      </c>
      <c r="AA147" s="206" t="s">
        <v>647</v>
      </c>
      <c r="AB147" s="207" t="str">
        <f>IF(B144="３号",COUNTIF(F147:Q147,"&gt;0"),"")</f>
        <v/>
      </c>
      <c r="AC147" s="208" t="str">
        <f>IF(B144="３号",SUM(F147:Q147),"")</f>
        <v/>
      </c>
    </row>
    <row r="148" spans="1:29" ht="24.95" customHeight="1"/>
    <row r="149" spans="1:29" ht="21" customHeight="1">
      <c r="A149" s="160" t="s">
        <v>627</v>
      </c>
      <c r="B149" s="330"/>
      <c r="C149" s="331"/>
      <c r="D149" s="332"/>
      <c r="E149" s="309" t="s">
        <v>0</v>
      </c>
      <c r="F149" s="312" t="s">
        <v>1</v>
      </c>
      <c r="G149" s="312"/>
      <c r="H149" s="312"/>
      <c r="I149" s="312"/>
      <c r="J149" s="312"/>
      <c r="K149" s="312"/>
      <c r="L149" s="312"/>
      <c r="M149" s="312"/>
      <c r="N149" s="312"/>
      <c r="O149" s="312"/>
      <c r="P149" s="312"/>
      <c r="Q149" s="313"/>
      <c r="R149" s="314" t="s">
        <v>14</v>
      </c>
    </row>
    <row r="150" spans="1:29" ht="21" customHeight="1">
      <c r="A150" s="284" t="s">
        <v>315</v>
      </c>
      <c r="B150" s="333"/>
      <c r="C150" s="334"/>
      <c r="D150" s="335"/>
      <c r="E150" s="310"/>
      <c r="F150" s="314" t="s">
        <v>2</v>
      </c>
      <c r="G150" s="314" t="s">
        <v>3</v>
      </c>
      <c r="H150" s="314" t="s">
        <v>4</v>
      </c>
      <c r="I150" s="314" t="s">
        <v>5</v>
      </c>
      <c r="J150" s="314" t="s">
        <v>6</v>
      </c>
      <c r="K150" s="314" t="s">
        <v>7</v>
      </c>
      <c r="L150" s="314" t="s">
        <v>8</v>
      </c>
      <c r="M150" s="314" t="s">
        <v>9</v>
      </c>
      <c r="N150" s="314" t="s">
        <v>10</v>
      </c>
      <c r="O150" s="314" t="s">
        <v>11</v>
      </c>
      <c r="P150" s="314" t="s">
        <v>12</v>
      </c>
      <c r="Q150" s="316" t="s">
        <v>13</v>
      </c>
      <c r="R150" s="318"/>
    </row>
    <row r="151" spans="1:29" ht="21" customHeight="1">
      <c r="A151" s="280"/>
      <c r="B151" s="336"/>
      <c r="C151" s="337"/>
      <c r="D151" s="338"/>
      <c r="E151" s="311"/>
      <c r="F151" s="315"/>
      <c r="G151" s="315"/>
      <c r="H151" s="315"/>
      <c r="I151" s="315"/>
      <c r="J151" s="315"/>
      <c r="K151" s="315"/>
      <c r="L151" s="315"/>
      <c r="M151" s="315"/>
      <c r="N151" s="315"/>
      <c r="O151" s="315"/>
      <c r="P151" s="315"/>
      <c r="Q151" s="317"/>
      <c r="R151" s="318"/>
    </row>
    <row r="152" spans="1:29" ht="21" customHeight="1">
      <c r="A152" s="291" t="s">
        <v>314</v>
      </c>
      <c r="B152" s="339"/>
      <c r="C152" s="340"/>
      <c r="D152" s="341"/>
      <c r="E152" s="200"/>
      <c r="F152" s="201"/>
      <c r="G152" s="201"/>
      <c r="H152" s="201"/>
      <c r="I152" s="201"/>
      <c r="J152" s="201"/>
      <c r="K152" s="201"/>
      <c r="L152" s="201"/>
      <c r="M152" s="201"/>
      <c r="N152" s="201"/>
      <c r="O152" s="201"/>
      <c r="P152" s="201"/>
      <c r="Q152" s="202"/>
      <c r="R152" s="318"/>
    </row>
    <row r="153" spans="1:29" ht="21" customHeight="1">
      <c r="A153" s="292"/>
      <c r="B153" s="342"/>
      <c r="C153" s="343"/>
      <c r="D153" s="344"/>
      <c r="E153" s="200"/>
      <c r="F153" s="201"/>
      <c r="G153" s="201"/>
      <c r="H153" s="201"/>
      <c r="I153" s="201"/>
      <c r="J153" s="201"/>
      <c r="K153" s="201"/>
      <c r="L153" s="201"/>
      <c r="M153" s="201"/>
      <c r="N153" s="201"/>
      <c r="O153" s="201"/>
      <c r="P153" s="201"/>
      <c r="Q153" s="202"/>
      <c r="R153" s="318"/>
    </row>
    <row r="154" spans="1:29" ht="21" customHeight="1">
      <c r="A154" s="291" t="s">
        <v>626</v>
      </c>
      <c r="B154" s="299" t="str">
        <f>IF(B152="","",IF(B152&gt;DATE($U$1,4,1),0,
DATEDIF(B152,DATE($U$1,4,1),"y")))</f>
        <v/>
      </c>
      <c r="C154" s="300"/>
      <c r="D154" s="301"/>
      <c r="E154" s="200"/>
      <c r="F154" s="201"/>
      <c r="G154" s="201"/>
      <c r="H154" s="201"/>
      <c r="I154" s="201"/>
      <c r="J154" s="201"/>
      <c r="K154" s="201"/>
      <c r="L154" s="201"/>
      <c r="M154" s="201"/>
      <c r="N154" s="201"/>
      <c r="O154" s="201"/>
      <c r="P154" s="201"/>
      <c r="Q154" s="202"/>
      <c r="R154" s="318"/>
    </row>
    <row r="155" spans="1:29" ht="21" customHeight="1">
      <c r="A155" s="292"/>
      <c r="B155" s="302"/>
      <c r="C155" s="303"/>
      <c r="D155" s="304"/>
      <c r="E155" s="200"/>
      <c r="F155" s="201"/>
      <c r="G155" s="201"/>
      <c r="H155" s="201"/>
      <c r="I155" s="201"/>
      <c r="J155" s="201"/>
      <c r="K155" s="201"/>
      <c r="L155" s="201"/>
      <c r="M155" s="201"/>
      <c r="N155" s="201"/>
      <c r="O155" s="201"/>
      <c r="P155" s="201"/>
      <c r="Q155" s="202"/>
      <c r="R155" s="318"/>
    </row>
    <row r="156" spans="1:29" ht="21" customHeight="1">
      <c r="A156" s="279" t="s">
        <v>625</v>
      </c>
      <c r="B156" s="345"/>
      <c r="C156" s="345"/>
      <c r="D156" s="345"/>
      <c r="E156" s="200"/>
      <c r="F156" s="201"/>
      <c r="G156" s="201"/>
      <c r="H156" s="201"/>
      <c r="I156" s="201"/>
      <c r="J156" s="201"/>
      <c r="K156" s="201"/>
      <c r="L156" s="201"/>
      <c r="M156" s="201"/>
      <c r="N156" s="201"/>
      <c r="O156" s="201"/>
      <c r="P156" s="201"/>
      <c r="Q156" s="202"/>
      <c r="R156" s="318"/>
    </row>
    <row r="157" spans="1:29" ht="21" customHeight="1" thickBot="1">
      <c r="A157" s="280"/>
      <c r="B157" s="346"/>
      <c r="C157" s="346"/>
      <c r="D157" s="346"/>
      <c r="E157" s="203"/>
      <c r="F157" s="204"/>
      <c r="G157" s="204"/>
      <c r="H157" s="204"/>
      <c r="I157" s="204"/>
      <c r="J157" s="204"/>
      <c r="K157" s="204"/>
      <c r="L157" s="204"/>
      <c r="M157" s="204"/>
      <c r="N157" s="204"/>
      <c r="O157" s="204"/>
      <c r="P157" s="204"/>
      <c r="Q157" s="205"/>
      <c r="R157" s="319"/>
    </row>
    <row r="158" spans="1:29" ht="21" customHeight="1" thickTop="1" thickBot="1">
      <c r="D158" s="44"/>
      <c r="E158" s="50" t="s">
        <v>14</v>
      </c>
      <c r="F158" s="45">
        <f>IF(一番最初に入力!$C$7="","",SUM(F152:F157))</f>
        <v>0</v>
      </c>
      <c r="G158" s="45">
        <f>IF(一番最初に入力!$C$7="","",SUM(G152:G157))</f>
        <v>0</v>
      </c>
      <c r="H158" s="45">
        <f>IF(一番最初に入力!$C$7="","",SUM(H152:H157))</f>
        <v>0</v>
      </c>
      <c r="I158" s="45">
        <f>IF(一番最初に入力!$C$7="","",SUM(I152:I157))</f>
        <v>0</v>
      </c>
      <c r="J158" s="45">
        <f>IF(一番最初に入力!$C$7="","",SUM(J152:J157))</f>
        <v>0</v>
      </c>
      <c r="K158" s="45">
        <f>IF(一番最初に入力!$C$7="","",SUM(K152:K157))</f>
        <v>0</v>
      </c>
      <c r="L158" s="45">
        <f>IF(一番最初に入力!$C$7="","",SUM(L152:L157))</f>
        <v>0</v>
      </c>
      <c r="M158" s="45">
        <f>IF(一番最初に入力!$C$7="","",SUM(M152:M157))</f>
        <v>0</v>
      </c>
      <c r="N158" s="45">
        <f>IF(一番最初に入力!$C$7="","",SUM(N152:N157))</f>
        <v>0</v>
      </c>
      <c r="O158" s="45">
        <f>IF(一番最初に入力!$C$7="","",SUM(O152:O157))</f>
        <v>0</v>
      </c>
      <c r="P158" s="45">
        <f>IF(一番最初に入力!$C$7="","",SUM(P152:P157))</f>
        <v>0</v>
      </c>
      <c r="Q158" s="45">
        <f>IF(一番最初に入力!$C$7="","",SUM(Q152:Q157))</f>
        <v>0</v>
      </c>
      <c r="R158" s="46">
        <f>IF(一番最初に入力!$C$7="","",SUM(F158:Q158))</f>
        <v>0</v>
      </c>
    </row>
    <row r="159" spans="1:29" ht="21" customHeight="1" thickBot="1">
      <c r="D159" s="44"/>
      <c r="E159" s="51" t="s">
        <v>15</v>
      </c>
      <c r="F159" s="47">
        <f>IF(一番最初に入力!$C$7="","",IF(F158&lt;2500,F158,2500))</f>
        <v>0</v>
      </c>
      <c r="G159" s="47">
        <f>IF(一番最初に入力!$C$7="","",IF(G158&lt;2500,G158,2500))</f>
        <v>0</v>
      </c>
      <c r="H159" s="47">
        <f>IF(一番最初に入力!$C$7="","",IF(H158&lt;2500,H158,2500))</f>
        <v>0</v>
      </c>
      <c r="I159" s="47">
        <f>IF(一番最初に入力!$C$7="","",IF(I158&lt;2500,I158,2500))</f>
        <v>0</v>
      </c>
      <c r="J159" s="47">
        <f>IF(一番最初に入力!$C$7="","",IF(J158&lt;2500,J158,2500))</f>
        <v>0</v>
      </c>
      <c r="K159" s="47">
        <f>IF(一番最初に入力!$C$7="","",IF(K158&lt;2500,K158,2500))</f>
        <v>0</v>
      </c>
      <c r="L159" s="47">
        <f>IF(一番最初に入力!$C$7="","",IF(L158&lt;2500,L158,2500))</f>
        <v>0</v>
      </c>
      <c r="M159" s="47">
        <f>IF(一番最初に入力!$C$7="","",IF(M158&lt;2500,M158,2500))</f>
        <v>0</v>
      </c>
      <c r="N159" s="47">
        <f>IF(一番最初に入力!$C$7="","",IF(N158&lt;2500,N158,2500))</f>
        <v>0</v>
      </c>
      <c r="O159" s="47">
        <f>IF(一番最初に入力!$C$7="","",IF(O158&lt;2500,O158,2500))</f>
        <v>0</v>
      </c>
      <c r="P159" s="47">
        <f>IF(一番最初に入力!$C$7="","",IF(P158&lt;2500,P158,2500))</f>
        <v>0</v>
      </c>
      <c r="Q159" s="47">
        <f>IF(一番最初に入力!$C$7="","",IF(Q158&lt;2500,Q158,2500))</f>
        <v>0</v>
      </c>
      <c r="R159" s="48">
        <f>IF(一番最初に入力!$C$7="","",SUM(F159:Q159))</f>
        <v>0</v>
      </c>
      <c r="S159" s="161" t="s">
        <v>908</v>
      </c>
      <c r="U159" s="206" t="s">
        <v>645</v>
      </c>
      <c r="V159" s="207" t="str">
        <f>IF(B156="１号",COUNTIF(F159:Q159,"&gt;0"),"")</f>
        <v/>
      </c>
      <c r="W159" s="208" t="str">
        <f>IF(B156="１号",SUM(F159:Q159),"")</f>
        <v/>
      </c>
      <c r="X159" s="206" t="s">
        <v>646</v>
      </c>
      <c r="Y159" s="207" t="str">
        <f>IF(B156="２号",COUNTIF(F159:Q159,"&gt;0"),"")</f>
        <v/>
      </c>
      <c r="Z159" s="208" t="str">
        <f>IF(B156="２号",SUM(F159:Q159),"")</f>
        <v/>
      </c>
      <c r="AA159" s="206" t="s">
        <v>647</v>
      </c>
      <c r="AB159" s="207" t="str">
        <f>IF(B156="３号",COUNTIF(F159:Q159,"&gt;0"),"")</f>
        <v/>
      </c>
      <c r="AC159" s="208" t="str">
        <f>IF(B156="３号",SUM(F159:Q159),"")</f>
        <v/>
      </c>
    </row>
    <row r="160" spans="1:29" ht="24.95" customHeight="1"/>
  </sheetData>
  <sheetProtection algorithmName="SHA-512" hashValue="BNvDFv176Ee2tfV2wr34BhuxXhEoOO2rVoRyRVSI0+KOXYMt0nEkbpDbJuYMfOnJkcYtXg2oQBfnVvngnx3qJg==" saltValue="Ny+skr/eE0/Ashm5q28nUA==" spinCount="100000" sheet="1" objects="1" scenarios="1"/>
  <mergeCells count="301">
    <mergeCell ref="B149:D149"/>
    <mergeCell ref="E149:E151"/>
    <mergeCell ref="F149:Q149"/>
    <mergeCell ref="R149:R157"/>
    <mergeCell ref="A150:A151"/>
    <mergeCell ref="B150:D151"/>
    <mergeCell ref="F150:F151"/>
    <mergeCell ref="G150:G151"/>
    <mergeCell ref="H150:H151"/>
    <mergeCell ref="I150:I151"/>
    <mergeCell ref="J150:J151"/>
    <mergeCell ref="K150:K151"/>
    <mergeCell ref="L150:L151"/>
    <mergeCell ref="M150:M151"/>
    <mergeCell ref="N150:N151"/>
    <mergeCell ref="O150:O151"/>
    <mergeCell ref="P150:P151"/>
    <mergeCell ref="Q150:Q151"/>
    <mergeCell ref="A152:A153"/>
    <mergeCell ref="B152:D153"/>
    <mergeCell ref="A154:A155"/>
    <mergeCell ref="B154:D155"/>
    <mergeCell ref="A156:A157"/>
    <mergeCell ref="B156:D157"/>
    <mergeCell ref="B137:D137"/>
    <mergeCell ref="E137:E139"/>
    <mergeCell ref="F137:Q137"/>
    <mergeCell ref="R137:R145"/>
    <mergeCell ref="A138:A139"/>
    <mergeCell ref="B138:D139"/>
    <mergeCell ref="F138:F139"/>
    <mergeCell ref="G138:G139"/>
    <mergeCell ref="H138:H139"/>
    <mergeCell ref="I138:I139"/>
    <mergeCell ref="J138:J139"/>
    <mergeCell ref="K138:K139"/>
    <mergeCell ref="L138:L139"/>
    <mergeCell ref="M138:M139"/>
    <mergeCell ref="N138:N139"/>
    <mergeCell ref="O138:O139"/>
    <mergeCell ref="P138:P139"/>
    <mergeCell ref="Q138:Q139"/>
    <mergeCell ref="A140:A141"/>
    <mergeCell ref="B140:D141"/>
    <mergeCell ref="A142:A143"/>
    <mergeCell ref="B142:D143"/>
    <mergeCell ref="A144:A145"/>
    <mergeCell ref="B144:D145"/>
    <mergeCell ref="B125:D125"/>
    <mergeCell ref="E125:E127"/>
    <mergeCell ref="F125:Q125"/>
    <mergeCell ref="R125:R133"/>
    <mergeCell ref="A126:A127"/>
    <mergeCell ref="B126:D127"/>
    <mergeCell ref="F126:F127"/>
    <mergeCell ref="G126:G127"/>
    <mergeCell ref="H126:H127"/>
    <mergeCell ref="I126:I127"/>
    <mergeCell ref="J126:J127"/>
    <mergeCell ref="K126:K127"/>
    <mergeCell ref="L126:L127"/>
    <mergeCell ref="M126:M127"/>
    <mergeCell ref="N126:N127"/>
    <mergeCell ref="O126:O127"/>
    <mergeCell ref="P126:P127"/>
    <mergeCell ref="Q126:Q127"/>
    <mergeCell ref="A128:A129"/>
    <mergeCell ref="B128:D129"/>
    <mergeCell ref="A130:A131"/>
    <mergeCell ref="B130:D131"/>
    <mergeCell ref="A132:A133"/>
    <mergeCell ref="B132:D133"/>
    <mergeCell ref="B113:D113"/>
    <mergeCell ref="E113:E115"/>
    <mergeCell ref="F113:Q113"/>
    <mergeCell ref="R113:R121"/>
    <mergeCell ref="A114:A115"/>
    <mergeCell ref="B114:D115"/>
    <mergeCell ref="F114:F115"/>
    <mergeCell ref="G114:G115"/>
    <mergeCell ref="H114:H115"/>
    <mergeCell ref="I114:I115"/>
    <mergeCell ref="J114:J115"/>
    <mergeCell ref="K114:K115"/>
    <mergeCell ref="L114:L115"/>
    <mergeCell ref="M114:M115"/>
    <mergeCell ref="N114:N115"/>
    <mergeCell ref="O114:O115"/>
    <mergeCell ref="P114:P115"/>
    <mergeCell ref="Q114:Q115"/>
    <mergeCell ref="A116:A117"/>
    <mergeCell ref="B116:D117"/>
    <mergeCell ref="A118:A119"/>
    <mergeCell ref="B118:D119"/>
    <mergeCell ref="A120:A121"/>
    <mergeCell ref="B120:D121"/>
    <mergeCell ref="B101:D101"/>
    <mergeCell ref="E101:E103"/>
    <mergeCell ref="F101:Q101"/>
    <mergeCell ref="R101:R109"/>
    <mergeCell ref="A102:A103"/>
    <mergeCell ref="B102:D103"/>
    <mergeCell ref="F102:F103"/>
    <mergeCell ref="G102:G103"/>
    <mergeCell ref="H102:H103"/>
    <mergeCell ref="I102:I103"/>
    <mergeCell ref="J102:J103"/>
    <mergeCell ref="K102:K103"/>
    <mergeCell ref="L102:L103"/>
    <mergeCell ref="M102:M103"/>
    <mergeCell ref="N102:N103"/>
    <mergeCell ref="O102:O103"/>
    <mergeCell ref="P102:P103"/>
    <mergeCell ref="Q102:Q103"/>
    <mergeCell ref="A104:A105"/>
    <mergeCell ref="B104:D105"/>
    <mergeCell ref="A106:A107"/>
    <mergeCell ref="B106:D107"/>
    <mergeCell ref="A108:A109"/>
    <mergeCell ref="B108:D109"/>
    <mergeCell ref="B89:D89"/>
    <mergeCell ref="E89:E91"/>
    <mergeCell ref="F89:Q89"/>
    <mergeCell ref="R89:R97"/>
    <mergeCell ref="A90:A91"/>
    <mergeCell ref="B90:D91"/>
    <mergeCell ref="F90:F91"/>
    <mergeCell ref="G90:G91"/>
    <mergeCell ref="H90:H91"/>
    <mergeCell ref="I90:I91"/>
    <mergeCell ref="J90:J91"/>
    <mergeCell ref="K90:K91"/>
    <mergeCell ref="L90:L91"/>
    <mergeCell ref="M90:M91"/>
    <mergeCell ref="N90:N91"/>
    <mergeCell ref="O90:O91"/>
    <mergeCell ref="P90:P91"/>
    <mergeCell ref="Q90:Q91"/>
    <mergeCell ref="A92:A93"/>
    <mergeCell ref="B92:D93"/>
    <mergeCell ref="A94:A95"/>
    <mergeCell ref="B94:D95"/>
    <mergeCell ref="A96:A97"/>
    <mergeCell ref="B96:D97"/>
    <mergeCell ref="B77:D77"/>
    <mergeCell ref="E77:E79"/>
    <mergeCell ref="F77:Q77"/>
    <mergeCell ref="R77:R85"/>
    <mergeCell ref="A78:A79"/>
    <mergeCell ref="B78:D79"/>
    <mergeCell ref="F78:F79"/>
    <mergeCell ref="G78:G79"/>
    <mergeCell ref="H78:H79"/>
    <mergeCell ref="I78:I79"/>
    <mergeCell ref="J78:J79"/>
    <mergeCell ref="K78:K79"/>
    <mergeCell ref="L78:L79"/>
    <mergeCell ref="M78:M79"/>
    <mergeCell ref="N78:N79"/>
    <mergeCell ref="O78:O79"/>
    <mergeCell ref="P78:P79"/>
    <mergeCell ref="Q78:Q79"/>
    <mergeCell ref="A80:A81"/>
    <mergeCell ref="B80:D81"/>
    <mergeCell ref="A82:A83"/>
    <mergeCell ref="B82:D83"/>
    <mergeCell ref="A84:A85"/>
    <mergeCell ref="B84:D85"/>
    <mergeCell ref="B65:D65"/>
    <mergeCell ref="E65:E67"/>
    <mergeCell ref="F65:Q65"/>
    <mergeCell ref="R65:R73"/>
    <mergeCell ref="A66:A67"/>
    <mergeCell ref="B66:D67"/>
    <mergeCell ref="F66:F67"/>
    <mergeCell ref="G66:G67"/>
    <mergeCell ref="H66:H67"/>
    <mergeCell ref="I66:I67"/>
    <mergeCell ref="J66:J67"/>
    <mergeCell ref="K66:K67"/>
    <mergeCell ref="L66:L67"/>
    <mergeCell ref="M66:M67"/>
    <mergeCell ref="N66:N67"/>
    <mergeCell ref="O66:O67"/>
    <mergeCell ref="P66:P67"/>
    <mergeCell ref="Q66:Q67"/>
    <mergeCell ref="A68:A69"/>
    <mergeCell ref="B68:D69"/>
    <mergeCell ref="A70:A71"/>
    <mergeCell ref="B70:D71"/>
    <mergeCell ref="A72:A73"/>
    <mergeCell ref="B72:D73"/>
    <mergeCell ref="A10:I10"/>
    <mergeCell ref="O12:R12"/>
    <mergeCell ref="O13:R13"/>
    <mergeCell ref="O14:R14"/>
    <mergeCell ref="A12:M12"/>
    <mergeCell ref="O3:S3"/>
    <mergeCell ref="M3:N3"/>
    <mergeCell ref="Q54:Q55"/>
    <mergeCell ref="R17:R25"/>
    <mergeCell ref="O30:O31"/>
    <mergeCell ref="N30:N31"/>
    <mergeCell ref="M30:M31"/>
    <mergeCell ref="L30:L31"/>
    <mergeCell ref="Q18:Q19"/>
    <mergeCell ref="R29:R37"/>
    <mergeCell ref="B17:D17"/>
    <mergeCell ref="A18:A19"/>
    <mergeCell ref="B18:D19"/>
    <mergeCell ref="A20:A21"/>
    <mergeCell ref="B20:D21"/>
    <mergeCell ref="A22:A23"/>
    <mergeCell ref="A32:A33"/>
    <mergeCell ref="B32:D33"/>
    <mergeCell ref="A34:A35"/>
    <mergeCell ref="L42:L43"/>
    <mergeCell ref="B34:D35"/>
    <mergeCell ref="A36:A37"/>
    <mergeCell ref="B36:D37"/>
    <mergeCell ref="O42:O43"/>
    <mergeCell ref="F42:F43"/>
    <mergeCell ref="G42:G43"/>
    <mergeCell ref="H42:H43"/>
    <mergeCell ref="I42:I43"/>
    <mergeCell ref="J42:J43"/>
    <mergeCell ref="M42:M43"/>
    <mergeCell ref="N42:N43"/>
    <mergeCell ref="F41:Q41"/>
    <mergeCell ref="F53:Q53"/>
    <mergeCell ref="E29:E31"/>
    <mergeCell ref="K30:K31"/>
    <mergeCell ref="B30:D31"/>
    <mergeCell ref="A30:A31"/>
    <mergeCell ref="R53:R61"/>
    <mergeCell ref="F54:F55"/>
    <mergeCell ref="G54:G55"/>
    <mergeCell ref="H54:H55"/>
    <mergeCell ref="I54:I55"/>
    <mergeCell ref="J54:J55"/>
    <mergeCell ref="K54:K55"/>
    <mergeCell ref="L54:L55"/>
    <mergeCell ref="M54:M55"/>
    <mergeCell ref="N54:N55"/>
    <mergeCell ref="O54:O55"/>
    <mergeCell ref="P54:P55"/>
    <mergeCell ref="R41:R49"/>
    <mergeCell ref="F30:F31"/>
    <mergeCell ref="J30:J31"/>
    <mergeCell ref="I30:I31"/>
    <mergeCell ref="H30:H31"/>
    <mergeCell ref="G30:G31"/>
    <mergeCell ref="K42:K43"/>
    <mergeCell ref="A24:A25"/>
    <mergeCell ref="B24:D25"/>
    <mergeCell ref="B29:D29"/>
    <mergeCell ref="A9:E9"/>
    <mergeCell ref="E17:E19"/>
    <mergeCell ref="E41:E43"/>
    <mergeCell ref="E53:E55"/>
    <mergeCell ref="F17:Q17"/>
    <mergeCell ref="F18:F19"/>
    <mergeCell ref="G18:G19"/>
    <mergeCell ref="H18:H19"/>
    <mergeCell ref="I18:I19"/>
    <mergeCell ref="J18:J19"/>
    <mergeCell ref="F29:Q29"/>
    <mergeCell ref="P30:P31"/>
    <mergeCell ref="Q30:Q31"/>
    <mergeCell ref="P18:P19"/>
    <mergeCell ref="K18:K19"/>
    <mergeCell ref="P42:P43"/>
    <mergeCell ref="Q42:Q43"/>
    <mergeCell ref="L18:L19"/>
    <mergeCell ref="M18:M19"/>
    <mergeCell ref="N18:N19"/>
    <mergeCell ref="O18:O19"/>
    <mergeCell ref="M4:N4"/>
    <mergeCell ref="O4:S4"/>
    <mergeCell ref="M5:N5"/>
    <mergeCell ref="O5:S5"/>
    <mergeCell ref="A60:A61"/>
    <mergeCell ref="B60:D61"/>
    <mergeCell ref="R1:S1"/>
    <mergeCell ref="A54:A55"/>
    <mergeCell ref="B54:D55"/>
    <mergeCell ref="A56:A57"/>
    <mergeCell ref="B56:D57"/>
    <mergeCell ref="A58:A59"/>
    <mergeCell ref="B58:D59"/>
    <mergeCell ref="A46:A47"/>
    <mergeCell ref="B46:D47"/>
    <mergeCell ref="A48:A49"/>
    <mergeCell ref="B48:D49"/>
    <mergeCell ref="B53:D53"/>
    <mergeCell ref="B41:D41"/>
    <mergeCell ref="A42:A43"/>
    <mergeCell ref="B42:D43"/>
    <mergeCell ref="A44:A45"/>
    <mergeCell ref="B44:D45"/>
    <mergeCell ref="B22:D23"/>
  </mergeCells>
  <phoneticPr fontId="1"/>
  <dataValidations count="2">
    <dataValidation imeMode="fullKatakana" allowBlank="1" showInputMessage="1" showErrorMessage="1" sqref="B46 B154 B22 B17 B34 B29 B41 B58 B82 B65 B70 B77 B89 B94 B118 B101 B106 B113 B125 B130 B137 B142 B149 B53"/>
    <dataValidation type="list" allowBlank="1" showInputMessage="1" showErrorMessage="1" sqref="B156:D157 B36:D37 B24:D25 B60:D61 B72:D73 B84:D85 B96:D97 B108:D109 B120:D121 B132:D133 B144:D145 B48:D49">
      <formula1>"１号,２号,３号"</formula1>
    </dataValidation>
  </dataValidations>
  <printOptions horizontalCentered="1"/>
  <pageMargins left="0.51181102362204722" right="0.31496062992125984" top="0.59055118110236227" bottom="0.59055118110236227" header="0.31496062992125984" footer="0.31496062992125984"/>
  <pageSetup paperSize="9" scale="65" fitToHeight="0" orientation="portrait" useFirstPageNumber="1" r:id="rId1"/>
  <headerFooter>
    <oddFooter>&amp;C&amp;P</oddFooter>
  </headerFooter>
  <rowBreaks count="2" manualBreakCount="2">
    <brk id="63" max="18" man="1"/>
    <brk id="111" max="1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9"/>
  <sheetViews>
    <sheetView view="pageBreakPreview" zoomScale="80" zoomScaleNormal="70" zoomScaleSheetLayoutView="80" workbookViewId="0"/>
  </sheetViews>
  <sheetFormatPr defaultRowHeight="17.25"/>
  <cols>
    <col min="1" max="1" width="6.375" style="57" customWidth="1"/>
    <col min="2" max="5" width="3.875" style="57" customWidth="1"/>
    <col min="6" max="9" width="4.5" style="57" customWidth="1"/>
    <col min="10" max="28" width="4" style="57" customWidth="1"/>
    <col min="29" max="38" width="0.625" style="57" customWidth="1"/>
    <col min="39" max="16384" width="9" style="57"/>
  </cols>
  <sheetData>
    <row r="1" spans="1:39" ht="32.25" customHeight="1">
      <c r="A1" s="73"/>
      <c r="B1" s="73"/>
      <c r="C1" s="73"/>
      <c r="D1" s="73"/>
      <c r="E1" s="73"/>
      <c r="F1" s="73"/>
      <c r="G1" s="73"/>
      <c r="H1" s="73"/>
      <c r="I1" s="73"/>
      <c r="J1" s="73"/>
      <c r="K1" s="73"/>
      <c r="L1" s="73"/>
      <c r="M1" s="73"/>
      <c r="N1" s="73"/>
      <c r="O1" s="73"/>
      <c r="P1" s="73"/>
      <c r="Q1" s="73"/>
      <c r="R1" s="73"/>
      <c r="S1" s="73"/>
      <c r="T1" s="73"/>
      <c r="U1" s="73"/>
      <c r="V1" s="73"/>
      <c r="W1" s="73"/>
      <c r="X1" s="73"/>
      <c r="Y1" s="347" t="s">
        <v>667</v>
      </c>
      <c r="Z1" s="347"/>
      <c r="AA1" s="347"/>
      <c r="AB1" s="73"/>
      <c r="AC1" s="73"/>
      <c r="AD1" s="73"/>
      <c r="AE1" s="73"/>
      <c r="AF1" s="73"/>
      <c r="AG1" s="73"/>
      <c r="AH1" s="87"/>
      <c r="AI1" s="87"/>
      <c r="AJ1" s="87"/>
    </row>
    <row r="2" spans="1:39" ht="35.25" customHeight="1">
      <c r="A2" s="74" t="s">
        <v>648</v>
      </c>
      <c r="B2" s="73"/>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M2" s="60" t="s">
        <v>650</v>
      </c>
    </row>
    <row r="3" spans="1:39" ht="35.25" customHeight="1">
      <c r="A3" s="74"/>
      <c r="B3" s="73" t="s">
        <v>649</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row>
    <row r="4" spans="1:39" ht="30" customHeight="1">
      <c r="A4" s="73"/>
      <c r="B4" s="75"/>
      <c r="C4" s="76"/>
      <c r="D4" s="76"/>
      <c r="E4" s="77"/>
      <c r="F4" s="407" t="s">
        <v>629</v>
      </c>
      <c r="G4" s="408"/>
      <c r="H4" s="408"/>
      <c r="I4" s="408"/>
      <c r="J4" s="408"/>
      <c r="K4" s="408"/>
      <c r="L4" s="408"/>
      <c r="M4" s="408"/>
      <c r="N4" s="408"/>
      <c r="O4" s="408"/>
      <c r="P4" s="408"/>
      <c r="Q4" s="408"/>
      <c r="R4" s="409"/>
      <c r="S4" s="410" t="s">
        <v>666</v>
      </c>
      <c r="T4" s="411"/>
      <c r="U4" s="411"/>
      <c r="V4" s="411"/>
      <c r="W4" s="412"/>
      <c r="X4" s="85"/>
      <c r="Y4" s="85"/>
      <c r="Z4" s="85"/>
      <c r="AA4" s="85"/>
      <c r="AB4" s="85"/>
      <c r="AC4" s="85"/>
      <c r="AD4" s="85"/>
      <c r="AE4" s="85"/>
      <c r="AF4" s="86"/>
      <c r="AG4" s="79"/>
      <c r="AH4" s="79"/>
      <c r="AI4" s="79"/>
      <c r="AJ4" s="79"/>
    </row>
    <row r="5" spans="1:39" ht="30" customHeight="1">
      <c r="A5" s="73"/>
      <c r="B5" s="78"/>
      <c r="C5" s="79"/>
      <c r="D5" s="79"/>
      <c r="E5" s="80"/>
      <c r="F5" s="407" t="s">
        <v>630</v>
      </c>
      <c r="G5" s="408"/>
      <c r="H5" s="408"/>
      <c r="I5" s="408"/>
      <c r="J5" s="408"/>
      <c r="K5" s="408"/>
      <c r="L5" s="408"/>
      <c r="M5" s="408"/>
      <c r="N5" s="408"/>
      <c r="O5" s="408"/>
      <c r="P5" s="408"/>
      <c r="Q5" s="408"/>
      <c r="R5" s="409"/>
      <c r="S5" s="413"/>
      <c r="T5" s="414"/>
      <c r="U5" s="414"/>
      <c r="V5" s="414"/>
      <c r="W5" s="415"/>
    </row>
    <row r="6" spans="1:39" ht="30" customHeight="1">
      <c r="A6" s="73"/>
      <c r="B6" s="78"/>
      <c r="C6" s="79"/>
      <c r="D6" s="79"/>
      <c r="E6" s="80"/>
      <c r="F6" s="416" t="s">
        <v>631</v>
      </c>
      <c r="G6" s="417"/>
      <c r="H6" s="417"/>
      <c r="I6" s="417"/>
      <c r="J6" s="416" t="s">
        <v>632</v>
      </c>
      <c r="K6" s="416"/>
      <c r="L6" s="417"/>
      <c r="M6" s="417"/>
      <c r="N6" s="417"/>
      <c r="O6" s="417"/>
      <c r="P6" s="417"/>
      <c r="Q6" s="417"/>
      <c r="R6" s="417"/>
      <c r="S6" s="413"/>
      <c r="T6" s="414"/>
      <c r="U6" s="414"/>
      <c r="V6" s="414"/>
      <c r="W6" s="415"/>
    </row>
    <row r="7" spans="1:39" ht="30" customHeight="1">
      <c r="A7" s="73"/>
      <c r="B7" s="78"/>
      <c r="C7" s="79"/>
      <c r="D7" s="79"/>
      <c r="E7" s="80"/>
      <c r="F7" s="417"/>
      <c r="G7" s="417"/>
      <c r="H7" s="417"/>
      <c r="I7" s="417"/>
      <c r="J7" s="418"/>
      <c r="K7" s="418"/>
      <c r="L7" s="418"/>
      <c r="M7" s="418"/>
      <c r="N7" s="418"/>
      <c r="O7" s="418"/>
      <c r="P7" s="418"/>
      <c r="Q7" s="418"/>
      <c r="R7" s="418"/>
      <c r="S7" s="413"/>
      <c r="T7" s="414"/>
      <c r="U7" s="414"/>
      <c r="V7" s="414"/>
      <c r="W7" s="415"/>
      <c r="X7" s="59"/>
    </row>
    <row r="8" spans="1:39" ht="30" customHeight="1">
      <c r="A8" s="73"/>
      <c r="B8" s="78"/>
      <c r="C8" s="79"/>
      <c r="D8" s="79"/>
      <c r="E8" s="80"/>
      <c r="F8" s="163"/>
      <c r="G8" s="164"/>
      <c r="H8" s="164"/>
      <c r="I8" s="81"/>
      <c r="J8" s="363" t="s">
        <v>633</v>
      </c>
      <c r="K8" s="364"/>
      <c r="L8" s="365"/>
      <c r="M8" s="364" t="s">
        <v>634</v>
      </c>
      <c r="N8" s="364"/>
      <c r="O8" s="365"/>
      <c r="P8" s="364" t="s">
        <v>635</v>
      </c>
      <c r="Q8" s="364"/>
      <c r="R8" s="365"/>
      <c r="S8" s="81"/>
      <c r="T8" s="81"/>
      <c r="U8" s="81"/>
      <c r="V8" s="81"/>
      <c r="W8" s="81"/>
      <c r="X8" s="59"/>
    </row>
    <row r="9" spans="1:39" ht="30" customHeight="1">
      <c r="A9" s="73"/>
      <c r="B9" s="78"/>
      <c r="C9" s="79"/>
      <c r="D9" s="79"/>
      <c r="E9" s="80"/>
      <c r="F9" s="163"/>
      <c r="G9" s="164"/>
      <c r="H9" s="164"/>
      <c r="I9" s="165" t="s">
        <v>636</v>
      </c>
      <c r="J9" s="163"/>
      <c r="K9" s="164"/>
      <c r="L9" s="165" t="s">
        <v>637</v>
      </c>
      <c r="M9" s="164"/>
      <c r="N9" s="164"/>
      <c r="O9" s="165" t="s">
        <v>638</v>
      </c>
      <c r="P9" s="164"/>
      <c r="Q9" s="164"/>
      <c r="R9" s="165" t="s">
        <v>639</v>
      </c>
      <c r="S9" s="78"/>
      <c r="T9" s="79"/>
      <c r="U9" s="79"/>
      <c r="V9" s="79"/>
      <c r="W9" s="80" t="s">
        <v>640</v>
      </c>
    </row>
    <row r="10" spans="1:39" ht="30" customHeight="1">
      <c r="A10" s="73"/>
      <c r="B10" s="360" t="s">
        <v>641</v>
      </c>
      <c r="C10" s="361"/>
      <c r="D10" s="361"/>
      <c r="E10" s="362"/>
      <c r="F10" s="369"/>
      <c r="G10" s="370"/>
      <c r="H10" s="370"/>
      <c r="I10" s="371"/>
      <c r="J10" s="381">
        <v>12</v>
      </c>
      <c r="K10" s="382"/>
      <c r="L10" s="383"/>
      <c r="M10" s="382">
        <f>COUNTIF(別表1_教材費・行事費等!$V$20:$V$159,"12")</f>
        <v>0</v>
      </c>
      <c r="N10" s="382"/>
      <c r="O10" s="383"/>
      <c r="P10" s="381">
        <f t="shared" ref="P10:P21" si="0">J10*M10</f>
        <v>0</v>
      </c>
      <c r="Q10" s="382"/>
      <c r="R10" s="383"/>
      <c r="S10" s="348">
        <f>SUM(別表1_教材費・行事費等!W27:W63)</f>
        <v>7200</v>
      </c>
      <c r="T10" s="349"/>
      <c r="U10" s="349"/>
      <c r="V10" s="349"/>
      <c r="W10" s="350"/>
    </row>
    <row r="11" spans="1:39" ht="30" customHeight="1">
      <c r="A11" s="73"/>
      <c r="B11" s="363"/>
      <c r="C11" s="364"/>
      <c r="D11" s="364"/>
      <c r="E11" s="365"/>
      <c r="F11" s="372"/>
      <c r="G11" s="373"/>
      <c r="H11" s="373"/>
      <c r="I11" s="374"/>
      <c r="J11" s="378">
        <v>11</v>
      </c>
      <c r="K11" s="379"/>
      <c r="L11" s="380"/>
      <c r="M11" s="378">
        <f>COUNTIF(別表1_教材費・行事費等!$V$20:$V$159,"11")</f>
        <v>0</v>
      </c>
      <c r="N11" s="379"/>
      <c r="O11" s="380"/>
      <c r="P11" s="378">
        <f t="shared" si="0"/>
        <v>0</v>
      </c>
      <c r="Q11" s="379"/>
      <c r="R11" s="380"/>
      <c r="S11" s="351"/>
      <c r="T11" s="352"/>
      <c r="U11" s="352"/>
      <c r="V11" s="352"/>
      <c r="W11" s="353"/>
    </row>
    <row r="12" spans="1:39" ht="30" customHeight="1">
      <c r="A12" s="73"/>
      <c r="B12" s="363"/>
      <c r="C12" s="364"/>
      <c r="D12" s="364"/>
      <c r="E12" s="365"/>
      <c r="F12" s="372"/>
      <c r="G12" s="373"/>
      <c r="H12" s="373"/>
      <c r="I12" s="374"/>
      <c r="J12" s="378">
        <v>10</v>
      </c>
      <c r="K12" s="379"/>
      <c r="L12" s="380"/>
      <c r="M12" s="378">
        <f>COUNTIF(別表1_教材費・行事費等!$V$20:$V$159,"10")</f>
        <v>0</v>
      </c>
      <c r="N12" s="379"/>
      <c r="O12" s="380"/>
      <c r="P12" s="378">
        <f t="shared" si="0"/>
        <v>0</v>
      </c>
      <c r="Q12" s="379"/>
      <c r="R12" s="380"/>
      <c r="S12" s="351"/>
      <c r="T12" s="352"/>
      <c r="U12" s="352"/>
      <c r="V12" s="352"/>
      <c r="W12" s="353"/>
    </row>
    <row r="13" spans="1:39" ht="30" customHeight="1">
      <c r="A13" s="73"/>
      <c r="B13" s="363"/>
      <c r="C13" s="364"/>
      <c r="D13" s="364"/>
      <c r="E13" s="365"/>
      <c r="F13" s="372"/>
      <c r="G13" s="373"/>
      <c r="H13" s="373"/>
      <c r="I13" s="374"/>
      <c r="J13" s="357">
        <v>9</v>
      </c>
      <c r="K13" s="358"/>
      <c r="L13" s="359"/>
      <c r="M13" s="378">
        <f>COUNTIF(別表1_教材費・行事費等!$V$20:$V$159,"9")</f>
        <v>0</v>
      </c>
      <c r="N13" s="379"/>
      <c r="O13" s="380"/>
      <c r="P13" s="357">
        <f t="shared" si="0"/>
        <v>0</v>
      </c>
      <c r="Q13" s="358"/>
      <c r="R13" s="359"/>
      <c r="S13" s="351"/>
      <c r="T13" s="352"/>
      <c r="U13" s="352"/>
      <c r="V13" s="352"/>
      <c r="W13" s="353"/>
    </row>
    <row r="14" spans="1:39" ht="30" customHeight="1">
      <c r="A14" s="73"/>
      <c r="B14" s="363"/>
      <c r="C14" s="364"/>
      <c r="D14" s="364"/>
      <c r="E14" s="365"/>
      <c r="F14" s="372"/>
      <c r="G14" s="373"/>
      <c r="H14" s="373"/>
      <c r="I14" s="374"/>
      <c r="J14" s="378">
        <v>8</v>
      </c>
      <c r="K14" s="379"/>
      <c r="L14" s="380"/>
      <c r="M14" s="378">
        <f>COUNTIF(別表1_教材費・行事費等!$V$20:$V$159,"8")</f>
        <v>0</v>
      </c>
      <c r="N14" s="379"/>
      <c r="O14" s="380"/>
      <c r="P14" s="378">
        <f t="shared" si="0"/>
        <v>0</v>
      </c>
      <c r="Q14" s="379"/>
      <c r="R14" s="380"/>
      <c r="S14" s="351"/>
      <c r="T14" s="352"/>
      <c r="U14" s="352"/>
      <c r="V14" s="352"/>
      <c r="W14" s="353"/>
    </row>
    <row r="15" spans="1:39" ht="30" customHeight="1">
      <c r="A15" s="73"/>
      <c r="B15" s="363"/>
      <c r="C15" s="364"/>
      <c r="D15" s="364"/>
      <c r="E15" s="365"/>
      <c r="F15" s="372"/>
      <c r="G15" s="373"/>
      <c r="H15" s="373"/>
      <c r="I15" s="374"/>
      <c r="J15" s="357">
        <v>7</v>
      </c>
      <c r="K15" s="358"/>
      <c r="L15" s="359"/>
      <c r="M15" s="378">
        <f>COUNTIF(別表1_教材費・行事費等!$V$20:$V$159,"7")</f>
        <v>0</v>
      </c>
      <c r="N15" s="379"/>
      <c r="O15" s="380"/>
      <c r="P15" s="357">
        <f t="shared" si="0"/>
        <v>0</v>
      </c>
      <c r="Q15" s="358"/>
      <c r="R15" s="359"/>
      <c r="S15" s="351"/>
      <c r="T15" s="352"/>
      <c r="U15" s="352"/>
      <c r="V15" s="352"/>
      <c r="W15" s="353"/>
    </row>
    <row r="16" spans="1:39" ht="30" customHeight="1">
      <c r="A16" s="73"/>
      <c r="B16" s="363"/>
      <c r="C16" s="364"/>
      <c r="D16" s="364"/>
      <c r="E16" s="365"/>
      <c r="F16" s="372"/>
      <c r="G16" s="373"/>
      <c r="H16" s="373"/>
      <c r="I16" s="374"/>
      <c r="J16" s="378">
        <v>6</v>
      </c>
      <c r="K16" s="379"/>
      <c r="L16" s="380"/>
      <c r="M16" s="378">
        <f>COUNTIF(別表1_教材費・行事費等!$V$20:$V$159,"6")</f>
        <v>1</v>
      </c>
      <c r="N16" s="379"/>
      <c r="O16" s="380"/>
      <c r="P16" s="378">
        <f t="shared" si="0"/>
        <v>6</v>
      </c>
      <c r="Q16" s="379"/>
      <c r="R16" s="380"/>
      <c r="S16" s="351"/>
      <c r="T16" s="352"/>
      <c r="U16" s="352"/>
      <c r="V16" s="352"/>
      <c r="W16" s="353"/>
    </row>
    <row r="17" spans="1:23" ht="30" customHeight="1">
      <c r="A17" s="73"/>
      <c r="B17" s="363"/>
      <c r="C17" s="364"/>
      <c r="D17" s="364"/>
      <c r="E17" s="365"/>
      <c r="F17" s="372"/>
      <c r="G17" s="373"/>
      <c r="H17" s="373"/>
      <c r="I17" s="374"/>
      <c r="J17" s="378">
        <v>5</v>
      </c>
      <c r="K17" s="379"/>
      <c r="L17" s="380"/>
      <c r="M17" s="378">
        <f>COUNTIF(別表1_教材費・行事費等!$V$20:$V$159,"5")</f>
        <v>0</v>
      </c>
      <c r="N17" s="379"/>
      <c r="O17" s="380"/>
      <c r="P17" s="378">
        <f t="shared" si="0"/>
        <v>0</v>
      </c>
      <c r="Q17" s="379"/>
      <c r="R17" s="380"/>
      <c r="S17" s="351"/>
      <c r="T17" s="352"/>
      <c r="U17" s="352"/>
      <c r="V17" s="352"/>
      <c r="W17" s="353"/>
    </row>
    <row r="18" spans="1:23" ht="30" customHeight="1">
      <c r="A18" s="73"/>
      <c r="B18" s="363"/>
      <c r="C18" s="364"/>
      <c r="D18" s="364"/>
      <c r="E18" s="365"/>
      <c r="F18" s="372"/>
      <c r="G18" s="373"/>
      <c r="H18" s="373"/>
      <c r="I18" s="374"/>
      <c r="J18" s="378">
        <v>4</v>
      </c>
      <c r="K18" s="379"/>
      <c r="L18" s="380"/>
      <c r="M18" s="378">
        <f>COUNTIF(別表1_教材費・行事費等!$V$20:$V$159,"4")</f>
        <v>0</v>
      </c>
      <c r="N18" s="379"/>
      <c r="O18" s="380"/>
      <c r="P18" s="378">
        <f t="shared" si="0"/>
        <v>0</v>
      </c>
      <c r="Q18" s="379"/>
      <c r="R18" s="380"/>
      <c r="S18" s="351"/>
      <c r="T18" s="352"/>
      <c r="U18" s="352"/>
      <c r="V18" s="352"/>
      <c r="W18" s="353"/>
    </row>
    <row r="19" spans="1:23" ht="30" customHeight="1">
      <c r="A19" s="73"/>
      <c r="B19" s="363"/>
      <c r="C19" s="364"/>
      <c r="D19" s="364"/>
      <c r="E19" s="365"/>
      <c r="F19" s="372"/>
      <c r="G19" s="373"/>
      <c r="H19" s="373"/>
      <c r="I19" s="374"/>
      <c r="J19" s="357">
        <v>3</v>
      </c>
      <c r="K19" s="358"/>
      <c r="L19" s="359"/>
      <c r="M19" s="378">
        <f>COUNTIF(別表1_教材費・行事費等!$V$20:$V$159,"3")</f>
        <v>0</v>
      </c>
      <c r="N19" s="379"/>
      <c r="O19" s="380"/>
      <c r="P19" s="357">
        <f t="shared" si="0"/>
        <v>0</v>
      </c>
      <c r="Q19" s="358"/>
      <c r="R19" s="359"/>
      <c r="S19" s="351"/>
      <c r="T19" s="352"/>
      <c r="U19" s="352"/>
      <c r="V19" s="352"/>
      <c r="W19" s="353"/>
    </row>
    <row r="20" spans="1:23" ht="30" customHeight="1">
      <c r="A20" s="73"/>
      <c r="B20" s="363"/>
      <c r="C20" s="364"/>
      <c r="D20" s="364"/>
      <c r="E20" s="365"/>
      <c r="F20" s="372"/>
      <c r="G20" s="373"/>
      <c r="H20" s="373"/>
      <c r="I20" s="374"/>
      <c r="J20" s="378">
        <v>2</v>
      </c>
      <c r="K20" s="379"/>
      <c r="L20" s="380"/>
      <c r="M20" s="378">
        <f>COUNTIF(別表1_教材費・行事費等!$V$20:$V$159,"2")</f>
        <v>0</v>
      </c>
      <c r="N20" s="379"/>
      <c r="O20" s="380"/>
      <c r="P20" s="378">
        <f t="shared" si="0"/>
        <v>0</v>
      </c>
      <c r="Q20" s="379"/>
      <c r="R20" s="380"/>
      <c r="S20" s="351"/>
      <c r="T20" s="352"/>
      <c r="U20" s="352"/>
      <c r="V20" s="352"/>
      <c r="W20" s="353"/>
    </row>
    <row r="21" spans="1:23" ht="30" customHeight="1" thickBot="1">
      <c r="A21" s="73"/>
      <c r="B21" s="363"/>
      <c r="C21" s="364"/>
      <c r="D21" s="364"/>
      <c r="E21" s="365"/>
      <c r="F21" s="372"/>
      <c r="G21" s="373"/>
      <c r="H21" s="373"/>
      <c r="I21" s="374"/>
      <c r="J21" s="357">
        <v>1</v>
      </c>
      <c r="K21" s="358"/>
      <c r="L21" s="359"/>
      <c r="M21" s="385">
        <f>COUNTIF(別表1_教材費・行事費等!$V$20:$V$159,"1")</f>
        <v>0</v>
      </c>
      <c r="N21" s="386"/>
      <c r="O21" s="387"/>
      <c r="P21" s="357">
        <f t="shared" si="0"/>
        <v>0</v>
      </c>
      <c r="Q21" s="358"/>
      <c r="R21" s="359"/>
      <c r="S21" s="351"/>
      <c r="T21" s="352"/>
      <c r="U21" s="352"/>
      <c r="V21" s="352"/>
      <c r="W21" s="353"/>
    </row>
    <row r="22" spans="1:23" ht="30" customHeight="1" thickTop="1">
      <c r="A22" s="73"/>
      <c r="B22" s="366"/>
      <c r="C22" s="367"/>
      <c r="D22" s="367"/>
      <c r="E22" s="368"/>
      <c r="F22" s="375"/>
      <c r="G22" s="376"/>
      <c r="H22" s="376"/>
      <c r="I22" s="377"/>
      <c r="J22" s="401" t="s">
        <v>642</v>
      </c>
      <c r="K22" s="402"/>
      <c r="L22" s="402"/>
      <c r="M22" s="402"/>
      <c r="N22" s="402"/>
      <c r="O22" s="403"/>
      <c r="P22" s="405">
        <f>SUM(P10:R21)</f>
        <v>6</v>
      </c>
      <c r="Q22" s="405"/>
      <c r="R22" s="406"/>
      <c r="S22" s="354"/>
      <c r="T22" s="355"/>
      <c r="U22" s="355"/>
      <c r="V22" s="355"/>
      <c r="W22" s="356"/>
    </row>
    <row r="23" spans="1:23" ht="30" customHeight="1">
      <c r="A23" s="73"/>
      <c r="B23" s="360" t="s">
        <v>643</v>
      </c>
      <c r="C23" s="361"/>
      <c r="D23" s="361"/>
      <c r="E23" s="362"/>
      <c r="F23" s="369"/>
      <c r="G23" s="370"/>
      <c r="H23" s="370"/>
      <c r="I23" s="371"/>
      <c r="J23" s="381">
        <v>12</v>
      </c>
      <c r="K23" s="382"/>
      <c r="L23" s="383"/>
      <c r="M23" s="382">
        <f>COUNTIF(別表1_教材費・行事費等!$Y$20:$Y$159,"12")</f>
        <v>0</v>
      </c>
      <c r="N23" s="382"/>
      <c r="O23" s="383"/>
      <c r="P23" s="381">
        <f t="shared" ref="P23:P34" si="1">J23*M23</f>
        <v>0</v>
      </c>
      <c r="Q23" s="382"/>
      <c r="R23" s="383"/>
      <c r="S23" s="348">
        <f>SUM(別表1_教材費・行事費等!Z27:Z63)</f>
        <v>7500</v>
      </c>
      <c r="T23" s="349"/>
      <c r="U23" s="349"/>
      <c r="V23" s="349"/>
      <c r="W23" s="350"/>
    </row>
    <row r="24" spans="1:23" ht="30" customHeight="1">
      <c r="A24" s="73"/>
      <c r="B24" s="363"/>
      <c r="C24" s="364"/>
      <c r="D24" s="364"/>
      <c r="E24" s="365"/>
      <c r="F24" s="372"/>
      <c r="G24" s="373"/>
      <c r="H24" s="373"/>
      <c r="I24" s="374"/>
      <c r="J24" s="378">
        <v>11</v>
      </c>
      <c r="K24" s="379"/>
      <c r="L24" s="380"/>
      <c r="M24" s="379">
        <f>COUNTIF(別表1_教材費・行事費等!$Y$20:$Y$159,"11")</f>
        <v>0</v>
      </c>
      <c r="N24" s="379"/>
      <c r="O24" s="380"/>
      <c r="P24" s="378">
        <f t="shared" si="1"/>
        <v>0</v>
      </c>
      <c r="Q24" s="379"/>
      <c r="R24" s="380"/>
      <c r="S24" s="351"/>
      <c r="T24" s="352"/>
      <c r="U24" s="352"/>
      <c r="V24" s="352"/>
      <c r="W24" s="353"/>
    </row>
    <row r="25" spans="1:23" ht="30" customHeight="1">
      <c r="A25" s="73"/>
      <c r="B25" s="363"/>
      <c r="C25" s="364"/>
      <c r="D25" s="364"/>
      <c r="E25" s="365"/>
      <c r="F25" s="372"/>
      <c r="G25" s="373"/>
      <c r="H25" s="373"/>
      <c r="I25" s="374"/>
      <c r="J25" s="378">
        <v>10</v>
      </c>
      <c r="K25" s="379"/>
      <c r="L25" s="380"/>
      <c r="M25" s="379">
        <f>COUNTIF(別表1_教材費・行事費等!$Y$20:$Y$159,"10")</f>
        <v>0</v>
      </c>
      <c r="N25" s="379"/>
      <c r="O25" s="380"/>
      <c r="P25" s="378">
        <f t="shared" si="1"/>
        <v>0</v>
      </c>
      <c r="Q25" s="379"/>
      <c r="R25" s="380"/>
      <c r="S25" s="351"/>
      <c r="T25" s="352"/>
      <c r="U25" s="352"/>
      <c r="V25" s="352"/>
      <c r="W25" s="353"/>
    </row>
    <row r="26" spans="1:23" ht="30" customHeight="1">
      <c r="A26" s="73"/>
      <c r="B26" s="363"/>
      <c r="C26" s="364"/>
      <c r="D26" s="364"/>
      <c r="E26" s="365"/>
      <c r="F26" s="372"/>
      <c r="G26" s="373"/>
      <c r="H26" s="373"/>
      <c r="I26" s="374"/>
      <c r="J26" s="378">
        <v>9</v>
      </c>
      <c r="K26" s="379"/>
      <c r="L26" s="380"/>
      <c r="M26" s="379">
        <f>COUNTIF(別表1_教材費・行事費等!$Y$20:$Y$159,"9")</f>
        <v>0</v>
      </c>
      <c r="N26" s="379"/>
      <c r="O26" s="380"/>
      <c r="P26" s="378">
        <f t="shared" si="1"/>
        <v>0</v>
      </c>
      <c r="Q26" s="379"/>
      <c r="R26" s="380"/>
      <c r="S26" s="351"/>
      <c r="T26" s="352"/>
      <c r="U26" s="352"/>
      <c r="V26" s="352"/>
      <c r="W26" s="353"/>
    </row>
    <row r="27" spans="1:23" ht="30" customHeight="1">
      <c r="A27" s="73"/>
      <c r="B27" s="363"/>
      <c r="C27" s="364"/>
      <c r="D27" s="364"/>
      <c r="E27" s="365"/>
      <c r="F27" s="372"/>
      <c r="G27" s="373"/>
      <c r="H27" s="373"/>
      <c r="I27" s="374"/>
      <c r="J27" s="378">
        <v>8</v>
      </c>
      <c r="K27" s="379"/>
      <c r="L27" s="380"/>
      <c r="M27" s="379">
        <f>COUNTIF(別表1_教材費・行事費等!$Y$20:$Y$159,"8")</f>
        <v>0</v>
      </c>
      <c r="N27" s="379"/>
      <c r="O27" s="380"/>
      <c r="P27" s="378">
        <f t="shared" si="1"/>
        <v>0</v>
      </c>
      <c r="Q27" s="379"/>
      <c r="R27" s="380"/>
      <c r="S27" s="351"/>
      <c r="T27" s="352"/>
      <c r="U27" s="352"/>
      <c r="V27" s="352"/>
      <c r="W27" s="353"/>
    </row>
    <row r="28" spans="1:23" ht="30" customHeight="1">
      <c r="A28" s="73"/>
      <c r="B28" s="363"/>
      <c r="C28" s="364"/>
      <c r="D28" s="364"/>
      <c r="E28" s="365"/>
      <c r="F28" s="372"/>
      <c r="G28" s="373"/>
      <c r="H28" s="373"/>
      <c r="I28" s="374"/>
      <c r="J28" s="378">
        <v>7</v>
      </c>
      <c r="K28" s="379"/>
      <c r="L28" s="380"/>
      <c r="M28" s="379">
        <f>COUNTIF(別表1_教材費・行事費等!$Y$20:$Y$159,"7")</f>
        <v>0</v>
      </c>
      <c r="N28" s="379"/>
      <c r="O28" s="380"/>
      <c r="P28" s="378">
        <f t="shared" si="1"/>
        <v>0</v>
      </c>
      <c r="Q28" s="379"/>
      <c r="R28" s="380"/>
      <c r="S28" s="351"/>
      <c r="T28" s="352"/>
      <c r="U28" s="352"/>
      <c r="V28" s="352"/>
      <c r="W28" s="353"/>
    </row>
    <row r="29" spans="1:23" ht="30" customHeight="1">
      <c r="A29" s="73"/>
      <c r="B29" s="363"/>
      <c r="C29" s="364"/>
      <c r="D29" s="364"/>
      <c r="E29" s="365"/>
      <c r="F29" s="372"/>
      <c r="G29" s="373"/>
      <c r="H29" s="373"/>
      <c r="I29" s="374"/>
      <c r="J29" s="378">
        <v>6</v>
      </c>
      <c r="K29" s="379"/>
      <c r="L29" s="380"/>
      <c r="M29" s="379">
        <f>COUNTIF(別表1_教材費・行事費等!$Y$20:$Y$159,"6")</f>
        <v>1</v>
      </c>
      <c r="N29" s="379"/>
      <c r="O29" s="380"/>
      <c r="P29" s="378">
        <f t="shared" si="1"/>
        <v>6</v>
      </c>
      <c r="Q29" s="379"/>
      <c r="R29" s="380"/>
      <c r="S29" s="351"/>
      <c r="T29" s="352"/>
      <c r="U29" s="352"/>
      <c r="V29" s="352"/>
      <c r="W29" s="353"/>
    </row>
    <row r="30" spans="1:23" ht="30" customHeight="1">
      <c r="A30" s="73"/>
      <c r="B30" s="363"/>
      <c r="C30" s="364"/>
      <c r="D30" s="364"/>
      <c r="E30" s="365"/>
      <c r="F30" s="372"/>
      <c r="G30" s="373"/>
      <c r="H30" s="373"/>
      <c r="I30" s="374"/>
      <c r="J30" s="378">
        <v>5</v>
      </c>
      <c r="K30" s="379"/>
      <c r="L30" s="380"/>
      <c r="M30" s="379">
        <f>COUNTIF(別表1_教材費・行事費等!$Y$20:$Y$159,"5")</f>
        <v>0</v>
      </c>
      <c r="N30" s="379"/>
      <c r="O30" s="380"/>
      <c r="P30" s="378">
        <f t="shared" si="1"/>
        <v>0</v>
      </c>
      <c r="Q30" s="379"/>
      <c r="R30" s="380"/>
      <c r="S30" s="351"/>
      <c r="T30" s="352"/>
      <c r="U30" s="352"/>
      <c r="V30" s="352"/>
      <c r="W30" s="353"/>
    </row>
    <row r="31" spans="1:23" ht="30" customHeight="1">
      <c r="A31" s="73"/>
      <c r="B31" s="363"/>
      <c r="C31" s="364"/>
      <c r="D31" s="364"/>
      <c r="E31" s="365"/>
      <c r="F31" s="372"/>
      <c r="G31" s="373"/>
      <c r="H31" s="373"/>
      <c r="I31" s="374"/>
      <c r="J31" s="378">
        <v>4</v>
      </c>
      <c r="K31" s="379"/>
      <c r="L31" s="380"/>
      <c r="M31" s="379">
        <f>COUNTIF(別表1_教材費・行事費等!$Y$20:$Y$159,"4")</f>
        <v>0</v>
      </c>
      <c r="N31" s="379"/>
      <c r="O31" s="380"/>
      <c r="P31" s="378">
        <f t="shared" si="1"/>
        <v>0</v>
      </c>
      <c r="Q31" s="379"/>
      <c r="R31" s="380"/>
      <c r="S31" s="351"/>
      <c r="T31" s="352"/>
      <c r="U31" s="352"/>
      <c r="V31" s="352"/>
      <c r="W31" s="353"/>
    </row>
    <row r="32" spans="1:23" ht="30" customHeight="1">
      <c r="A32" s="73"/>
      <c r="B32" s="363"/>
      <c r="C32" s="364"/>
      <c r="D32" s="364"/>
      <c r="E32" s="365"/>
      <c r="F32" s="372"/>
      <c r="G32" s="373"/>
      <c r="H32" s="373"/>
      <c r="I32" s="374"/>
      <c r="J32" s="378">
        <v>3</v>
      </c>
      <c r="K32" s="379"/>
      <c r="L32" s="380"/>
      <c r="M32" s="379">
        <f>COUNTIF(別表1_教材費・行事費等!$Y$20:$Y$159,"3")</f>
        <v>0</v>
      </c>
      <c r="N32" s="379"/>
      <c r="O32" s="380"/>
      <c r="P32" s="378">
        <f t="shared" si="1"/>
        <v>0</v>
      </c>
      <c r="Q32" s="379"/>
      <c r="R32" s="380"/>
      <c r="S32" s="351"/>
      <c r="T32" s="352"/>
      <c r="U32" s="352"/>
      <c r="V32" s="352"/>
      <c r="W32" s="353"/>
    </row>
    <row r="33" spans="1:23" ht="30" customHeight="1">
      <c r="A33" s="73"/>
      <c r="B33" s="363"/>
      <c r="C33" s="364"/>
      <c r="D33" s="364"/>
      <c r="E33" s="365"/>
      <c r="F33" s="372"/>
      <c r="G33" s="373"/>
      <c r="H33" s="373"/>
      <c r="I33" s="374"/>
      <c r="J33" s="378">
        <v>2</v>
      </c>
      <c r="K33" s="379"/>
      <c r="L33" s="380"/>
      <c r="M33" s="379">
        <f>COUNTIF(別表1_教材費・行事費等!$Y$20:$Y$159,"2")</f>
        <v>0</v>
      </c>
      <c r="N33" s="379"/>
      <c r="O33" s="380"/>
      <c r="P33" s="378">
        <f t="shared" si="1"/>
        <v>0</v>
      </c>
      <c r="Q33" s="379"/>
      <c r="R33" s="380"/>
      <c r="S33" s="351"/>
      <c r="T33" s="352"/>
      <c r="U33" s="352"/>
      <c r="V33" s="352"/>
      <c r="W33" s="353"/>
    </row>
    <row r="34" spans="1:23" ht="30" customHeight="1" thickBot="1">
      <c r="A34" s="73"/>
      <c r="B34" s="363"/>
      <c r="C34" s="364"/>
      <c r="D34" s="364"/>
      <c r="E34" s="365"/>
      <c r="F34" s="372"/>
      <c r="G34" s="373"/>
      <c r="H34" s="373"/>
      <c r="I34" s="374"/>
      <c r="J34" s="378">
        <v>1</v>
      </c>
      <c r="K34" s="379"/>
      <c r="L34" s="380"/>
      <c r="M34" s="379">
        <f>COUNTIF(別表1_教材費・行事費等!$Y$20:$Y$159,"1")</f>
        <v>0</v>
      </c>
      <c r="N34" s="379"/>
      <c r="O34" s="380"/>
      <c r="P34" s="357">
        <f t="shared" si="1"/>
        <v>0</v>
      </c>
      <c r="Q34" s="358"/>
      <c r="R34" s="359"/>
      <c r="S34" s="351"/>
      <c r="T34" s="352"/>
      <c r="U34" s="352"/>
      <c r="V34" s="352"/>
      <c r="W34" s="353"/>
    </row>
    <row r="35" spans="1:23" ht="30" customHeight="1" thickTop="1">
      <c r="A35" s="73"/>
      <c r="B35" s="366"/>
      <c r="C35" s="367"/>
      <c r="D35" s="367"/>
      <c r="E35" s="368"/>
      <c r="F35" s="375"/>
      <c r="G35" s="376"/>
      <c r="H35" s="376"/>
      <c r="I35" s="377"/>
      <c r="J35" s="401" t="s">
        <v>642</v>
      </c>
      <c r="K35" s="402"/>
      <c r="L35" s="402"/>
      <c r="M35" s="402"/>
      <c r="N35" s="402"/>
      <c r="O35" s="403"/>
      <c r="P35" s="404">
        <f>SUM(P23:R34)</f>
        <v>6</v>
      </c>
      <c r="Q35" s="405"/>
      <c r="R35" s="406"/>
      <c r="S35" s="354"/>
      <c r="T35" s="355"/>
      <c r="U35" s="355"/>
      <c r="V35" s="355"/>
      <c r="W35" s="356"/>
    </row>
    <row r="36" spans="1:23" ht="30" customHeight="1">
      <c r="A36" s="73"/>
      <c r="B36" s="363" t="s">
        <v>644</v>
      </c>
      <c r="C36" s="364"/>
      <c r="D36" s="364"/>
      <c r="E36" s="365"/>
      <c r="F36" s="369"/>
      <c r="G36" s="370"/>
      <c r="H36" s="370"/>
      <c r="I36" s="371"/>
      <c r="J36" s="393">
        <v>12</v>
      </c>
      <c r="K36" s="394"/>
      <c r="L36" s="395"/>
      <c r="M36" s="382">
        <f>COUNTIF(別表1_教材費・行事費等!$AB$20:$AB$159,"12")</f>
        <v>0</v>
      </c>
      <c r="N36" s="382"/>
      <c r="O36" s="383"/>
      <c r="P36" s="393">
        <f t="shared" ref="P36:P47" si="2">J36*M36</f>
        <v>0</v>
      </c>
      <c r="Q36" s="394"/>
      <c r="R36" s="395"/>
      <c r="S36" s="348">
        <f>SUM(別表1_教材費・行事費等!AC27:AC63)</f>
        <v>24600</v>
      </c>
      <c r="T36" s="349"/>
      <c r="U36" s="349"/>
      <c r="V36" s="349"/>
      <c r="W36" s="350"/>
    </row>
    <row r="37" spans="1:23" ht="30" customHeight="1">
      <c r="A37" s="73"/>
      <c r="B37" s="363"/>
      <c r="C37" s="364"/>
      <c r="D37" s="364"/>
      <c r="E37" s="365"/>
      <c r="F37" s="372"/>
      <c r="G37" s="373"/>
      <c r="H37" s="373"/>
      <c r="I37" s="374"/>
      <c r="J37" s="378">
        <v>11</v>
      </c>
      <c r="K37" s="379"/>
      <c r="L37" s="380"/>
      <c r="M37" s="379">
        <f>COUNTIF(別表1_教材費・行事費等!$AB$20:$AB$159,"11")</f>
        <v>0</v>
      </c>
      <c r="N37" s="379"/>
      <c r="O37" s="380"/>
      <c r="P37" s="393">
        <f t="shared" si="2"/>
        <v>0</v>
      </c>
      <c r="Q37" s="394"/>
      <c r="R37" s="395"/>
      <c r="S37" s="351"/>
      <c r="T37" s="352"/>
      <c r="U37" s="352"/>
      <c r="V37" s="352"/>
      <c r="W37" s="353"/>
    </row>
    <row r="38" spans="1:23" ht="30" customHeight="1">
      <c r="A38" s="73"/>
      <c r="B38" s="363"/>
      <c r="C38" s="364"/>
      <c r="D38" s="364"/>
      <c r="E38" s="365"/>
      <c r="F38" s="372"/>
      <c r="G38" s="373"/>
      <c r="H38" s="373"/>
      <c r="I38" s="374"/>
      <c r="J38" s="378">
        <v>10</v>
      </c>
      <c r="K38" s="379"/>
      <c r="L38" s="380"/>
      <c r="M38" s="379">
        <f>COUNTIF(別表1_教材費・行事費等!$AB$20:$AB$159,"10")</f>
        <v>0</v>
      </c>
      <c r="N38" s="379"/>
      <c r="O38" s="380"/>
      <c r="P38" s="393">
        <f t="shared" si="2"/>
        <v>0</v>
      </c>
      <c r="Q38" s="394"/>
      <c r="R38" s="395"/>
      <c r="S38" s="351"/>
      <c r="T38" s="352"/>
      <c r="U38" s="352"/>
      <c r="V38" s="352"/>
      <c r="W38" s="353"/>
    </row>
    <row r="39" spans="1:23" ht="30" customHeight="1">
      <c r="A39" s="73"/>
      <c r="B39" s="363"/>
      <c r="C39" s="364"/>
      <c r="D39" s="364"/>
      <c r="E39" s="365"/>
      <c r="F39" s="372"/>
      <c r="G39" s="373"/>
      <c r="H39" s="373"/>
      <c r="I39" s="374"/>
      <c r="J39" s="378">
        <v>9</v>
      </c>
      <c r="K39" s="379"/>
      <c r="L39" s="380"/>
      <c r="M39" s="379">
        <f>COUNTIF(別表1_教材費・行事費等!$AB$20:$AB$159,"9")</f>
        <v>2</v>
      </c>
      <c r="N39" s="379"/>
      <c r="O39" s="380"/>
      <c r="P39" s="393">
        <f t="shared" si="2"/>
        <v>18</v>
      </c>
      <c r="Q39" s="394"/>
      <c r="R39" s="395"/>
      <c r="S39" s="351"/>
      <c r="T39" s="352"/>
      <c r="U39" s="352"/>
      <c r="V39" s="352"/>
      <c r="W39" s="353"/>
    </row>
    <row r="40" spans="1:23" ht="30" customHeight="1">
      <c r="A40" s="73"/>
      <c r="B40" s="363"/>
      <c r="C40" s="364"/>
      <c r="D40" s="364"/>
      <c r="E40" s="365"/>
      <c r="F40" s="372"/>
      <c r="G40" s="373"/>
      <c r="H40" s="373"/>
      <c r="I40" s="374"/>
      <c r="J40" s="378">
        <v>8</v>
      </c>
      <c r="K40" s="379"/>
      <c r="L40" s="380"/>
      <c r="M40" s="379">
        <f>COUNTIF(別表1_教材費・行事費等!$AB$20:$AB$159,"8")</f>
        <v>0</v>
      </c>
      <c r="N40" s="379"/>
      <c r="O40" s="380"/>
      <c r="P40" s="393">
        <f t="shared" si="2"/>
        <v>0</v>
      </c>
      <c r="Q40" s="394"/>
      <c r="R40" s="395"/>
      <c r="S40" s="351"/>
      <c r="T40" s="352"/>
      <c r="U40" s="352"/>
      <c r="V40" s="352"/>
      <c r="W40" s="353"/>
    </row>
    <row r="41" spans="1:23" ht="30" customHeight="1">
      <c r="A41" s="73"/>
      <c r="B41" s="363"/>
      <c r="C41" s="364"/>
      <c r="D41" s="364"/>
      <c r="E41" s="365"/>
      <c r="F41" s="372"/>
      <c r="G41" s="373"/>
      <c r="H41" s="373"/>
      <c r="I41" s="374"/>
      <c r="J41" s="378">
        <v>7</v>
      </c>
      <c r="K41" s="379"/>
      <c r="L41" s="380"/>
      <c r="M41" s="379">
        <f>COUNTIF(別表1_教材費・行事費等!$AB$20:$AB$159,"7")</f>
        <v>0</v>
      </c>
      <c r="N41" s="379"/>
      <c r="O41" s="380"/>
      <c r="P41" s="393">
        <f t="shared" si="2"/>
        <v>0</v>
      </c>
      <c r="Q41" s="394"/>
      <c r="R41" s="395"/>
      <c r="S41" s="351"/>
      <c r="T41" s="352"/>
      <c r="U41" s="352"/>
      <c r="V41" s="352"/>
      <c r="W41" s="353"/>
    </row>
    <row r="42" spans="1:23" ht="30" customHeight="1">
      <c r="A42" s="73"/>
      <c r="B42" s="363"/>
      <c r="C42" s="364"/>
      <c r="D42" s="364"/>
      <c r="E42" s="365"/>
      <c r="F42" s="372"/>
      <c r="G42" s="373"/>
      <c r="H42" s="373"/>
      <c r="I42" s="374"/>
      <c r="J42" s="378">
        <v>6</v>
      </c>
      <c r="K42" s="379"/>
      <c r="L42" s="380"/>
      <c r="M42" s="379">
        <f>COUNTIF(別表1_教材費・行事費等!$AB$20:$AB$159,"6")</f>
        <v>0</v>
      </c>
      <c r="N42" s="379"/>
      <c r="O42" s="380"/>
      <c r="P42" s="393">
        <f t="shared" si="2"/>
        <v>0</v>
      </c>
      <c r="Q42" s="394"/>
      <c r="R42" s="395"/>
      <c r="S42" s="351"/>
      <c r="T42" s="352"/>
      <c r="U42" s="352"/>
      <c r="V42" s="352"/>
      <c r="W42" s="353"/>
    </row>
    <row r="43" spans="1:23" ht="30" customHeight="1">
      <c r="A43" s="73"/>
      <c r="B43" s="363"/>
      <c r="C43" s="364"/>
      <c r="D43" s="364"/>
      <c r="E43" s="365"/>
      <c r="F43" s="372"/>
      <c r="G43" s="373"/>
      <c r="H43" s="373"/>
      <c r="I43" s="374"/>
      <c r="J43" s="378">
        <v>5</v>
      </c>
      <c r="K43" s="379"/>
      <c r="L43" s="380"/>
      <c r="M43" s="379">
        <f>COUNTIF(別表1_教材費・行事費等!$AB$20:$AB$159,"5")</f>
        <v>0</v>
      </c>
      <c r="N43" s="379"/>
      <c r="O43" s="380"/>
      <c r="P43" s="393">
        <f t="shared" si="2"/>
        <v>0</v>
      </c>
      <c r="Q43" s="394"/>
      <c r="R43" s="395"/>
      <c r="S43" s="351"/>
      <c r="T43" s="352"/>
      <c r="U43" s="352"/>
      <c r="V43" s="352"/>
      <c r="W43" s="353"/>
    </row>
    <row r="44" spans="1:23" ht="30" customHeight="1">
      <c r="A44" s="73"/>
      <c r="B44" s="363"/>
      <c r="C44" s="364"/>
      <c r="D44" s="364"/>
      <c r="E44" s="365"/>
      <c r="F44" s="372"/>
      <c r="G44" s="373"/>
      <c r="H44" s="373"/>
      <c r="I44" s="374"/>
      <c r="J44" s="378">
        <v>4</v>
      </c>
      <c r="K44" s="379"/>
      <c r="L44" s="380"/>
      <c r="M44" s="379">
        <f>COUNTIF(別表1_教材費・行事費等!$AB$20:$AB$159,"4")</f>
        <v>0</v>
      </c>
      <c r="N44" s="379"/>
      <c r="O44" s="380"/>
      <c r="P44" s="393">
        <f t="shared" si="2"/>
        <v>0</v>
      </c>
      <c r="Q44" s="394"/>
      <c r="R44" s="395"/>
      <c r="S44" s="351"/>
      <c r="T44" s="352"/>
      <c r="U44" s="352"/>
      <c r="V44" s="352"/>
      <c r="W44" s="353"/>
    </row>
    <row r="45" spans="1:23" ht="30" customHeight="1">
      <c r="A45" s="73"/>
      <c r="B45" s="363"/>
      <c r="C45" s="364"/>
      <c r="D45" s="364"/>
      <c r="E45" s="365"/>
      <c r="F45" s="372"/>
      <c r="G45" s="373"/>
      <c r="H45" s="373"/>
      <c r="I45" s="374"/>
      <c r="J45" s="378">
        <v>3</v>
      </c>
      <c r="K45" s="379"/>
      <c r="L45" s="380"/>
      <c r="M45" s="379">
        <f>COUNTIF(別表1_教材費・行事費等!$AB$20:$AB$159,"3")</f>
        <v>0</v>
      </c>
      <c r="N45" s="379"/>
      <c r="O45" s="380"/>
      <c r="P45" s="393">
        <f t="shared" si="2"/>
        <v>0</v>
      </c>
      <c r="Q45" s="394"/>
      <c r="R45" s="395"/>
      <c r="S45" s="351"/>
      <c r="T45" s="352"/>
      <c r="U45" s="352"/>
      <c r="V45" s="352"/>
      <c r="W45" s="353"/>
    </row>
    <row r="46" spans="1:23" ht="30" customHeight="1">
      <c r="A46" s="73"/>
      <c r="B46" s="363"/>
      <c r="C46" s="364"/>
      <c r="D46" s="364"/>
      <c r="E46" s="365"/>
      <c r="F46" s="372"/>
      <c r="G46" s="373"/>
      <c r="H46" s="373"/>
      <c r="I46" s="374"/>
      <c r="J46" s="378">
        <v>2</v>
      </c>
      <c r="K46" s="379"/>
      <c r="L46" s="380"/>
      <c r="M46" s="379">
        <f>COUNTIF(別表1_教材費・行事費等!$AB$20:$AB$159,"2")</f>
        <v>0</v>
      </c>
      <c r="N46" s="379"/>
      <c r="O46" s="380"/>
      <c r="P46" s="393">
        <f t="shared" si="2"/>
        <v>0</v>
      </c>
      <c r="Q46" s="394"/>
      <c r="R46" s="395"/>
      <c r="S46" s="351"/>
      <c r="T46" s="352"/>
      <c r="U46" s="352"/>
      <c r="V46" s="352"/>
      <c r="W46" s="353"/>
    </row>
    <row r="47" spans="1:23" ht="30" customHeight="1" thickBot="1">
      <c r="A47" s="73"/>
      <c r="B47" s="363"/>
      <c r="C47" s="364"/>
      <c r="D47" s="364"/>
      <c r="E47" s="365"/>
      <c r="F47" s="372"/>
      <c r="G47" s="373"/>
      <c r="H47" s="373"/>
      <c r="I47" s="374"/>
      <c r="J47" s="385">
        <v>1</v>
      </c>
      <c r="K47" s="386"/>
      <c r="L47" s="387"/>
      <c r="M47" s="379">
        <f>COUNTIF(別表1_教材費・行事費等!$AB$20:$AB$159,"1")</f>
        <v>0</v>
      </c>
      <c r="N47" s="379"/>
      <c r="O47" s="380"/>
      <c r="P47" s="385">
        <f t="shared" si="2"/>
        <v>0</v>
      </c>
      <c r="Q47" s="386"/>
      <c r="R47" s="387"/>
      <c r="S47" s="351"/>
      <c r="T47" s="352"/>
      <c r="U47" s="352"/>
      <c r="V47" s="352"/>
      <c r="W47" s="353"/>
    </row>
    <row r="48" spans="1:23" ht="30" customHeight="1" thickTop="1">
      <c r="A48" s="73"/>
      <c r="B48" s="363"/>
      <c r="C48" s="364"/>
      <c r="D48" s="364"/>
      <c r="E48" s="365"/>
      <c r="F48" s="372"/>
      <c r="G48" s="373"/>
      <c r="H48" s="373"/>
      <c r="I48" s="374"/>
      <c r="J48" s="388" t="s">
        <v>642</v>
      </c>
      <c r="K48" s="389"/>
      <c r="L48" s="389"/>
      <c r="M48" s="389"/>
      <c r="N48" s="389"/>
      <c r="O48" s="390"/>
      <c r="P48" s="391">
        <f>SUM(P36:R47)</f>
        <v>18</v>
      </c>
      <c r="Q48" s="391"/>
      <c r="R48" s="392"/>
      <c r="S48" s="351"/>
      <c r="T48" s="352"/>
      <c r="U48" s="352"/>
      <c r="V48" s="352"/>
      <c r="W48" s="353"/>
    </row>
    <row r="49" spans="1:23" ht="30" customHeight="1">
      <c r="A49" s="73"/>
      <c r="B49" s="396" t="s">
        <v>14</v>
      </c>
      <c r="C49" s="396"/>
      <c r="D49" s="396"/>
      <c r="E49" s="396"/>
      <c r="F49" s="397"/>
      <c r="G49" s="397"/>
      <c r="H49" s="397"/>
      <c r="I49" s="397"/>
      <c r="J49" s="398"/>
      <c r="K49" s="399"/>
      <c r="L49" s="399"/>
      <c r="M49" s="399"/>
      <c r="N49" s="399"/>
      <c r="O49" s="399"/>
      <c r="P49" s="399"/>
      <c r="Q49" s="399"/>
      <c r="R49" s="400"/>
      <c r="S49" s="384">
        <f>S10+S23+S36</f>
        <v>39300</v>
      </c>
      <c r="T49" s="384"/>
      <c r="U49" s="384"/>
      <c r="V49" s="384"/>
      <c r="W49" s="384"/>
    </row>
  </sheetData>
  <sheetProtection algorithmName="SHA-512" hashValue="OZXRDsz2fgJW7s+rRMsFCOHHgjH2EaLa2H9rud/nfhPAw8NwLTiqR+CTvVYQd8kmDM4QzcqoNBGWAuufSo07Fg==" saltValue="RJebFPA5igrh0zqXrg30lA==" spinCount="100000" sheet="1" objects="1" scenarios="1"/>
  <mergeCells count="136">
    <mergeCell ref="F4:R4"/>
    <mergeCell ref="S4:W7"/>
    <mergeCell ref="J21:L21"/>
    <mergeCell ref="M21:O21"/>
    <mergeCell ref="P21:R21"/>
    <mergeCell ref="M23:O23"/>
    <mergeCell ref="P19:R19"/>
    <mergeCell ref="J17:L17"/>
    <mergeCell ref="M17:O17"/>
    <mergeCell ref="P17:R17"/>
    <mergeCell ref="J8:L8"/>
    <mergeCell ref="M8:O8"/>
    <mergeCell ref="P8:R8"/>
    <mergeCell ref="F5:R5"/>
    <mergeCell ref="F6:I7"/>
    <mergeCell ref="J6:R7"/>
    <mergeCell ref="P29:R29"/>
    <mergeCell ref="J30:L30"/>
    <mergeCell ref="M30:O30"/>
    <mergeCell ref="P30:R30"/>
    <mergeCell ref="J31:L31"/>
    <mergeCell ref="M31:O31"/>
    <mergeCell ref="J22:O22"/>
    <mergeCell ref="P22:R22"/>
    <mergeCell ref="J16:L16"/>
    <mergeCell ref="M16:O16"/>
    <mergeCell ref="P16:R16"/>
    <mergeCell ref="J20:L20"/>
    <mergeCell ref="M20:O20"/>
    <mergeCell ref="P20:R20"/>
    <mergeCell ref="J29:L29"/>
    <mergeCell ref="M29:O29"/>
    <mergeCell ref="M24:O24"/>
    <mergeCell ref="P24:R24"/>
    <mergeCell ref="J25:L25"/>
    <mergeCell ref="M25:O25"/>
    <mergeCell ref="P25:R25"/>
    <mergeCell ref="J26:L26"/>
    <mergeCell ref="M26:O26"/>
    <mergeCell ref="J23:L23"/>
    <mergeCell ref="B23:E35"/>
    <mergeCell ref="F23:I35"/>
    <mergeCell ref="M41:O41"/>
    <mergeCell ref="P41:R41"/>
    <mergeCell ref="J42:L42"/>
    <mergeCell ref="M42:O42"/>
    <mergeCell ref="P42:R42"/>
    <mergeCell ref="J33:L33"/>
    <mergeCell ref="M33:O33"/>
    <mergeCell ref="P33:R33"/>
    <mergeCell ref="J34:L34"/>
    <mergeCell ref="M34:O34"/>
    <mergeCell ref="P31:R31"/>
    <mergeCell ref="P26:R26"/>
    <mergeCell ref="J27:L27"/>
    <mergeCell ref="M27:O27"/>
    <mergeCell ref="P27:R27"/>
    <mergeCell ref="J28:L28"/>
    <mergeCell ref="M28:O28"/>
    <mergeCell ref="P28:R28"/>
    <mergeCell ref="J35:O35"/>
    <mergeCell ref="P35:R35"/>
    <mergeCell ref="P23:R23"/>
    <mergeCell ref="J24:L24"/>
    <mergeCell ref="B49:E49"/>
    <mergeCell ref="F49:I49"/>
    <mergeCell ref="J49:R49"/>
    <mergeCell ref="J45:L45"/>
    <mergeCell ref="M45:O45"/>
    <mergeCell ref="P45:R45"/>
    <mergeCell ref="J46:L46"/>
    <mergeCell ref="M46:O46"/>
    <mergeCell ref="P46:R46"/>
    <mergeCell ref="B36:E48"/>
    <mergeCell ref="F36:I48"/>
    <mergeCell ref="J37:L37"/>
    <mergeCell ref="M37:O37"/>
    <mergeCell ref="P37:R37"/>
    <mergeCell ref="J38:L38"/>
    <mergeCell ref="M38:O38"/>
    <mergeCell ref="P38:R38"/>
    <mergeCell ref="J39:L39"/>
    <mergeCell ref="M39:O39"/>
    <mergeCell ref="P39:R39"/>
    <mergeCell ref="J36:L36"/>
    <mergeCell ref="M36:O36"/>
    <mergeCell ref="P36:R36"/>
    <mergeCell ref="J40:L40"/>
    <mergeCell ref="S49:W49"/>
    <mergeCell ref="J18:L18"/>
    <mergeCell ref="M18:O18"/>
    <mergeCell ref="P18:R18"/>
    <mergeCell ref="J47:L47"/>
    <mergeCell ref="M47:O47"/>
    <mergeCell ref="P47:R47"/>
    <mergeCell ref="J48:O48"/>
    <mergeCell ref="P48:R48"/>
    <mergeCell ref="J43:L43"/>
    <mergeCell ref="M43:O43"/>
    <mergeCell ref="P43:R43"/>
    <mergeCell ref="J44:L44"/>
    <mergeCell ref="M44:O44"/>
    <mergeCell ref="P44:R44"/>
    <mergeCell ref="M40:O40"/>
    <mergeCell ref="P40:R40"/>
    <mergeCell ref="J41:L41"/>
    <mergeCell ref="S36:W48"/>
    <mergeCell ref="S23:W35"/>
    <mergeCell ref="J32:L32"/>
    <mergeCell ref="M32:O32"/>
    <mergeCell ref="P32:R32"/>
    <mergeCell ref="P34:R34"/>
    <mergeCell ref="Y1:AA1"/>
    <mergeCell ref="S10:W22"/>
    <mergeCell ref="P15:R15"/>
    <mergeCell ref="B10:E22"/>
    <mergeCell ref="F10:I22"/>
    <mergeCell ref="J14:L14"/>
    <mergeCell ref="M14:O14"/>
    <mergeCell ref="P14:R14"/>
    <mergeCell ref="J15:L15"/>
    <mergeCell ref="M15:O15"/>
    <mergeCell ref="J12:L12"/>
    <mergeCell ref="M12:O12"/>
    <mergeCell ref="P12:R12"/>
    <mergeCell ref="J13:L13"/>
    <mergeCell ref="M13:O13"/>
    <mergeCell ref="P13:R13"/>
    <mergeCell ref="J10:L10"/>
    <mergeCell ref="M10:O10"/>
    <mergeCell ref="P10:R10"/>
    <mergeCell ref="J11:L11"/>
    <mergeCell ref="M11:O11"/>
    <mergeCell ref="P11:R11"/>
    <mergeCell ref="J19:L19"/>
    <mergeCell ref="M19:O19"/>
  </mergeCells>
  <phoneticPr fontId="1"/>
  <printOptions horizontalCentered="1" verticalCentered="1"/>
  <pageMargins left="0.70866141732283472" right="0.70866141732283472" top="0.74803149606299213" bottom="0.74803149606299213"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8"/>
  <sheetViews>
    <sheetView view="pageBreakPreview" zoomScale="60" zoomScaleNormal="80" workbookViewId="0">
      <pane xSplit="3" ySplit="1" topLeftCell="D2" activePane="bottomRight" state="frozen"/>
      <selection pane="topRight" activeCell="D1" sqref="D1"/>
      <selection pane="bottomLeft" activeCell="A2" sqref="A2"/>
      <selection pane="bottomRight" activeCell="D392" sqref="D392"/>
    </sheetView>
  </sheetViews>
  <sheetFormatPr defaultRowHeight="14.25"/>
  <cols>
    <col min="1" max="1" width="9" style="6" customWidth="1"/>
    <col min="2" max="2" width="21.125" style="7" customWidth="1"/>
    <col min="3" max="3" width="37.125" style="6" customWidth="1"/>
    <col min="4" max="4" width="39.25" style="6" customWidth="1"/>
    <col min="5" max="5" width="39.75" style="6" customWidth="1"/>
    <col min="6" max="6" width="31.875" style="6" customWidth="1"/>
    <col min="7" max="9" width="12.75" style="8" customWidth="1"/>
    <col min="10" max="10" width="12.875" style="6" customWidth="1"/>
    <col min="11" max="11" width="23" style="6" customWidth="1"/>
    <col min="12" max="19" width="9" style="6" customWidth="1"/>
    <col min="20" max="16384" width="9" style="6"/>
  </cols>
  <sheetData>
    <row r="1" spans="1:6" s="123" customFormat="1" ht="21.75" customHeight="1">
      <c r="A1" s="120" t="s">
        <v>316</v>
      </c>
      <c r="B1" s="121" t="s">
        <v>1107</v>
      </c>
      <c r="C1" s="121" t="s">
        <v>317</v>
      </c>
      <c r="D1" s="121" t="s">
        <v>318</v>
      </c>
      <c r="E1" s="121" t="s">
        <v>319</v>
      </c>
      <c r="F1" s="122" t="s">
        <v>1108</v>
      </c>
    </row>
    <row r="2" spans="1:6" s="123" customFormat="1" ht="18.75">
      <c r="A2" s="124" t="s">
        <v>32</v>
      </c>
      <c r="B2" s="125" t="s">
        <v>1109</v>
      </c>
      <c r="C2" s="126" t="s">
        <v>33</v>
      </c>
      <c r="D2" s="127" t="s">
        <v>320</v>
      </c>
      <c r="E2" s="127" t="s">
        <v>321</v>
      </c>
      <c r="F2" s="128">
        <v>60</v>
      </c>
    </row>
    <row r="3" spans="1:6" s="123" customFormat="1" ht="18.75">
      <c r="A3" s="129" t="s">
        <v>38</v>
      </c>
      <c r="B3" s="130" t="s">
        <v>1109</v>
      </c>
      <c r="C3" s="131" t="s">
        <v>39</v>
      </c>
      <c r="D3" s="128" t="s">
        <v>322</v>
      </c>
      <c r="E3" s="128" t="s">
        <v>323</v>
      </c>
      <c r="F3" s="128">
        <v>90</v>
      </c>
    </row>
    <row r="4" spans="1:6" s="123" customFormat="1" ht="18.75">
      <c r="A4" s="129" t="s">
        <v>50</v>
      </c>
      <c r="B4" s="130" t="s">
        <v>1109</v>
      </c>
      <c r="C4" s="131" t="s">
        <v>51</v>
      </c>
      <c r="D4" s="128" t="s">
        <v>326</v>
      </c>
      <c r="E4" s="128" t="s">
        <v>327</v>
      </c>
      <c r="F4" s="128">
        <v>120</v>
      </c>
    </row>
    <row r="5" spans="1:6" s="123" customFormat="1" ht="18.75">
      <c r="A5" s="129" t="s">
        <v>56</v>
      </c>
      <c r="B5" s="130" t="s">
        <v>1109</v>
      </c>
      <c r="C5" s="131" t="s">
        <v>57</v>
      </c>
      <c r="D5" s="128" t="s">
        <v>328</v>
      </c>
      <c r="E5" s="128" t="s">
        <v>329</v>
      </c>
      <c r="F5" s="128">
        <v>120</v>
      </c>
    </row>
    <row r="6" spans="1:6" s="123" customFormat="1" ht="18.75">
      <c r="A6" s="129" t="s">
        <v>64</v>
      </c>
      <c r="B6" s="130" t="s">
        <v>1109</v>
      </c>
      <c r="C6" s="131" t="s">
        <v>65</v>
      </c>
      <c r="D6" s="128" t="s">
        <v>328</v>
      </c>
      <c r="E6" s="128" t="s">
        <v>329</v>
      </c>
      <c r="F6" s="128">
        <v>100</v>
      </c>
    </row>
    <row r="7" spans="1:6" s="123" customFormat="1" ht="18.75">
      <c r="A7" s="129" t="s">
        <v>70</v>
      </c>
      <c r="B7" s="130" t="s">
        <v>1109</v>
      </c>
      <c r="C7" s="131" t="s">
        <v>71</v>
      </c>
      <c r="D7" s="128" t="s">
        <v>320</v>
      </c>
      <c r="E7" s="128" t="s">
        <v>321</v>
      </c>
      <c r="F7" s="128">
        <v>90</v>
      </c>
    </row>
    <row r="8" spans="1:6" s="123" customFormat="1" ht="18.75">
      <c r="A8" s="129" t="s">
        <v>78</v>
      </c>
      <c r="B8" s="130" t="s">
        <v>1109</v>
      </c>
      <c r="C8" s="131" t="s">
        <v>79</v>
      </c>
      <c r="D8" s="128" t="s">
        <v>330</v>
      </c>
      <c r="E8" s="128" t="s">
        <v>331</v>
      </c>
      <c r="F8" s="128">
        <v>110</v>
      </c>
    </row>
    <row r="9" spans="1:6" s="123" customFormat="1" ht="18.75">
      <c r="A9" s="129" t="s">
        <v>86</v>
      </c>
      <c r="B9" s="130" t="s">
        <v>1109</v>
      </c>
      <c r="C9" s="131" t="s">
        <v>87</v>
      </c>
      <c r="D9" s="128" t="s">
        <v>332</v>
      </c>
      <c r="E9" s="128" t="s">
        <v>1110</v>
      </c>
      <c r="F9" s="128">
        <v>80</v>
      </c>
    </row>
    <row r="10" spans="1:6" s="123" customFormat="1" ht="18.75">
      <c r="A10" s="129" t="s">
        <v>92</v>
      </c>
      <c r="B10" s="130" t="s">
        <v>1109</v>
      </c>
      <c r="C10" s="131" t="s">
        <v>93</v>
      </c>
      <c r="D10" s="128" t="s">
        <v>328</v>
      </c>
      <c r="E10" s="128" t="s">
        <v>329</v>
      </c>
      <c r="F10" s="128">
        <v>120</v>
      </c>
    </row>
    <row r="11" spans="1:6" s="123" customFormat="1" ht="18.75">
      <c r="A11" s="129" t="s">
        <v>100</v>
      </c>
      <c r="B11" s="130" t="s">
        <v>1109</v>
      </c>
      <c r="C11" s="131" t="s">
        <v>101</v>
      </c>
      <c r="D11" s="128" t="s">
        <v>1111</v>
      </c>
      <c r="E11" s="128" t="s">
        <v>334</v>
      </c>
      <c r="F11" s="128">
        <v>90</v>
      </c>
    </row>
    <row r="12" spans="1:6" s="123" customFormat="1" ht="18.75">
      <c r="A12" s="129" t="s">
        <v>108</v>
      </c>
      <c r="B12" s="130" t="s">
        <v>1109</v>
      </c>
      <c r="C12" s="131" t="s">
        <v>109</v>
      </c>
      <c r="D12" s="128" t="s">
        <v>335</v>
      </c>
      <c r="E12" s="128" t="s">
        <v>336</v>
      </c>
      <c r="F12" s="128">
        <v>60</v>
      </c>
    </row>
    <row r="13" spans="1:6" s="123" customFormat="1" ht="18.75">
      <c r="A13" s="129" t="s">
        <v>114</v>
      </c>
      <c r="B13" s="130" t="s">
        <v>1109</v>
      </c>
      <c r="C13" s="131" t="s">
        <v>115</v>
      </c>
      <c r="D13" s="128" t="s">
        <v>337</v>
      </c>
      <c r="E13" s="128" t="s">
        <v>338</v>
      </c>
      <c r="F13" s="128">
        <v>60</v>
      </c>
    </row>
    <row r="14" spans="1:6" s="123" customFormat="1" ht="18.75">
      <c r="A14" s="129" t="s">
        <v>122</v>
      </c>
      <c r="B14" s="130" t="s">
        <v>1109</v>
      </c>
      <c r="C14" s="131" t="s">
        <v>123</v>
      </c>
      <c r="D14" s="128" t="s">
        <v>339</v>
      </c>
      <c r="E14" s="128" t="s">
        <v>340</v>
      </c>
      <c r="F14" s="128">
        <v>60</v>
      </c>
    </row>
    <row r="15" spans="1:6" s="123" customFormat="1" ht="18.75">
      <c r="A15" s="129" t="s">
        <v>127</v>
      </c>
      <c r="B15" s="130" t="s">
        <v>1109</v>
      </c>
      <c r="C15" s="131" t="s">
        <v>128</v>
      </c>
      <c r="D15" s="128" t="s">
        <v>341</v>
      </c>
      <c r="E15" s="128" t="s">
        <v>342</v>
      </c>
      <c r="F15" s="128">
        <v>135</v>
      </c>
    </row>
    <row r="16" spans="1:6" s="123" customFormat="1" ht="18.75">
      <c r="A16" s="129" t="s">
        <v>132</v>
      </c>
      <c r="B16" s="130" t="s">
        <v>1109</v>
      </c>
      <c r="C16" s="131" t="s">
        <v>343</v>
      </c>
      <c r="D16" s="128" t="s">
        <v>344</v>
      </c>
      <c r="E16" s="128" t="s">
        <v>345</v>
      </c>
      <c r="F16" s="128">
        <v>30</v>
      </c>
    </row>
    <row r="17" spans="1:6" s="123" customFormat="1" ht="18.75">
      <c r="A17" s="129" t="s">
        <v>138</v>
      </c>
      <c r="B17" s="130" t="s">
        <v>1109</v>
      </c>
      <c r="C17" s="131" t="s">
        <v>346</v>
      </c>
      <c r="D17" s="128" t="s">
        <v>347</v>
      </c>
      <c r="E17" s="128" t="s">
        <v>348</v>
      </c>
      <c r="F17" s="128">
        <v>90</v>
      </c>
    </row>
    <row r="18" spans="1:6" s="123" customFormat="1" ht="18.75">
      <c r="A18" s="129" t="s">
        <v>145</v>
      </c>
      <c r="B18" s="130" t="s">
        <v>1109</v>
      </c>
      <c r="C18" s="131" t="s">
        <v>349</v>
      </c>
      <c r="D18" s="128" t="s">
        <v>350</v>
      </c>
      <c r="E18" s="128" t="s">
        <v>351</v>
      </c>
      <c r="F18" s="128">
        <v>70</v>
      </c>
    </row>
    <row r="19" spans="1:6" s="123" customFormat="1" ht="18.75">
      <c r="A19" s="132" t="s">
        <v>153</v>
      </c>
      <c r="B19" s="130" t="s">
        <v>1109</v>
      </c>
      <c r="C19" s="131" t="s">
        <v>154</v>
      </c>
      <c r="D19" s="128" t="s">
        <v>1112</v>
      </c>
      <c r="E19" s="128" t="s">
        <v>352</v>
      </c>
      <c r="F19" s="128">
        <v>90</v>
      </c>
    </row>
    <row r="20" spans="1:6" s="123" customFormat="1" ht="18.75">
      <c r="A20" s="129" t="s">
        <v>159</v>
      </c>
      <c r="B20" s="130" t="s">
        <v>1109</v>
      </c>
      <c r="C20" s="133" t="s">
        <v>160</v>
      </c>
      <c r="D20" s="134" t="s">
        <v>1113</v>
      </c>
      <c r="E20" s="134" t="s">
        <v>353</v>
      </c>
      <c r="F20" s="128">
        <v>60</v>
      </c>
    </row>
    <row r="21" spans="1:6" s="123" customFormat="1" ht="18.75">
      <c r="A21" s="129" t="s">
        <v>166</v>
      </c>
      <c r="B21" s="130" t="s">
        <v>1109</v>
      </c>
      <c r="C21" s="131" t="s">
        <v>167</v>
      </c>
      <c r="D21" s="128" t="s">
        <v>354</v>
      </c>
      <c r="E21" s="128" t="s">
        <v>355</v>
      </c>
      <c r="F21" s="128">
        <v>46</v>
      </c>
    </row>
    <row r="22" spans="1:6" s="123" customFormat="1" ht="18.75">
      <c r="A22" s="129" t="s">
        <v>172</v>
      </c>
      <c r="B22" s="130" t="s">
        <v>1109</v>
      </c>
      <c r="C22" s="131" t="s">
        <v>173</v>
      </c>
      <c r="D22" s="128" t="s">
        <v>356</v>
      </c>
      <c r="E22" s="128" t="s">
        <v>1114</v>
      </c>
      <c r="F22" s="128">
        <v>38</v>
      </c>
    </row>
    <row r="23" spans="1:6" s="123" customFormat="1" ht="18.75">
      <c r="A23" s="129" t="s">
        <v>180</v>
      </c>
      <c r="B23" s="130" t="s">
        <v>1109</v>
      </c>
      <c r="C23" s="131" t="s">
        <v>181</v>
      </c>
      <c r="D23" s="128" t="s">
        <v>357</v>
      </c>
      <c r="E23" s="128" t="s">
        <v>358</v>
      </c>
      <c r="F23" s="128">
        <v>50</v>
      </c>
    </row>
    <row r="24" spans="1:6" s="123" customFormat="1" ht="18.75">
      <c r="A24" s="129" t="s">
        <v>186</v>
      </c>
      <c r="B24" s="130" t="s">
        <v>1109</v>
      </c>
      <c r="C24" s="131" t="s">
        <v>187</v>
      </c>
      <c r="D24" s="128" t="s">
        <v>1115</v>
      </c>
      <c r="E24" s="128" t="s">
        <v>359</v>
      </c>
      <c r="F24" s="128">
        <v>90</v>
      </c>
    </row>
    <row r="25" spans="1:6" s="123" customFormat="1" ht="18.75">
      <c r="A25" s="129" t="s">
        <v>192</v>
      </c>
      <c r="B25" s="130" t="s">
        <v>1109</v>
      </c>
      <c r="C25" s="131" t="s">
        <v>1116</v>
      </c>
      <c r="D25" s="128" t="s">
        <v>402</v>
      </c>
      <c r="E25" s="128" t="s">
        <v>355</v>
      </c>
      <c r="F25" s="128">
        <v>59</v>
      </c>
    </row>
    <row r="26" spans="1:6" s="123" customFormat="1" ht="18.75">
      <c r="A26" s="129" t="s">
        <v>200</v>
      </c>
      <c r="B26" s="130" t="s">
        <v>1109</v>
      </c>
      <c r="C26" s="131" t="s">
        <v>201</v>
      </c>
      <c r="D26" s="128" t="s">
        <v>360</v>
      </c>
      <c r="E26" s="128" t="s">
        <v>361</v>
      </c>
      <c r="F26" s="128">
        <v>110</v>
      </c>
    </row>
    <row r="27" spans="1:6" s="123" customFormat="1" ht="18.75">
      <c r="A27" s="129" t="s">
        <v>208</v>
      </c>
      <c r="B27" s="130" t="s">
        <v>1109</v>
      </c>
      <c r="C27" s="131" t="s">
        <v>209</v>
      </c>
      <c r="D27" s="128" t="s">
        <v>362</v>
      </c>
      <c r="E27" s="128" t="s">
        <v>363</v>
      </c>
      <c r="F27" s="128">
        <v>60</v>
      </c>
    </row>
    <row r="28" spans="1:6" s="123" customFormat="1" ht="18.75">
      <c r="A28" s="129" t="s">
        <v>215</v>
      </c>
      <c r="B28" s="130" t="s">
        <v>1109</v>
      </c>
      <c r="C28" s="131" t="s">
        <v>216</v>
      </c>
      <c r="D28" s="128" t="s">
        <v>364</v>
      </c>
      <c r="E28" s="128" t="s">
        <v>365</v>
      </c>
      <c r="F28" s="128">
        <v>100</v>
      </c>
    </row>
    <row r="29" spans="1:6" s="123" customFormat="1" ht="18.75">
      <c r="A29" s="129" t="s">
        <v>221</v>
      </c>
      <c r="B29" s="130" t="s">
        <v>1109</v>
      </c>
      <c r="C29" s="131" t="s">
        <v>366</v>
      </c>
      <c r="D29" s="128" t="s">
        <v>367</v>
      </c>
      <c r="E29" s="128" t="s">
        <v>1117</v>
      </c>
      <c r="F29" s="128">
        <v>78</v>
      </c>
    </row>
    <row r="30" spans="1:6" s="123" customFormat="1" ht="18.75">
      <c r="A30" s="129" t="s">
        <v>228</v>
      </c>
      <c r="B30" s="130" t="s">
        <v>1109</v>
      </c>
      <c r="C30" s="131" t="s">
        <v>1118</v>
      </c>
      <c r="D30" s="128" t="s">
        <v>368</v>
      </c>
      <c r="E30" s="128" t="s">
        <v>327</v>
      </c>
      <c r="F30" s="128">
        <v>70</v>
      </c>
    </row>
    <row r="31" spans="1:6" s="123" customFormat="1" ht="18.75">
      <c r="A31" s="132" t="s">
        <v>34</v>
      </c>
      <c r="B31" s="130" t="s">
        <v>1109</v>
      </c>
      <c r="C31" s="131" t="s">
        <v>35</v>
      </c>
      <c r="D31" s="128" t="s">
        <v>369</v>
      </c>
      <c r="E31" s="128" t="s">
        <v>370</v>
      </c>
      <c r="F31" s="128">
        <v>90</v>
      </c>
    </row>
    <row r="32" spans="1:6" s="123" customFormat="1" ht="18.75">
      <c r="A32" s="132" t="s">
        <v>40</v>
      </c>
      <c r="B32" s="130" t="s">
        <v>1109</v>
      </c>
      <c r="C32" s="133" t="s">
        <v>41</v>
      </c>
      <c r="D32" s="134" t="s">
        <v>371</v>
      </c>
      <c r="E32" s="134" t="s">
        <v>372</v>
      </c>
      <c r="F32" s="128">
        <v>120</v>
      </c>
    </row>
    <row r="33" spans="1:6" s="123" customFormat="1" ht="18.75">
      <c r="A33" s="132" t="s">
        <v>44</v>
      </c>
      <c r="B33" s="130" t="s">
        <v>1109</v>
      </c>
      <c r="C33" s="133" t="s">
        <v>45</v>
      </c>
      <c r="D33" s="134" t="s">
        <v>326</v>
      </c>
      <c r="E33" s="134" t="s">
        <v>327</v>
      </c>
      <c r="F33" s="128">
        <v>60</v>
      </c>
    </row>
    <row r="34" spans="1:6" s="123" customFormat="1" ht="18.75">
      <c r="A34" s="132" t="s">
        <v>52</v>
      </c>
      <c r="B34" s="130" t="s">
        <v>1109</v>
      </c>
      <c r="C34" s="133" t="s">
        <v>53</v>
      </c>
      <c r="D34" s="134" t="s">
        <v>373</v>
      </c>
      <c r="E34" s="134" t="s">
        <v>1119</v>
      </c>
      <c r="F34" s="128">
        <v>90</v>
      </c>
    </row>
    <row r="35" spans="1:6" s="123" customFormat="1" ht="18.75">
      <c r="A35" s="132" t="s">
        <v>58</v>
      </c>
      <c r="B35" s="130" t="s">
        <v>1109</v>
      </c>
      <c r="C35" s="133" t="s">
        <v>59</v>
      </c>
      <c r="D35" s="134" t="s">
        <v>375</v>
      </c>
      <c r="E35" s="134" t="s">
        <v>376</v>
      </c>
      <c r="F35" s="128">
        <v>130</v>
      </c>
    </row>
    <row r="36" spans="1:6" s="123" customFormat="1" ht="18.75">
      <c r="A36" s="132" t="s">
        <v>66</v>
      </c>
      <c r="B36" s="130" t="s">
        <v>1109</v>
      </c>
      <c r="C36" s="133" t="s">
        <v>67</v>
      </c>
      <c r="D36" s="134" t="s">
        <v>377</v>
      </c>
      <c r="E36" s="134" t="s">
        <v>378</v>
      </c>
      <c r="F36" s="128">
        <v>40</v>
      </c>
    </row>
    <row r="37" spans="1:6" s="123" customFormat="1" ht="18.75">
      <c r="A37" s="132" t="s">
        <v>72</v>
      </c>
      <c r="B37" s="130" t="s">
        <v>1109</v>
      </c>
      <c r="C37" s="133" t="s">
        <v>73</v>
      </c>
      <c r="D37" s="134" t="s">
        <v>373</v>
      </c>
      <c r="E37" s="134" t="s">
        <v>1119</v>
      </c>
      <c r="F37" s="128">
        <v>120</v>
      </c>
    </row>
    <row r="38" spans="1:6" s="123" customFormat="1" ht="18.75">
      <c r="A38" s="132" t="s">
        <v>80</v>
      </c>
      <c r="B38" s="130" t="s">
        <v>1109</v>
      </c>
      <c r="C38" s="133" t="s">
        <v>81</v>
      </c>
      <c r="D38" s="134" t="s">
        <v>371</v>
      </c>
      <c r="E38" s="134" t="s">
        <v>372</v>
      </c>
      <c r="F38" s="128">
        <v>60</v>
      </c>
    </row>
    <row r="39" spans="1:6" s="123" customFormat="1" ht="18.75">
      <c r="A39" s="129" t="s">
        <v>88</v>
      </c>
      <c r="B39" s="130" t="s">
        <v>1109</v>
      </c>
      <c r="C39" s="131" t="s">
        <v>89</v>
      </c>
      <c r="D39" s="128" t="s">
        <v>379</v>
      </c>
      <c r="E39" s="128" t="s">
        <v>380</v>
      </c>
      <c r="F39" s="128">
        <v>120</v>
      </c>
    </row>
    <row r="40" spans="1:6" s="123" customFormat="1" ht="18.75">
      <c r="A40" s="129" t="s">
        <v>94</v>
      </c>
      <c r="B40" s="130" t="s">
        <v>1109</v>
      </c>
      <c r="C40" s="131" t="s">
        <v>95</v>
      </c>
      <c r="D40" s="128" t="s">
        <v>381</v>
      </c>
      <c r="E40" s="128" t="s">
        <v>382</v>
      </c>
      <c r="F40" s="128">
        <v>60</v>
      </c>
    </row>
    <row r="41" spans="1:6" s="123" customFormat="1" ht="18.75">
      <c r="A41" s="129" t="s">
        <v>102</v>
      </c>
      <c r="B41" s="130" t="s">
        <v>1109</v>
      </c>
      <c r="C41" s="131" t="s">
        <v>103</v>
      </c>
      <c r="D41" s="128" t="s">
        <v>383</v>
      </c>
      <c r="E41" s="128" t="s">
        <v>384</v>
      </c>
      <c r="F41" s="128">
        <v>90</v>
      </c>
    </row>
    <row r="42" spans="1:6" s="123" customFormat="1" ht="18.75">
      <c r="A42" s="129" t="s">
        <v>116</v>
      </c>
      <c r="B42" s="130" t="s">
        <v>1109</v>
      </c>
      <c r="C42" s="131" t="s">
        <v>117</v>
      </c>
      <c r="D42" s="128" t="s">
        <v>385</v>
      </c>
      <c r="E42" s="128" t="s">
        <v>386</v>
      </c>
      <c r="F42" s="128">
        <v>60</v>
      </c>
    </row>
    <row r="43" spans="1:6" s="123" customFormat="1" ht="18.75">
      <c r="A43" s="129" t="s">
        <v>134</v>
      </c>
      <c r="B43" s="130" t="s">
        <v>1109</v>
      </c>
      <c r="C43" s="131" t="s">
        <v>135</v>
      </c>
      <c r="D43" s="128" t="s">
        <v>1120</v>
      </c>
      <c r="E43" s="128" t="s">
        <v>389</v>
      </c>
      <c r="F43" s="128">
        <v>90</v>
      </c>
    </row>
    <row r="44" spans="1:6" s="123" customFormat="1" ht="18.75">
      <c r="A44" s="129" t="s">
        <v>140</v>
      </c>
      <c r="B44" s="130" t="s">
        <v>1109</v>
      </c>
      <c r="C44" s="131" t="s">
        <v>141</v>
      </c>
      <c r="D44" s="128" t="s">
        <v>390</v>
      </c>
      <c r="E44" s="128" t="s">
        <v>391</v>
      </c>
      <c r="F44" s="128">
        <v>120</v>
      </c>
    </row>
    <row r="45" spans="1:6" s="123" customFormat="1" ht="18.75">
      <c r="A45" s="129" t="s">
        <v>147</v>
      </c>
      <c r="B45" s="130" t="s">
        <v>1109</v>
      </c>
      <c r="C45" s="131" t="s">
        <v>148</v>
      </c>
      <c r="D45" s="128" t="s">
        <v>669</v>
      </c>
      <c r="E45" s="128" t="s">
        <v>1121</v>
      </c>
      <c r="F45" s="128">
        <v>90</v>
      </c>
    </row>
    <row r="46" spans="1:6" s="123" customFormat="1" ht="18.75">
      <c r="A46" s="129" t="s">
        <v>155</v>
      </c>
      <c r="B46" s="130" t="s">
        <v>1109</v>
      </c>
      <c r="C46" s="131" t="s">
        <v>156</v>
      </c>
      <c r="D46" s="128" t="s">
        <v>344</v>
      </c>
      <c r="E46" s="128" t="s">
        <v>345</v>
      </c>
      <c r="F46" s="128">
        <v>110</v>
      </c>
    </row>
    <row r="47" spans="1:6" s="123" customFormat="1" ht="18.75">
      <c r="A47" s="129" t="s">
        <v>161</v>
      </c>
      <c r="B47" s="130" t="s">
        <v>1109</v>
      </c>
      <c r="C47" s="131" t="s">
        <v>162</v>
      </c>
      <c r="D47" s="128" t="s">
        <v>1120</v>
      </c>
      <c r="E47" s="128" t="s">
        <v>389</v>
      </c>
      <c r="F47" s="128">
        <v>100</v>
      </c>
    </row>
    <row r="48" spans="1:6" s="123" customFormat="1" ht="18.75">
      <c r="A48" s="129" t="s">
        <v>168</v>
      </c>
      <c r="B48" s="130" t="s">
        <v>1109</v>
      </c>
      <c r="C48" s="131" t="s">
        <v>169</v>
      </c>
      <c r="D48" s="128" t="s">
        <v>1120</v>
      </c>
      <c r="E48" s="128" t="s">
        <v>389</v>
      </c>
      <c r="F48" s="128">
        <v>80</v>
      </c>
    </row>
    <row r="49" spans="1:6" s="123" customFormat="1" ht="18.75">
      <c r="A49" s="129" t="s">
        <v>174</v>
      </c>
      <c r="B49" s="130" t="s">
        <v>1109</v>
      </c>
      <c r="C49" s="131" t="s">
        <v>175</v>
      </c>
      <c r="D49" s="128" t="s">
        <v>1122</v>
      </c>
      <c r="E49" s="128" t="s">
        <v>1123</v>
      </c>
      <c r="F49" s="128">
        <v>90</v>
      </c>
    </row>
    <row r="50" spans="1:6" s="123" customFormat="1" ht="18.75">
      <c r="A50" s="129" t="s">
        <v>182</v>
      </c>
      <c r="B50" s="130" t="s">
        <v>1109</v>
      </c>
      <c r="C50" s="131" t="s">
        <v>392</v>
      </c>
      <c r="D50" s="128" t="s">
        <v>393</v>
      </c>
      <c r="E50" s="128" t="s">
        <v>394</v>
      </c>
      <c r="F50" s="128">
        <v>60</v>
      </c>
    </row>
    <row r="51" spans="1:6" s="123" customFormat="1" ht="18.75">
      <c r="A51" s="129" t="s">
        <v>188</v>
      </c>
      <c r="B51" s="130" t="s">
        <v>1109</v>
      </c>
      <c r="C51" s="131" t="s">
        <v>395</v>
      </c>
      <c r="D51" s="128" t="s">
        <v>324</v>
      </c>
      <c r="E51" s="128" t="s">
        <v>325</v>
      </c>
      <c r="F51" s="128">
        <v>90</v>
      </c>
    </row>
    <row r="52" spans="1:6" s="123" customFormat="1" ht="18.75">
      <c r="A52" s="129" t="s">
        <v>194</v>
      </c>
      <c r="B52" s="130" t="s">
        <v>1109</v>
      </c>
      <c r="C52" s="131" t="s">
        <v>396</v>
      </c>
      <c r="D52" s="128" t="s">
        <v>1120</v>
      </c>
      <c r="E52" s="128" t="s">
        <v>389</v>
      </c>
      <c r="F52" s="128">
        <v>80</v>
      </c>
    </row>
    <row r="53" spans="1:6" s="123" customFormat="1" ht="18.75">
      <c r="A53" s="129" t="s">
        <v>202</v>
      </c>
      <c r="B53" s="130" t="s">
        <v>1109</v>
      </c>
      <c r="C53" s="131" t="s">
        <v>203</v>
      </c>
      <c r="D53" s="128" t="s">
        <v>375</v>
      </c>
      <c r="E53" s="128" t="s">
        <v>376</v>
      </c>
      <c r="F53" s="128">
        <v>70</v>
      </c>
    </row>
    <row r="54" spans="1:6" s="123" customFormat="1" ht="18.75">
      <c r="A54" s="129" t="s">
        <v>210</v>
      </c>
      <c r="B54" s="130" t="s">
        <v>1109</v>
      </c>
      <c r="C54" s="131" t="s">
        <v>211</v>
      </c>
      <c r="D54" s="128" t="s">
        <v>397</v>
      </c>
      <c r="E54" s="128" t="s">
        <v>398</v>
      </c>
      <c r="F54" s="128">
        <v>90</v>
      </c>
    </row>
    <row r="55" spans="1:6" s="123" customFormat="1" ht="18.75">
      <c r="A55" s="132" t="s">
        <v>217</v>
      </c>
      <c r="B55" s="130" t="s">
        <v>1109</v>
      </c>
      <c r="C55" s="131" t="s">
        <v>218</v>
      </c>
      <c r="D55" s="128" t="s">
        <v>1122</v>
      </c>
      <c r="E55" s="128" t="s">
        <v>1123</v>
      </c>
      <c r="F55" s="128">
        <v>90</v>
      </c>
    </row>
    <row r="56" spans="1:6" s="123" customFormat="1" ht="18.75">
      <c r="A56" s="132" t="s">
        <v>223</v>
      </c>
      <c r="B56" s="130" t="s">
        <v>1109</v>
      </c>
      <c r="C56" s="131" t="s">
        <v>1124</v>
      </c>
      <c r="D56" s="128" t="s">
        <v>1125</v>
      </c>
      <c r="E56" s="128" t="s">
        <v>1126</v>
      </c>
      <c r="F56" s="128">
        <v>60</v>
      </c>
    </row>
    <row r="57" spans="1:6" s="123" customFormat="1" ht="18.75">
      <c r="A57" s="129" t="s">
        <v>230</v>
      </c>
      <c r="B57" s="130" t="s">
        <v>1109</v>
      </c>
      <c r="C57" s="133" t="s">
        <v>1127</v>
      </c>
      <c r="D57" s="134" t="s">
        <v>399</v>
      </c>
      <c r="E57" s="134" t="s">
        <v>400</v>
      </c>
      <c r="F57" s="128">
        <v>50</v>
      </c>
    </row>
    <row r="58" spans="1:6" s="123" customFormat="1" ht="18.75">
      <c r="A58" s="129" t="s">
        <v>234</v>
      </c>
      <c r="B58" s="130" t="s">
        <v>1109</v>
      </c>
      <c r="C58" s="131" t="s">
        <v>401</v>
      </c>
      <c r="D58" s="128" t="s">
        <v>402</v>
      </c>
      <c r="E58" s="128" t="s">
        <v>355</v>
      </c>
      <c r="F58" s="128">
        <v>60</v>
      </c>
    </row>
    <row r="59" spans="1:6" s="123" customFormat="1" ht="18.75">
      <c r="A59" s="129" t="s">
        <v>242</v>
      </c>
      <c r="B59" s="130" t="s">
        <v>1109</v>
      </c>
      <c r="C59" s="131" t="s">
        <v>403</v>
      </c>
      <c r="D59" s="128" t="s">
        <v>404</v>
      </c>
      <c r="E59" s="128" t="s">
        <v>670</v>
      </c>
      <c r="F59" s="128">
        <v>48</v>
      </c>
    </row>
    <row r="60" spans="1:6" s="123" customFormat="1" ht="18.75">
      <c r="A60" s="129" t="s">
        <v>246</v>
      </c>
      <c r="B60" s="130" t="s">
        <v>1109</v>
      </c>
      <c r="C60" s="131" t="s">
        <v>1128</v>
      </c>
      <c r="D60" s="128" t="s">
        <v>1129</v>
      </c>
      <c r="E60" s="128" t="s">
        <v>671</v>
      </c>
      <c r="F60" s="128">
        <v>90</v>
      </c>
    </row>
    <row r="61" spans="1:6" s="123" customFormat="1" ht="18.75">
      <c r="A61" s="129" t="s">
        <v>254</v>
      </c>
      <c r="B61" s="130" t="s">
        <v>1109</v>
      </c>
      <c r="C61" s="131" t="s">
        <v>255</v>
      </c>
      <c r="D61" s="128" t="s">
        <v>1130</v>
      </c>
      <c r="E61" s="128" t="s">
        <v>1131</v>
      </c>
      <c r="F61" s="128">
        <v>120</v>
      </c>
    </row>
    <row r="62" spans="1:6" s="123" customFormat="1" ht="18.75">
      <c r="A62" s="129" t="s">
        <v>262</v>
      </c>
      <c r="B62" s="130" t="s">
        <v>1109</v>
      </c>
      <c r="C62" s="131" t="s">
        <v>405</v>
      </c>
      <c r="D62" s="128" t="s">
        <v>1132</v>
      </c>
      <c r="E62" s="128" t="s">
        <v>1133</v>
      </c>
      <c r="F62" s="128">
        <v>42</v>
      </c>
    </row>
    <row r="63" spans="1:6" s="123" customFormat="1" ht="18.75">
      <c r="A63" s="129" t="s">
        <v>674</v>
      </c>
      <c r="B63" s="130" t="s">
        <v>1109</v>
      </c>
      <c r="C63" s="131" t="s">
        <v>1134</v>
      </c>
      <c r="D63" s="128" t="s">
        <v>373</v>
      </c>
      <c r="E63" s="128" t="s">
        <v>374</v>
      </c>
      <c r="F63" s="128">
        <v>90</v>
      </c>
    </row>
    <row r="64" spans="1:6" s="123" customFormat="1" ht="18.75">
      <c r="A64" s="129" t="s">
        <v>1135</v>
      </c>
      <c r="B64" s="130" t="s">
        <v>1109</v>
      </c>
      <c r="C64" s="131" t="s">
        <v>1136</v>
      </c>
      <c r="D64" s="128" t="s">
        <v>1137</v>
      </c>
      <c r="E64" s="128" t="s">
        <v>1138</v>
      </c>
      <c r="F64" s="128">
        <v>100</v>
      </c>
    </row>
    <row r="65" spans="1:6" s="123" customFormat="1" ht="18.75">
      <c r="A65" s="129" t="s">
        <v>1139</v>
      </c>
      <c r="B65" s="130" t="s">
        <v>1140</v>
      </c>
      <c r="C65" s="131" t="s">
        <v>1141</v>
      </c>
      <c r="D65" s="128" t="s">
        <v>1142</v>
      </c>
      <c r="E65" s="128" t="s">
        <v>1143</v>
      </c>
      <c r="F65" s="128">
        <v>60</v>
      </c>
    </row>
    <row r="66" spans="1:6" s="123" customFormat="1" ht="18.75">
      <c r="A66" s="129" t="s">
        <v>277</v>
      </c>
      <c r="B66" s="130" t="s">
        <v>1109</v>
      </c>
      <c r="C66" s="131" t="s">
        <v>278</v>
      </c>
      <c r="D66" s="128" t="s">
        <v>406</v>
      </c>
      <c r="E66" s="128" t="s">
        <v>407</v>
      </c>
      <c r="F66" s="128">
        <v>90</v>
      </c>
    </row>
    <row r="67" spans="1:6" s="123" customFormat="1" ht="18.75">
      <c r="A67" s="129" t="s">
        <v>285</v>
      </c>
      <c r="B67" s="130" t="s">
        <v>1109</v>
      </c>
      <c r="C67" s="131" t="s">
        <v>286</v>
      </c>
      <c r="D67" s="128" t="s">
        <v>320</v>
      </c>
      <c r="E67" s="128" t="s">
        <v>321</v>
      </c>
      <c r="F67" s="128">
        <v>60</v>
      </c>
    </row>
    <row r="68" spans="1:6" s="123" customFormat="1" ht="18.75">
      <c r="A68" s="132" t="s">
        <v>293</v>
      </c>
      <c r="B68" s="130" t="s">
        <v>1109</v>
      </c>
      <c r="C68" s="131" t="s">
        <v>294</v>
      </c>
      <c r="D68" s="128" t="s">
        <v>379</v>
      </c>
      <c r="E68" s="128" t="s">
        <v>380</v>
      </c>
      <c r="F68" s="128">
        <v>120</v>
      </c>
    </row>
    <row r="69" spans="1:6" s="123" customFormat="1" ht="18.75">
      <c r="A69" s="132" t="s">
        <v>28</v>
      </c>
      <c r="B69" s="130" t="s">
        <v>1109</v>
      </c>
      <c r="C69" s="133" t="s">
        <v>29</v>
      </c>
      <c r="D69" s="134" t="s">
        <v>330</v>
      </c>
      <c r="E69" s="134" t="s">
        <v>331</v>
      </c>
      <c r="F69" s="128">
        <v>110</v>
      </c>
    </row>
    <row r="70" spans="1:6" s="123" customFormat="1" ht="18.75">
      <c r="A70" s="132" t="s">
        <v>42</v>
      </c>
      <c r="B70" s="130" t="s">
        <v>1109</v>
      </c>
      <c r="C70" s="133" t="s">
        <v>43</v>
      </c>
      <c r="D70" s="134" t="s">
        <v>408</v>
      </c>
      <c r="E70" s="134" t="s">
        <v>409</v>
      </c>
      <c r="F70" s="128">
        <v>120</v>
      </c>
    </row>
    <row r="71" spans="1:6" s="123" customFormat="1" ht="18.75">
      <c r="A71" s="132" t="s">
        <v>46</v>
      </c>
      <c r="B71" s="130" t="s">
        <v>1109</v>
      </c>
      <c r="C71" s="133" t="s">
        <v>47</v>
      </c>
      <c r="D71" s="134" t="s">
        <v>408</v>
      </c>
      <c r="E71" s="134" t="s">
        <v>409</v>
      </c>
      <c r="F71" s="128">
        <v>120</v>
      </c>
    </row>
    <row r="72" spans="1:6" s="123" customFormat="1" ht="18.75">
      <c r="A72" s="132" t="s">
        <v>54</v>
      </c>
      <c r="B72" s="130" t="s">
        <v>1109</v>
      </c>
      <c r="C72" s="133" t="s">
        <v>55</v>
      </c>
      <c r="D72" s="134" t="s">
        <v>408</v>
      </c>
      <c r="E72" s="134" t="s">
        <v>409</v>
      </c>
      <c r="F72" s="128">
        <v>120</v>
      </c>
    </row>
    <row r="73" spans="1:6" s="123" customFormat="1" ht="18.75">
      <c r="A73" s="132" t="s">
        <v>60</v>
      </c>
      <c r="B73" s="130" t="s">
        <v>1109</v>
      </c>
      <c r="C73" s="133" t="s">
        <v>61</v>
      </c>
      <c r="D73" s="134" t="s">
        <v>344</v>
      </c>
      <c r="E73" s="134" t="s">
        <v>345</v>
      </c>
      <c r="F73" s="128">
        <v>90</v>
      </c>
    </row>
    <row r="74" spans="1:6" s="123" customFormat="1" ht="18.75">
      <c r="A74" s="132" t="s">
        <v>74</v>
      </c>
      <c r="B74" s="130" t="s">
        <v>1109</v>
      </c>
      <c r="C74" s="133" t="s">
        <v>75</v>
      </c>
      <c r="D74" s="134" t="s">
        <v>410</v>
      </c>
      <c r="E74" s="134" t="s">
        <v>411</v>
      </c>
      <c r="F74" s="128">
        <v>80</v>
      </c>
    </row>
    <row r="75" spans="1:6" s="123" customFormat="1" ht="18.75">
      <c r="A75" s="132" t="s">
        <v>82</v>
      </c>
      <c r="B75" s="130" t="s">
        <v>1109</v>
      </c>
      <c r="C75" s="133" t="s">
        <v>83</v>
      </c>
      <c r="D75" s="134" t="s">
        <v>412</v>
      </c>
      <c r="E75" s="134" t="s">
        <v>342</v>
      </c>
      <c r="F75" s="128">
        <v>150</v>
      </c>
    </row>
    <row r="76" spans="1:6" s="123" customFormat="1" ht="18.75">
      <c r="A76" s="129" t="s">
        <v>96</v>
      </c>
      <c r="B76" s="130" t="s">
        <v>1109</v>
      </c>
      <c r="C76" s="131" t="s">
        <v>97</v>
      </c>
      <c r="D76" s="128" t="s">
        <v>412</v>
      </c>
      <c r="E76" s="128" t="s">
        <v>342</v>
      </c>
      <c r="F76" s="128">
        <v>120</v>
      </c>
    </row>
    <row r="77" spans="1:6" s="123" customFormat="1" ht="18.75">
      <c r="A77" s="129" t="s">
        <v>104</v>
      </c>
      <c r="B77" s="130" t="s">
        <v>1109</v>
      </c>
      <c r="C77" s="131" t="s">
        <v>105</v>
      </c>
      <c r="D77" s="128" t="s">
        <v>413</v>
      </c>
      <c r="E77" s="128" t="s">
        <v>414</v>
      </c>
      <c r="F77" s="128">
        <v>60</v>
      </c>
    </row>
    <row r="78" spans="1:6" s="123" customFormat="1" ht="18.75">
      <c r="A78" s="129" t="s">
        <v>110</v>
      </c>
      <c r="B78" s="130" t="s">
        <v>1109</v>
      </c>
      <c r="C78" s="131" t="s">
        <v>111</v>
      </c>
      <c r="D78" s="128" t="s">
        <v>390</v>
      </c>
      <c r="E78" s="128" t="s">
        <v>391</v>
      </c>
      <c r="F78" s="128">
        <v>120</v>
      </c>
    </row>
    <row r="79" spans="1:6" s="123" customFormat="1" ht="18.75">
      <c r="A79" s="129" t="s">
        <v>118</v>
      </c>
      <c r="B79" s="130" t="s">
        <v>1109</v>
      </c>
      <c r="C79" s="131" t="s">
        <v>119</v>
      </c>
      <c r="D79" s="128" t="s">
        <v>1120</v>
      </c>
      <c r="E79" s="128" t="s">
        <v>389</v>
      </c>
      <c r="F79" s="128">
        <v>60</v>
      </c>
    </row>
    <row r="80" spans="1:6" s="123" customFormat="1" ht="18.75">
      <c r="A80" s="129" t="s">
        <v>124</v>
      </c>
      <c r="B80" s="130" t="s">
        <v>1109</v>
      </c>
      <c r="C80" s="131" t="s">
        <v>125</v>
      </c>
      <c r="D80" s="128" t="s">
        <v>415</v>
      </c>
      <c r="E80" s="128" t="s">
        <v>416</v>
      </c>
      <c r="F80" s="128">
        <v>90</v>
      </c>
    </row>
    <row r="81" spans="1:6" s="123" customFormat="1" ht="18.75">
      <c r="A81" s="129" t="s">
        <v>129</v>
      </c>
      <c r="B81" s="130" t="s">
        <v>1109</v>
      </c>
      <c r="C81" s="131" t="s">
        <v>1144</v>
      </c>
      <c r="D81" s="128" t="s">
        <v>439</v>
      </c>
      <c r="E81" s="128" t="s">
        <v>440</v>
      </c>
      <c r="F81" s="128">
        <v>70</v>
      </c>
    </row>
    <row r="82" spans="1:6" s="123" customFormat="1" ht="18.75">
      <c r="A82" s="129" t="s">
        <v>136</v>
      </c>
      <c r="B82" s="130" t="s">
        <v>1109</v>
      </c>
      <c r="C82" s="131" t="s">
        <v>137</v>
      </c>
      <c r="D82" s="128" t="s">
        <v>417</v>
      </c>
      <c r="E82" s="128" t="s">
        <v>418</v>
      </c>
      <c r="F82" s="128">
        <v>60</v>
      </c>
    </row>
    <row r="83" spans="1:6" s="123" customFormat="1" ht="18.75">
      <c r="A83" s="129" t="s">
        <v>142</v>
      </c>
      <c r="B83" s="130" t="s">
        <v>1109</v>
      </c>
      <c r="C83" s="131" t="s">
        <v>419</v>
      </c>
      <c r="D83" s="128" t="s">
        <v>420</v>
      </c>
      <c r="E83" s="128" t="s">
        <v>421</v>
      </c>
      <c r="F83" s="128">
        <v>70</v>
      </c>
    </row>
    <row r="84" spans="1:6" s="123" customFormat="1" ht="18.75">
      <c r="A84" s="129" t="s">
        <v>149</v>
      </c>
      <c r="B84" s="130" t="s">
        <v>1109</v>
      </c>
      <c r="C84" s="131" t="s">
        <v>422</v>
      </c>
      <c r="D84" s="128" t="s">
        <v>347</v>
      </c>
      <c r="E84" s="128" t="s">
        <v>348</v>
      </c>
      <c r="F84" s="134">
        <v>108</v>
      </c>
    </row>
    <row r="85" spans="1:6" s="123" customFormat="1" ht="18.75">
      <c r="A85" s="129" t="s">
        <v>157</v>
      </c>
      <c r="B85" s="130" t="s">
        <v>1109</v>
      </c>
      <c r="C85" s="131" t="s">
        <v>423</v>
      </c>
      <c r="D85" s="128" t="s">
        <v>424</v>
      </c>
      <c r="E85" s="128" t="s">
        <v>425</v>
      </c>
      <c r="F85" s="128">
        <v>80</v>
      </c>
    </row>
    <row r="86" spans="1:6" s="123" customFormat="1" ht="18.75">
      <c r="A86" s="129" t="s">
        <v>163</v>
      </c>
      <c r="B86" s="130" t="s">
        <v>1109</v>
      </c>
      <c r="C86" s="131" t="s">
        <v>1145</v>
      </c>
      <c r="D86" s="128" t="s">
        <v>379</v>
      </c>
      <c r="E86" s="128" t="s">
        <v>380</v>
      </c>
      <c r="F86" s="128">
        <v>90</v>
      </c>
    </row>
    <row r="87" spans="1:6" s="123" customFormat="1" ht="18.75">
      <c r="A87" s="129" t="s">
        <v>170</v>
      </c>
      <c r="B87" s="130" t="s">
        <v>1109</v>
      </c>
      <c r="C87" s="131" t="s">
        <v>171</v>
      </c>
      <c r="D87" s="128" t="s">
        <v>426</v>
      </c>
      <c r="E87" s="128" t="s">
        <v>427</v>
      </c>
      <c r="F87" s="128">
        <v>60</v>
      </c>
    </row>
    <row r="88" spans="1:6" s="123" customFormat="1" ht="18.75">
      <c r="A88" s="129" t="s">
        <v>176</v>
      </c>
      <c r="B88" s="130" t="s">
        <v>1109</v>
      </c>
      <c r="C88" s="131" t="s">
        <v>177</v>
      </c>
      <c r="D88" s="128" t="s">
        <v>428</v>
      </c>
      <c r="E88" s="128" t="s">
        <v>429</v>
      </c>
      <c r="F88" s="128">
        <v>60</v>
      </c>
    </row>
    <row r="89" spans="1:6" s="123" customFormat="1" ht="18.75">
      <c r="A89" s="129" t="s">
        <v>196</v>
      </c>
      <c r="B89" s="130" t="s">
        <v>1109</v>
      </c>
      <c r="C89" s="131" t="s">
        <v>197</v>
      </c>
      <c r="D89" s="128" t="s">
        <v>430</v>
      </c>
      <c r="E89" s="128" t="s">
        <v>431</v>
      </c>
      <c r="F89" s="128">
        <v>50</v>
      </c>
    </row>
    <row r="90" spans="1:6" s="123" customFormat="1" ht="18.75">
      <c r="A90" s="129" t="s">
        <v>204</v>
      </c>
      <c r="B90" s="130" t="s">
        <v>1109</v>
      </c>
      <c r="C90" s="131" t="s">
        <v>432</v>
      </c>
      <c r="D90" s="128" t="s">
        <v>430</v>
      </c>
      <c r="E90" s="128" t="s">
        <v>431</v>
      </c>
      <c r="F90" s="128">
        <v>40</v>
      </c>
    </row>
    <row r="91" spans="1:6" s="123" customFormat="1" ht="18.75">
      <c r="A91" s="129" t="s">
        <v>675</v>
      </c>
      <c r="B91" s="130" t="s">
        <v>1109</v>
      </c>
      <c r="C91" s="131" t="s">
        <v>1146</v>
      </c>
      <c r="D91" s="128" t="s">
        <v>1147</v>
      </c>
      <c r="E91" s="128" t="s">
        <v>672</v>
      </c>
      <c r="F91" s="128">
        <v>60</v>
      </c>
    </row>
    <row r="92" spans="1:6" s="123" customFormat="1" ht="18.75">
      <c r="A92" s="129" t="s">
        <v>673</v>
      </c>
      <c r="B92" s="130" t="s">
        <v>1109</v>
      </c>
      <c r="C92" s="131" t="s">
        <v>1148</v>
      </c>
      <c r="D92" s="128" t="s">
        <v>1122</v>
      </c>
      <c r="E92" s="128" t="s">
        <v>1123</v>
      </c>
      <c r="F92" s="128">
        <v>56</v>
      </c>
    </row>
    <row r="93" spans="1:6" s="123" customFormat="1" ht="18.75">
      <c r="A93" s="129" t="s">
        <v>1149</v>
      </c>
      <c r="B93" s="130" t="s">
        <v>1109</v>
      </c>
      <c r="C93" s="131" t="s">
        <v>1150</v>
      </c>
      <c r="D93" s="128" t="s">
        <v>488</v>
      </c>
      <c r="E93" s="128" t="s">
        <v>489</v>
      </c>
      <c r="F93" s="128">
        <v>120</v>
      </c>
    </row>
    <row r="94" spans="1:6" s="123" customFormat="1" ht="18.75">
      <c r="A94" s="129" t="s">
        <v>224</v>
      </c>
      <c r="B94" s="130" t="s">
        <v>1109</v>
      </c>
      <c r="C94" s="131" t="s">
        <v>225</v>
      </c>
      <c r="D94" s="128" t="s">
        <v>433</v>
      </c>
      <c r="E94" s="128" t="s">
        <v>434</v>
      </c>
      <c r="F94" s="128">
        <v>60</v>
      </c>
    </row>
    <row r="95" spans="1:6" s="123" customFormat="1" ht="18.75">
      <c r="A95" s="129" t="s">
        <v>232</v>
      </c>
      <c r="B95" s="130" t="s">
        <v>1109</v>
      </c>
      <c r="C95" s="131" t="s">
        <v>233</v>
      </c>
      <c r="D95" s="128" t="s">
        <v>435</v>
      </c>
      <c r="E95" s="128" t="s">
        <v>436</v>
      </c>
      <c r="F95" s="128">
        <v>90</v>
      </c>
    </row>
    <row r="96" spans="1:6" s="123" customFormat="1" ht="18.75">
      <c r="A96" s="129" t="s">
        <v>236</v>
      </c>
      <c r="B96" s="130" t="s">
        <v>1109</v>
      </c>
      <c r="C96" s="131" t="s">
        <v>237</v>
      </c>
      <c r="D96" s="128" t="s">
        <v>437</v>
      </c>
      <c r="E96" s="128" t="s">
        <v>438</v>
      </c>
      <c r="F96" s="128">
        <v>90</v>
      </c>
    </row>
    <row r="97" spans="1:6" s="123" customFormat="1" ht="18.75">
      <c r="A97" s="129" t="s">
        <v>248</v>
      </c>
      <c r="B97" s="130" t="s">
        <v>1109</v>
      </c>
      <c r="C97" s="131" t="s">
        <v>249</v>
      </c>
      <c r="D97" s="128" t="s">
        <v>324</v>
      </c>
      <c r="E97" s="128" t="s">
        <v>325</v>
      </c>
      <c r="F97" s="128">
        <v>120</v>
      </c>
    </row>
    <row r="98" spans="1:6" s="123" customFormat="1" ht="18.75">
      <c r="A98" s="129" t="s">
        <v>256</v>
      </c>
      <c r="B98" s="130" t="s">
        <v>1109</v>
      </c>
      <c r="C98" s="131" t="s">
        <v>257</v>
      </c>
      <c r="D98" s="128" t="s">
        <v>439</v>
      </c>
      <c r="E98" s="128" t="s">
        <v>440</v>
      </c>
      <c r="F98" s="128">
        <v>90</v>
      </c>
    </row>
    <row r="99" spans="1:6" s="123" customFormat="1" ht="18.75">
      <c r="A99" s="129" t="s">
        <v>264</v>
      </c>
      <c r="B99" s="130" t="s">
        <v>1109</v>
      </c>
      <c r="C99" s="131" t="s">
        <v>265</v>
      </c>
      <c r="D99" s="128" t="s">
        <v>441</v>
      </c>
      <c r="E99" s="128" t="s">
        <v>1151</v>
      </c>
      <c r="F99" s="128">
        <v>30</v>
      </c>
    </row>
    <row r="100" spans="1:6" s="123" customFormat="1" ht="18.75">
      <c r="A100" s="129" t="s">
        <v>271</v>
      </c>
      <c r="B100" s="130" t="s">
        <v>1109</v>
      </c>
      <c r="C100" s="131" t="s">
        <v>272</v>
      </c>
      <c r="D100" s="128" t="s">
        <v>442</v>
      </c>
      <c r="E100" s="128" t="s">
        <v>443</v>
      </c>
      <c r="F100" s="128">
        <v>90</v>
      </c>
    </row>
    <row r="101" spans="1:6" s="123" customFormat="1" ht="18.75">
      <c r="A101" s="129" t="s">
        <v>279</v>
      </c>
      <c r="B101" s="130" t="s">
        <v>1109</v>
      </c>
      <c r="C101" s="131" t="s">
        <v>280</v>
      </c>
      <c r="D101" s="128" t="s">
        <v>377</v>
      </c>
      <c r="E101" s="128" t="s">
        <v>444</v>
      </c>
      <c r="F101" s="128">
        <v>120</v>
      </c>
    </row>
    <row r="102" spans="1:6" s="123" customFormat="1" ht="18.75">
      <c r="A102" s="129" t="s">
        <v>287</v>
      </c>
      <c r="B102" s="130" t="s">
        <v>1109</v>
      </c>
      <c r="C102" s="131" t="s">
        <v>288</v>
      </c>
      <c r="D102" s="128" t="s">
        <v>445</v>
      </c>
      <c r="E102" s="128" t="s">
        <v>446</v>
      </c>
      <c r="F102" s="128">
        <v>90</v>
      </c>
    </row>
    <row r="103" spans="1:6" s="123" customFormat="1" ht="18.75">
      <c r="A103" s="129" t="s">
        <v>295</v>
      </c>
      <c r="B103" s="130" t="s">
        <v>1109</v>
      </c>
      <c r="C103" s="131" t="s">
        <v>296</v>
      </c>
      <c r="D103" s="128" t="s">
        <v>332</v>
      </c>
      <c r="E103" s="128" t="s">
        <v>333</v>
      </c>
      <c r="F103" s="128">
        <v>70</v>
      </c>
    </row>
    <row r="104" spans="1:6" s="123" customFormat="1" ht="18.75">
      <c r="A104" s="132" t="s">
        <v>301</v>
      </c>
      <c r="B104" s="130" t="s">
        <v>1109</v>
      </c>
      <c r="C104" s="131" t="s">
        <v>302</v>
      </c>
      <c r="D104" s="128" t="s">
        <v>1120</v>
      </c>
      <c r="E104" s="128" t="s">
        <v>389</v>
      </c>
      <c r="F104" s="128">
        <v>80</v>
      </c>
    </row>
    <row r="105" spans="1:6" s="123" customFormat="1" ht="18.75">
      <c r="A105" s="129" t="s">
        <v>30</v>
      </c>
      <c r="B105" s="130" t="s">
        <v>1109</v>
      </c>
      <c r="C105" s="133" t="s">
        <v>31</v>
      </c>
      <c r="D105" s="134" t="s">
        <v>1115</v>
      </c>
      <c r="E105" s="134" t="s">
        <v>359</v>
      </c>
      <c r="F105" s="128">
        <v>60</v>
      </c>
    </row>
    <row r="106" spans="1:6" s="123" customFormat="1" ht="18.75">
      <c r="A106" s="129" t="s">
        <v>36</v>
      </c>
      <c r="B106" s="130" t="s">
        <v>1109</v>
      </c>
      <c r="C106" s="131" t="s">
        <v>37</v>
      </c>
      <c r="D106" s="128" t="s">
        <v>415</v>
      </c>
      <c r="E106" s="128" t="s">
        <v>416</v>
      </c>
      <c r="F106" s="128">
        <v>60</v>
      </c>
    </row>
    <row r="107" spans="1:6" s="123" customFormat="1" ht="18.75">
      <c r="A107" s="129" t="s">
        <v>48</v>
      </c>
      <c r="B107" s="130" t="s">
        <v>1109</v>
      </c>
      <c r="C107" s="131" t="s">
        <v>49</v>
      </c>
      <c r="D107" s="128" t="s">
        <v>447</v>
      </c>
      <c r="E107" s="128" t="s">
        <v>448</v>
      </c>
      <c r="F107" s="128">
        <v>60</v>
      </c>
    </row>
    <row r="108" spans="1:6" s="123" customFormat="1" ht="18.75">
      <c r="A108" s="129" t="s">
        <v>62</v>
      </c>
      <c r="B108" s="130" t="s">
        <v>1109</v>
      </c>
      <c r="C108" s="131" t="s">
        <v>63</v>
      </c>
      <c r="D108" s="128" t="s">
        <v>449</v>
      </c>
      <c r="E108" s="128" t="s">
        <v>450</v>
      </c>
      <c r="F108" s="128">
        <v>36</v>
      </c>
    </row>
    <row r="109" spans="1:6" s="123" customFormat="1" ht="18.75">
      <c r="A109" s="129" t="s">
        <v>68</v>
      </c>
      <c r="B109" s="130" t="s">
        <v>1109</v>
      </c>
      <c r="C109" s="131" t="s">
        <v>69</v>
      </c>
      <c r="D109" s="128" t="s">
        <v>451</v>
      </c>
      <c r="E109" s="128" t="s">
        <v>348</v>
      </c>
      <c r="F109" s="128">
        <v>105</v>
      </c>
    </row>
    <row r="110" spans="1:6" s="123" customFormat="1" ht="18.75">
      <c r="A110" s="129" t="s">
        <v>76</v>
      </c>
      <c r="B110" s="130" t="s">
        <v>1109</v>
      </c>
      <c r="C110" s="131" t="s">
        <v>77</v>
      </c>
      <c r="D110" s="128" t="s">
        <v>452</v>
      </c>
      <c r="E110" s="128" t="s">
        <v>453</v>
      </c>
      <c r="F110" s="128">
        <v>60</v>
      </c>
    </row>
    <row r="111" spans="1:6" s="123" customFormat="1" ht="18.75">
      <c r="A111" s="129" t="s">
        <v>84</v>
      </c>
      <c r="B111" s="130" t="s">
        <v>1109</v>
      </c>
      <c r="C111" s="131" t="s">
        <v>85</v>
      </c>
      <c r="D111" s="128" t="s">
        <v>1115</v>
      </c>
      <c r="E111" s="128" t="s">
        <v>359</v>
      </c>
      <c r="F111" s="128">
        <v>50</v>
      </c>
    </row>
    <row r="112" spans="1:6" s="123" customFormat="1" ht="18.75">
      <c r="A112" s="129" t="s">
        <v>90</v>
      </c>
      <c r="B112" s="130" t="s">
        <v>1109</v>
      </c>
      <c r="C112" s="131" t="s">
        <v>91</v>
      </c>
      <c r="D112" s="128" t="s">
        <v>454</v>
      </c>
      <c r="E112" s="128" t="s">
        <v>453</v>
      </c>
      <c r="F112" s="128">
        <v>60</v>
      </c>
    </row>
    <row r="113" spans="1:6" s="123" customFormat="1" ht="18.75">
      <c r="A113" s="129" t="s">
        <v>98</v>
      </c>
      <c r="B113" s="130" t="s">
        <v>1109</v>
      </c>
      <c r="C113" s="131" t="s">
        <v>99</v>
      </c>
      <c r="D113" s="128" t="s">
        <v>455</v>
      </c>
      <c r="E113" s="128" t="s">
        <v>456</v>
      </c>
      <c r="F113" s="128">
        <v>60</v>
      </c>
    </row>
    <row r="114" spans="1:6" s="123" customFormat="1" ht="18.75">
      <c r="A114" s="129" t="s">
        <v>106</v>
      </c>
      <c r="B114" s="130" t="s">
        <v>1109</v>
      </c>
      <c r="C114" s="131" t="s">
        <v>107</v>
      </c>
      <c r="D114" s="128" t="s">
        <v>457</v>
      </c>
      <c r="E114" s="128" t="s">
        <v>458</v>
      </c>
      <c r="F114" s="128">
        <v>100</v>
      </c>
    </row>
    <row r="115" spans="1:6" s="123" customFormat="1" ht="18.75">
      <c r="A115" s="129" t="s">
        <v>112</v>
      </c>
      <c r="B115" s="130" t="s">
        <v>1109</v>
      </c>
      <c r="C115" s="131" t="s">
        <v>113</v>
      </c>
      <c r="D115" s="128" t="s">
        <v>459</v>
      </c>
      <c r="E115" s="128" t="s">
        <v>460</v>
      </c>
      <c r="F115" s="128">
        <v>45</v>
      </c>
    </row>
    <row r="116" spans="1:6" s="123" customFormat="1" ht="18.75">
      <c r="A116" s="132" t="s">
        <v>120</v>
      </c>
      <c r="B116" s="130" t="s">
        <v>1109</v>
      </c>
      <c r="C116" s="131" t="s">
        <v>121</v>
      </c>
      <c r="D116" s="128" t="s">
        <v>1152</v>
      </c>
      <c r="E116" s="128" t="s">
        <v>1153</v>
      </c>
      <c r="F116" s="128">
        <v>40</v>
      </c>
    </row>
    <row r="117" spans="1:6" s="123" customFormat="1" ht="18.75">
      <c r="A117" s="132" t="s">
        <v>130</v>
      </c>
      <c r="B117" s="130" t="s">
        <v>1109</v>
      </c>
      <c r="C117" s="133" t="s">
        <v>131</v>
      </c>
      <c r="D117" s="134" t="s">
        <v>320</v>
      </c>
      <c r="E117" s="134" t="s">
        <v>321</v>
      </c>
      <c r="F117" s="128">
        <v>60</v>
      </c>
    </row>
    <row r="118" spans="1:6" s="123" customFormat="1" ht="18.75">
      <c r="A118" s="132" t="s">
        <v>143</v>
      </c>
      <c r="B118" s="130" t="s">
        <v>1109</v>
      </c>
      <c r="C118" s="133" t="s">
        <v>144</v>
      </c>
      <c r="D118" s="134" t="s">
        <v>461</v>
      </c>
      <c r="E118" s="134" t="s">
        <v>462</v>
      </c>
      <c r="F118" s="128">
        <v>130</v>
      </c>
    </row>
    <row r="119" spans="1:6" s="123" customFormat="1" ht="18.75">
      <c r="A119" s="132" t="s">
        <v>151</v>
      </c>
      <c r="B119" s="130" t="s">
        <v>1109</v>
      </c>
      <c r="C119" s="133" t="s">
        <v>152</v>
      </c>
      <c r="D119" s="134" t="s">
        <v>463</v>
      </c>
      <c r="E119" s="134" t="s">
        <v>464</v>
      </c>
      <c r="F119" s="128">
        <v>90</v>
      </c>
    </row>
    <row r="120" spans="1:6" s="123" customFormat="1" ht="18.75">
      <c r="A120" s="132" t="s">
        <v>164</v>
      </c>
      <c r="B120" s="130" t="s">
        <v>1109</v>
      </c>
      <c r="C120" s="133" t="s">
        <v>165</v>
      </c>
      <c r="D120" s="134" t="s">
        <v>465</v>
      </c>
      <c r="E120" s="134" t="s">
        <v>466</v>
      </c>
      <c r="F120" s="128">
        <v>90</v>
      </c>
    </row>
    <row r="121" spans="1:6" s="123" customFormat="1" ht="18.75">
      <c r="A121" s="132" t="s">
        <v>178</v>
      </c>
      <c r="B121" s="130" t="s">
        <v>1109</v>
      </c>
      <c r="C121" s="133" t="s">
        <v>179</v>
      </c>
      <c r="D121" s="134" t="s">
        <v>467</v>
      </c>
      <c r="E121" s="134" t="s">
        <v>468</v>
      </c>
      <c r="F121" s="128">
        <v>30</v>
      </c>
    </row>
    <row r="122" spans="1:6" s="123" customFormat="1" ht="18.75">
      <c r="A122" s="132" t="s">
        <v>184</v>
      </c>
      <c r="B122" s="130" t="s">
        <v>1109</v>
      </c>
      <c r="C122" s="133" t="s">
        <v>185</v>
      </c>
      <c r="D122" s="134" t="s">
        <v>373</v>
      </c>
      <c r="E122" s="134" t="s">
        <v>1119</v>
      </c>
      <c r="F122" s="128">
        <v>90</v>
      </c>
    </row>
    <row r="123" spans="1:6" s="123" customFormat="1" ht="18.75">
      <c r="A123" s="132" t="s">
        <v>190</v>
      </c>
      <c r="B123" s="130" t="s">
        <v>1109</v>
      </c>
      <c r="C123" s="133" t="s">
        <v>191</v>
      </c>
      <c r="D123" s="134" t="s">
        <v>469</v>
      </c>
      <c r="E123" s="134" t="s">
        <v>470</v>
      </c>
      <c r="F123" s="128">
        <v>60</v>
      </c>
    </row>
    <row r="124" spans="1:6" s="123" customFormat="1" ht="18.75">
      <c r="A124" s="129" t="s">
        <v>198</v>
      </c>
      <c r="B124" s="130" t="s">
        <v>1109</v>
      </c>
      <c r="C124" s="131" t="s">
        <v>199</v>
      </c>
      <c r="D124" s="128" t="s">
        <v>463</v>
      </c>
      <c r="E124" s="128" t="s">
        <v>464</v>
      </c>
      <c r="F124" s="128">
        <v>120</v>
      </c>
    </row>
    <row r="125" spans="1:6" s="123" customFormat="1" ht="18.75">
      <c r="A125" s="129" t="s">
        <v>206</v>
      </c>
      <c r="B125" s="130" t="s">
        <v>1109</v>
      </c>
      <c r="C125" s="131" t="s">
        <v>207</v>
      </c>
      <c r="D125" s="128" t="s">
        <v>1120</v>
      </c>
      <c r="E125" s="128" t="s">
        <v>389</v>
      </c>
      <c r="F125" s="128">
        <v>90</v>
      </c>
    </row>
    <row r="126" spans="1:6" s="123" customFormat="1" ht="18.75">
      <c r="A126" s="129" t="s">
        <v>213</v>
      </c>
      <c r="B126" s="130" t="s">
        <v>1109</v>
      </c>
      <c r="C126" s="131" t="s">
        <v>214</v>
      </c>
      <c r="D126" s="128" t="s">
        <v>439</v>
      </c>
      <c r="E126" s="128" t="s">
        <v>440</v>
      </c>
      <c r="F126" s="128">
        <v>60</v>
      </c>
    </row>
    <row r="127" spans="1:6" s="123" customFormat="1" ht="18.75">
      <c r="A127" s="129" t="s">
        <v>219</v>
      </c>
      <c r="B127" s="130" t="s">
        <v>1109</v>
      </c>
      <c r="C127" s="131" t="s">
        <v>220</v>
      </c>
      <c r="D127" s="128" t="s">
        <v>471</v>
      </c>
      <c r="E127" s="128" t="s">
        <v>472</v>
      </c>
      <c r="F127" s="128">
        <v>59</v>
      </c>
    </row>
    <row r="128" spans="1:6" s="123" customFormat="1" ht="18.75">
      <c r="A128" s="129" t="s">
        <v>226</v>
      </c>
      <c r="B128" s="130" t="s">
        <v>1109</v>
      </c>
      <c r="C128" s="131" t="s">
        <v>473</v>
      </c>
      <c r="D128" s="128" t="s">
        <v>344</v>
      </c>
      <c r="E128" s="128" t="s">
        <v>345</v>
      </c>
      <c r="F128" s="128">
        <v>130</v>
      </c>
    </row>
    <row r="129" spans="1:6" s="123" customFormat="1" ht="18.75">
      <c r="A129" s="129" t="s">
        <v>238</v>
      </c>
      <c r="B129" s="130" t="s">
        <v>1109</v>
      </c>
      <c r="C129" s="131" t="s">
        <v>239</v>
      </c>
      <c r="D129" s="128" t="s">
        <v>474</v>
      </c>
      <c r="E129" s="128" t="s">
        <v>475</v>
      </c>
      <c r="F129" s="128">
        <v>60</v>
      </c>
    </row>
    <row r="130" spans="1:6" s="123" customFormat="1" ht="18.75">
      <c r="A130" s="129" t="s">
        <v>244</v>
      </c>
      <c r="B130" s="130" t="s">
        <v>1109</v>
      </c>
      <c r="C130" s="131" t="s">
        <v>476</v>
      </c>
      <c r="D130" s="128" t="s">
        <v>471</v>
      </c>
      <c r="E130" s="128" t="s">
        <v>365</v>
      </c>
      <c r="F130" s="128">
        <v>75</v>
      </c>
    </row>
    <row r="131" spans="1:6" s="123" customFormat="1" ht="18.75">
      <c r="A131" s="129" t="s">
        <v>250</v>
      </c>
      <c r="B131" s="130" t="s">
        <v>1109</v>
      </c>
      <c r="C131" s="131" t="s">
        <v>477</v>
      </c>
      <c r="D131" s="128" t="s">
        <v>478</v>
      </c>
      <c r="E131" s="128" t="s">
        <v>388</v>
      </c>
      <c r="F131" s="128">
        <v>90</v>
      </c>
    </row>
    <row r="132" spans="1:6" s="123" customFormat="1" ht="18.75">
      <c r="A132" s="129" t="s">
        <v>258</v>
      </c>
      <c r="B132" s="130" t="s">
        <v>1109</v>
      </c>
      <c r="C132" s="131" t="s">
        <v>259</v>
      </c>
      <c r="D132" s="128" t="s">
        <v>479</v>
      </c>
      <c r="E132" s="128" t="s">
        <v>351</v>
      </c>
      <c r="F132" s="128">
        <v>90</v>
      </c>
    </row>
    <row r="133" spans="1:6" s="123" customFormat="1" ht="18.75">
      <c r="A133" s="129" t="s">
        <v>266</v>
      </c>
      <c r="B133" s="130" t="s">
        <v>1109</v>
      </c>
      <c r="C133" s="131" t="s">
        <v>267</v>
      </c>
      <c r="D133" s="128" t="s">
        <v>455</v>
      </c>
      <c r="E133" s="128" t="s">
        <v>456</v>
      </c>
      <c r="F133" s="128">
        <v>60</v>
      </c>
    </row>
    <row r="134" spans="1:6" s="123" customFormat="1" ht="18.75">
      <c r="A134" s="129" t="s">
        <v>273</v>
      </c>
      <c r="B134" s="130" t="s">
        <v>1109</v>
      </c>
      <c r="C134" s="131" t="s">
        <v>480</v>
      </c>
      <c r="D134" s="128" t="s">
        <v>481</v>
      </c>
      <c r="E134" s="128" t="s">
        <v>440</v>
      </c>
      <c r="F134" s="128">
        <v>60</v>
      </c>
    </row>
    <row r="135" spans="1:6" s="123" customFormat="1" ht="18.75">
      <c r="A135" s="129" t="s">
        <v>281</v>
      </c>
      <c r="B135" s="130" t="s">
        <v>1109</v>
      </c>
      <c r="C135" s="131" t="s">
        <v>282</v>
      </c>
      <c r="D135" s="128" t="s">
        <v>482</v>
      </c>
      <c r="E135" s="128" t="s">
        <v>483</v>
      </c>
      <c r="F135" s="128">
        <v>46</v>
      </c>
    </row>
    <row r="136" spans="1:6" s="123" customFormat="1" ht="18.75">
      <c r="A136" s="129" t="s">
        <v>289</v>
      </c>
      <c r="B136" s="130" t="s">
        <v>1109</v>
      </c>
      <c r="C136" s="131" t="s">
        <v>290</v>
      </c>
      <c r="D136" s="128" t="s">
        <v>484</v>
      </c>
      <c r="E136" s="128" t="s">
        <v>1154</v>
      </c>
      <c r="F136" s="128">
        <v>60</v>
      </c>
    </row>
    <row r="137" spans="1:6" s="123" customFormat="1" ht="18.75">
      <c r="A137" s="129" t="s">
        <v>297</v>
      </c>
      <c r="B137" s="130" t="s">
        <v>1109</v>
      </c>
      <c r="C137" s="131" t="s">
        <v>1155</v>
      </c>
      <c r="D137" s="128" t="s">
        <v>485</v>
      </c>
      <c r="E137" s="128" t="s">
        <v>421</v>
      </c>
      <c r="F137" s="128">
        <v>90</v>
      </c>
    </row>
    <row r="138" spans="1:6" s="123" customFormat="1" ht="18.75">
      <c r="A138" s="129" t="s">
        <v>676</v>
      </c>
      <c r="B138" s="130" t="s">
        <v>1109</v>
      </c>
      <c r="C138" s="131" t="s">
        <v>1156</v>
      </c>
      <c r="D138" s="128" t="s">
        <v>1157</v>
      </c>
      <c r="E138" s="128" t="s">
        <v>1158</v>
      </c>
      <c r="F138" s="128">
        <v>60</v>
      </c>
    </row>
    <row r="139" spans="1:6" s="123" customFormat="1" ht="18.75">
      <c r="A139" s="129" t="s">
        <v>677</v>
      </c>
      <c r="B139" s="130" t="s">
        <v>1109</v>
      </c>
      <c r="C139" s="131" t="s">
        <v>1159</v>
      </c>
      <c r="D139" s="128" t="s">
        <v>424</v>
      </c>
      <c r="E139" s="128" t="s">
        <v>425</v>
      </c>
      <c r="F139" s="128">
        <v>80</v>
      </c>
    </row>
    <row r="140" spans="1:6" s="123" customFormat="1" ht="18.75">
      <c r="A140" s="132" t="s">
        <v>240</v>
      </c>
      <c r="B140" s="130" t="s">
        <v>1109</v>
      </c>
      <c r="C140" s="131" t="s">
        <v>241</v>
      </c>
      <c r="D140" s="128" t="s">
        <v>486</v>
      </c>
      <c r="E140" s="128" t="s">
        <v>487</v>
      </c>
      <c r="F140" s="128">
        <v>127</v>
      </c>
    </row>
    <row r="141" spans="1:6" s="123" customFormat="1" ht="18.75">
      <c r="A141" s="129" t="s">
        <v>252</v>
      </c>
      <c r="B141" s="130" t="s">
        <v>1109</v>
      </c>
      <c r="C141" s="131" t="s">
        <v>253</v>
      </c>
      <c r="D141" s="128" t="s">
        <v>344</v>
      </c>
      <c r="E141" s="128" t="s">
        <v>345</v>
      </c>
      <c r="F141" s="134">
        <v>150</v>
      </c>
    </row>
    <row r="142" spans="1:6" s="123" customFormat="1" ht="18.75">
      <c r="A142" s="129" t="s">
        <v>260</v>
      </c>
      <c r="B142" s="130" t="s">
        <v>1109</v>
      </c>
      <c r="C142" s="131" t="s">
        <v>261</v>
      </c>
      <c r="D142" s="128" t="s">
        <v>344</v>
      </c>
      <c r="E142" s="128" t="s">
        <v>345</v>
      </c>
      <c r="F142" s="128">
        <v>90</v>
      </c>
    </row>
    <row r="143" spans="1:6" s="123" customFormat="1" ht="18.75">
      <c r="A143" s="129" t="s">
        <v>268</v>
      </c>
      <c r="B143" s="130" t="s">
        <v>1109</v>
      </c>
      <c r="C143" s="131" t="s">
        <v>269</v>
      </c>
      <c r="D143" s="128" t="s">
        <v>488</v>
      </c>
      <c r="E143" s="128" t="s">
        <v>489</v>
      </c>
      <c r="F143" s="128">
        <v>120</v>
      </c>
    </row>
    <row r="144" spans="1:6" s="123" customFormat="1" ht="18.75">
      <c r="A144" s="129" t="s">
        <v>275</v>
      </c>
      <c r="B144" s="130" t="s">
        <v>1109</v>
      </c>
      <c r="C144" s="131" t="s">
        <v>276</v>
      </c>
      <c r="D144" s="128" t="s">
        <v>1120</v>
      </c>
      <c r="E144" s="128" t="s">
        <v>389</v>
      </c>
      <c r="F144" s="128">
        <v>110</v>
      </c>
    </row>
    <row r="145" spans="1:6" s="123" customFormat="1" ht="18.75">
      <c r="A145" s="132" t="s">
        <v>283</v>
      </c>
      <c r="B145" s="130" t="s">
        <v>1109</v>
      </c>
      <c r="C145" s="131" t="s">
        <v>284</v>
      </c>
      <c r="D145" s="128" t="s">
        <v>387</v>
      </c>
      <c r="E145" s="128" t="s">
        <v>388</v>
      </c>
      <c r="F145" s="128">
        <v>130</v>
      </c>
    </row>
    <row r="146" spans="1:6" s="123" customFormat="1" ht="18.75">
      <c r="A146" s="129" t="s">
        <v>291</v>
      </c>
      <c r="B146" s="130" t="s">
        <v>1109</v>
      </c>
      <c r="C146" s="133" t="s">
        <v>292</v>
      </c>
      <c r="D146" s="134" t="s">
        <v>445</v>
      </c>
      <c r="E146" s="134" t="s">
        <v>446</v>
      </c>
      <c r="F146" s="128">
        <v>130</v>
      </c>
    </row>
    <row r="147" spans="1:6" s="123" customFormat="1" ht="18.75">
      <c r="A147" s="129" t="s">
        <v>299</v>
      </c>
      <c r="B147" s="130" t="s">
        <v>1109</v>
      </c>
      <c r="C147" s="131" t="s">
        <v>300</v>
      </c>
      <c r="D147" s="128" t="s">
        <v>344</v>
      </c>
      <c r="E147" s="128" t="s">
        <v>345</v>
      </c>
      <c r="F147" s="128">
        <v>90</v>
      </c>
    </row>
    <row r="148" spans="1:6" s="123" customFormat="1" ht="18.75">
      <c r="A148" s="129" t="s">
        <v>937</v>
      </c>
      <c r="B148" s="130" t="s">
        <v>1109</v>
      </c>
      <c r="C148" s="131" t="s">
        <v>1160</v>
      </c>
      <c r="D148" s="128" t="s">
        <v>1132</v>
      </c>
      <c r="E148" s="128" t="s">
        <v>1133</v>
      </c>
      <c r="F148" s="128">
        <v>90</v>
      </c>
    </row>
    <row r="149" spans="1:6" s="123" customFormat="1" ht="18.75">
      <c r="A149" s="135" t="s">
        <v>1161</v>
      </c>
      <c r="B149" s="136" t="s">
        <v>1109</v>
      </c>
      <c r="C149" s="137" t="s">
        <v>1162</v>
      </c>
      <c r="D149" s="138" t="s">
        <v>387</v>
      </c>
      <c r="E149" s="138" t="s">
        <v>388</v>
      </c>
      <c r="F149" s="138">
        <v>90</v>
      </c>
    </row>
    <row r="150" spans="1:6" s="123" customFormat="1" ht="18.75">
      <c r="A150" s="139" t="s">
        <v>1163</v>
      </c>
      <c r="B150" s="127" t="s">
        <v>1164</v>
      </c>
      <c r="C150" s="140" t="s">
        <v>1165</v>
      </c>
      <c r="D150" s="127" t="s">
        <v>1166</v>
      </c>
      <c r="E150" s="141" t="s">
        <v>1167</v>
      </c>
      <c r="F150" s="127">
        <v>60</v>
      </c>
    </row>
    <row r="151" spans="1:6" s="123" customFormat="1" ht="18.75">
      <c r="A151" s="142" t="s">
        <v>1168</v>
      </c>
      <c r="B151" s="128" t="s">
        <v>1164</v>
      </c>
      <c r="C151" s="143" t="s">
        <v>1169</v>
      </c>
      <c r="D151" s="128" t="s">
        <v>1170</v>
      </c>
      <c r="E151" s="144" t="s">
        <v>1171</v>
      </c>
      <c r="F151" s="128">
        <v>45</v>
      </c>
    </row>
    <row r="152" spans="1:6" s="123" customFormat="1" ht="18.75">
      <c r="A152" s="142" t="s">
        <v>1172</v>
      </c>
      <c r="B152" s="128" t="s">
        <v>1164</v>
      </c>
      <c r="C152" s="143" t="s">
        <v>1173</v>
      </c>
      <c r="D152" s="128" t="s">
        <v>1174</v>
      </c>
      <c r="E152" s="144" t="s">
        <v>1175</v>
      </c>
      <c r="F152" s="128">
        <v>60</v>
      </c>
    </row>
    <row r="153" spans="1:6" s="123" customFormat="1" ht="18.75">
      <c r="A153" s="142" t="s">
        <v>1176</v>
      </c>
      <c r="B153" s="128" t="s">
        <v>1164</v>
      </c>
      <c r="C153" s="143" t="s">
        <v>1177</v>
      </c>
      <c r="D153" s="128" t="s">
        <v>1178</v>
      </c>
      <c r="E153" s="144" t="s">
        <v>1179</v>
      </c>
      <c r="F153" s="128">
        <v>25</v>
      </c>
    </row>
    <row r="154" spans="1:6" s="123" customFormat="1" ht="18.75">
      <c r="A154" s="142" t="s">
        <v>1180</v>
      </c>
      <c r="B154" s="128" t="s">
        <v>1164</v>
      </c>
      <c r="C154" s="143" t="s">
        <v>1181</v>
      </c>
      <c r="D154" s="128" t="s">
        <v>1182</v>
      </c>
      <c r="E154" s="144" t="s">
        <v>1183</v>
      </c>
      <c r="F154" s="128">
        <v>80</v>
      </c>
    </row>
    <row r="155" spans="1:6" s="123" customFormat="1" ht="18.75">
      <c r="A155" s="142" t="s">
        <v>1184</v>
      </c>
      <c r="B155" s="128" t="s">
        <v>1164</v>
      </c>
      <c r="C155" s="143" t="s">
        <v>1185</v>
      </c>
      <c r="D155" s="128" t="s">
        <v>1186</v>
      </c>
      <c r="E155" s="144" t="s">
        <v>1187</v>
      </c>
      <c r="F155" s="128">
        <v>45</v>
      </c>
    </row>
    <row r="156" spans="1:6" s="123" customFormat="1" ht="18.75">
      <c r="A156" s="142" t="s">
        <v>1188</v>
      </c>
      <c r="B156" s="128" t="s">
        <v>1164</v>
      </c>
      <c r="C156" s="143" t="s">
        <v>1189</v>
      </c>
      <c r="D156" s="128" t="s">
        <v>1190</v>
      </c>
      <c r="E156" s="144"/>
      <c r="F156" s="128">
        <v>180</v>
      </c>
    </row>
    <row r="157" spans="1:6" s="123" customFormat="1" ht="18.75">
      <c r="A157" s="142" t="s">
        <v>1191</v>
      </c>
      <c r="B157" s="128" t="s">
        <v>1164</v>
      </c>
      <c r="C157" s="143" t="s">
        <v>1192</v>
      </c>
      <c r="D157" s="128" t="s">
        <v>1193</v>
      </c>
      <c r="E157" s="144"/>
      <c r="F157" s="128">
        <v>180</v>
      </c>
    </row>
    <row r="158" spans="1:6" s="123" customFormat="1" ht="18.75">
      <c r="A158" s="142" t="s">
        <v>1194</v>
      </c>
      <c r="B158" s="128" t="s">
        <v>1164</v>
      </c>
      <c r="C158" s="143" t="s">
        <v>1195</v>
      </c>
      <c r="D158" s="128" t="s">
        <v>1196</v>
      </c>
      <c r="E158" s="144" t="s">
        <v>1197</v>
      </c>
      <c r="F158" s="128">
        <v>150</v>
      </c>
    </row>
    <row r="159" spans="1:6" s="123" customFormat="1" ht="18.75">
      <c r="A159" s="142" t="s">
        <v>1198</v>
      </c>
      <c r="B159" s="128" t="s">
        <v>1199</v>
      </c>
      <c r="C159" s="143" t="s">
        <v>1200</v>
      </c>
      <c r="D159" s="128" t="s">
        <v>1201</v>
      </c>
      <c r="E159" s="144" t="s">
        <v>1202</v>
      </c>
      <c r="F159" s="128"/>
    </row>
    <row r="160" spans="1:6" s="123" customFormat="1" ht="18.75">
      <c r="A160" s="142" t="s">
        <v>1203</v>
      </c>
      <c r="B160" s="128" t="s">
        <v>1199</v>
      </c>
      <c r="C160" s="143" t="s">
        <v>1204</v>
      </c>
      <c r="D160" s="128" t="s">
        <v>1205</v>
      </c>
      <c r="E160" s="144" t="s">
        <v>1206</v>
      </c>
      <c r="F160" s="128"/>
    </row>
    <row r="161" spans="1:6" s="123" customFormat="1" ht="18.75">
      <c r="A161" s="142" t="s">
        <v>1207</v>
      </c>
      <c r="B161" s="128" t="s">
        <v>1199</v>
      </c>
      <c r="C161" s="143" t="s">
        <v>1208</v>
      </c>
      <c r="D161" s="128" t="s">
        <v>1209</v>
      </c>
      <c r="E161" s="144" t="s">
        <v>1206</v>
      </c>
      <c r="F161" s="128"/>
    </row>
    <row r="162" spans="1:6" s="123" customFormat="1" ht="18.75">
      <c r="A162" s="142" t="s">
        <v>1210</v>
      </c>
      <c r="B162" s="128" t="s">
        <v>1164</v>
      </c>
      <c r="C162" s="143" t="s">
        <v>1211</v>
      </c>
      <c r="D162" s="128" t="s">
        <v>1212</v>
      </c>
      <c r="E162" s="144" t="s">
        <v>1213</v>
      </c>
      <c r="F162" s="128">
        <v>60</v>
      </c>
    </row>
    <row r="163" spans="1:6" s="123" customFormat="1" ht="18.75">
      <c r="A163" s="142" t="s">
        <v>1214</v>
      </c>
      <c r="B163" s="128" t="s">
        <v>1164</v>
      </c>
      <c r="C163" s="143" t="s">
        <v>1215</v>
      </c>
      <c r="D163" s="128" t="s">
        <v>1216</v>
      </c>
      <c r="E163" s="144"/>
      <c r="F163" s="128">
        <v>40</v>
      </c>
    </row>
    <row r="164" spans="1:6" s="123" customFormat="1" ht="18.75">
      <c r="A164" s="142" t="s">
        <v>1217</v>
      </c>
      <c r="B164" s="128" t="s">
        <v>1164</v>
      </c>
      <c r="C164" s="143" t="s">
        <v>1218</v>
      </c>
      <c r="D164" s="128" t="s">
        <v>1219</v>
      </c>
      <c r="E164" s="144" t="s">
        <v>1220</v>
      </c>
      <c r="F164" s="128">
        <v>80</v>
      </c>
    </row>
    <row r="165" spans="1:6" s="123" customFormat="1" ht="18.75">
      <c r="A165" s="142" t="s">
        <v>1221</v>
      </c>
      <c r="B165" s="128" t="s">
        <v>1164</v>
      </c>
      <c r="C165" s="143" t="s">
        <v>1222</v>
      </c>
      <c r="D165" s="128" t="s">
        <v>1223</v>
      </c>
      <c r="E165" s="144" t="s">
        <v>1197</v>
      </c>
      <c r="F165" s="128">
        <v>120</v>
      </c>
    </row>
    <row r="166" spans="1:6" s="123" customFormat="1" ht="18.75">
      <c r="A166" s="145" t="s">
        <v>704</v>
      </c>
      <c r="B166" s="146" t="s">
        <v>1224</v>
      </c>
      <c r="C166" s="146" t="s">
        <v>491</v>
      </c>
      <c r="D166" s="146" t="s">
        <v>1225</v>
      </c>
      <c r="E166" s="146" t="s">
        <v>1226</v>
      </c>
      <c r="F166" s="146">
        <v>19</v>
      </c>
    </row>
    <row r="167" spans="1:6" s="123" customFormat="1" ht="18.75">
      <c r="A167" s="129" t="s">
        <v>705</v>
      </c>
      <c r="B167" s="128" t="s">
        <v>1227</v>
      </c>
      <c r="C167" s="128" t="s">
        <v>492</v>
      </c>
      <c r="D167" s="128" t="s">
        <v>680</v>
      </c>
      <c r="E167" s="128" t="s">
        <v>1228</v>
      </c>
      <c r="F167" s="128">
        <v>19</v>
      </c>
    </row>
    <row r="168" spans="1:6" s="123" customFormat="1" ht="18.75">
      <c r="A168" s="129" t="s">
        <v>706</v>
      </c>
      <c r="B168" s="128" t="s">
        <v>1224</v>
      </c>
      <c r="C168" s="128" t="s">
        <v>493</v>
      </c>
      <c r="D168" s="128" t="s">
        <v>1229</v>
      </c>
      <c r="E168" s="128" t="s">
        <v>1230</v>
      </c>
      <c r="F168" s="128">
        <v>12</v>
      </c>
    </row>
    <row r="169" spans="1:6" s="123" customFormat="1" ht="18.75">
      <c r="A169" s="129" t="s">
        <v>707</v>
      </c>
      <c r="B169" s="128" t="s">
        <v>1224</v>
      </c>
      <c r="C169" s="128" t="s">
        <v>1231</v>
      </c>
      <c r="D169" s="128" t="s">
        <v>1232</v>
      </c>
      <c r="E169" s="128" t="s">
        <v>1233</v>
      </c>
      <c r="F169" s="128">
        <v>19</v>
      </c>
    </row>
    <row r="170" spans="1:6" s="123" customFormat="1" ht="18.75">
      <c r="A170" s="129" t="s">
        <v>708</v>
      </c>
      <c r="B170" s="128" t="s">
        <v>1224</v>
      </c>
      <c r="C170" s="128" t="s">
        <v>494</v>
      </c>
      <c r="D170" s="128" t="s">
        <v>681</v>
      </c>
      <c r="E170" s="128" t="s">
        <v>1234</v>
      </c>
      <c r="F170" s="128">
        <v>12</v>
      </c>
    </row>
    <row r="171" spans="1:6" s="123" customFormat="1" ht="18.75">
      <c r="A171" s="129" t="s">
        <v>709</v>
      </c>
      <c r="B171" s="128" t="s">
        <v>1224</v>
      </c>
      <c r="C171" s="128" t="s">
        <v>1235</v>
      </c>
      <c r="D171" s="128" t="s">
        <v>1236</v>
      </c>
      <c r="E171" s="128" t="s">
        <v>1237</v>
      </c>
      <c r="F171" s="128">
        <v>19</v>
      </c>
    </row>
    <row r="172" spans="1:6" s="123" customFormat="1" ht="18.75">
      <c r="A172" s="129" t="s">
        <v>738</v>
      </c>
      <c r="B172" s="128" t="s">
        <v>1224</v>
      </c>
      <c r="C172" s="128" t="s">
        <v>1238</v>
      </c>
      <c r="D172" s="128" t="s">
        <v>1239</v>
      </c>
      <c r="E172" s="128" t="s">
        <v>1240</v>
      </c>
      <c r="F172" s="128">
        <v>12</v>
      </c>
    </row>
    <row r="173" spans="1:6" s="123" customFormat="1" ht="18.75">
      <c r="A173" s="129" t="s">
        <v>739</v>
      </c>
      <c r="B173" s="128" t="s">
        <v>1224</v>
      </c>
      <c r="C173" s="128" t="s">
        <v>1241</v>
      </c>
      <c r="D173" s="128" t="s">
        <v>1242</v>
      </c>
      <c r="E173" s="128" t="s">
        <v>1234</v>
      </c>
      <c r="F173" s="128">
        <v>12</v>
      </c>
    </row>
    <row r="174" spans="1:6" s="123" customFormat="1" ht="18.75">
      <c r="A174" s="129" t="s">
        <v>740</v>
      </c>
      <c r="B174" s="128" t="s">
        <v>1224</v>
      </c>
      <c r="C174" s="128" t="s">
        <v>1243</v>
      </c>
      <c r="D174" s="128" t="s">
        <v>1244</v>
      </c>
      <c r="E174" s="128" t="s">
        <v>1245</v>
      </c>
      <c r="F174" s="128">
        <v>19</v>
      </c>
    </row>
    <row r="175" spans="1:6" s="123" customFormat="1" ht="18.75">
      <c r="A175" s="129" t="s">
        <v>741</v>
      </c>
      <c r="B175" s="128" t="s">
        <v>1224</v>
      </c>
      <c r="C175" s="128" t="s">
        <v>1246</v>
      </c>
      <c r="D175" s="128" t="s">
        <v>1247</v>
      </c>
      <c r="E175" s="128" t="s">
        <v>1248</v>
      </c>
      <c r="F175" s="128">
        <v>19</v>
      </c>
    </row>
    <row r="176" spans="1:6" s="123" customFormat="1" ht="18.75">
      <c r="A176" s="129" t="s">
        <v>742</v>
      </c>
      <c r="B176" s="128" t="s">
        <v>1224</v>
      </c>
      <c r="C176" s="128" t="s">
        <v>1249</v>
      </c>
      <c r="D176" s="128" t="s">
        <v>682</v>
      </c>
      <c r="E176" s="128" t="s">
        <v>1250</v>
      </c>
      <c r="F176" s="128">
        <v>11</v>
      </c>
    </row>
    <row r="177" spans="1:6" s="123" customFormat="1" ht="18.75">
      <c r="A177" s="129" t="s">
        <v>743</v>
      </c>
      <c r="B177" s="128" t="s">
        <v>1224</v>
      </c>
      <c r="C177" s="128" t="s">
        <v>1251</v>
      </c>
      <c r="D177" s="128" t="s">
        <v>1252</v>
      </c>
      <c r="E177" s="128" t="s">
        <v>1253</v>
      </c>
      <c r="F177" s="128">
        <v>12</v>
      </c>
    </row>
    <row r="178" spans="1:6" s="123" customFormat="1" ht="18.75">
      <c r="A178" s="129" t="s">
        <v>744</v>
      </c>
      <c r="B178" s="128" t="s">
        <v>1224</v>
      </c>
      <c r="C178" s="128" t="s">
        <v>1254</v>
      </c>
      <c r="D178" s="128" t="s">
        <v>1255</v>
      </c>
      <c r="E178" s="128" t="s">
        <v>1256</v>
      </c>
      <c r="F178" s="128">
        <v>19</v>
      </c>
    </row>
    <row r="179" spans="1:6" s="123" customFormat="1" ht="18.75">
      <c r="A179" s="129" t="s">
        <v>745</v>
      </c>
      <c r="B179" s="128" t="s">
        <v>1224</v>
      </c>
      <c r="C179" s="128" t="s">
        <v>1257</v>
      </c>
      <c r="D179" s="128" t="s">
        <v>1258</v>
      </c>
      <c r="E179" s="128" t="s">
        <v>1259</v>
      </c>
      <c r="F179" s="128">
        <v>19</v>
      </c>
    </row>
    <row r="180" spans="1:6" s="123" customFormat="1" ht="18.75">
      <c r="A180" s="129" t="s">
        <v>746</v>
      </c>
      <c r="B180" s="128" t="s">
        <v>1224</v>
      </c>
      <c r="C180" s="128" t="s">
        <v>495</v>
      </c>
      <c r="D180" s="128" t="s">
        <v>1260</v>
      </c>
      <c r="E180" s="128" t="s">
        <v>1261</v>
      </c>
      <c r="F180" s="128">
        <v>19</v>
      </c>
    </row>
    <row r="181" spans="1:6" s="123" customFormat="1" ht="18.75">
      <c r="A181" s="129" t="s">
        <v>747</v>
      </c>
      <c r="B181" s="128" t="s">
        <v>1224</v>
      </c>
      <c r="C181" s="128" t="s">
        <v>1262</v>
      </c>
      <c r="D181" s="128" t="s">
        <v>1260</v>
      </c>
      <c r="E181" s="128" t="s">
        <v>1261</v>
      </c>
      <c r="F181" s="128">
        <v>12</v>
      </c>
    </row>
    <row r="182" spans="1:6" s="123" customFormat="1" ht="18.75">
      <c r="A182" s="129" t="s">
        <v>748</v>
      </c>
      <c r="B182" s="128" t="s">
        <v>1224</v>
      </c>
      <c r="C182" s="128" t="s">
        <v>1263</v>
      </c>
      <c r="D182" s="128" t="s">
        <v>1264</v>
      </c>
      <c r="E182" s="128" t="s">
        <v>652</v>
      </c>
      <c r="F182" s="128">
        <v>12</v>
      </c>
    </row>
    <row r="183" spans="1:6" s="123" customFormat="1" ht="18.75">
      <c r="A183" s="129" t="s">
        <v>749</v>
      </c>
      <c r="B183" s="128" t="s">
        <v>1224</v>
      </c>
      <c r="C183" s="128" t="s">
        <v>1265</v>
      </c>
      <c r="D183" s="128" t="s">
        <v>1266</v>
      </c>
      <c r="E183" s="128" t="s">
        <v>653</v>
      </c>
      <c r="F183" s="128">
        <v>12</v>
      </c>
    </row>
    <row r="184" spans="1:6" s="123" customFormat="1" ht="18.75">
      <c r="A184" s="129" t="s">
        <v>750</v>
      </c>
      <c r="B184" s="128" t="s">
        <v>1224</v>
      </c>
      <c r="C184" s="128" t="s">
        <v>1267</v>
      </c>
      <c r="D184" s="128" t="s">
        <v>1268</v>
      </c>
      <c r="E184" s="128" t="s">
        <v>1269</v>
      </c>
      <c r="F184" s="128">
        <v>18</v>
      </c>
    </row>
    <row r="185" spans="1:6" s="123" customFormat="1" ht="18.75">
      <c r="A185" s="129" t="s">
        <v>751</v>
      </c>
      <c r="B185" s="128" t="s">
        <v>1224</v>
      </c>
      <c r="C185" s="128" t="s">
        <v>1270</v>
      </c>
      <c r="D185" s="128" t="s">
        <v>1271</v>
      </c>
      <c r="E185" s="128" t="s">
        <v>1272</v>
      </c>
      <c r="F185" s="128">
        <v>9</v>
      </c>
    </row>
    <row r="186" spans="1:6" s="123" customFormat="1" ht="18.75">
      <c r="A186" s="129" t="s">
        <v>752</v>
      </c>
      <c r="B186" s="128" t="s">
        <v>1224</v>
      </c>
      <c r="C186" s="128" t="s">
        <v>1273</v>
      </c>
      <c r="D186" s="128" t="s">
        <v>682</v>
      </c>
      <c r="E186" s="128" t="s">
        <v>1274</v>
      </c>
      <c r="F186" s="128">
        <v>10</v>
      </c>
    </row>
    <row r="187" spans="1:6" s="123" customFormat="1" ht="18.75">
      <c r="A187" s="129" t="s">
        <v>753</v>
      </c>
      <c r="B187" s="128" t="s">
        <v>1224</v>
      </c>
      <c r="C187" s="128" t="s">
        <v>1275</v>
      </c>
      <c r="D187" s="128" t="s">
        <v>1276</v>
      </c>
      <c r="E187" s="128" t="s">
        <v>1277</v>
      </c>
      <c r="F187" s="128">
        <v>12</v>
      </c>
    </row>
    <row r="188" spans="1:6" s="123" customFormat="1" ht="18.75">
      <c r="A188" s="129" t="s">
        <v>754</v>
      </c>
      <c r="B188" s="128" t="s">
        <v>1224</v>
      </c>
      <c r="C188" s="128" t="s">
        <v>1278</v>
      </c>
      <c r="D188" s="128" t="s">
        <v>1279</v>
      </c>
      <c r="E188" s="128" t="s">
        <v>1280</v>
      </c>
      <c r="F188" s="128">
        <v>12</v>
      </c>
    </row>
    <row r="189" spans="1:6" s="123" customFormat="1" ht="18.75">
      <c r="A189" s="129" t="s">
        <v>755</v>
      </c>
      <c r="B189" s="128" t="s">
        <v>1224</v>
      </c>
      <c r="C189" s="128" t="s">
        <v>1281</v>
      </c>
      <c r="D189" s="128" t="s">
        <v>1282</v>
      </c>
      <c r="E189" s="128" t="s">
        <v>1283</v>
      </c>
      <c r="F189" s="128">
        <v>12</v>
      </c>
    </row>
    <row r="190" spans="1:6" s="123" customFormat="1" ht="18.75">
      <c r="A190" s="129" t="s">
        <v>756</v>
      </c>
      <c r="B190" s="128" t="s">
        <v>1224</v>
      </c>
      <c r="C190" s="128" t="s">
        <v>496</v>
      </c>
      <c r="D190" s="128" t="s">
        <v>1284</v>
      </c>
      <c r="E190" s="128" t="s">
        <v>1285</v>
      </c>
      <c r="F190" s="128">
        <v>12</v>
      </c>
    </row>
    <row r="191" spans="1:6" s="123" customFormat="1" ht="18.75">
      <c r="A191" s="129" t="s">
        <v>757</v>
      </c>
      <c r="B191" s="128" t="s">
        <v>1224</v>
      </c>
      <c r="C191" s="128" t="s">
        <v>1286</v>
      </c>
      <c r="D191" s="128" t="s">
        <v>1287</v>
      </c>
      <c r="E191" s="128" t="s">
        <v>1288</v>
      </c>
      <c r="F191" s="128">
        <v>12</v>
      </c>
    </row>
    <row r="192" spans="1:6" s="123" customFormat="1" ht="18.75">
      <c r="A192" s="129" t="s">
        <v>758</v>
      </c>
      <c r="B192" s="128" t="s">
        <v>1224</v>
      </c>
      <c r="C192" s="128" t="s">
        <v>497</v>
      </c>
      <c r="D192" s="128" t="s">
        <v>1287</v>
      </c>
      <c r="E192" s="128" t="s">
        <v>685</v>
      </c>
      <c r="F192" s="128">
        <v>12</v>
      </c>
    </row>
    <row r="193" spans="1:6" s="123" customFormat="1" ht="18.75">
      <c r="A193" s="129" t="s">
        <v>1289</v>
      </c>
      <c r="B193" s="128" t="s">
        <v>1224</v>
      </c>
      <c r="C193" s="128" t="s">
        <v>1290</v>
      </c>
      <c r="D193" s="128" t="s">
        <v>1291</v>
      </c>
      <c r="E193" s="128" t="s">
        <v>1292</v>
      </c>
      <c r="F193" s="134">
        <v>19</v>
      </c>
    </row>
    <row r="194" spans="1:6" s="123" customFormat="1" ht="18.75">
      <c r="A194" s="129" t="s">
        <v>759</v>
      </c>
      <c r="B194" s="128" t="s">
        <v>1224</v>
      </c>
      <c r="C194" s="128" t="s">
        <v>498</v>
      </c>
      <c r="D194" s="128" t="s">
        <v>1293</v>
      </c>
      <c r="E194" s="128" t="s">
        <v>1294</v>
      </c>
      <c r="F194" s="128">
        <v>19</v>
      </c>
    </row>
    <row r="195" spans="1:6" s="123" customFormat="1" ht="18.75">
      <c r="A195" s="129" t="s">
        <v>760</v>
      </c>
      <c r="B195" s="128" t="s">
        <v>1224</v>
      </c>
      <c r="C195" s="128" t="s">
        <v>499</v>
      </c>
      <c r="D195" s="128" t="s">
        <v>1295</v>
      </c>
      <c r="E195" s="128" t="s">
        <v>1296</v>
      </c>
      <c r="F195" s="128">
        <v>12</v>
      </c>
    </row>
    <row r="196" spans="1:6" s="123" customFormat="1" ht="18.75">
      <c r="A196" s="129" t="s">
        <v>761</v>
      </c>
      <c r="B196" s="128" t="s">
        <v>1224</v>
      </c>
      <c r="C196" s="128" t="s">
        <v>1297</v>
      </c>
      <c r="D196" s="128" t="s">
        <v>1298</v>
      </c>
      <c r="E196" s="128" t="s">
        <v>1299</v>
      </c>
      <c r="F196" s="128">
        <v>19</v>
      </c>
    </row>
    <row r="197" spans="1:6" s="123" customFormat="1" ht="18.75">
      <c r="A197" s="129" t="s">
        <v>762</v>
      </c>
      <c r="B197" s="128" t="s">
        <v>1224</v>
      </c>
      <c r="C197" s="128" t="s">
        <v>1300</v>
      </c>
      <c r="D197" s="128" t="s">
        <v>1301</v>
      </c>
      <c r="E197" s="128" t="s">
        <v>1302</v>
      </c>
      <c r="F197" s="128">
        <v>12</v>
      </c>
    </row>
    <row r="198" spans="1:6" s="123" customFormat="1" ht="18.75">
      <c r="A198" s="129" t="s">
        <v>763</v>
      </c>
      <c r="B198" s="128" t="s">
        <v>1224</v>
      </c>
      <c r="C198" s="128" t="s">
        <v>1303</v>
      </c>
      <c r="D198" s="128" t="s">
        <v>1304</v>
      </c>
      <c r="E198" s="128" t="s">
        <v>1305</v>
      </c>
      <c r="F198" s="128">
        <v>19</v>
      </c>
    </row>
    <row r="199" spans="1:6" s="123" customFormat="1" ht="18.75">
      <c r="A199" s="129" t="s">
        <v>764</v>
      </c>
      <c r="B199" s="128" t="s">
        <v>1224</v>
      </c>
      <c r="C199" s="128" t="s">
        <v>1306</v>
      </c>
      <c r="D199" s="128" t="s">
        <v>1307</v>
      </c>
      <c r="E199" s="128" t="s">
        <v>1308</v>
      </c>
      <c r="F199" s="128">
        <v>19</v>
      </c>
    </row>
    <row r="200" spans="1:6" s="123" customFormat="1" ht="18.75">
      <c r="A200" s="129" t="s">
        <v>765</v>
      </c>
      <c r="B200" s="128" t="s">
        <v>1224</v>
      </c>
      <c r="C200" s="128" t="s">
        <v>1309</v>
      </c>
      <c r="D200" s="128" t="s">
        <v>1310</v>
      </c>
      <c r="E200" s="128" t="s">
        <v>1311</v>
      </c>
      <c r="F200" s="128">
        <v>12</v>
      </c>
    </row>
    <row r="201" spans="1:6" s="123" customFormat="1" ht="18.75">
      <c r="A201" s="129" t="s">
        <v>766</v>
      </c>
      <c r="B201" s="128" t="s">
        <v>1224</v>
      </c>
      <c r="C201" s="128" t="s">
        <v>1312</v>
      </c>
      <c r="D201" s="128" t="s">
        <v>1310</v>
      </c>
      <c r="E201" s="128" t="s">
        <v>1311</v>
      </c>
      <c r="F201" s="128">
        <v>12</v>
      </c>
    </row>
    <row r="202" spans="1:6" s="123" customFormat="1" ht="18.75">
      <c r="A202" s="129" t="s">
        <v>767</v>
      </c>
      <c r="B202" s="128" t="s">
        <v>1224</v>
      </c>
      <c r="C202" s="128" t="s">
        <v>500</v>
      </c>
      <c r="D202" s="128" t="s">
        <v>1313</v>
      </c>
      <c r="E202" s="128" t="s">
        <v>1314</v>
      </c>
      <c r="F202" s="128">
        <v>12</v>
      </c>
    </row>
    <row r="203" spans="1:6" s="123" customFormat="1" ht="18.75">
      <c r="A203" s="147" t="s">
        <v>768</v>
      </c>
      <c r="B203" s="148" t="s">
        <v>1224</v>
      </c>
      <c r="C203" s="148" t="s">
        <v>501</v>
      </c>
      <c r="D203" s="148" t="s">
        <v>1315</v>
      </c>
      <c r="E203" s="148" t="s">
        <v>1311</v>
      </c>
      <c r="F203" s="148">
        <v>19</v>
      </c>
    </row>
    <row r="204" spans="1:6" s="123" customFormat="1" ht="18.75">
      <c r="A204" s="145" t="s">
        <v>769</v>
      </c>
      <c r="B204" s="146" t="s">
        <v>1224</v>
      </c>
      <c r="C204" s="146" t="s">
        <v>502</v>
      </c>
      <c r="D204" s="146" t="s">
        <v>1316</v>
      </c>
      <c r="E204" s="146" t="s">
        <v>1317</v>
      </c>
      <c r="F204" s="146">
        <v>19</v>
      </c>
    </row>
    <row r="205" spans="1:6" s="123" customFormat="1" ht="18.75">
      <c r="A205" s="129" t="s">
        <v>770</v>
      </c>
      <c r="B205" s="128" t="s">
        <v>1224</v>
      </c>
      <c r="C205" s="128" t="s">
        <v>1318</v>
      </c>
      <c r="D205" s="128" t="s">
        <v>1319</v>
      </c>
      <c r="E205" s="128" t="s">
        <v>686</v>
      </c>
      <c r="F205" s="128">
        <v>19</v>
      </c>
    </row>
    <row r="206" spans="1:6" s="123" customFormat="1" ht="18.75">
      <c r="A206" s="129" t="s">
        <v>771</v>
      </c>
      <c r="B206" s="128" t="s">
        <v>1224</v>
      </c>
      <c r="C206" s="128" t="s">
        <v>1320</v>
      </c>
      <c r="D206" s="128" t="s">
        <v>1321</v>
      </c>
      <c r="E206" s="128" t="s">
        <v>687</v>
      </c>
      <c r="F206" s="128">
        <v>12</v>
      </c>
    </row>
    <row r="207" spans="1:6" s="123" customFormat="1" ht="18.75">
      <c r="A207" s="129" t="s">
        <v>772</v>
      </c>
      <c r="B207" s="128" t="s">
        <v>1224</v>
      </c>
      <c r="C207" s="128" t="s">
        <v>678</v>
      </c>
      <c r="D207" s="128" t="s">
        <v>1322</v>
      </c>
      <c r="E207" s="128" t="s">
        <v>1323</v>
      </c>
      <c r="F207" s="128">
        <v>19</v>
      </c>
    </row>
    <row r="208" spans="1:6" s="123" customFormat="1" ht="18.75">
      <c r="A208" s="129" t="s">
        <v>773</v>
      </c>
      <c r="B208" s="128" t="s">
        <v>1224</v>
      </c>
      <c r="C208" s="128" t="s">
        <v>1324</v>
      </c>
      <c r="D208" s="128" t="s">
        <v>1325</v>
      </c>
      <c r="E208" s="128" t="s">
        <v>1326</v>
      </c>
      <c r="F208" s="128">
        <v>12</v>
      </c>
    </row>
    <row r="209" spans="1:6" s="123" customFormat="1" ht="18.75">
      <c r="A209" s="129" t="s">
        <v>1327</v>
      </c>
      <c r="B209" s="128" t="s">
        <v>1224</v>
      </c>
      <c r="C209" s="128" t="s">
        <v>1328</v>
      </c>
      <c r="D209" s="128" t="s">
        <v>1329</v>
      </c>
      <c r="E209" s="128" t="s">
        <v>1330</v>
      </c>
      <c r="F209" s="134">
        <v>12</v>
      </c>
    </row>
    <row r="210" spans="1:6" s="123" customFormat="1" ht="18.75">
      <c r="A210" s="129" t="s">
        <v>1331</v>
      </c>
      <c r="B210" s="128" t="s">
        <v>1224</v>
      </c>
      <c r="C210" s="128" t="s">
        <v>1332</v>
      </c>
      <c r="D210" s="128" t="s">
        <v>1333</v>
      </c>
      <c r="E210" s="128" t="s">
        <v>1334</v>
      </c>
      <c r="F210" s="134">
        <v>12</v>
      </c>
    </row>
    <row r="211" spans="1:6" s="123" customFormat="1" ht="18.75">
      <c r="A211" s="129" t="s">
        <v>774</v>
      </c>
      <c r="B211" s="128" t="s">
        <v>1224</v>
      </c>
      <c r="C211" s="128" t="s">
        <v>503</v>
      </c>
      <c r="D211" s="128" t="s">
        <v>1335</v>
      </c>
      <c r="E211" s="128" t="s">
        <v>1336</v>
      </c>
      <c r="F211" s="128">
        <v>17</v>
      </c>
    </row>
    <row r="212" spans="1:6" s="123" customFormat="1" ht="18.75">
      <c r="A212" s="129" t="s">
        <v>775</v>
      </c>
      <c r="B212" s="128" t="s">
        <v>1224</v>
      </c>
      <c r="C212" s="128" t="s">
        <v>504</v>
      </c>
      <c r="D212" s="128" t="s">
        <v>1287</v>
      </c>
      <c r="E212" s="128" t="s">
        <v>1288</v>
      </c>
      <c r="F212" s="128">
        <v>19</v>
      </c>
    </row>
    <row r="213" spans="1:6" s="123" customFormat="1" ht="18.75">
      <c r="A213" s="129" t="s">
        <v>776</v>
      </c>
      <c r="B213" s="128" t="s">
        <v>1224</v>
      </c>
      <c r="C213" s="128" t="s">
        <v>1337</v>
      </c>
      <c r="D213" s="128" t="s">
        <v>1338</v>
      </c>
      <c r="E213" s="128" t="s">
        <v>1245</v>
      </c>
      <c r="F213" s="128">
        <v>19</v>
      </c>
    </row>
    <row r="214" spans="1:6" s="123" customFormat="1" ht="18.75">
      <c r="A214" s="129" t="s">
        <v>777</v>
      </c>
      <c r="B214" s="128" t="s">
        <v>1224</v>
      </c>
      <c r="C214" s="128" t="s">
        <v>1339</v>
      </c>
      <c r="D214" s="128" t="s">
        <v>1307</v>
      </c>
      <c r="E214" s="128" t="s">
        <v>1308</v>
      </c>
      <c r="F214" s="128">
        <v>19</v>
      </c>
    </row>
    <row r="215" spans="1:6" s="123" customFormat="1" ht="18.75">
      <c r="A215" s="129" t="s">
        <v>778</v>
      </c>
      <c r="B215" s="128" t="s">
        <v>1224</v>
      </c>
      <c r="C215" s="128" t="s">
        <v>1340</v>
      </c>
      <c r="D215" s="128" t="s">
        <v>1252</v>
      </c>
      <c r="E215" s="128" t="s">
        <v>1253</v>
      </c>
      <c r="F215" s="128">
        <v>19</v>
      </c>
    </row>
    <row r="216" spans="1:6" s="123" customFormat="1" ht="18.75">
      <c r="A216" s="129" t="s">
        <v>779</v>
      </c>
      <c r="B216" s="128" t="s">
        <v>1224</v>
      </c>
      <c r="C216" s="128" t="s">
        <v>1341</v>
      </c>
      <c r="D216" s="128" t="s">
        <v>1342</v>
      </c>
      <c r="E216" s="128" t="s">
        <v>1343</v>
      </c>
      <c r="F216" s="128">
        <v>18</v>
      </c>
    </row>
    <row r="217" spans="1:6" s="123" customFormat="1" ht="18.75">
      <c r="A217" s="129" t="s">
        <v>780</v>
      </c>
      <c r="B217" s="128" t="s">
        <v>1224</v>
      </c>
      <c r="C217" s="128" t="s">
        <v>505</v>
      </c>
      <c r="D217" s="128" t="s">
        <v>1344</v>
      </c>
      <c r="E217" s="128" t="s">
        <v>1345</v>
      </c>
      <c r="F217" s="128">
        <v>19</v>
      </c>
    </row>
    <row r="218" spans="1:6" s="123" customFormat="1" ht="18.75">
      <c r="A218" s="129" t="s">
        <v>781</v>
      </c>
      <c r="B218" s="128" t="s">
        <v>1224</v>
      </c>
      <c r="C218" s="128" t="s">
        <v>506</v>
      </c>
      <c r="D218" s="128" t="s">
        <v>1287</v>
      </c>
      <c r="E218" s="128" t="s">
        <v>1288</v>
      </c>
      <c r="F218" s="128">
        <v>19</v>
      </c>
    </row>
    <row r="219" spans="1:6" s="123" customFormat="1" ht="18.75">
      <c r="A219" s="129" t="s">
        <v>782</v>
      </c>
      <c r="B219" s="128" t="s">
        <v>1224</v>
      </c>
      <c r="C219" s="128" t="s">
        <v>1346</v>
      </c>
      <c r="D219" s="128" t="s">
        <v>1347</v>
      </c>
      <c r="E219" s="128" t="s">
        <v>1348</v>
      </c>
      <c r="F219" s="128">
        <v>18</v>
      </c>
    </row>
    <row r="220" spans="1:6" s="123" customFormat="1" ht="18.75">
      <c r="A220" s="129" t="s">
        <v>783</v>
      </c>
      <c r="B220" s="128" t="s">
        <v>1224</v>
      </c>
      <c r="C220" s="128" t="s">
        <v>507</v>
      </c>
      <c r="D220" s="128" t="s">
        <v>1307</v>
      </c>
      <c r="E220" s="128" t="s">
        <v>1308</v>
      </c>
      <c r="F220" s="128">
        <v>19</v>
      </c>
    </row>
    <row r="221" spans="1:6" s="123" customFormat="1" ht="18.75">
      <c r="A221" s="129" t="s">
        <v>784</v>
      </c>
      <c r="B221" s="128" t="s">
        <v>1224</v>
      </c>
      <c r="C221" s="128" t="s">
        <v>1349</v>
      </c>
      <c r="D221" s="128" t="s">
        <v>1350</v>
      </c>
      <c r="E221" s="128" t="s">
        <v>688</v>
      </c>
      <c r="F221" s="128">
        <v>11</v>
      </c>
    </row>
    <row r="222" spans="1:6" s="123" customFormat="1" ht="18.75">
      <c r="A222" s="129" t="s">
        <v>785</v>
      </c>
      <c r="B222" s="128" t="s">
        <v>1224</v>
      </c>
      <c r="C222" s="128" t="s">
        <v>1351</v>
      </c>
      <c r="D222" s="128" t="s">
        <v>1352</v>
      </c>
      <c r="E222" s="128" t="s">
        <v>689</v>
      </c>
      <c r="F222" s="128">
        <v>19</v>
      </c>
    </row>
    <row r="223" spans="1:6" s="123" customFormat="1" ht="18.75">
      <c r="A223" s="129" t="s">
        <v>786</v>
      </c>
      <c r="B223" s="128" t="s">
        <v>1224</v>
      </c>
      <c r="C223" s="128" t="s">
        <v>1353</v>
      </c>
      <c r="D223" s="128" t="s">
        <v>1354</v>
      </c>
      <c r="E223" s="128" t="s">
        <v>690</v>
      </c>
      <c r="F223" s="128">
        <v>19</v>
      </c>
    </row>
    <row r="224" spans="1:6" s="123" customFormat="1" ht="18.75">
      <c r="A224" s="129" t="s">
        <v>787</v>
      </c>
      <c r="B224" s="128" t="s">
        <v>1224</v>
      </c>
      <c r="C224" s="128" t="s">
        <v>1355</v>
      </c>
      <c r="D224" s="128" t="s">
        <v>1356</v>
      </c>
      <c r="E224" s="128" t="s">
        <v>1357</v>
      </c>
      <c r="F224" s="128">
        <v>18</v>
      </c>
    </row>
    <row r="225" spans="1:6" s="123" customFormat="1" ht="18.75">
      <c r="A225" s="129" t="s">
        <v>1358</v>
      </c>
      <c r="B225" s="128" t="s">
        <v>1224</v>
      </c>
      <c r="C225" s="128" t="s">
        <v>1359</v>
      </c>
      <c r="D225" s="128" t="s">
        <v>1360</v>
      </c>
      <c r="E225" s="128" t="s">
        <v>698</v>
      </c>
      <c r="F225" s="128">
        <v>12</v>
      </c>
    </row>
    <row r="226" spans="1:6" s="123" customFormat="1" ht="18.75">
      <c r="A226" s="129" t="s">
        <v>1361</v>
      </c>
      <c r="B226" s="128" t="s">
        <v>1224</v>
      </c>
      <c r="C226" s="128" t="s">
        <v>1362</v>
      </c>
      <c r="D226" s="128" t="s">
        <v>1363</v>
      </c>
      <c r="E226" s="128" t="s">
        <v>1364</v>
      </c>
      <c r="F226" s="134">
        <v>19</v>
      </c>
    </row>
    <row r="227" spans="1:6" s="123" customFormat="1" ht="18.75">
      <c r="A227" s="129" t="s">
        <v>788</v>
      </c>
      <c r="B227" s="128" t="s">
        <v>1224</v>
      </c>
      <c r="C227" s="128" t="s">
        <v>508</v>
      </c>
      <c r="D227" s="128" t="s">
        <v>1365</v>
      </c>
      <c r="E227" s="128" t="s">
        <v>1366</v>
      </c>
      <c r="F227" s="128">
        <v>19</v>
      </c>
    </row>
    <row r="228" spans="1:6" s="123" customFormat="1" ht="18.75">
      <c r="A228" s="129" t="s">
        <v>789</v>
      </c>
      <c r="B228" s="128" t="s">
        <v>1224</v>
      </c>
      <c r="C228" s="128" t="s">
        <v>509</v>
      </c>
      <c r="D228" s="128" t="s">
        <v>1367</v>
      </c>
      <c r="E228" s="128" t="s">
        <v>691</v>
      </c>
      <c r="F228" s="128">
        <v>19</v>
      </c>
    </row>
    <row r="229" spans="1:6" s="123" customFormat="1" ht="18.75">
      <c r="A229" s="129" t="s">
        <v>790</v>
      </c>
      <c r="B229" s="128" t="s">
        <v>1224</v>
      </c>
      <c r="C229" s="128" t="s">
        <v>510</v>
      </c>
      <c r="D229" s="128" t="s">
        <v>1298</v>
      </c>
      <c r="E229" s="128" t="s">
        <v>692</v>
      </c>
      <c r="F229" s="128">
        <v>19</v>
      </c>
    </row>
    <row r="230" spans="1:6" s="123" customFormat="1" ht="18.75">
      <c r="A230" s="129" t="s">
        <v>791</v>
      </c>
      <c r="B230" s="128" t="s">
        <v>1224</v>
      </c>
      <c r="C230" s="128" t="s">
        <v>1368</v>
      </c>
      <c r="D230" s="128" t="s">
        <v>1304</v>
      </c>
      <c r="E230" s="128" t="s">
        <v>1305</v>
      </c>
      <c r="F230" s="128">
        <v>19</v>
      </c>
    </row>
    <row r="231" spans="1:6" s="123" customFormat="1" ht="18.75">
      <c r="A231" s="129" t="s">
        <v>792</v>
      </c>
      <c r="B231" s="128" t="s">
        <v>1224</v>
      </c>
      <c r="C231" s="128" t="s">
        <v>1369</v>
      </c>
      <c r="D231" s="128" t="s">
        <v>1370</v>
      </c>
      <c r="E231" s="128" t="s">
        <v>1371</v>
      </c>
      <c r="F231" s="128">
        <v>15</v>
      </c>
    </row>
    <row r="232" spans="1:6" s="123" customFormat="1" ht="18.75">
      <c r="A232" s="129" t="s">
        <v>793</v>
      </c>
      <c r="B232" s="128" t="s">
        <v>1224</v>
      </c>
      <c r="C232" s="128" t="s">
        <v>1372</v>
      </c>
      <c r="D232" s="128" t="s">
        <v>1373</v>
      </c>
      <c r="E232" s="128" t="s">
        <v>1374</v>
      </c>
      <c r="F232" s="128">
        <v>19</v>
      </c>
    </row>
    <row r="233" spans="1:6" s="123" customFormat="1" ht="18.75">
      <c r="A233" s="129" t="s">
        <v>794</v>
      </c>
      <c r="B233" s="128" t="s">
        <v>1224</v>
      </c>
      <c r="C233" s="128" t="s">
        <v>1375</v>
      </c>
      <c r="D233" s="128" t="s">
        <v>1376</v>
      </c>
      <c r="E233" s="128" t="s">
        <v>1377</v>
      </c>
      <c r="F233" s="128">
        <v>19</v>
      </c>
    </row>
    <row r="234" spans="1:6" s="123" customFormat="1" ht="18.75">
      <c r="A234" s="129" t="s">
        <v>795</v>
      </c>
      <c r="B234" s="128" t="s">
        <v>1224</v>
      </c>
      <c r="C234" s="128" t="s">
        <v>1378</v>
      </c>
      <c r="D234" s="128" t="s">
        <v>1379</v>
      </c>
      <c r="E234" s="128" t="s">
        <v>653</v>
      </c>
      <c r="F234" s="128">
        <v>12</v>
      </c>
    </row>
    <row r="235" spans="1:6" s="123" customFormat="1" ht="18.75">
      <c r="A235" s="129" t="s">
        <v>796</v>
      </c>
      <c r="B235" s="128" t="s">
        <v>1224</v>
      </c>
      <c r="C235" s="128" t="s">
        <v>1380</v>
      </c>
      <c r="D235" s="128" t="s">
        <v>1381</v>
      </c>
      <c r="E235" s="128" t="s">
        <v>693</v>
      </c>
      <c r="F235" s="128">
        <v>19</v>
      </c>
    </row>
    <row r="236" spans="1:6" s="123" customFormat="1" ht="18.75">
      <c r="A236" s="129" t="s">
        <v>797</v>
      </c>
      <c r="B236" s="128" t="s">
        <v>1224</v>
      </c>
      <c r="C236" s="128" t="s">
        <v>511</v>
      </c>
      <c r="D236" s="128"/>
      <c r="E236" s="128"/>
      <c r="F236" s="128">
        <v>18</v>
      </c>
    </row>
    <row r="237" spans="1:6" s="123" customFormat="1" ht="18.75">
      <c r="A237" s="129" t="s">
        <v>798</v>
      </c>
      <c r="B237" s="128" t="s">
        <v>1224</v>
      </c>
      <c r="C237" s="128" t="s">
        <v>1382</v>
      </c>
      <c r="D237" s="128" t="s">
        <v>1383</v>
      </c>
      <c r="E237" s="128" t="s">
        <v>694</v>
      </c>
      <c r="F237" s="128">
        <v>12</v>
      </c>
    </row>
    <row r="238" spans="1:6" s="123" customFormat="1" ht="18.75">
      <c r="A238" s="129" t="s">
        <v>799</v>
      </c>
      <c r="B238" s="128" t="s">
        <v>1224</v>
      </c>
      <c r="C238" s="128" t="s">
        <v>1384</v>
      </c>
      <c r="D238" s="128" t="s">
        <v>1385</v>
      </c>
      <c r="E238" s="128" t="s">
        <v>1386</v>
      </c>
      <c r="F238" s="128">
        <v>19</v>
      </c>
    </row>
    <row r="239" spans="1:6" s="123" customFormat="1" ht="18.75">
      <c r="A239" s="129" t="s">
        <v>800</v>
      </c>
      <c r="B239" s="128" t="s">
        <v>1224</v>
      </c>
      <c r="C239" s="128" t="s">
        <v>1387</v>
      </c>
      <c r="D239" s="128" t="s">
        <v>1388</v>
      </c>
      <c r="E239" s="128" t="s">
        <v>1389</v>
      </c>
      <c r="F239" s="128">
        <v>12</v>
      </c>
    </row>
    <row r="240" spans="1:6" s="123" customFormat="1" ht="18.75">
      <c r="A240" s="129" t="s">
        <v>801</v>
      </c>
      <c r="B240" s="128" t="s">
        <v>1224</v>
      </c>
      <c r="C240" s="128" t="s">
        <v>1390</v>
      </c>
      <c r="D240" s="128" t="s">
        <v>1391</v>
      </c>
      <c r="E240" s="128" t="s">
        <v>1392</v>
      </c>
      <c r="F240" s="128">
        <v>12</v>
      </c>
    </row>
    <row r="241" spans="1:6" s="123" customFormat="1" ht="18.75">
      <c r="A241" s="129" t="s">
        <v>1393</v>
      </c>
      <c r="B241" s="128" t="s">
        <v>1224</v>
      </c>
      <c r="C241" s="128" t="s">
        <v>1394</v>
      </c>
      <c r="D241" s="128" t="s">
        <v>1395</v>
      </c>
      <c r="E241" s="128" t="s">
        <v>653</v>
      </c>
      <c r="F241" s="134">
        <v>12</v>
      </c>
    </row>
    <row r="242" spans="1:6" s="123" customFormat="1" ht="18.75">
      <c r="A242" s="129" t="s">
        <v>1396</v>
      </c>
      <c r="B242" s="128" t="s">
        <v>1224</v>
      </c>
      <c r="C242" s="128" t="s">
        <v>1397</v>
      </c>
      <c r="D242" s="128" t="s">
        <v>1398</v>
      </c>
      <c r="E242" s="128" t="s">
        <v>1399</v>
      </c>
      <c r="F242" s="134">
        <v>18</v>
      </c>
    </row>
    <row r="243" spans="1:6" s="123" customFormat="1" ht="18.75">
      <c r="A243" s="129" t="s">
        <v>1400</v>
      </c>
      <c r="B243" s="128" t="s">
        <v>1224</v>
      </c>
      <c r="C243" s="128" t="s">
        <v>1401</v>
      </c>
      <c r="D243" s="128" t="s">
        <v>1402</v>
      </c>
      <c r="E243" s="128" t="s">
        <v>1403</v>
      </c>
      <c r="F243" s="134">
        <v>12</v>
      </c>
    </row>
    <row r="244" spans="1:6" s="123" customFormat="1" ht="18.75">
      <c r="A244" s="129" t="s">
        <v>1404</v>
      </c>
      <c r="B244" s="128" t="s">
        <v>1224</v>
      </c>
      <c r="C244" s="128" t="s">
        <v>1405</v>
      </c>
      <c r="D244" s="128" t="s">
        <v>1406</v>
      </c>
      <c r="E244" s="128" t="s">
        <v>686</v>
      </c>
      <c r="F244" s="134">
        <v>19</v>
      </c>
    </row>
    <row r="245" spans="1:6" s="123" customFormat="1" ht="18.75">
      <c r="A245" s="129" t="s">
        <v>1407</v>
      </c>
      <c r="B245" s="128" t="s">
        <v>1224</v>
      </c>
      <c r="C245" s="128" t="s">
        <v>1408</v>
      </c>
      <c r="D245" s="128" t="s">
        <v>1409</v>
      </c>
      <c r="E245" s="128" t="s">
        <v>692</v>
      </c>
      <c r="F245" s="134">
        <v>19</v>
      </c>
    </row>
    <row r="246" spans="1:6" s="123" customFormat="1" ht="18.75">
      <c r="A246" s="129" t="s">
        <v>1410</v>
      </c>
      <c r="B246" s="128" t="s">
        <v>1224</v>
      </c>
      <c r="C246" s="128" t="s">
        <v>1411</v>
      </c>
      <c r="D246" s="128" t="s">
        <v>1412</v>
      </c>
      <c r="E246" s="128" t="s">
        <v>1413</v>
      </c>
      <c r="F246" s="134">
        <v>18</v>
      </c>
    </row>
    <row r="247" spans="1:6" s="123" customFormat="1" ht="18.75">
      <c r="A247" s="129" t="s">
        <v>802</v>
      </c>
      <c r="B247" s="128" t="s">
        <v>1224</v>
      </c>
      <c r="C247" s="128" t="s">
        <v>512</v>
      </c>
      <c r="D247" s="128" t="s">
        <v>1255</v>
      </c>
      <c r="E247" s="128" t="s">
        <v>1256</v>
      </c>
      <c r="F247" s="128">
        <v>19</v>
      </c>
    </row>
    <row r="248" spans="1:6" s="123" customFormat="1" ht="18.75">
      <c r="A248" s="129" t="s">
        <v>803</v>
      </c>
      <c r="B248" s="128" t="s">
        <v>1224</v>
      </c>
      <c r="C248" s="128" t="s">
        <v>1414</v>
      </c>
      <c r="D248" s="128" t="s">
        <v>1415</v>
      </c>
      <c r="E248" s="128" t="s">
        <v>1416</v>
      </c>
      <c r="F248" s="128">
        <v>19</v>
      </c>
    </row>
    <row r="249" spans="1:6" s="123" customFormat="1" ht="18.75">
      <c r="A249" s="129" t="s">
        <v>804</v>
      </c>
      <c r="B249" s="128" t="s">
        <v>1224</v>
      </c>
      <c r="C249" s="128" t="s">
        <v>1417</v>
      </c>
      <c r="D249" s="128" t="s">
        <v>1255</v>
      </c>
      <c r="E249" s="128" t="s">
        <v>1256</v>
      </c>
      <c r="F249" s="128">
        <v>12</v>
      </c>
    </row>
    <row r="250" spans="1:6" s="123" customFormat="1" ht="18.75">
      <c r="A250" s="129" t="s">
        <v>805</v>
      </c>
      <c r="B250" s="128" t="s">
        <v>1224</v>
      </c>
      <c r="C250" s="128" t="s">
        <v>513</v>
      </c>
      <c r="D250" s="128" t="s">
        <v>1418</v>
      </c>
      <c r="E250" s="128" t="s">
        <v>1419</v>
      </c>
      <c r="F250" s="128">
        <v>19</v>
      </c>
    </row>
    <row r="251" spans="1:6" s="123" customFormat="1" ht="18.75">
      <c r="A251" s="129" t="s">
        <v>806</v>
      </c>
      <c r="B251" s="128" t="s">
        <v>1224</v>
      </c>
      <c r="C251" s="128" t="s">
        <v>1420</v>
      </c>
      <c r="D251" s="128" t="s">
        <v>1421</v>
      </c>
      <c r="E251" s="128" t="s">
        <v>1422</v>
      </c>
      <c r="F251" s="128">
        <v>18</v>
      </c>
    </row>
    <row r="252" spans="1:6" s="123" customFormat="1" ht="18.75">
      <c r="A252" s="129" t="s">
        <v>807</v>
      </c>
      <c r="B252" s="128" t="s">
        <v>1224</v>
      </c>
      <c r="C252" s="128" t="s">
        <v>1423</v>
      </c>
      <c r="D252" s="128" t="s">
        <v>1424</v>
      </c>
      <c r="E252" s="128" t="s">
        <v>1425</v>
      </c>
      <c r="F252" s="128">
        <v>19</v>
      </c>
    </row>
    <row r="253" spans="1:6" s="123" customFormat="1" ht="18.75">
      <c r="A253" s="129" t="s">
        <v>808</v>
      </c>
      <c r="B253" s="128" t="s">
        <v>1224</v>
      </c>
      <c r="C253" s="128" t="s">
        <v>514</v>
      </c>
      <c r="D253" s="128" t="s">
        <v>1426</v>
      </c>
      <c r="E253" s="128" t="s">
        <v>1427</v>
      </c>
      <c r="F253" s="128">
        <v>19</v>
      </c>
    </row>
    <row r="254" spans="1:6" s="123" customFormat="1" ht="18.75">
      <c r="A254" s="129" t="s">
        <v>809</v>
      </c>
      <c r="B254" s="128" t="s">
        <v>1224</v>
      </c>
      <c r="C254" s="128" t="s">
        <v>1428</v>
      </c>
      <c r="D254" s="128" t="s">
        <v>1429</v>
      </c>
      <c r="E254" s="128" t="s">
        <v>1430</v>
      </c>
      <c r="F254" s="128">
        <v>19</v>
      </c>
    </row>
    <row r="255" spans="1:6" s="123" customFormat="1" ht="18.75">
      <c r="A255" s="129" t="s">
        <v>810</v>
      </c>
      <c r="B255" s="128" t="s">
        <v>1224</v>
      </c>
      <c r="C255" s="128" t="s">
        <v>1431</v>
      </c>
      <c r="D255" s="128" t="s">
        <v>1279</v>
      </c>
      <c r="E255" s="128" t="s">
        <v>1280</v>
      </c>
      <c r="F255" s="128">
        <v>19</v>
      </c>
    </row>
    <row r="256" spans="1:6" s="123" customFormat="1" ht="18.75">
      <c r="A256" s="129" t="s">
        <v>811</v>
      </c>
      <c r="B256" s="128" t="s">
        <v>1224</v>
      </c>
      <c r="C256" s="128" t="s">
        <v>1432</v>
      </c>
      <c r="D256" s="128" t="s">
        <v>1433</v>
      </c>
      <c r="E256" s="128" t="s">
        <v>1434</v>
      </c>
      <c r="F256" s="128">
        <v>19</v>
      </c>
    </row>
    <row r="257" spans="1:6" s="123" customFormat="1" ht="18.75">
      <c r="A257" s="129" t="s">
        <v>812</v>
      </c>
      <c r="B257" s="128" t="s">
        <v>1224</v>
      </c>
      <c r="C257" s="128" t="s">
        <v>1435</v>
      </c>
      <c r="D257" s="128" t="s">
        <v>683</v>
      </c>
      <c r="E257" s="128" t="s">
        <v>695</v>
      </c>
      <c r="F257" s="128">
        <v>19</v>
      </c>
    </row>
    <row r="258" spans="1:6" s="123" customFormat="1" ht="18.75">
      <c r="A258" s="129" t="s">
        <v>813</v>
      </c>
      <c r="B258" s="128" t="s">
        <v>1224</v>
      </c>
      <c r="C258" s="128" t="s">
        <v>1436</v>
      </c>
      <c r="D258" s="128" t="s">
        <v>1437</v>
      </c>
      <c r="E258" s="128" t="s">
        <v>1438</v>
      </c>
      <c r="F258" s="128">
        <v>19</v>
      </c>
    </row>
    <row r="259" spans="1:6" s="123" customFormat="1" ht="18.75">
      <c r="A259" s="129" t="s">
        <v>1439</v>
      </c>
      <c r="B259" s="128" t="s">
        <v>1224</v>
      </c>
      <c r="C259" s="128" t="s">
        <v>1440</v>
      </c>
      <c r="D259" s="128" t="s">
        <v>1398</v>
      </c>
      <c r="E259" s="128" t="s">
        <v>1399</v>
      </c>
      <c r="F259" s="134">
        <v>18</v>
      </c>
    </row>
    <row r="260" spans="1:6" s="123" customFormat="1" ht="18.75">
      <c r="A260" s="129" t="s">
        <v>814</v>
      </c>
      <c r="B260" s="128" t="s">
        <v>1224</v>
      </c>
      <c r="C260" s="128" t="s">
        <v>515</v>
      </c>
      <c r="D260" s="128" t="s">
        <v>1287</v>
      </c>
      <c r="E260" s="128" t="s">
        <v>1288</v>
      </c>
      <c r="F260" s="128">
        <v>12</v>
      </c>
    </row>
    <row r="261" spans="1:6" s="123" customFormat="1" ht="18.75">
      <c r="A261" s="129" t="s">
        <v>816</v>
      </c>
      <c r="B261" s="128" t="s">
        <v>1224</v>
      </c>
      <c r="C261" s="128" t="s">
        <v>516</v>
      </c>
      <c r="D261" s="128" t="s">
        <v>1441</v>
      </c>
      <c r="E261" s="128" t="s">
        <v>1442</v>
      </c>
      <c r="F261" s="128">
        <v>19</v>
      </c>
    </row>
    <row r="262" spans="1:6" s="123" customFormat="1" ht="18.75">
      <c r="A262" s="129" t="s">
        <v>815</v>
      </c>
      <c r="B262" s="128" t="s">
        <v>1224</v>
      </c>
      <c r="C262" s="128" t="s">
        <v>679</v>
      </c>
      <c r="D262" s="128" t="s">
        <v>1443</v>
      </c>
      <c r="E262" s="128" t="s">
        <v>1444</v>
      </c>
      <c r="F262" s="128">
        <v>19</v>
      </c>
    </row>
    <row r="263" spans="1:6" s="123" customFormat="1" ht="18.75">
      <c r="A263" s="129" t="s">
        <v>817</v>
      </c>
      <c r="B263" s="128" t="s">
        <v>1445</v>
      </c>
      <c r="C263" s="128" t="s">
        <v>517</v>
      </c>
      <c r="D263" s="128"/>
      <c r="E263" s="128"/>
      <c r="F263" s="128">
        <v>12</v>
      </c>
    </row>
    <row r="264" spans="1:6" s="123" customFormat="1" ht="18.75">
      <c r="A264" s="129" t="s">
        <v>818</v>
      </c>
      <c r="B264" s="128" t="s">
        <v>1445</v>
      </c>
      <c r="C264" s="128" t="s">
        <v>518</v>
      </c>
      <c r="D264" s="128" t="s">
        <v>1446</v>
      </c>
      <c r="E264" s="128" t="s">
        <v>696</v>
      </c>
      <c r="F264" s="128">
        <v>12</v>
      </c>
    </row>
    <row r="265" spans="1:6" s="123" customFormat="1" ht="18.75">
      <c r="A265" s="129" t="s">
        <v>819</v>
      </c>
      <c r="B265" s="128" t="s">
        <v>1445</v>
      </c>
      <c r="C265" s="128" t="s">
        <v>1447</v>
      </c>
      <c r="D265" s="128" t="s">
        <v>1448</v>
      </c>
      <c r="E265" s="128" t="s">
        <v>1449</v>
      </c>
      <c r="F265" s="128">
        <v>19</v>
      </c>
    </row>
    <row r="266" spans="1:6" s="123" customFormat="1" ht="18.75">
      <c r="A266" s="129" t="s">
        <v>820</v>
      </c>
      <c r="B266" s="128" t="s">
        <v>1445</v>
      </c>
      <c r="C266" s="128" t="s">
        <v>1450</v>
      </c>
      <c r="D266" s="128" t="s">
        <v>1451</v>
      </c>
      <c r="E266" s="128" t="s">
        <v>1452</v>
      </c>
      <c r="F266" s="128">
        <v>19</v>
      </c>
    </row>
    <row r="267" spans="1:6" s="123" customFormat="1" ht="18.75">
      <c r="A267" s="129" t="s">
        <v>821</v>
      </c>
      <c r="B267" s="128" t="s">
        <v>1445</v>
      </c>
      <c r="C267" s="128" t="s">
        <v>519</v>
      </c>
      <c r="D267" s="128" t="s">
        <v>1453</v>
      </c>
      <c r="E267" s="128" t="s">
        <v>1454</v>
      </c>
      <c r="F267" s="128">
        <v>15</v>
      </c>
    </row>
    <row r="268" spans="1:6" s="123" customFormat="1" ht="18.75">
      <c r="A268" s="129" t="s">
        <v>822</v>
      </c>
      <c r="B268" s="128" t="s">
        <v>1445</v>
      </c>
      <c r="C268" s="128" t="s">
        <v>520</v>
      </c>
      <c r="D268" s="128" t="s">
        <v>1455</v>
      </c>
      <c r="E268" s="128" t="s">
        <v>1456</v>
      </c>
      <c r="F268" s="128">
        <v>19</v>
      </c>
    </row>
    <row r="269" spans="1:6" s="123" customFormat="1" ht="18.75">
      <c r="A269" s="129" t="s">
        <v>823</v>
      </c>
      <c r="B269" s="128" t="s">
        <v>1445</v>
      </c>
      <c r="C269" s="128" t="s">
        <v>1457</v>
      </c>
      <c r="D269" s="128" t="s">
        <v>684</v>
      </c>
      <c r="E269" s="128" t="s">
        <v>697</v>
      </c>
      <c r="F269" s="128">
        <v>19</v>
      </c>
    </row>
    <row r="270" spans="1:6" s="123" customFormat="1" ht="18.75">
      <c r="A270" s="129" t="s">
        <v>1458</v>
      </c>
      <c r="B270" s="128" t="s">
        <v>1445</v>
      </c>
      <c r="C270" s="128" t="s">
        <v>1459</v>
      </c>
      <c r="D270" s="128" t="s">
        <v>1460</v>
      </c>
      <c r="E270" s="128" t="s">
        <v>1461</v>
      </c>
      <c r="F270" s="134">
        <v>19</v>
      </c>
    </row>
    <row r="271" spans="1:6" s="123" customFormat="1" ht="18.75">
      <c r="A271" s="129" t="s">
        <v>824</v>
      </c>
      <c r="B271" s="128" t="s">
        <v>1445</v>
      </c>
      <c r="C271" s="128" t="s">
        <v>521</v>
      </c>
      <c r="D271" s="128" t="s">
        <v>654</v>
      </c>
      <c r="E271" s="128" t="s">
        <v>1462</v>
      </c>
      <c r="F271" s="128">
        <v>19</v>
      </c>
    </row>
    <row r="272" spans="1:6" s="123" customFormat="1" ht="18.75">
      <c r="A272" s="129" t="s">
        <v>825</v>
      </c>
      <c r="B272" s="128" t="s">
        <v>1445</v>
      </c>
      <c r="C272" s="128" t="s">
        <v>522</v>
      </c>
      <c r="D272" s="128" t="s">
        <v>1463</v>
      </c>
      <c r="E272" s="128" t="s">
        <v>699</v>
      </c>
      <c r="F272" s="128">
        <v>17</v>
      </c>
    </row>
    <row r="273" spans="1:6" s="123" customFormat="1" ht="18.75">
      <c r="A273" s="129" t="s">
        <v>826</v>
      </c>
      <c r="B273" s="128" t="s">
        <v>1445</v>
      </c>
      <c r="C273" s="128" t="s">
        <v>1464</v>
      </c>
      <c r="D273" s="128" t="s">
        <v>1465</v>
      </c>
      <c r="E273" s="128" t="s">
        <v>1466</v>
      </c>
      <c r="F273" s="128">
        <v>19</v>
      </c>
    </row>
    <row r="274" spans="1:6" s="123" customFormat="1" ht="18.75">
      <c r="A274" s="129" t="s">
        <v>827</v>
      </c>
      <c r="B274" s="128" t="s">
        <v>1445</v>
      </c>
      <c r="C274" s="128" t="s">
        <v>523</v>
      </c>
      <c r="D274" s="128" t="s">
        <v>1467</v>
      </c>
      <c r="E274" s="128" t="s">
        <v>1468</v>
      </c>
      <c r="F274" s="128">
        <v>12</v>
      </c>
    </row>
    <row r="275" spans="1:6" s="123" customFormat="1" ht="18.75">
      <c r="A275" s="129" t="s">
        <v>828</v>
      </c>
      <c r="B275" s="128" t="s">
        <v>1469</v>
      </c>
      <c r="C275" s="128" t="s">
        <v>1470</v>
      </c>
      <c r="D275" s="128" t="s">
        <v>1471</v>
      </c>
      <c r="E275" s="128" t="s">
        <v>1472</v>
      </c>
      <c r="F275" s="128">
        <v>12</v>
      </c>
    </row>
    <row r="276" spans="1:6" s="123" customFormat="1" ht="18.75">
      <c r="A276" s="129" t="s">
        <v>829</v>
      </c>
      <c r="B276" s="128" t="s">
        <v>1445</v>
      </c>
      <c r="C276" s="128" t="s">
        <v>1473</v>
      </c>
      <c r="D276" s="128" t="s">
        <v>1474</v>
      </c>
      <c r="E276" s="128" t="s">
        <v>1475</v>
      </c>
      <c r="F276" s="128">
        <v>11</v>
      </c>
    </row>
    <row r="277" spans="1:6" s="123" customFormat="1" ht="18.75">
      <c r="A277" s="135" t="s">
        <v>830</v>
      </c>
      <c r="B277" s="138" t="s">
        <v>1445</v>
      </c>
      <c r="C277" s="138" t="s">
        <v>1476</v>
      </c>
      <c r="D277" s="138" t="s">
        <v>1477</v>
      </c>
      <c r="E277" s="138" t="s">
        <v>1478</v>
      </c>
      <c r="F277" s="148">
        <v>19</v>
      </c>
    </row>
    <row r="278" spans="1:6" s="123" customFormat="1" ht="18.75">
      <c r="A278" s="124" t="s">
        <v>832</v>
      </c>
      <c r="B278" s="127" t="s">
        <v>651</v>
      </c>
      <c r="C278" s="127" t="s">
        <v>1479</v>
      </c>
      <c r="D278" s="149"/>
      <c r="E278" s="127" t="s">
        <v>1480</v>
      </c>
      <c r="F278" s="146">
        <v>8</v>
      </c>
    </row>
    <row r="279" spans="1:6" s="123" customFormat="1" ht="18.75">
      <c r="A279" s="129" t="s">
        <v>833</v>
      </c>
      <c r="B279" s="128" t="s">
        <v>651</v>
      </c>
      <c r="C279" s="128" t="s">
        <v>1481</v>
      </c>
      <c r="D279" s="150"/>
      <c r="E279" s="128" t="s">
        <v>1482</v>
      </c>
      <c r="F279" s="128">
        <v>8</v>
      </c>
    </row>
    <row r="280" spans="1:6" s="123" customFormat="1" ht="18.75">
      <c r="A280" s="129" t="s">
        <v>834</v>
      </c>
      <c r="B280" s="128" t="s">
        <v>651</v>
      </c>
      <c r="C280" s="128" t="s">
        <v>1483</v>
      </c>
      <c r="D280" s="150"/>
      <c r="E280" s="128" t="s">
        <v>1484</v>
      </c>
      <c r="F280" s="128">
        <v>10</v>
      </c>
    </row>
    <row r="281" spans="1:6" s="123" customFormat="1" ht="18.75">
      <c r="A281" s="129" t="s">
        <v>835</v>
      </c>
      <c r="B281" s="128" t="s">
        <v>651</v>
      </c>
      <c r="C281" s="128" t="s">
        <v>1485</v>
      </c>
      <c r="D281" s="150"/>
      <c r="E281" s="128" t="s">
        <v>1486</v>
      </c>
      <c r="F281" s="128">
        <v>10</v>
      </c>
    </row>
    <row r="282" spans="1:6" s="123" customFormat="1" ht="18.75">
      <c r="A282" s="129" t="s">
        <v>836</v>
      </c>
      <c r="B282" s="128" t="s">
        <v>651</v>
      </c>
      <c r="C282" s="128" t="s">
        <v>1487</v>
      </c>
      <c r="D282" s="150"/>
      <c r="E282" s="128" t="s">
        <v>1488</v>
      </c>
      <c r="F282" s="128">
        <v>10</v>
      </c>
    </row>
    <row r="283" spans="1:6" s="123" customFormat="1" ht="18.75">
      <c r="A283" s="129" t="s">
        <v>837</v>
      </c>
      <c r="B283" s="128" t="s">
        <v>651</v>
      </c>
      <c r="C283" s="128" t="s">
        <v>1489</v>
      </c>
      <c r="D283" s="150"/>
      <c r="E283" s="128" t="s">
        <v>1490</v>
      </c>
      <c r="F283" s="128">
        <v>10</v>
      </c>
    </row>
    <row r="284" spans="1:6" s="123" customFormat="1" ht="18.75">
      <c r="A284" s="147" t="s">
        <v>838</v>
      </c>
      <c r="B284" s="148" t="s">
        <v>651</v>
      </c>
      <c r="C284" s="148" t="s">
        <v>621</v>
      </c>
      <c r="D284" s="151"/>
      <c r="E284" s="148" t="s">
        <v>623</v>
      </c>
      <c r="F284" s="148">
        <v>10</v>
      </c>
    </row>
    <row r="285" spans="1:6" s="123" customFormat="1" ht="18.75">
      <c r="A285" s="145" t="s">
        <v>839</v>
      </c>
      <c r="B285" s="146" t="s">
        <v>622</v>
      </c>
      <c r="C285" s="146" t="s">
        <v>1491</v>
      </c>
      <c r="D285" s="152"/>
      <c r="E285" s="146" t="s">
        <v>1491</v>
      </c>
      <c r="F285" s="146">
        <v>5</v>
      </c>
    </row>
    <row r="286" spans="1:6" s="123" customFormat="1" ht="18.75">
      <c r="A286" s="129" t="s">
        <v>840</v>
      </c>
      <c r="B286" s="128" t="s">
        <v>622</v>
      </c>
      <c r="C286" s="128" t="s">
        <v>1492</v>
      </c>
      <c r="D286" s="150"/>
      <c r="E286" s="128" t="s">
        <v>1492</v>
      </c>
      <c r="F286" s="128">
        <v>5</v>
      </c>
    </row>
    <row r="287" spans="1:6" s="123" customFormat="1" ht="18.75">
      <c r="A287" s="129" t="s">
        <v>841</v>
      </c>
      <c r="B287" s="128" t="s">
        <v>622</v>
      </c>
      <c r="C287" s="128" t="s">
        <v>1493</v>
      </c>
      <c r="D287" s="150"/>
      <c r="E287" s="128" t="s">
        <v>1493</v>
      </c>
      <c r="F287" s="128">
        <v>5</v>
      </c>
    </row>
    <row r="288" spans="1:6" s="123" customFormat="1" ht="18.75">
      <c r="A288" s="129" t="s">
        <v>842</v>
      </c>
      <c r="B288" s="128" t="s">
        <v>622</v>
      </c>
      <c r="C288" s="128" t="s">
        <v>1494</v>
      </c>
      <c r="D288" s="150"/>
      <c r="E288" s="128" t="s">
        <v>1495</v>
      </c>
      <c r="F288" s="128">
        <v>5</v>
      </c>
    </row>
    <row r="289" spans="1:6" s="123" customFormat="1" ht="18.75">
      <c r="A289" s="129" t="s">
        <v>843</v>
      </c>
      <c r="B289" s="128" t="s">
        <v>622</v>
      </c>
      <c r="C289" s="128" t="s">
        <v>1496</v>
      </c>
      <c r="D289" s="150"/>
      <c r="E289" s="128" t="s">
        <v>1496</v>
      </c>
      <c r="F289" s="128">
        <v>5</v>
      </c>
    </row>
    <row r="290" spans="1:6" s="123" customFormat="1" ht="18.75">
      <c r="A290" s="129" t="s">
        <v>844</v>
      </c>
      <c r="B290" s="128" t="s">
        <v>622</v>
      </c>
      <c r="C290" s="128" t="s">
        <v>1497</v>
      </c>
      <c r="D290" s="150"/>
      <c r="E290" s="128" t="s">
        <v>1497</v>
      </c>
      <c r="F290" s="128">
        <v>5</v>
      </c>
    </row>
    <row r="291" spans="1:6" s="123" customFormat="1" ht="18.75">
      <c r="A291" s="129" t="s">
        <v>845</v>
      </c>
      <c r="B291" s="128" t="s">
        <v>622</v>
      </c>
      <c r="C291" s="128" t="s">
        <v>1498</v>
      </c>
      <c r="D291" s="150"/>
      <c r="E291" s="128" t="s">
        <v>1498</v>
      </c>
      <c r="F291" s="128">
        <v>4</v>
      </c>
    </row>
    <row r="292" spans="1:6" s="123" customFormat="1" ht="18.75">
      <c r="A292" s="129" t="s">
        <v>846</v>
      </c>
      <c r="B292" s="128" t="s">
        <v>622</v>
      </c>
      <c r="C292" s="128" t="s">
        <v>1499</v>
      </c>
      <c r="D292" s="150"/>
      <c r="E292" s="128" t="s">
        <v>1499</v>
      </c>
      <c r="F292" s="128">
        <v>5</v>
      </c>
    </row>
    <row r="293" spans="1:6" s="123" customFormat="1" ht="18.75">
      <c r="A293" s="129" t="s">
        <v>847</v>
      </c>
      <c r="B293" s="128" t="s">
        <v>622</v>
      </c>
      <c r="C293" s="128" t="s">
        <v>1500</v>
      </c>
      <c r="D293" s="150"/>
      <c r="E293" s="128" t="s">
        <v>1500</v>
      </c>
      <c r="F293" s="128">
        <v>5</v>
      </c>
    </row>
    <row r="294" spans="1:6" s="123" customFormat="1" ht="18.75">
      <c r="A294" s="129" t="s">
        <v>848</v>
      </c>
      <c r="B294" s="128" t="s">
        <v>622</v>
      </c>
      <c r="C294" s="128" t="s">
        <v>1501</v>
      </c>
      <c r="D294" s="150"/>
      <c r="E294" s="128" t="s">
        <v>1501</v>
      </c>
      <c r="F294" s="128">
        <v>5</v>
      </c>
    </row>
    <row r="295" spans="1:6" s="123" customFormat="1" ht="18.75">
      <c r="A295" s="129" t="s">
        <v>849</v>
      </c>
      <c r="B295" s="128" t="s">
        <v>622</v>
      </c>
      <c r="C295" s="128" t="s">
        <v>1502</v>
      </c>
      <c r="D295" s="150"/>
      <c r="E295" s="128" t="s">
        <v>1502</v>
      </c>
      <c r="F295" s="128">
        <v>5</v>
      </c>
    </row>
    <row r="296" spans="1:6" s="123" customFormat="1" ht="18.75">
      <c r="A296" s="129" t="s">
        <v>831</v>
      </c>
      <c r="B296" s="128" t="s">
        <v>622</v>
      </c>
      <c r="C296" s="128" t="s">
        <v>1503</v>
      </c>
      <c r="D296" s="150"/>
      <c r="E296" s="128" t="s">
        <v>1503</v>
      </c>
      <c r="F296" s="153">
        <v>4</v>
      </c>
    </row>
    <row r="297" spans="1:6" s="123" customFormat="1" ht="18.75">
      <c r="A297" s="129" t="s">
        <v>850</v>
      </c>
      <c r="B297" s="128" t="s">
        <v>622</v>
      </c>
      <c r="C297" s="128" t="s">
        <v>1504</v>
      </c>
      <c r="D297" s="150"/>
      <c r="E297" s="128" t="s">
        <v>1504</v>
      </c>
      <c r="F297" s="128">
        <v>5</v>
      </c>
    </row>
    <row r="298" spans="1:6" s="123" customFormat="1" ht="18.75">
      <c r="A298" s="129" t="s">
        <v>851</v>
      </c>
      <c r="B298" s="128" t="s">
        <v>622</v>
      </c>
      <c r="C298" s="128" t="s">
        <v>1505</v>
      </c>
      <c r="D298" s="150"/>
      <c r="E298" s="128" t="s">
        <v>1505</v>
      </c>
      <c r="F298" s="128">
        <v>5</v>
      </c>
    </row>
    <row r="299" spans="1:6" s="123" customFormat="1" ht="18.75">
      <c r="A299" s="135" t="s">
        <v>852</v>
      </c>
      <c r="B299" s="138" t="s">
        <v>622</v>
      </c>
      <c r="C299" s="138" t="s">
        <v>1506</v>
      </c>
      <c r="D299" s="154"/>
      <c r="E299" s="138" t="s">
        <v>1506</v>
      </c>
      <c r="F299" s="138">
        <v>5</v>
      </c>
    </row>
    <row r="300" spans="1:6" s="123" customFormat="1" ht="18.75">
      <c r="A300" s="129" t="s">
        <v>853</v>
      </c>
      <c r="B300" s="128" t="s">
        <v>622</v>
      </c>
      <c r="C300" s="128" t="s">
        <v>608</v>
      </c>
      <c r="D300" s="150"/>
      <c r="E300" s="128" t="s">
        <v>608</v>
      </c>
      <c r="F300" s="128">
        <v>5</v>
      </c>
    </row>
    <row r="301" spans="1:6" s="123" customFormat="1" ht="18.75">
      <c r="A301" s="129" t="s">
        <v>854</v>
      </c>
      <c r="B301" s="128" t="s">
        <v>622</v>
      </c>
      <c r="C301" s="128" t="s">
        <v>1507</v>
      </c>
      <c r="D301" s="150"/>
      <c r="E301" s="128" t="s">
        <v>1507</v>
      </c>
      <c r="F301" s="128">
        <v>5</v>
      </c>
    </row>
    <row r="302" spans="1:6" s="123" customFormat="1" ht="18.75">
      <c r="A302" s="129" t="s">
        <v>855</v>
      </c>
      <c r="B302" s="128" t="s">
        <v>622</v>
      </c>
      <c r="C302" s="128" t="s">
        <v>1508</v>
      </c>
      <c r="D302" s="150"/>
      <c r="E302" s="128" t="s">
        <v>1508</v>
      </c>
      <c r="F302" s="128">
        <v>5</v>
      </c>
    </row>
    <row r="303" spans="1:6" s="123" customFormat="1" ht="18.75">
      <c r="A303" s="129" t="s">
        <v>856</v>
      </c>
      <c r="B303" s="128" t="s">
        <v>622</v>
      </c>
      <c r="C303" s="128" t="s">
        <v>1509</v>
      </c>
      <c r="D303" s="150"/>
      <c r="E303" s="128" t="s">
        <v>1509</v>
      </c>
      <c r="F303" s="128">
        <v>5</v>
      </c>
    </row>
    <row r="304" spans="1:6" s="123" customFormat="1" ht="18.75">
      <c r="A304" s="129" t="s">
        <v>857</v>
      </c>
      <c r="B304" s="128" t="s">
        <v>622</v>
      </c>
      <c r="C304" s="128" t="s">
        <v>609</v>
      </c>
      <c r="D304" s="150"/>
      <c r="E304" s="128" t="s">
        <v>609</v>
      </c>
      <c r="F304" s="128">
        <v>5</v>
      </c>
    </row>
    <row r="305" spans="1:6" s="123" customFormat="1" ht="18.75">
      <c r="A305" s="129" t="s">
        <v>858</v>
      </c>
      <c r="B305" s="128" t="s">
        <v>622</v>
      </c>
      <c r="C305" s="128" t="s">
        <v>1510</v>
      </c>
      <c r="D305" s="150"/>
      <c r="E305" s="128" t="s">
        <v>1510</v>
      </c>
      <c r="F305" s="128">
        <v>5</v>
      </c>
    </row>
    <row r="306" spans="1:6" s="123" customFormat="1" ht="18.75">
      <c r="A306" s="129" t="s">
        <v>859</v>
      </c>
      <c r="B306" s="128" t="s">
        <v>622</v>
      </c>
      <c r="C306" s="128" t="s">
        <v>610</v>
      </c>
      <c r="D306" s="150"/>
      <c r="E306" s="128" t="s">
        <v>610</v>
      </c>
      <c r="F306" s="128">
        <v>5</v>
      </c>
    </row>
    <row r="307" spans="1:6" s="123" customFormat="1" ht="18.75">
      <c r="A307" s="129" t="s">
        <v>860</v>
      </c>
      <c r="B307" s="128" t="s">
        <v>622</v>
      </c>
      <c r="C307" s="128" t="s">
        <v>611</v>
      </c>
      <c r="D307" s="150"/>
      <c r="E307" s="128" t="s">
        <v>611</v>
      </c>
      <c r="F307" s="128">
        <v>5</v>
      </c>
    </row>
    <row r="308" spans="1:6" s="123" customFormat="1" ht="18.75">
      <c r="A308" s="129" t="s">
        <v>861</v>
      </c>
      <c r="B308" s="128" t="s">
        <v>622</v>
      </c>
      <c r="C308" s="128" t="s">
        <v>612</v>
      </c>
      <c r="D308" s="150"/>
      <c r="E308" s="128" t="s">
        <v>612</v>
      </c>
      <c r="F308" s="128">
        <v>5</v>
      </c>
    </row>
    <row r="309" spans="1:6" s="123" customFormat="1" ht="18.75">
      <c r="A309" s="129" t="s">
        <v>862</v>
      </c>
      <c r="B309" s="128" t="s">
        <v>622</v>
      </c>
      <c r="C309" s="128" t="s">
        <v>613</v>
      </c>
      <c r="D309" s="150"/>
      <c r="E309" s="128" t="s">
        <v>613</v>
      </c>
      <c r="F309" s="128">
        <v>5</v>
      </c>
    </row>
    <row r="310" spans="1:6" s="123" customFormat="1" ht="18.75">
      <c r="A310" s="129" t="s">
        <v>863</v>
      </c>
      <c r="B310" s="128" t="s">
        <v>622</v>
      </c>
      <c r="C310" s="128" t="s">
        <v>614</v>
      </c>
      <c r="D310" s="150"/>
      <c r="E310" s="128" t="s">
        <v>614</v>
      </c>
      <c r="F310" s="128">
        <v>5</v>
      </c>
    </row>
    <row r="311" spans="1:6" s="123" customFormat="1" ht="18.75">
      <c r="A311" s="129" t="s">
        <v>1511</v>
      </c>
      <c r="B311" s="128" t="s">
        <v>622</v>
      </c>
      <c r="C311" s="128" t="s">
        <v>1512</v>
      </c>
      <c r="D311" s="150"/>
      <c r="E311" s="128" t="s">
        <v>1513</v>
      </c>
      <c r="F311" s="128">
        <v>5</v>
      </c>
    </row>
    <row r="312" spans="1:6" s="123" customFormat="1" ht="18.75">
      <c r="A312" s="129" t="s">
        <v>864</v>
      </c>
      <c r="B312" s="128" t="s">
        <v>622</v>
      </c>
      <c r="C312" s="128" t="s">
        <v>1514</v>
      </c>
      <c r="D312" s="150"/>
      <c r="E312" s="128" t="s">
        <v>1514</v>
      </c>
      <c r="F312" s="128">
        <v>5</v>
      </c>
    </row>
    <row r="313" spans="1:6" s="123" customFormat="1" ht="18.75">
      <c r="A313" s="129" t="s">
        <v>865</v>
      </c>
      <c r="B313" s="128" t="s">
        <v>622</v>
      </c>
      <c r="C313" s="128" t="s">
        <v>1515</v>
      </c>
      <c r="D313" s="150"/>
      <c r="E313" s="128" t="s">
        <v>1515</v>
      </c>
      <c r="F313" s="128">
        <v>5</v>
      </c>
    </row>
    <row r="314" spans="1:6" s="123" customFormat="1" ht="18.75">
      <c r="A314" s="129" t="s">
        <v>866</v>
      </c>
      <c r="B314" s="128" t="s">
        <v>622</v>
      </c>
      <c r="C314" s="128" t="s">
        <v>1516</v>
      </c>
      <c r="D314" s="150"/>
      <c r="E314" s="128" t="s">
        <v>1516</v>
      </c>
      <c r="F314" s="128">
        <v>5</v>
      </c>
    </row>
    <row r="315" spans="1:6" s="123" customFormat="1" ht="18.75">
      <c r="A315" s="135" t="s">
        <v>867</v>
      </c>
      <c r="B315" s="138" t="s">
        <v>622</v>
      </c>
      <c r="C315" s="138" t="s">
        <v>1517</v>
      </c>
      <c r="D315" s="154"/>
      <c r="E315" s="138" t="s">
        <v>1517</v>
      </c>
      <c r="F315" s="138">
        <v>5</v>
      </c>
    </row>
    <row r="316" spans="1:6" s="123" customFormat="1" ht="18.75">
      <c r="A316" s="129" t="s">
        <v>737</v>
      </c>
      <c r="B316" s="128" t="s">
        <v>622</v>
      </c>
      <c r="C316" s="128" t="s">
        <v>1518</v>
      </c>
      <c r="D316" s="150"/>
      <c r="E316" s="128" t="s">
        <v>1519</v>
      </c>
      <c r="F316" s="128">
        <v>5</v>
      </c>
    </row>
    <row r="317" spans="1:6" s="123" customFormat="1" ht="18.75">
      <c r="A317" s="129" t="s">
        <v>736</v>
      </c>
      <c r="B317" s="128" t="s">
        <v>622</v>
      </c>
      <c r="C317" s="128" t="s">
        <v>1520</v>
      </c>
      <c r="D317" s="150"/>
      <c r="E317" s="128" t="s">
        <v>1520</v>
      </c>
      <c r="F317" s="128">
        <v>5</v>
      </c>
    </row>
    <row r="318" spans="1:6" s="123" customFormat="1" ht="18.75">
      <c r="A318" s="129" t="s">
        <v>735</v>
      </c>
      <c r="B318" s="128" t="s">
        <v>622</v>
      </c>
      <c r="C318" s="128" t="s">
        <v>1521</v>
      </c>
      <c r="D318" s="150"/>
      <c r="E318" s="128" t="s">
        <v>1521</v>
      </c>
      <c r="F318" s="128">
        <v>5</v>
      </c>
    </row>
    <row r="319" spans="1:6" s="123" customFormat="1" ht="18.75">
      <c r="A319" s="129" t="s">
        <v>734</v>
      </c>
      <c r="B319" s="128" t="s">
        <v>622</v>
      </c>
      <c r="C319" s="128" t="s">
        <v>615</v>
      </c>
      <c r="D319" s="150"/>
      <c r="E319" s="128" t="s">
        <v>615</v>
      </c>
      <c r="F319" s="128">
        <v>5</v>
      </c>
    </row>
    <row r="320" spans="1:6" s="123" customFormat="1" ht="18.75">
      <c r="A320" s="129" t="s">
        <v>733</v>
      </c>
      <c r="B320" s="128" t="s">
        <v>622</v>
      </c>
      <c r="C320" s="128" t="s">
        <v>616</v>
      </c>
      <c r="D320" s="150"/>
      <c r="E320" s="128" t="s">
        <v>616</v>
      </c>
      <c r="F320" s="128">
        <v>5</v>
      </c>
    </row>
    <row r="321" spans="1:6" s="123" customFormat="1" ht="18.75">
      <c r="A321" s="129" t="s">
        <v>732</v>
      </c>
      <c r="B321" s="128" t="s">
        <v>622</v>
      </c>
      <c r="C321" s="128" t="s">
        <v>617</v>
      </c>
      <c r="D321" s="150"/>
      <c r="E321" s="128" t="s">
        <v>617</v>
      </c>
      <c r="F321" s="128">
        <v>5</v>
      </c>
    </row>
    <row r="322" spans="1:6" s="123" customFormat="1" ht="18.75">
      <c r="A322" s="129" t="s">
        <v>731</v>
      </c>
      <c r="B322" s="128" t="s">
        <v>622</v>
      </c>
      <c r="C322" s="128" t="s">
        <v>618</v>
      </c>
      <c r="D322" s="150"/>
      <c r="E322" s="128" t="s">
        <v>618</v>
      </c>
      <c r="F322" s="128">
        <v>5</v>
      </c>
    </row>
    <row r="323" spans="1:6" s="123" customFormat="1" ht="18.75">
      <c r="A323" s="129" t="s">
        <v>730</v>
      </c>
      <c r="B323" s="128" t="s">
        <v>622</v>
      </c>
      <c r="C323" s="128" t="s">
        <v>1522</v>
      </c>
      <c r="D323" s="150"/>
      <c r="E323" s="128" t="s">
        <v>1522</v>
      </c>
      <c r="F323" s="128">
        <v>3</v>
      </c>
    </row>
    <row r="324" spans="1:6" s="123" customFormat="1" ht="18.75">
      <c r="A324" s="129" t="s">
        <v>729</v>
      </c>
      <c r="B324" s="128" t="s">
        <v>622</v>
      </c>
      <c r="C324" s="128" t="s">
        <v>1523</v>
      </c>
      <c r="D324" s="150"/>
      <c r="E324" s="128" t="s">
        <v>1523</v>
      </c>
      <c r="F324" s="128">
        <v>5</v>
      </c>
    </row>
    <row r="325" spans="1:6" s="123" customFormat="1" ht="18.75">
      <c r="A325" s="129" t="s">
        <v>728</v>
      </c>
      <c r="B325" s="128" t="s">
        <v>622</v>
      </c>
      <c r="C325" s="128" t="s">
        <v>1524</v>
      </c>
      <c r="D325" s="150"/>
      <c r="E325" s="128" t="s">
        <v>1524</v>
      </c>
      <c r="F325" s="128">
        <v>5</v>
      </c>
    </row>
    <row r="326" spans="1:6" s="123" customFormat="1" ht="18.75">
      <c r="A326" s="129" t="s">
        <v>727</v>
      </c>
      <c r="B326" s="128" t="s">
        <v>622</v>
      </c>
      <c r="C326" s="128" t="s">
        <v>1525</v>
      </c>
      <c r="D326" s="150"/>
      <c r="E326" s="128" t="s">
        <v>1525</v>
      </c>
      <c r="F326" s="128">
        <v>5</v>
      </c>
    </row>
    <row r="327" spans="1:6" s="123" customFormat="1" ht="18.75">
      <c r="A327" s="129" t="s">
        <v>726</v>
      </c>
      <c r="B327" s="128" t="s">
        <v>622</v>
      </c>
      <c r="C327" s="128" t="s">
        <v>619</v>
      </c>
      <c r="D327" s="150"/>
      <c r="E327" s="128" t="s">
        <v>619</v>
      </c>
      <c r="F327" s="128">
        <v>5</v>
      </c>
    </row>
    <row r="328" spans="1:6" s="123" customFormat="1" ht="18.75">
      <c r="A328" s="135" t="s">
        <v>725</v>
      </c>
      <c r="B328" s="138" t="s">
        <v>622</v>
      </c>
      <c r="C328" s="138" t="s">
        <v>620</v>
      </c>
      <c r="D328" s="154"/>
      <c r="E328" s="138" t="s">
        <v>620</v>
      </c>
      <c r="F328" s="148">
        <v>5</v>
      </c>
    </row>
    <row r="329" spans="1:6" s="123" customFormat="1" ht="18.75">
      <c r="A329" s="124" t="s">
        <v>724</v>
      </c>
      <c r="B329" s="127" t="s">
        <v>1526</v>
      </c>
      <c r="C329" s="127" t="s">
        <v>1527</v>
      </c>
      <c r="D329" s="127" t="s">
        <v>1528</v>
      </c>
      <c r="E329" s="127" t="s">
        <v>1529</v>
      </c>
      <c r="F329" s="146">
        <v>19</v>
      </c>
    </row>
    <row r="330" spans="1:6" s="123" customFormat="1" ht="18.75">
      <c r="A330" s="145" t="s">
        <v>723</v>
      </c>
      <c r="B330" s="146" t="s">
        <v>1530</v>
      </c>
      <c r="C330" s="146" t="s">
        <v>1531</v>
      </c>
      <c r="D330" s="146" t="s">
        <v>1532</v>
      </c>
      <c r="E330" s="146" t="s">
        <v>1533</v>
      </c>
      <c r="F330" s="128">
        <v>19</v>
      </c>
    </row>
    <row r="331" spans="1:6" s="123" customFormat="1" ht="18.75">
      <c r="A331" s="129" t="s">
        <v>722</v>
      </c>
      <c r="B331" s="128" t="s">
        <v>1530</v>
      </c>
      <c r="C331" s="128" t="s">
        <v>1534</v>
      </c>
      <c r="D331" s="128" t="s">
        <v>1528</v>
      </c>
      <c r="E331" s="128" t="s">
        <v>1529</v>
      </c>
      <c r="F331" s="128">
        <v>12</v>
      </c>
    </row>
    <row r="332" spans="1:6" s="123" customFormat="1" ht="18.75">
      <c r="A332" s="129" t="s">
        <v>721</v>
      </c>
      <c r="B332" s="128" t="s">
        <v>1530</v>
      </c>
      <c r="C332" s="128" t="s">
        <v>1535</v>
      </c>
      <c r="D332" s="128" t="s">
        <v>1536</v>
      </c>
      <c r="E332" s="128" t="s">
        <v>1537</v>
      </c>
      <c r="F332" s="128">
        <v>19</v>
      </c>
    </row>
    <row r="333" spans="1:6" s="123" customFormat="1" ht="18.75">
      <c r="A333" s="129" t="s">
        <v>1538</v>
      </c>
      <c r="B333" s="128" t="s">
        <v>1530</v>
      </c>
      <c r="C333" s="128" t="s">
        <v>1539</v>
      </c>
      <c r="D333" s="128" t="s">
        <v>1402</v>
      </c>
      <c r="E333" s="128" t="s">
        <v>1403</v>
      </c>
      <c r="F333" s="134">
        <v>12</v>
      </c>
    </row>
    <row r="334" spans="1:6" s="123" customFormat="1" ht="18.75">
      <c r="A334" s="129" t="s">
        <v>720</v>
      </c>
      <c r="B334" s="128" t="s">
        <v>1530</v>
      </c>
      <c r="C334" s="128" t="s">
        <v>1540</v>
      </c>
      <c r="D334" s="128" t="s">
        <v>1541</v>
      </c>
      <c r="E334" s="128" t="s">
        <v>1542</v>
      </c>
      <c r="F334" s="128">
        <v>19</v>
      </c>
    </row>
    <row r="335" spans="1:6" s="123" customFormat="1" ht="18.75">
      <c r="A335" s="129" t="s">
        <v>719</v>
      </c>
      <c r="B335" s="128" t="s">
        <v>1530</v>
      </c>
      <c r="C335" s="128" t="s">
        <v>1543</v>
      </c>
      <c r="D335" s="128" t="s">
        <v>701</v>
      </c>
      <c r="E335" s="128" t="s">
        <v>1544</v>
      </c>
      <c r="F335" s="128">
        <v>19</v>
      </c>
    </row>
    <row r="336" spans="1:6" s="123" customFormat="1" ht="18.75">
      <c r="A336" s="147" t="s">
        <v>718</v>
      </c>
      <c r="B336" s="148" t="s">
        <v>1530</v>
      </c>
      <c r="C336" s="148" t="s">
        <v>1545</v>
      </c>
      <c r="D336" s="148" t="s">
        <v>1546</v>
      </c>
      <c r="E336" s="148" t="s">
        <v>1547</v>
      </c>
      <c r="F336" s="148">
        <v>12</v>
      </c>
    </row>
    <row r="337" spans="1:6" s="123" customFormat="1" ht="18.75">
      <c r="A337" s="145" t="s">
        <v>717</v>
      </c>
      <c r="B337" s="146" t="s">
        <v>1548</v>
      </c>
      <c r="C337" s="146" t="s">
        <v>1549</v>
      </c>
      <c r="D337" s="146" t="s">
        <v>1550</v>
      </c>
      <c r="E337" s="146" t="s">
        <v>702</v>
      </c>
      <c r="F337" s="146">
        <v>19</v>
      </c>
    </row>
    <row r="338" spans="1:6" s="123" customFormat="1" ht="18.75">
      <c r="A338" s="129" t="s">
        <v>716</v>
      </c>
      <c r="B338" s="128" t="s">
        <v>1548</v>
      </c>
      <c r="C338" s="128" t="s">
        <v>1551</v>
      </c>
      <c r="D338" s="128" t="s">
        <v>1552</v>
      </c>
      <c r="E338" s="128" t="s">
        <v>1553</v>
      </c>
      <c r="F338" s="128">
        <v>14</v>
      </c>
    </row>
    <row r="339" spans="1:6" s="123" customFormat="1" ht="18.75">
      <c r="A339" s="147" t="s">
        <v>715</v>
      </c>
      <c r="B339" s="148" t="s">
        <v>1554</v>
      </c>
      <c r="C339" s="148" t="s">
        <v>1555</v>
      </c>
      <c r="D339" s="148" t="s">
        <v>1550</v>
      </c>
      <c r="E339" s="148" t="s">
        <v>702</v>
      </c>
      <c r="F339" s="148">
        <v>19</v>
      </c>
    </row>
    <row r="340" spans="1:6" s="123" customFormat="1" ht="18.75">
      <c r="A340" s="145" t="s">
        <v>714</v>
      </c>
      <c r="B340" s="146" t="s">
        <v>1556</v>
      </c>
      <c r="C340" s="146" t="s">
        <v>1557</v>
      </c>
      <c r="D340" s="146" t="s">
        <v>1558</v>
      </c>
      <c r="E340" s="146" t="s">
        <v>1559</v>
      </c>
      <c r="F340" s="146">
        <v>20</v>
      </c>
    </row>
    <row r="341" spans="1:6" s="123" customFormat="1" ht="18.75">
      <c r="A341" s="129" t="s">
        <v>712</v>
      </c>
      <c r="B341" s="128" t="s">
        <v>1560</v>
      </c>
      <c r="C341" s="128" t="s">
        <v>1561</v>
      </c>
      <c r="D341" s="128" t="s">
        <v>1562</v>
      </c>
      <c r="E341" s="128" t="s">
        <v>1563</v>
      </c>
      <c r="F341" s="128">
        <v>32</v>
      </c>
    </row>
    <row r="342" spans="1:6" s="123" customFormat="1" ht="18.75">
      <c r="A342" s="129" t="s">
        <v>713</v>
      </c>
      <c r="B342" s="128" t="s">
        <v>1560</v>
      </c>
      <c r="C342" s="128" t="s">
        <v>655</v>
      </c>
      <c r="D342" s="128" t="s">
        <v>1564</v>
      </c>
      <c r="E342" s="128" t="s">
        <v>1565</v>
      </c>
      <c r="F342" s="128">
        <v>29</v>
      </c>
    </row>
    <row r="343" spans="1:6" s="123" customFormat="1" ht="18.75">
      <c r="A343" s="129" t="s">
        <v>711</v>
      </c>
      <c r="B343" s="128" t="s">
        <v>1560</v>
      </c>
      <c r="C343" s="128" t="s">
        <v>700</v>
      </c>
      <c r="D343" s="128" t="s">
        <v>1566</v>
      </c>
      <c r="E343" s="128" t="s">
        <v>1567</v>
      </c>
      <c r="F343" s="128">
        <v>78</v>
      </c>
    </row>
    <row r="344" spans="1:6" s="123" customFormat="1" ht="18.75">
      <c r="A344" s="135" t="s">
        <v>710</v>
      </c>
      <c r="B344" s="138" t="s">
        <v>1560</v>
      </c>
      <c r="C344" s="138" t="s">
        <v>1568</v>
      </c>
      <c r="D344" s="138" t="s">
        <v>1569</v>
      </c>
      <c r="E344" s="138" t="s">
        <v>1570</v>
      </c>
      <c r="F344" s="148">
        <v>30</v>
      </c>
    </row>
    <row r="345" spans="1:6" s="123" customFormat="1" ht="18.75">
      <c r="A345" s="124" t="s">
        <v>1571</v>
      </c>
      <c r="B345" s="125" t="s">
        <v>868</v>
      </c>
      <c r="C345" s="126" t="s">
        <v>1572</v>
      </c>
      <c r="D345" s="127" t="s">
        <v>1573</v>
      </c>
      <c r="E345" s="127" t="s">
        <v>1574</v>
      </c>
      <c r="F345" s="146">
        <v>270</v>
      </c>
    </row>
    <row r="346" spans="1:6" s="123" customFormat="1" ht="18.75">
      <c r="A346" s="129" t="s">
        <v>1575</v>
      </c>
      <c r="B346" s="130" t="s">
        <v>868</v>
      </c>
      <c r="C346" s="131" t="s">
        <v>1576</v>
      </c>
      <c r="D346" s="128" t="s">
        <v>1577</v>
      </c>
      <c r="E346" s="128" t="s">
        <v>1578</v>
      </c>
      <c r="F346" s="128">
        <v>300</v>
      </c>
    </row>
    <row r="347" spans="1:6" s="123" customFormat="1" ht="18.75">
      <c r="A347" s="129" t="s">
        <v>1579</v>
      </c>
      <c r="B347" s="130" t="s">
        <v>868</v>
      </c>
      <c r="C347" s="131" t="s">
        <v>1580</v>
      </c>
      <c r="D347" s="128" t="s">
        <v>1581</v>
      </c>
      <c r="E347" s="128" t="s">
        <v>1582</v>
      </c>
      <c r="F347" s="128">
        <v>118</v>
      </c>
    </row>
    <row r="348" spans="1:6" s="123" customFormat="1" ht="18.75">
      <c r="A348" s="129" t="s">
        <v>1583</v>
      </c>
      <c r="B348" s="130" t="s">
        <v>868</v>
      </c>
      <c r="C348" s="131" t="s">
        <v>1584</v>
      </c>
      <c r="D348" s="128" t="s">
        <v>1585</v>
      </c>
      <c r="E348" s="128" t="s">
        <v>1586</v>
      </c>
      <c r="F348" s="128">
        <v>120</v>
      </c>
    </row>
    <row r="349" spans="1:6" s="123" customFormat="1" ht="18.75">
      <c r="A349" s="129" t="s">
        <v>1587</v>
      </c>
      <c r="B349" s="130" t="s">
        <v>868</v>
      </c>
      <c r="C349" s="131" t="s">
        <v>1588</v>
      </c>
      <c r="D349" s="128" t="s">
        <v>1589</v>
      </c>
      <c r="E349" s="128" t="s">
        <v>1590</v>
      </c>
      <c r="F349" s="128">
        <v>93</v>
      </c>
    </row>
    <row r="350" spans="1:6" s="123" customFormat="1" ht="18.75">
      <c r="A350" s="129" t="s">
        <v>1591</v>
      </c>
      <c r="B350" s="130" t="s">
        <v>868</v>
      </c>
      <c r="C350" s="131" t="s">
        <v>1592</v>
      </c>
      <c r="D350" s="128" t="s">
        <v>1593</v>
      </c>
      <c r="E350" s="128" t="s">
        <v>1594</v>
      </c>
      <c r="F350" s="128">
        <v>139</v>
      </c>
    </row>
    <row r="351" spans="1:6" s="123" customFormat="1" ht="18.75">
      <c r="A351" s="129" t="s">
        <v>1595</v>
      </c>
      <c r="B351" s="130" t="s">
        <v>868</v>
      </c>
      <c r="C351" s="131" t="s">
        <v>1733</v>
      </c>
      <c r="D351" s="128" t="s">
        <v>1596</v>
      </c>
      <c r="E351" s="128" t="s">
        <v>1597</v>
      </c>
      <c r="F351" s="128">
        <v>138</v>
      </c>
    </row>
    <row r="352" spans="1:6" s="123" customFormat="1" ht="18.75">
      <c r="A352" s="129" t="s">
        <v>1598</v>
      </c>
      <c r="B352" s="130" t="s">
        <v>868</v>
      </c>
      <c r="C352" s="131" t="s">
        <v>1599</v>
      </c>
      <c r="D352" s="128" t="s">
        <v>1600</v>
      </c>
      <c r="E352" s="128" t="s">
        <v>1601</v>
      </c>
      <c r="F352" s="128">
        <v>99</v>
      </c>
    </row>
    <row r="353" spans="1:6" s="123" customFormat="1" ht="18.75">
      <c r="A353" s="129" t="s">
        <v>1602</v>
      </c>
      <c r="B353" s="130" t="s">
        <v>868</v>
      </c>
      <c r="C353" s="131" t="s">
        <v>1603</v>
      </c>
      <c r="D353" s="128" t="s">
        <v>1604</v>
      </c>
      <c r="E353" s="128" t="s">
        <v>1605</v>
      </c>
      <c r="F353" s="128">
        <v>100</v>
      </c>
    </row>
    <row r="354" spans="1:6" s="123" customFormat="1" ht="18.75">
      <c r="A354" s="129" t="s">
        <v>1606</v>
      </c>
      <c r="B354" s="130" t="s">
        <v>868</v>
      </c>
      <c r="C354" s="131" t="s">
        <v>1607</v>
      </c>
      <c r="D354" s="128" t="s">
        <v>1604</v>
      </c>
      <c r="E354" s="128" t="s">
        <v>1605</v>
      </c>
      <c r="F354" s="128">
        <v>123</v>
      </c>
    </row>
    <row r="355" spans="1:6" s="123" customFormat="1" ht="18.75">
      <c r="A355" s="129" t="s">
        <v>1608</v>
      </c>
      <c r="B355" s="130" t="s">
        <v>868</v>
      </c>
      <c r="C355" s="131" t="s">
        <v>1609</v>
      </c>
      <c r="D355" s="128" t="s">
        <v>1604</v>
      </c>
      <c r="E355" s="128" t="s">
        <v>1605</v>
      </c>
      <c r="F355" s="128">
        <v>63</v>
      </c>
    </row>
    <row r="356" spans="1:6" s="123" customFormat="1" ht="18.75">
      <c r="A356" s="129" t="s">
        <v>1610</v>
      </c>
      <c r="B356" s="130" t="s">
        <v>868</v>
      </c>
      <c r="C356" s="131" t="s">
        <v>1611</v>
      </c>
      <c r="D356" s="128" t="s">
        <v>869</v>
      </c>
      <c r="E356" s="128" t="s">
        <v>1612</v>
      </c>
      <c r="F356" s="128">
        <v>88</v>
      </c>
    </row>
    <row r="357" spans="1:6" s="123" customFormat="1" ht="18.75">
      <c r="A357" s="129" t="s">
        <v>1613</v>
      </c>
      <c r="B357" s="130" t="s">
        <v>868</v>
      </c>
      <c r="C357" s="131" t="s">
        <v>1614</v>
      </c>
      <c r="D357" s="128" t="s">
        <v>870</v>
      </c>
      <c r="E357" s="128" t="s">
        <v>1615</v>
      </c>
      <c r="F357" s="128">
        <v>70</v>
      </c>
    </row>
    <row r="358" spans="1:6" s="123" customFormat="1" ht="18.75">
      <c r="A358" s="129" t="s">
        <v>1616</v>
      </c>
      <c r="B358" s="130" t="s">
        <v>868</v>
      </c>
      <c r="C358" s="131" t="s">
        <v>974</v>
      </c>
      <c r="D358" s="128" t="s">
        <v>871</v>
      </c>
      <c r="E358" s="128" t="s">
        <v>1617</v>
      </c>
      <c r="F358" s="128">
        <v>234</v>
      </c>
    </row>
    <row r="359" spans="1:6" s="123" customFormat="1" ht="18.75">
      <c r="A359" s="129" t="s">
        <v>1618</v>
      </c>
      <c r="B359" s="130" t="s">
        <v>868</v>
      </c>
      <c r="C359" s="131" t="s">
        <v>1619</v>
      </c>
      <c r="D359" s="128" t="s">
        <v>872</v>
      </c>
      <c r="E359" s="128" t="s">
        <v>1620</v>
      </c>
      <c r="F359" s="128">
        <v>210</v>
      </c>
    </row>
    <row r="360" spans="1:6" s="123" customFormat="1" ht="18.75">
      <c r="A360" s="129" t="s">
        <v>1621</v>
      </c>
      <c r="B360" s="130" t="s">
        <v>868</v>
      </c>
      <c r="C360" s="131" t="s">
        <v>1622</v>
      </c>
      <c r="D360" s="128" t="s">
        <v>1623</v>
      </c>
      <c r="E360" s="128" t="s">
        <v>1624</v>
      </c>
      <c r="F360" s="128">
        <v>69</v>
      </c>
    </row>
    <row r="361" spans="1:6" s="123" customFormat="1" ht="18.75">
      <c r="A361" s="129" t="s">
        <v>1625</v>
      </c>
      <c r="B361" s="130" t="s">
        <v>868</v>
      </c>
      <c r="C361" s="131" t="s">
        <v>1626</v>
      </c>
      <c r="D361" s="128" t="s">
        <v>1627</v>
      </c>
      <c r="E361" s="128" t="s">
        <v>1628</v>
      </c>
      <c r="F361" s="128">
        <v>178</v>
      </c>
    </row>
    <row r="362" spans="1:6" s="123" customFormat="1" ht="18.75">
      <c r="A362" s="132" t="s">
        <v>1629</v>
      </c>
      <c r="B362" s="130" t="s">
        <v>868</v>
      </c>
      <c r="C362" s="131" t="s">
        <v>1630</v>
      </c>
      <c r="D362" s="128" t="s">
        <v>1604</v>
      </c>
      <c r="E362" s="128" t="s">
        <v>1605</v>
      </c>
      <c r="F362" s="128">
        <v>93</v>
      </c>
    </row>
    <row r="363" spans="1:6" s="123" customFormat="1" ht="18.75">
      <c r="A363" s="129" t="s">
        <v>1631</v>
      </c>
      <c r="B363" s="130" t="s">
        <v>868</v>
      </c>
      <c r="C363" s="133" t="s">
        <v>1632</v>
      </c>
      <c r="D363" s="134" t="s">
        <v>435</v>
      </c>
      <c r="E363" s="134" t="s">
        <v>1633</v>
      </c>
      <c r="F363" s="128">
        <v>63</v>
      </c>
    </row>
    <row r="364" spans="1:6" s="123" customFormat="1" ht="18.75">
      <c r="A364" s="129" t="s">
        <v>1634</v>
      </c>
      <c r="B364" s="130" t="s">
        <v>868</v>
      </c>
      <c r="C364" s="131" t="s">
        <v>1635</v>
      </c>
      <c r="D364" s="128" t="s">
        <v>1636</v>
      </c>
      <c r="E364" s="128" t="s">
        <v>1637</v>
      </c>
      <c r="F364" s="128">
        <v>120</v>
      </c>
    </row>
    <row r="365" spans="1:6" s="123" customFormat="1" ht="18.75">
      <c r="A365" s="129" t="s">
        <v>1638</v>
      </c>
      <c r="B365" s="130" t="s">
        <v>868</v>
      </c>
      <c r="C365" s="131" t="s">
        <v>1734</v>
      </c>
      <c r="D365" s="128" t="s">
        <v>1639</v>
      </c>
      <c r="E365" s="128" t="s">
        <v>1640</v>
      </c>
      <c r="F365" s="128">
        <v>165</v>
      </c>
    </row>
    <row r="366" spans="1:6" s="123" customFormat="1" ht="18.75">
      <c r="A366" s="129" t="s">
        <v>1641</v>
      </c>
      <c r="B366" s="130" t="s">
        <v>868</v>
      </c>
      <c r="C366" s="131" t="s">
        <v>1642</v>
      </c>
      <c r="D366" s="128" t="s">
        <v>874</v>
      </c>
      <c r="E366" s="128" t="s">
        <v>1643</v>
      </c>
      <c r="F366" s="128">
        <v>356</v>
      </c>
    </row>
    <row r="367" spans="1:6" s="123" customFormat="1" ht="18.75">
      <c r="A367" s="129" t="s">
        <v>1644</v>
      </c>
      <c r="B367" s="130" t="s">
        <v>868</v>
      </c>
      <c r="C367" s="131" t="s">
        <v>1645</v>
      </c>
      <c r="D367" s="128" t="s">
        <v>1646</v>
      </c>
      <c r="E367" s="128" t="s">
        <v>1647</v>
      </c>
      <c r="F367" s="128">
        <v>271</v>
      </c>
    </row>
    <row r="368" spans="1:6" s="123" customFormat="1" ht="18.75">
      <c r="A368" s="129" t="s">
        <v>1648</v>
      </c>
      <c r="B368" s="130" t="s">
        <v>868</v>
      </c>
      <c r="C368" s="131" t="s">
        <v>1649</v>
      </c>
      <c r="D368" s="128" t="s">
        <v>1650</v>
      </c>
      <c r="E368" s="128" t="s">
        <v>1651</v>
      </c>
      <c r="F368" s="128">
        <v>155</v>
      </c>
    </row>
    <row r="369" spans="1:6" s="123" customFormat="1" ht="18.75">
      <c r="A369" s="129" t="s">
        <v>1652</v>
      </c>
      <c r="B369" s="130" t="s">
        <v>868</v>
      </c>
      <c r="C369" s="131" t="s">
        <v>1653</v>
      </c>
      <c r="D369" s="128" t="s">
        <v>1654</v>
      </c>
      <c r="E369" s="128" t="s">
        <v>1655</v>
      </c>
      <c r="F369" s="128">
        <v>96</v>
      </c>
    </row>
    <row r="370" spans="1:6" s="123" customFormat="1" ht="18.75">
      <c r="A370" s="129" t="s">
        <v>1656</v>
      </c>
      <c r="B370" s="130" t="s">
        <v>868</v>
      </c>
      <c r="C370" s="131" t="s">
        <v>1657</v>
      </c>
      <c r="D370" s="128" t="s">
        <v>1604</v>
      </c>
      <c r="E370" s="128" t="s">
        <v>1605</v>
      </c>
      <c r="F370" s="128">
        <v>142</v>
      </c>
    </row>
    <row r="371" spans="1:6" s="123" customFormat="1" ht="18.75">
      <c r="A371" s="129" t="s">
        <v>1658</v>
      </c>
      <c r="B371" s="130" t="s">
        <v>868</v>
      </c>
      <c r="C371" s="131" t="s">
        <v>1659</v>
      </c>
      <c r="D371" s="128" t="s">
        <v>1660</v>
      </c>
      <c r="E371" s="128" t="s">
        <v>1661</v>
      </c>
      <c r="F371" s="128">
        <v>96</v>
      </c>
    </row>
    <row r="372" spans="1:6" s="123" customFormat="1" ht="18.75">
      <c r="A372" s="129" t="s">
        <v>1662</v>
      </c>
      <c r="B372" s="130" t="s">
        <v>868</v>
      </c>
      <c r="C372" s="131" t="s">
        <v>1663</v>
      </c>
      <c r="D372" s="128" t="s">
        <v>875</v>
      </c>
      <c r="E372" s="128" t="s">
        <v>1664</v>
      </c>
      <c r="F372" s="128">
        <v>99</v>
      </c>
    </row>
    <row r="373" spans="1:6" s="123" customFormat="1" ht="18.75">
      <c r="A373" s="129" t="s">
        <v>1665</v>
      </c>
      <c r="B373" s="130" t="s">
        <v>868</v>
      </c>
      <c r="C373" s="131" t="s">
        <v>1666</v>
      </c>
      <c r="D373" s="128" t="s">
        <v>1667</v>
      </c>
      <c r="E373" s="128" t="s">
        <v>1661</v>
      </c>
      <c r="F373" s="128">
        <v>129</v>
      </c>
    </row>
    <row r="374" spans="1:6" s="123" customFormat="1" ht="18.75">
      <c r="A374" s="132" t="s">
        <v>1668</v>
      </c>
      <c r="B374" s="130" t="s">
        <v>868</v>
      </c>
      <c r="C374" s="131" t="s">
        <v>1669</v>
      </c>
      <c r="D374" s="128" t="s">
        <v>1654</v>
      </c>
      <c r="E374" s="128" t="s">
        <v>1655</v>
      </c>
      <c r="F374" s="128">
        <v>100</v>
      </c>
    </row>
    <row r="375" spans="1:6" s="123" customFormat="1" ht="18.75">
      <c r="A375" s="132" t="s">
        <v>1670</v>
      </c>
      <c r="B375" s="155" t="s">
        <v>868</v>
      </c>
      <c r="C375" s="133" t="s">
        <v>1671</v>
      </c>
      <c r="D375" s="134" t="s">
        <v>1581</v>
      </c>
      <c r="E375" s="134" t="s">
        <v>1582</v>
      </c>
      <c r="F375" s="128">
        <v>126</v>
      </c>
    </row>
    <row r="376" spans="1:6" s="123" customFormat="1" ht="18.75">
      <c r="A376" s="132" t="s">
        <v>1672</v>
      </c>
      <c r="B376" s="155" t="s">
        <v>868</v>
      </c>
      <c r="C376" s="133" t="s">
        <v>1673</v>
      </c>
      <c r="D376" s="134" t="s">
        <v>1654</v>
      </c>
      <c r="E376" s="134" t="s">
        <v>1655</v>
      </c>
      <c r="F376" s="128">
        <v>222</v>
      </c>
    </row>
    <row r="377" spans="1:6" s="123" customFormat="1" ht="18.75">
      <c r="A377" s="132" t="s">
        <v>1674</v>
      </c>
      <c r="B377" s="155" t="s">
        <v>868</v>
      </c>
      <c r="C377" s="133" t="s">
        <v>1675</v>
      </c>
      <c r="D377" s="134" t="s">
        <v>1604</v>
      </c>
      <c r="E377" s="134" t="s">
        <v>1605</v>
      </c>
      <c r="F377" s="128">
        <v>93</v>
      </c>
    </row>
    <row r="378" spans="1:6" s="123" customFormat="1" ht="18.75">
      <c r="A378" s="132" t="s">
        <v>1676</v>
      </c>
      <c r="B378" s="155" t="s">
        <v>868</v>
      </c>
      <c r="C378" s="133" t="s">
        <v>1677</v>
      </c>
      <c r="D378" s="134" t="s">
        <v>877</v>
      </c>
      <c r="E378" s="134" t="s">
        <v>1678</v>
      </c>
      <c r="F378" s="128">
        <v>237</v>
      </c>
    </row>
    <row r="379" spans="1:6" s="123" customFormat="1" ht="18.75">
      <c r="A379" s="132" t="s">
        <v>1679</v>
      </c>
      <c r="B379" s="155" t="s">
        <v>868</v>
      </c>
      <c r="C379" s="133" t="s">
        <v>1680</v>
      </c>
      <c r="D379" s="134" t="s">
        <v>878</v>
      </c>
      <c r="E379" s="134" t="s">
        <v>1633</v>
      </c>
      <c r="F379" s="128">
        <v>97</v>
      </c>
    </row>
    <row r="380" spans="1:6" s="123" customFormat="1" ht="18.75">
      <c r="A380" s="132" t="s">
        <v>1681</v>
      </c>
      <c r="B380" s="155" t="s">
        <v>868</v>
      </c>
      <c r="C380" s="133" t="s">
        <v>1735</v>
      </c>
      <c r="D380" s="134" t="s">
        <v>1682</v>
      </c>
      <c r="E380" s="134" t="s">
        <v>1683</v>
      </c>
      <c r="F380" s="128">
        <v>87</v>
      </c>
    </row>
    <row r="381" spans="1:6" s="123" customFormat="1" ht="18.75">
      <c r="A381" s="132" t="s">
        <v>1684</v>
      </c>
      <c r="B381" s="155" t="s">
        <v>868</v>
      </c>
      <c r="C381" s="133" t="s">
        <v>1736</v>
      </c>
      <c r="D381" s="134" t="s">
        <v>1682</v>
      </c>
      <c r="E381" s="134" t="s">
        <v>1685</v>
      </c>
      <c r="F381" s="128">
        <v>93</v>
      </c>
    </row>
    <row r="382" spans="1:6" s="123" customFormat="1" ht="18.75">
      <c r="A382" s="132" t="s">
        <v>1686</v>
      </c>
      <c r="B382" s="155" t="s">
        <v>868</v>
      </c>
      <c r="C382" s="133" t="s">
        <v>1687</v>
      </c>
      <c r="D382" s="134" t="s">
        <v>1593</v>
      </c>
      <c r="E382" s="134" t="s">
        <v>1688</v>
      </c>
      <c r="F382" s="128">
        <v>116</v>
      </c>
    </row>
    <row r="383" spans="1:6" s="123" customFormat="1" ht="18.75">
      <c r="A383" s="132" t="s">
        <v>1689</v>
      </c>
      <c r="B383" s="155" t="s">
        <v>879</v>
      </c>
      <c r="C383" s="133" t="s">
        <v>1690</v>
      </c>
      <c r="D383" s="134" t="s">
        <v>1691</v>
      </c>
      <c r="E383" s="134" t="s">
        <v>1692</v>
      </c>
      <c r="F383" s="128">
        <v>105</v>
      </c>
    </row>
    <row r="384" spans="1:6" s="123" customFormat="1" ht="18.75">
      <c r="A384" s="132" t="s">
        <v>1693</v>
      </c>
      <c r="B384" s="155" t="s">
        <v>879</v>
      </c>
      <c r="C384" s="133" t="s">
        <v>1694</v>
      </c>
      <c r="D384" s="134" t="s">
        <v>880</v>
      </c>
      <c r="E384" s="134" t="s">
        <v>1695</v>
      </c>
      <c r="F384" s="128">
        <v>65</v>
      </c>
    </row>
    <row r="385" spans="1:6" s="123" customFormat="1" ht="18.75">
      <c r="A385" s="132" t="s">
        <v>1696</v>
      </c>
      <c r="B385" s="155" t="s">
        <v>879</v>
      </c>
      <c r="C385" s="133" t="s">
        <v>1697</v>
      </c>
      <c r="D385" s="134" t="s">
        <v>882</v>
      </c>
      <c r="E385" s="134" t="s">
        <v>1698</v>
      </c>
      <c r="F385" s="128">
        <v>100</v>
      </c>
    </row>
    <row r="386" spans="1:6" s="123" customFormat="1" ht="18.75">
      <c r="A386" s="132" t="s">
        <v>1699</v>
      </c>
      <c r="B386" s="155" t="s">
        <v>879</v>
      </c>
      <c r="C386" s="133" t="s">
        <v>1700</v>
      </c>
      <c r="D386" s="134" t="s">
        <v>884</v>
      </c>
      <c r="E386" s="134" t="s">
        <v>1701</v>
      </c>
      <c r="F386" s="128">
        <v>155</v>
      </c>
    </row>
    <row r="387" spans="1:6" s="123" customFormat="1" ht="18.75">
      <c r="A387" s="132" t="s">
        <v>1702</v>
      </c>
      <c r="B387" s="155" t="s">
        <v>879</v>
      </c>
      <c r="C387" s="133" t="s">
        <v>1703</v>
      </c>
      <c r="D387" s="134" t="s">
        <v>1704</v>
      </c>
      <c r="E387" s="134" t="s">
        <v>1705</v>
      </c>
      <c r="F387" s="128">
        <v>115</v>
      </c>
    </row>
    <row r="388" spans="1:6" s="123" customFormat="1" ht="18.75">
      <c r="A388" s="132" t="s">
        <v>1706</v>
      </c>
      <c r="B388" s="155" t="s">
        <v>879</v>
      </c>
      <c r="C388" s="133" t="s">
        <v>1707</v>
      </c>
      <c r="D388" s="134" t="s">
        <v>1708</v>
      </c>
      <c r="E388" s="134" t="s">
        <v>1709</v>
      </c>
      <c r="F388" s="128">
        <v>160</v>
      </c>
    </row>
    <row r="389" spans="1:6" s="123" customFormat="1" ht="18.75">
      <c r="A389" s="132" t="s">
        <v>1710</v>
      </c>
      <c r="B389" s="155" t="s">
        <v>879</v>
      </c>
      <c r="C389" s="133" t="s">
        <v>1737</v>
      </c>
      <c r="D389" s="134" t="s">
        <v>1708</v>
      </c>
      <c r="E389" s="134" t="s">
        <v>1709</v>
      </c>
      <c r="F389" s="128">
        <v>110</v>
      </c>
    </row>
    <row r="390" spans="1:6" s="123" customFormat="1" ht="18.75">
      <c r="A390" s="132" t="s">
        <v>1711</v>
      </c>
      <c r="B390" s="155" t="s">
        <v>879</v>
      </c>
      <c r="C390" s="133" t="s">
        <v>1712</v>
      </c>
      <c r="D390" s="134" t="s">
        <v>1713</v>
      </c>
      <c r="E390" s="134" t="s">
        <v>1714</v>
      </c>
      <c r="F390" s="128">
        <v>120</v>
      </c>
    </row>
    <row r="391" spans="1:6" s="123" customFormat="1" ht="18.75">
      <c r="A391" s="132" t="s">
        <v>1715</v>
      </c>
      <c r="B391" s="155" t="s">
        <v>885</v>
      </c>
      <c r="C391" s="133" t="s">
        <v>1716</v>
      </c>
      <c r="D391" s="134" t="s">
        <v>1717</v>
      </c>
      <c r="E391" s="134" t="s">
        <v>1718</v>
      </c>
      <c r="F391" s="128">
        <v>70</v>
      </c>
    </row>
    <row r="392" spans="1:6" s="123" customFormat="1" ht="18.75">
      <c r="A392" s="132" t="s">
        <v>1719</v>
      </c>
      <c r="B392" s="155" t="s">
        <v>885</v>
      </c>
      <c r="C392" s="133" t="s">
        <v>1720</v>
      </c>
      <c r="D392" s="134" t="s">
        <v>887</v>
      </c>
      <c r="E392" s="134" t="s">
        <v>1721</v>
      </c>
      <c r="F392" s="128">
        <v>84</v>
      </c>
    </row>
    <row r="393" spans="1:6" s="123" customFormat="1" ht="18.75">
      <c r="A393" s="132" t="s">
        <v>1722</v>
      </c>
      <c r="B393" s="155" t="s">
        <v>885</v>
      </c>
      <c r="C393" s="133" t="s">
        <v>1723</v>
      </c>
      <c r="D393" s="134" t="s">
        <v>887</v>
      </c>
      <c r="E393" s="134" t="s">
        <v>1721</v>
      </c>
      <c r="F393" s="128">
        <v>66</v>
      </c>
    </row>
    <row r="394" spans="1:6" s="123" customFormat="1" ht="18.75">
      <c r="A394" s="132" t="s">
        <v>1724</v>
      </c>
      <c r="B394" s="155" t="s">
        <v>885</v>
      </c>
      <c r="C394" s="133" t="s">
        <v>1725</v>
      </c>
      <c r="D394" s="134" t="s">
        <v>1726</v>
      </c>
      <c r="E394" s="134" t="s">
        <v>1727</v>
      </c>
      <c r="F394" s="128">
        <v>65</v>
      </c>
    </row>
    <row r="395" spans="1:6" s="123" customFormat="1" ht="18.75">
      <c r="A395" s="132" t="s">
        <v>1728</v>
      </c>
      <c r="B395" s="155" t="s">
        <v>885</v>
      </c>
      <c r="C395" s="133" t="s">
        <v>1738</v>
      </c>
      <c r="D395" s="134" t="s">
        <v>1729</v>
      </c>
      <c r="E395" s="134" t="s">
        <v>1730</v>
      </c>
      <c r="F395" s="128">
        <v>56</v>
      </c>
    </row>
    <row r="396" spans="1:6" ht="18.75" customHeight="1">
      <c r="A396" s="132" t="s">
        <v>945</v>
      </c>
      <c r="B396" s="155" t="s">
        <v>885</v>
      </c>
      <c r="C396" s="133" t="s">
        <v>944</v>
      </c>
      <c r="D396" s="134" t="s">
        <v>1731</v>
      </c>
      <c r="E396" s="134" t="s">
        <v>1732</v>
      </c>
      <c r="F396" s="128"/>
    </row>
    <row r="398" spans="1:6">
      <c r="B398" s="7">
        <v>1</v>
      </c>
    </row>
  </sheetData>
  <phoneticPr fontId="1"/>
  <pageMargins left="0.7" right="0.7" top="0.75" bottom="0.75" header="0.3" footer="0.3"/>
  <pageSetup paperSize="9" scale="1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一番最初に入力</vt:lpstr>
      <vt:lpstr>様式第１号</vt:lpstr>
      <vt:lpstr>別表1_教材費・行事費等</vt:lpstr>
      <vt:lpstr>仙台市使用集計表</vt:lpstr>
      <vt:lpstr>※要更新【何も入力しないでください】法人情報</vt:lpstr>
      <vt:lpstr>※要更新【何も入力しないでください】法人情報!Print_Area</vt:lpstr>
      <vt:lpstr>仙台市使用集計表!Print_Area</vt:lpstr>
      <vt:lpstr>別表1_教材費・行事費等!Print_Area</vt:lpstr>
      <vt:lpstr>様式第１号!Print_Area</vt:lpstr>
      <vt:lpstr>別表1_教材費・行事費等!Print_Titles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2021-03-24T10:22:04Z</cp:lastPrinted>
  <dcterms:created xsi:type="dcterms:W3CDTF">2015-03-30T09:46:17Z</dcterms:created>
  <dcterms:modified xsi:type="dcterms:W3CDTF">2021-03-25T01:11:35Z</dcterms:modified>
</cp:coreProperties>
</file>