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⑥_実費徴収に係る補足給付事業補助金\"/>
    </mc:Choice>
  </mc:AlternateContent>
  <workbookProtection workbookPassword="C016" lockStructure="1"/>
  <bookViews>
    <workbookView xWindow="600" yWindow="120" windowWidth="19395" windowHeight="7830" tabRatio="713"/>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※要更新【何も入力しないでください】法人情報!$A$1:$F$413</definedName>
    <definedName name="_xlnm.Print_Area" localSheetId="4">※要更新【何も入力しないでください】法人情報!$A$1:$F$427</definedName>
    <definedName name="_xlnm.Print_Area" localSheetId="0">一番最初に入力!$A$1:$P$263</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4" i="9" l="1"/>
  <c r="M13" i="9"/>
  <c r="K12" i="9" l="1"/>
  <c r="K11" i="9" l="1"/>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M10" i="13" l="1"/>
  <c r="P10" i="13" s="1"/>
  <c r="Z27" i="5"/>
  <c r="S23" i="13" s="1"/>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30" i="13" l="1"/>
  <c r="P30" i="13" s="1"/>
  <c r="M34" i="13"/>
  <c r="P34" i="13" s="1"/>
  <c r="M28" i="13"/>
  <c r="P28" i="13" s="1"/>
  <c r="M27" i="13"/>
  <c r="P27" i="13" s="1"/>
  <c r="M23" i="13"/>
  <c r="P23" i="13" s="1"/>
  <c r="M25" i="13"/>
  <c r="P25" i="13" s="1"/>
  <c r="M24" i="13"/>
  <c r="P24" i="13" s="1"/>
  <c r="M31" i="13"/>
  <c r="P31" i="13" s="1"/>
  <c r="M29" i="13"/>
  <c r="P29"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仙台市</author>
  </authors>
  <commentList>
    <comment ref="J1" authorId="0" shapeId="0">
      <text>
        <r>
          <rPr>
            <b/>
            <sz val="12"/>
            <color indexed="81"/>
            <rFont val="游ゴシック"/>
            <family val="3"/>
            <charset val="128"/>
          </rPr>
          <t>捨印をお願いいたします。</t>
        </r>
      </text>
    </comment>
    <comment ref="R1" authorId="1" shapeId="0">
      <text>
        <r>
          <rPr>
            <b/>
            <sz val="9"/>
            <color indexed="81"/>
            <rFont val="游ゴシック"/>
            <family val="3"/>
            <charset val="128"/>
          </rPr>
          <t>ナンバリングのために記載しております。</t>
        </r>
      </text>
    </comment>
    <comment ref="S4" authorId="1" shapeId="0">
      <text>
        <r>
          <rPr>
            <b/>
            <sz val="12"/>
            <color indexed="81"/>
            <rFont val="游ゴシック"/>
            <family val="3"/>
            <charset val="128"/>
          </rPr>
          <t>日付を入力してください。</t>
        </r>
      </text>
    </comment>
    <comment ref="M13" authorId="0"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1"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0" shapeId="0">
      <text>
        <r>
          <rPr>
            <b/>
            <sz val="12"/>
            <color indexed="81"/>
            <rFont val="游ゴシック"/>
            <family val="3"/>
            <charset val="128"/>
          </rPr>
          <t>代表者印を押印してください。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<sst xmlns="http://schemas.openxmlformats.org/spreadsheetml/2006/main" count="3236" uniqueCount="1857">
  <si>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</si>
  <si>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</si>
  <si>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</si>
  <si>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</si>
  <si>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</si>
  <si>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</si>
  <si>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</si>
  <si>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</si>
  <si>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</si>
  <si>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</si>
  <si>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</si>
  <si>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</si>
  <si>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</si>
  <si>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</si>
  <si>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</si>
  <si>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</si>
  <si>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</si>
  <si>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</si>
  <si>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</si>
  <si>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</si>
  <si>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</si>
  <si>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</si>
  <si>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</si>
  <si>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</si>
  <si>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</si>
  <si>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</si>
  <si>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</si>
  <si>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</si>
  <si>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</si>
  <si>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</si>
  <si>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</si>
  <si>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</si>
  <si>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</si>
  <si>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</si>
  <si>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</si>
  <si>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</si>
  <si>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</si>
  <si>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</si>
  <si>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</si>
  <si>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</si>
  <si>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</si>
  <si>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</si>
  <si>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</si>
  <si>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</si>
  <si>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</si>
  <si>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</si>
  <si>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</si>
  <si>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</si>
  <si>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</si>
  <si>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</si>
  <si>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</si>
  <si>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</si>
  <si>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</si>
  <si>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</si>
  <si>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</si>
  <si>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</si>
  <si>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</si>
  <si>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</si>
  <si>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</si>
  <si>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</si>
  <si>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</si>
  <si>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</si>
  <si>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</si>
  <si>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</si>
  <si>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</si>
  <si>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</si>
  <si>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</si>
  <si>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</si>
  <si>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</si>
  <si>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</si>
  <si>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</si>
  <si>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</si>
  <si>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</si>
  <si>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</si>
  <si>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</si>
  <si>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</si>
  <si>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</si>
  <si>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</si>
  <si>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</si>
  <si>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</si>
  <si>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</si>
  <si>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</si>
  <si>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</si>
  <si>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</si>
  <si>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</si>
  <si>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</si>
  <si>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</si>
  <si>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</si>
  <si>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</si>
  <si>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</si>
  <si>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</si>
  <si>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</si>
  <si>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</si>
  <si>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</si>
  <si>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</si>
  <si>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</si>
  <si>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</si>
  <si>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</si>
  <si>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</si>
  <si>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</si>
  <si>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</si>
  <si>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</si>
  <si>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</si>
  <si>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</si>
  <si>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</si>
  <si>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</si>
  <si>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</si>
  <si>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</si>
  <si>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</si>
  <si>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</si>
  <si>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</si>
  <si>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</si>
  <si>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</si>
  <si>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</si>
  <si>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</si>
  <si>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</si>
  <si>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</si>
  <si>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</si>
  <si>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</si>
  <si>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</si>
  <si>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</si>
  <si>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</si>
  <si>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</si>
  <si>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</si>
  <si>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</si>
  <si>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</si>
  <si>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</si>
  <si>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</si>
  <si>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</si>
  <si>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</si>
  <si>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</si>
  <si>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</si>
  <si>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</si>
  <si>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</si>
  <si>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</si>
  <si>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</si>
  <si>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</si>
  <si>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</si>
  <si>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</si>
  <si>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</si>
  <si>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</si>
  <si>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</si>
  <si>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</si>
  <si>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</si>
  <si>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</si>
  <si>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</si>
  <si>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</si>
  <si>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</si>
  <si>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</si>
  <si>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</si>
  <si>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</si>
  <si>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</si>
  <si>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</si>
  <si>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</si>
  <si>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</si>
  <si>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</si>
  <si>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</si>
  <si>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</si>
  <si>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</si>
  <si>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</si>
  <si>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</si>
  <si>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</si>
  <si>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</si>
  <si>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</si>
  <si>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</si>
  <si>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</si>
  <si>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</si>
  <si>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</si>
  <si>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</si>
  <si>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</si>
  <si>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</si>
  <si>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</si>
  <si>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</si>
  <si>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</si>
  <si>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</si>
  <si>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</si>
  <si>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</si>
  <si>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</si>
  <si>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</si>
  <si>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</si>
  <si>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</si>
  <si>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</si>
  <si>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</si>
  <si>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</si>
  <si>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</si>
  <si>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</si>
  <si>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</si>
  <si>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</si>
  <si>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</si>
  <si>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</si>
  <si>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</si>
  <si>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</si>
  <si>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</si>
  <si>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</si>
  <si>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</si>
  <si>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</si>
  <si>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</si>
  <si>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</si>
  <si>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</si>
  <si>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</si>
  <si>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</si>
  <si>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</si>
  <si>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</si>
  <si>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</si>
  <si>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</si>
  <si>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</si>
  <si>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</si>
  <si>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</si>
  <si>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</si>
  <si>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</si>
  <si>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</si>
  <si>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</si>
  <si>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</si>
  <si>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</si>
  <si>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</si>
  <si>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</si>
  <si>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</si>
  <si>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</si>
  <si>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</si>
  <si>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</si>
  <si>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</si>
  <si>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</si>
  <si>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</si>
  <si>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</si>
  <si>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</si>
  <si>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</si>
  <si>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</si>
  <si>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</si>
  <si>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</si>
  <si>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</si>
  <si>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社会福祉法人青葉福祉会</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</si>
  <si>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</si>
  <si>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</si>
  <si>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</si>
  <si>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</si>
  <si>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</si>
  <si>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</si>
  <si>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</si>
  <si>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</si>
  <si>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</si>
  <si>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</si>
  <si>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</si>
  <si>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</si>
  <si>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</si>
  <si>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</si>
  <si>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</si>
  <si>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</si>
  <si>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</si>
  <si>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</si>
  <si>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</si>
  <si>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</si>
  <si>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</si>
  <si>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</si>
  <si>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</si>
  <si>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</si>
  <si>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</si>
  <si>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</si>
  <si>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</si>
  <si>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</si>
  <si>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</si>
  <si>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</si>
  <si>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</si>
  <si>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</si>
  <si>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</si>
  <si>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</si>
  <si>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</si>
  <si>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</si>
  <si>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</si>
  <si>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</si>
  <si>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</si>
  <si>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</si>
  <si>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</si>
  <si>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</si>
  <si>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</si>
  <si>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</si>
  <si>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</si>
  <si>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</si>
  <si>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</si>
  <si>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</si>
  <si>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</si>
  <si>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</si>
  <si>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</si>
  <si>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</si>
  <si>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</si>
  <si>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</si>
  <si>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</si>
  <si>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</si>
  <si>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</si>
  <si>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</si>
  <si>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</si>
  <si>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</si>
  <si>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</si>
  <si>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</si>
  <si>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</si>
  <si>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</si>
  <si>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</si>
  <si>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</si>
  <si>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</si>
  <si>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</si>
  <si>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</si>
  <si>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</si>
  <si>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</si>
  <si>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</si>
  <si>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</si>
  <si>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</si>
  <si>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</si>
  <si>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</si>
  <si>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</si>
  <si>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</si>
  <si>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</si>
  <si>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</si>
  <si>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</si>
  <si>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</si>
  <si>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</si>
  <si>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</si>
  <si>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</si>
  <si>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</si>
  <si>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</si>
  <si>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</si>
  <si>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</si>
  <si>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</si>
  <si>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</si>
  <si>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</si>
  <si>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</si>
  <si>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</si>
  <si>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</si>
  <si>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</si>
  <si>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</si>
  <si>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</si>
  <si>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</si>
  <si>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</si>
  <si>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</si>
  <si>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</si>
  <si>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</si>
  <si>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</si>
  <si>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</si>
  <si>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</si>
  <si>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</si>
  <si>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</si>
  <si>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</si>
  <si>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</si>
  <si>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</si>
  <si>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</si>
  <si>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</si>
  <si>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</si>
  <si>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</si>
  <si>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</si>
  <si>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</si>
  <si>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</si>
  <si>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</si>
  <si>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</si>
  <si>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</si>
  <si>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</si>
  <si>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</si>
  <si>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</si>
  <si>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</si>
  <si>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</si>
  <si>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</si>
  <si>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</si>
  <si>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</si>
  <si>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</si>
  <si>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</si>
  <si>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</si>
  <si>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</si>
  <si>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</si>
  <si>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</si>
  <si>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</si>
  <si>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</si>
  <si>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</si>
  <si>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</si>
  <si>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</si>
  <si>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</si>
  <si>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</si>
  <si>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</si>
  <si>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</si>
  <si>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</si>
  <si>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</si>
  <si>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</si>
  <si>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</si>
  <si>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</si>
  <si>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</si>
  <si>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</si>
  <si>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</si>
  <si>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</si>
  <si>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</si>
  <si>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</si>
  <si>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</si>
  <si>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</si>
  <si>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</si>
  <si>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</si>
  <si>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</si>
  <si>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</si>
  <si>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</si>
  <si>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</si>
  <si>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</si>
  <si>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</si>
  <si>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</si>
  <si>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</si>
  <si>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</si>
  <si>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</si>
  <si>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</si>
  <si>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</si>
  <si>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</si>
  <si>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</si>
  <si>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</si>
  <si>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</si>
  <si>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</si>
  <si>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</si>
  <si>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</si>
  <si>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</si>
  <si>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</si>
  <si>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</si>
  <si>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</si>
  <si>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</si>
  <si>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</si>
  <si>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</si>
  <si>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</si>
  <si>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</si>
  <si>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</si>
  <si>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</si>
  <si>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</si>
  <si>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</si>
  <si>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</si>
  <si>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</si>
  <si>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</si>
  <si>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</si>
  <si>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</si>
  <si>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</si>
  <si>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</si>
  <si>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</si>
  <si>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</si>
  <si>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</si>
  <si>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</si>
  <si>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</si>
  <si>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</si>
  <si>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</si>
  <si>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</si>
  <si>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</si>
  <si>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</si>
  <si>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</si>
  <si>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</si>
  <si>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</si>
  <si>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</si>
  <si>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</si>
  <si>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</si>
  <si>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</si>
  <si>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</si>
  <si>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</si>
  <si>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</si>
  <si>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</si>
  <si>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</si>
  <si>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</si>
  <si>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</si>
  <si>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</si>
  <si>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</si>
  <si>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</si>
  <si>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</si>
  <si>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</si>
  <si>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</si>
  <si>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</si>
  <si>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</si>
  <si>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</si>
  <si>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</si>
  <si>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</si>
  <si>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</si>
  <si>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</si>
  <si>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</si>
  <si>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</si>
  <si>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</si>
  <si>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社会福祉法人喬希会</t>
  </si>
  <si>
    <t>03142</t>
  </si>
  <si>
    <t>02143</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</si>
  <si>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</si>
  <si>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</si>
  <si>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</si>
  <si>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</si>
  <si>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</si>
  <si>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</si>
  <si>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</si>
  <si>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</si>
  <si>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</si>
  <si>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</si>
  <si>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</si>
  <si>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</si>
  <si>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</si>
  <si>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</si>
  <si>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</si>
  <si>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</si>
  <si>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</si>
  <si>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</si>
  <si>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</si>
  <si>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</si>
  <si>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</si>
  <si>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</si>
  <si>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</si>
  <si>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</si>
  <si>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</si>
  <si>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</si>
  <si>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</si>
  <si>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</si>
  <si>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</si>
  <si>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</si>
  <si>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</si>
  <si>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</si>
  <si>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</si>
  <si>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</si>
  <si>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</si>
  <si>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</si>
  <si>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</si>
  <si>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</si>
  <si>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</si>
  <si>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</si>
  <si>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</si>
  <si>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</si>
  <si>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</si>
  <si>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</si>
  <si>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</si>
  <si>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</si>
  <si>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</si>
  <si>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</si>
  <si>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</si>
  <si>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</si>
  <si>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</si>
  <si>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</si>
  <si>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</si>
  <si>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</si>
  <si>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</si>
  <si>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</si>
  <si>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</si>
  <si>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</si>
  <si>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</si>
  <si>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</si>
  <si>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</si>
  <si>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</si>
  <si>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</si>
  <si>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</si>
  <si>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</si>
  <si>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</si>
  <si>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</si>
  <si>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</si>
  <si>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</si>
  <si>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</si>
  <si>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</si>
  <si>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</si>
  <si>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</si>
  <si>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</si>
  <si>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</si>
  <si>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</si>
  <si>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</si>
  <si>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</si>
  <si>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</si>
  <si>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</si>
  <si>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</si>
  <si>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</si>
  <si>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</si>
  <si>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</si>
  <si>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</si>
  <si>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</si>
  <si>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</si>
  <si>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</si>
  <si>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</si>
  <si>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</si>
  <si>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</si>
  <si>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</si>
  <si>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</si>
  <si>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</si>
  <si>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</si>
  <si>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</si>
  <si>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</si>
  <si>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</si>
  <si>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</si>
  <si>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</si>
  <si>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</si>
  <si>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</si>
  <si>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</si>
  <si>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</si>
  <si>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</si>
  <si>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</si>
  <si>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</si>
  <si>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</si>
  <si>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</si>
  <si>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</si>
  <si>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</si>
  <si>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</si>
  <si>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</si>
  <si>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</si>
  <si>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</si>
  <si>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</si>
  <si>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</si>
  <si>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</si>
  <si>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</si>
  <si>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</si>
  <si>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</si>
  <si>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</si>
  <si>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</si>
  <si>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</si>
  <si>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</si>
  <si>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</si>
  <si>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</si>
  <si>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</si>
  <si>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</si>
  <si>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</si>
  <si>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</si>
  <si>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</si>
  <si>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</si>
  <si>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</si>
  <si>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</si>
  <si>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</si>
  <si>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</si>
  <si>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</si>
  <si>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</si>
  <si>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</si>
  <si>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</si>
  <si>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</si>
  <si>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</si>
  <si>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</si>
  <si>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</si>
  <si>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</si>
  <si>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</si>
  <si>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</si>
  <si>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</si>
  <si>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</si>
  <si>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</si>
  <si>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</si>
  <si>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</si>
  <si>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</si>
  <si>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</si>
  <si>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</si>
  <si>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</si>
  <si>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</si>
  <si>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</si>
  <si>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</si>
  <si>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</si>
  <si>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</si>
  <si>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</si>
  <si>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</si>
  <si>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</si>
  <si>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</si>
  <si>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</si>
  <si>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</si>
  <si>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</si>
  <si>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</si>
  <si>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</si>
  <si>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</si>
  <si>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</si>
  <si>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</si>
  <si>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</si>
  <si>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</si>
  <si>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</si>
  <si>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</si>
  <si>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</si>
  <si>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</si>
  <si>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72504</t>
  </si>
  <si>
    <t>72505</t>
  </si>
  <si>
    <t>72506</t>
  </si>
  <si>
    <t>73304</t>
  </si>
  <si>
    <t>73305</t>
  </si>
  <si>
    <t>73306</t>
  </si>
  <si>
    <t>73307</t>
  </si>
  <si>
    <t>73403</t>
  </si>
  <si>
    <t>73404</t>
  </si>
  <si>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</si>
  <si>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</si>
  <si>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</si>
  <si>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</si>
  <si>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</si>
  <si>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</si>
  <si>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</si>
  <si>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</si>
  <si>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</si>
  <si>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</si>
  <si>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</si>
  <si>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</si>
  <si>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01146</t>
  </si>
  <si>
    <t>東京都文京区小石川１－１－１　</t>
  </si>
  <si>
    <t>広島市西区庚午中１－７－２４　</t>
  </si>
  <si>
    <t>富沢アリス保育園</t>
  </si>
  <si>
    <t>YMCA長町保育園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</si>
  <si>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</si>
  <si>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</si>
  <si>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</si>
  <si>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</si>
  <si>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</si>
  <si>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</si>
  <si>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</si>
  <si>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</si>
  <si>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</si>
  <si>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</si>
  <si>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</si>
  <si>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</si>
  <si>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</si>
  <si>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</si>
  <si>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</si>
  <si>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</si>
  <si>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</si>
  <si>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</si>
  <si>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</si>
  <si>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</si>
  <si>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</si>
  <si>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</si>
  <si>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</si>
  <si>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</si>
  <si>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</si>
  <si>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</si>
  <si>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</si>
  <si>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</si>
  <si>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</si>
  <si>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</si>
  <si>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</si>
  <si>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</si>
  <si>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</si>
  <si>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</si>
  <si>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</si>
  <si>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</si>
  <si>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</si>
  <si>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</si>
  <si>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</si>
  <si>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</si>
  <si>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</si>
  <si>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</si>
  <si>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</si>
  <si>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</si>
  <si>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</si>
  <si>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</si>
  <si>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</si>
  <si>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</si>
  <si>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</si>
  <si>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</si>
  <si>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</si>
  <si>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</si>
  <si>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</si>
  <si>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</si>
  <si>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</si>
  <si>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</si>
  <si>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</si>
  <si>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</si>
  <si>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</si>
  <si>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</si>
  <si>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</si>
  <si>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</si>
  <si>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</si>
  <si>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</si>
  <si>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</si>
  <si>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</si>
  <si>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</si>
  <si>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</si>
  <si>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</si>
  <si>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</si>
  <si>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</si>
  <si>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</si>
  <si>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</si>
  <si>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</si>
  <si>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</si>
  <si>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</si>
  <si>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</si>
  <si>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</si>
  <si>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</si>
  <si>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</si>
  <si>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</si>
  <si>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</si>
  <si>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</si>
  <si>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</si>
  <si>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</si>
  <si>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</si>
  <si>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</si>
  <si>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</si>
  <si>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</si>
  <si>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</si>
  <si>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</si>
  <si>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</si>
  <si>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</si>
  <si>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</si>
  <si>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</si>
  <si>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</si>
  <si>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</si>
  <si>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</si>
  <si>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</si>
  <si>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</si>
  <si>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</si>
  <si>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</si>
  <si>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</si>
  <si>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</si>
  <si>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</si>
  <si>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</si>
  <si>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</si>
  <si>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</si>
  <si>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</si>
  <si>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</si>
  <si>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</si>
  <si>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</si>
  <si>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</si>
  <si>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</si>
  <si>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</si>
  <si>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</si>
  <si>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</si>
  <si>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</si>
  <si>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</si>
  <si>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</si>
  <si>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</si>
  <si>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</si>
  <si>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</si>
  <si>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</si>
  <si>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</si>
  <si>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</si>
  <si>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</si>
  <si>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</si>
  <si>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</si>
  <si>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</si>
  <si>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</si>
  <si>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</si>
  <si>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</si>
  <si>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</si>
  <si>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</si>
  <si>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</si>
  <si>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</si>
  <si>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</si>
  <si>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</si>
  <si>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</si>
  <si>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</si>
  <si>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</si>
  <si>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</si>
  <si>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</si>
  <si>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</si>
  <si>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</si>
  <si>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</si>
  <si>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</si>
  <si>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</si>
  <si>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</si>
  <si>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</si>
  <si>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</si>
  <si>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</si>
  <si>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</si>
  <si>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</si>
  <si>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</si>
  <si>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</si>
  <si>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</si>
  <si>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</si>
  <si>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</si>
  <si>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</si>
  <si>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</si>
  <si>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</si>
  <si>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</si>
  <si>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</si>
  <si>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</si>
  <si>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</si>
  <si>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</si>
  <si>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</si>
  <si>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</si>
  <si>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</si>
  <si>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</si>
  <si>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</si>
  <si>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</si>
  <si>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</si>
  <si>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</si>
  <si>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</si>
  <si>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</si>
  <si>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</si>
  <si>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</si>
  <si>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</si>
  <si>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</si>
  <si>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</si>
  <si>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</si>
  <si>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</si>
  <si>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</si>
  <si>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</si>
  <si>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</si>
  <si>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</si>
  <si>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</si>
  <si>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</si>
  <si>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</si>
  <si>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</si>
  <si>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</si>
  <si>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</si>
  <si>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</si>
  <si>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</si>
  <si>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</si>
  <si>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</si>
  <si>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</si>
  <si>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</si>
  <si>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</si>
  <si>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</si>
  <si>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</si>
  <si>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</si>
  <si>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</si>
  <si>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</si>
  <si>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</si>
  <si>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</si>
  <si>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</si>
  <si>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</si>
  <si>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</si>
  <si>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</si>
  <si>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</si>
  <si>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</si>
  <si>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</si>
  <si>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</si>
  <si>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</si>
  <si>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</si>
  <si>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</si>
  <si>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</si>
  <si>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</si>
  <si>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</si>
  <si>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</si>
  <si>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</si>
  <si>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</si>
  <si>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</si>
  <si>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</si>
  <si>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</si>
  <si>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</si>
  <si>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</si>
  <si>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</si>
  <si>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</si>
  <si>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</si>
  <si>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</si>
  <si>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</si>
  <si>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</si>
  <si>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</si>
  <si>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</si>
  <si>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</si>
  <si>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</si>
  <si>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</si>
  <si>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</si>
  <si>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</si>
  <si>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</si>
  <si>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</si>
  <si>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</si>
  <si>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</si>
  <si>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</si>
  <si>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</si>
  <si>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</si>
  <si>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</si>
  <si>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</si>
  <si>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</si>
  <si>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</si>
  <si>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</si>
  <si>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</si>
  <si>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</si>
  <si>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</si>
  <si>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</si>
  <si>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</si>
  <si>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</si>
  <si>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</si>
  <si>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</si>
  <si>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</si>
  <si>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</si>
  <si>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</si>
  <si>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</si>
  <si>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</si>
  <si>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</si>
  <si>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</si>
  <si>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</si>
  <si>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</si>
  <si>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</si>
  <si>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</si>
  <si>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</si>
  <si>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</si>
  <si>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</si>
  <si>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</si>
  <si>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</si>
  <si>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</si>
  <si>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</si>
  <si>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</si>
  <si>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</si>
  <si>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</si>
  <si>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</si>
  <si>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</si>
  <si>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</si>
  <si>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</si>
  <si>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</si>
  <si>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</si>
  <si>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</si>
  <si>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</si>
  <si>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</si>
  <si>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</si>
  <si>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</si>
  <si>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</si>
  <si>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</si>
  <si>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</si>
  <si>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</si>
  <si>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</si>
  <si>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</si>
  <si>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</si>
  <si>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</si>
  <si>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</si>
  <si>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</si>
  <si>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</si>
  <si>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</si>
  <si>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</si>
  <si>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</si>
  <si>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</si>
  <si>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</si>
  <si>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</si>
  <si>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</si>
  <si>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</si>
  <si>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</si>
  <si>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</si>
  <si>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</si>
  <si>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</si>
  <si>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</si>
  <si>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</si>
  <si>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</si>
  <si>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</si>
  <si>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</si>
  <si>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</si>
  <si>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</si>
  <si>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</si>
  <si>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</si>
  <si>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</si>
  <si>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アイグラン保育園長町南</t>
  </si>
  <si>
    <t>国見ケ丘せんだんの杜保育園</t>
  </si>
  <si>
    <t>コスモス錦保育所</t>
  </si>
  <si>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</si>
  <si>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</si>
  <si>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</si>
  <si>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</si>
  <si>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</si>
  <si>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</si>
  <si>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</si>
  <si>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</si>
  <si>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</si>
  <si>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</si>
  <si>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06114</t>
    <phoneticPr fontId="5"/>
  </si>
  <si>
    <t>南吉成すぎのこ保育園</t>
    <rPh sb="0" eb="1">
      <t>ミナミ</t>
    </rPh>
    <rPh sb="1" eb="3">
      <t>ヨシナリ</t>
    </rPh>
    <phoneticPr fontId="3"/>
  </si>
  <si>
    <r>
      <t>これによって，自動的に施設名や年度が交付申請書に入力されます（</t>
    </r>
    <r>
      <rPr>
        <b/>
        <u/>
        <sz val="12"/>
        <color rgb="FFFF0000"/>
        <rFont val="HGSｺﾞｼｯｸM"/>
        <family val="3"/>
        <charset val="128"/>
      </rPr>
      <t>法人代表者の職氏名は自動で表示されませんので直接入力</t>
    </r>
    <r>
      <rPr>
        <sz val="12"/>
        <rFont val="HGSｺﾞｼｯｸM"/>
        <family val="3"/>
        <charset val="128"/>
      </rPr>
      <t>してください）。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9" eb="40">
      <t>メイ</t>
    </rPh>
    <rPh sb="41" eb="43">
      <t>ジドウデヒ</t>
    </rPh>
    <rPh sb="44" eb="57">
      <t>チョクセツニュウリョク</t>
    </rPh>
    <rPh sb="86" eb="87">
      <t>トウ</t>
    </rPh>
    <rPh sb="106" eb="108">
      <t>ニュウリョク</t>
    </rPh>
    <rPh sb="111" eb="113">
      <t>ジョウホウ</t>
    </rPh>
    <rPh sb="114" eb="115">
      <t>コト</t>
    </rPh>
    <rPh sb="117" eb="119">
      <t>バアイ</t>
    </rPh>
    <rPh sb="121" eb="123">
      <t>チョクセツ</t>
    </rPh>
    <rPh sb="123" eb="125">
      <t>ニュウリョク</t>
    </rPh>
    <phoneticPr fontId="5"/>
  </si>
  <si>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sz val="12"/>
        <rFont val="HGSｺﾞｼｯｸM"/>
        <family val="3"/>
        <charset val="128"/>
      </rPr>
      <t>（</t>
    </r>
    <r>
      <rPr>
        <u/>
        <sz val="12"/>
        <color rgb="FFFF0000"/>
        <rFont val="HGSｺﾞｼｯｸM"/>
        <family val="3"/>
        <charset val="128"/>
      </rPr>
      <t>※里親世帯は該当しないため対象外</t>
    </r>
    <r>
      <rPr>
        <sz val="12"/>
        <rFont val="HGSｺﾞｼｯｸM"/>
        <family val="3"/>
        <charset val="128"/>
      </rPr>
      <t>）</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1" eb="193">
      <t>ジドウ</t>
    </rPh>
    <phoneticPr fontId="1"/>
  </si>
  <si>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</si>
  <si>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</si>
  <si>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</si>
  <si>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4"/>
  </si>
  <si>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</si>
  <si>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</si>
  <si>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</si>
  <si>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</si>
  <si>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4"/>
  </si>
  <si>
    <t>アートチャイルドケア仙台泉中央保育園</t>
    <rPh sb="15" eb="18">
      <t>ホイクエン</t>
    </rPh>
    <phoneticPr fontId="12"/>
  </si>
  <si>
    <t>ピーターパン北中山園</t>
    <rPh sb="9" eb="10">
      <t>エン</t>
    </rPh>
    <phoneticPr fontId="12"/>
  </si>
  <si>
    <t>31225</t>
  </si>
  <si>
    <t>31517</t>
  </si>
  <si>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</si>
  <si>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</si>
  <si>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</si>
  <si>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</si>
  <si>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</si>
  <si>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</si>
  <si>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</si>
  <si>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</si>
  <si>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</si>
  <si>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</si>
  <si>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</si>
  <si>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</si>
  <si>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</si>
  <si>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</si>
  <si>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</si>
  <si>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</si>
  <si>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</si>
  <si>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</si>
  <si>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</si>
  <si>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</si>
  <si>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</si>
  <si>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</si>
  <si>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</si>
  <si>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</si>
  <si>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</si>
  <si>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</si>
  <si>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</si>
  <si>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</si>
  <si>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</si>
  <si>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</si>
  <si>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</si>
  <si>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</si>
  <si>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</si>
  <si>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</si>
  <si>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</si>
  <si>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</si>
  <si>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</si>
  <si>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</si>
  <si>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</si>
  <si>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</si>
  <si>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</si>
  <si>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</si>
  <si>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</si>
  <si>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</si>
  <si>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</si>
  <si>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</si>
  <si>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</si>
  <si>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</si>
  <si>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</si>
  <si>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</si>
  <si>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</si>
  <si>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</si>
  <si>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</si>
  <si>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</si>
  <si>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</si>
  <si>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</si>
  <si>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</si>
  <si>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</si>
  <si>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</si>
  <si>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</si>
  <si>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ぽっかぽか栞保育園</t>
    <rPh sb="5" eb="6">
      <t>シオリ</t>
    </rPh>
    <rPh sb="6" eb="8">
      <t>ホイク</t>
    </rPh>
    <rPh sb="8" eb="9">
      <t>エン</t>
    </rPh>
    <phoneticPr fontId="3"/>
  </si>
  <si>
    <t>KIDS-Kan</t>
  </si>
  <si>
    <t>愛子つぼみ保育園</t>
    <rPh sb="0" eb="2">
      <t>アヤシ</t>
    </rPh>
    <rPh sb="5" eb="8">
      <t>ホイクエン</t>
    </rPh>
    <phoneticPr fontId="11"/>
  </si>
  <si>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</si>
  <si>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</si>
  <si>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仙台市宮城野区燕沢1丁目15-25</t>
    <rPh sb="0" eb="3">
      <t>センダイシ</t>
    </rPh>
    <rPh sb="3" eb="7">
      <t>ミヤギノク</t>
    </rPh>
    <rPh sb="7" eb="8">
      <t>ツバメ</t>
    </rPh>
    <rPh sb="8" eb="9">
      <t>ザワ</t>
    </rPh>
    <rPh sb="10" eb="12">
      <t>チョウメ</t>
    </rPh>
    <phoneticPr fontId="18"/>
  </si>
  <si>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</si>
  <si>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</si>
  <si>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</si>
  <si>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</si>
  <si>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</si>
  <si>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</si>
  <si>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</si>
  <si>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</si>
  <si>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</si>
  <si>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</si>
  <si>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</si>
  <si>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</si>
  <si>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</si>
  <si>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</si>
  <si>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</si>
  <si>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</si>
  <si>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</si>
  <si>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</si>
  <si>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仙台市青葉区花京院2-1-65-6F</t>
    <rPh sb="6" eb="7">
      <t>カ</t>
    </rPh>
    <rPh sb="7" eb="8">
      <t>キョウ</t>
    </rPh>
    <rPh sb="8" eb="9">
      <t>イン</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</si>
  <si>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</si>
  <si>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</si>
  <si>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</si>
  <si>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</si>
  <si>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</si>
  <si>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</si>
  <si>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</si>
  <si>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</si>
  <si>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</si>
  <si>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</si>
  <si>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</si>
  <si>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</si>
  <si>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</si>
  <si>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</si>
  <si>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</si>
  <si>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</si>
  <si>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</si>
  <si>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</si>
  <si>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</si>
  <si>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</si>
  <si>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</si>
  <si>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</si>
  <si>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</si>
  <si>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</si>
  <si>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</si>
  <si>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</si>
  <si>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</si>
  <si>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</si>
  <si>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</si>
  <si>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</si>
  <si>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</si>
  <si>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仙台市青葉区花京院2-1-65-6F</t>
    <rPh sb="6" eb="7">
      <t>カ</t>
    </rPh>
    <rPh sb="7" eb="8">
      <t>キョウ</t>
    </rPh>
    <rPh sb="8" eb="9">
      <t>イン</t>
    </rPh>
    <phoneticPr fontId="2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</si>
  <si>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</si>
  <si>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</si>
  <si>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</si>
  <si>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</si>
  <si>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</si>
  <si>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</si>
  <si>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</si>
  <si>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</si>
  <si>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仙台市太白区長町7-19-23　TK7ビル3階</t>
    <rPh sb="0" eb="3">
      <t>センダイシ</t>
    </rPh>
    <rPh sb="3" eb="6">
      <t>タイハクク</t>
    </rPh>
    <rPh sb="6" eb="8">
      <t>ナガマチ</t>
    </rPh>
    <rPh sb="22" eb="23">
      <t>カイ</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</si>
  <si>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</si>
  <si>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</si>
  <si>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</si>
  <si>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</si>
  <si>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</si>
  <si>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</si>
  <si>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</si>
  <si>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</si>
  <si>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</si>
  <si>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</si>
  <si>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</si>
  <si>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</si>
  <si>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</si>
  <si>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</si>
  <si>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</si>
  <si>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</si>
  <si>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</si>
  <si>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</si>
  <si>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</si>
  <si>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</si>
  <si>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</si>
  <si>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</si>
  <si>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</si>
  <si>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</si>
  <si>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</si>
  <si>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</si>
  <si>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</si>
  <si>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</si>
  <si>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</si>
  <si>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</si>
  <si>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</si>
  <si>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</si>
  <si>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</si>
  <si>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</si>
  <si>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</si>
  <si>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</si>
  <si>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</si>
  <si>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</si>
  <si>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</si>
  <si>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</si>
  <si>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</si>
  <si>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</si>
  <si>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</si>
  <si>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</si>
  <si>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</si>
  <si>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</si>
  <si>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</si>
  <si>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</si>
  <si>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</si>
  <si>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</si>
  <si>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</si>
  <si>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リアリノ</t>
    <rPh sb="0" eb="2">
      <t>カブシキ</t>
    </rPh>
    <rPh sb="2" eb="4">
      <t>カイシャ</t>
    </rPh>
    <phoneticPr fontId="2"/>
  </si>
  <si>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</si>
  <si>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</si>
  <si>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</si>
  <si>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</si>
  <si>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</si>
  <si>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</si>
  <si>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</si>
  <si>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</si>
  <si>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特定非営利活動法人　ひよこ会</t>
    <rPh sb="0" eb="2">
      <t>トクテイ</t>
    </rPh>
    <rPh sb="2" eb="5">
      <t>ヒエイリ</t>
    </rPh>
    <rPh sb="5" eb="7">
      <t>カツドウ</t>
    </rPh>
    <rPh sb="7" eb="9">
      <t>ホウジン</t>
    </rPh>
    <rPh sb="13" eb="14">
      <t>カイ</t>
    </rPh>
    <phoneticPr fontId="15"/>
  </si>
  <si>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</si>
  <si>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</si>
  <si>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</si>
  <si>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</si>
  <si>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</si>
  <si>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</si>
  <si>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</si>
  <si>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</si>
  <si>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41416</t>
  </si>
  <si>
    <t>ビックママランド支倉園</t>
    <rPh sb="8" eb="10">
      <t>ハセクラ</t>
    </rPh>
    <rPh sb="10" eb="11">
      <t>エン</t>
    </rPh>
    <phoneticPr fontId="6"/>
  </si>
  <si>
    <t>わくわくモリモリ保育所</t>
    <rPh sb="8" eb="10">
      <t>ホイク</t>
    </rPh>
    <rPh sb="10" eb="11">
      <t>ショ</t>
    </rPh>
    <phoneticPr fontId="3"/>
  </si>
  <si>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</si>
  <si>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</si>
  <si>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</si>
  <si>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もりのひろば保育園</t>
    <rPh sb="6" eb="9">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</si>
  <si>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</si>
  <si>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</si>
  <si>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</si>
  <si>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</si>
  <si>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</si>
  <si>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コープこやぎの保育園</t>
    <rPh sb="7" eb="10">
      <t>ホイクエン</t>
    </rPh>
    <phoneticPr fontId="3"/>
  </si>
  <si>
    <t>せせらぎ保育園</t>
    <rPh sb="4" eb="7">
      <t>ホイクエン</t>
    </rPh>
    <phoneticPr fontId="6"/>
  </si>
  <si>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</si>
  <si>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</si>
  <si>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</si>
  <si>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</si>
  <si>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</si>
  <si>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</si>
  <si>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</si>
  <si>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</si>
  <si>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</si>
  <si>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</si>
  <si>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</si>
  <si>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</si>
  <si>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</si>
  <si>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</si>
  <si>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</si>
  <si>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</si>
  <si>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</si>
  <si>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</si>
  <si>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</si>
  <si>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</si>
  <si>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</si>
  <si>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</si>
  <si>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</si>
  <si>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</si>
  <si>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</si>
  <si>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</si>
  <si>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</si>
  <si>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11135</t>
  </si>
  <si>
    <t>11136</t>
  </si>
  <si>
    <t>11226</t>
  </si>
  <si>
    <t>11425</t>
  </si>
  <si>
    <t>11526</t>
  </si>
  <si>
    <t>11527</t>
  </si>
  <si>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</si>
  <si>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</si>
  <si>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</si>
  <si>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</si>
  <si>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</si>
  <si>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</si>
  <si>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</si>
  <si>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</si>
  <si>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</si>
  <si>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</si>
  <si>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</si>
  <si>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</si>
  <si>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</si>
  <si>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</si>
  <si>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</si>
  <si>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</si>
  <si>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</si>
  <si>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</si>
  <si>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</si>
  <si>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</si>
  <si>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</si>
  <si>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</si>
  <si>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</si>
  <si>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</si>
  <si>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</si>
  <si>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</si>
  <si>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73206</t>
  </si>
  <si>
    <t>73207</t>
  </si>
  <si>
    <t>73208</t>
  </si>
  <si>
    <t>73209</t>
  </si>
  <si>
    <t>73210</t>
  </si>
  <si>
    <t>73211</t>
  </si>
  <si>
    <t>73214</t>
  </si>
  <si>
    <t>73309</t>
  </si>
  <si>
    <t>73405</t>
  </si>
  <si>
    <t>73506</t>
  </si>
  <si>
    <t>73507</t>
  </si>
  <si>
    <t>73508</t>
  </si>
  <si>
    <t>73509</t>
  </si>
  <si>
    <t>みのりこども園</t>
    <rPh sb="6" eb="7">
      <t>エン</t>
    </rPh>
    <phoneticPr fontId="3"/>
  </si>
  <si>
    <t>04136</t>
  </si>
  <si>
    <t>六郷保育園</t>
    <phoneticPr fontId="5"/>
  </si>
  <si>
    <t>富沢南なないろ保育園</t>
    <phoneticPr fontId="12"/>
  </si>
  <si>
    <t>02161</t>
    <phoneticPr fontId="52"/>
  </si>
  <si>
    <t>中田なないろ保育園</t>
    <phoneticPr fontId="5"/>
  </si>
  <si>
    <t>仙台市青葉区旭ヶ丘１－３９－６</t>
  </si>
  <si>
    <t>02161</t>
  </si>
  <si>
    <t>６</t>
    <phoneticPr fontId="1"/>
  </si>
  <si>
    <t>保育所</t>
    <rPh sb="0" eb="2">
      <t>ホイク</t>
    </rPh>
    <rPh sb="2" eb="3">
      <t>ショ</t>
    </rPh>
    <phoneticPr fontId="2"/>
  </si>
  <si>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</si>
  <si>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</si>
  <si>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</si>
  <si>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</si>
  <si>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</si>
  <si>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</si>
  <si>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</si>
  <si>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</si>
  <si>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</si>
  <si>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</si>
  <si>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</si>
  <si>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</si>
  <si>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</si>
  <si>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</si>
  <si>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</si>
  <si>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</si>
  <si>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</si>
  <si>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</si>
  <si>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</si>
  <si>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</si>
  <si>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</si>
  <si>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</si>
  <si>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</si>
  <si>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</si>
  <si>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</si>
  <si>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</si>
  <si>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</si>
  <si>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</si>
  <si>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</si>
  <si>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</si>
  <si>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仙台市青葉区花京院２－１－６５　花京院プラザ６階</t>
    <rPh sb="23" eb="24">
      <t>カイ</t>
    </rPh>
    <phoneticPr fontId="6"/>
  </si>
  <si>
    <t>株式会社Lateral Kids</t>
    <rPh sb="0" eb="4">
      <t>カブシキガイシャ</t>
    </rPh>
    <phoneticPr fontId="6"/>
  </si>
  <si>
    <t>中田なないろ保育園</t>
    <rPh sb="0" eb="2">
      <t>ナカタ</t>
    </rPh>
    <phoneticPr fontId="6"/>
  </si>
  <si>
    <t>02162</t>
  </si>
  <si>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</si>
  <si>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</si>
  <si>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</si>
  <si>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</si>
  <si>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</si>
  <si>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</si>
  <si>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</si>
  <si>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</si>
  <si>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</si>
  <si>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</si>
  <si>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</si>
  <si>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</si>
  <si>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</si>
  <si>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</si>
  <si>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</si>
  <si>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</si>
  <si>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</si>
  <si>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</si>
  <si>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</si>
  <si>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</si>
  <si>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</si>
  <si>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</si>
  <si>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</si>
  <si>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</si>
  <si>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</si>
  <si>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</si>
  <si>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</si>
  <si>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聖クリストファ幼稚園</t>
    <rPh sb="0" eb="1">
      <t>セイ</t>
    </rPh>
    <rPh sb="7" eb="10">
      <t>ヨウチエン</t>
    </rPh>
    <phoneticPr fontId="43"/>
  </si>
  <si>
    <t>仙台市青葉区小松島３－１－７７</t>
  </si>
  <si>
    <t>学校法人聖公会青葉学園</t>
  </si>
  <si>
    <t>仙台バプテスト教会幼稚園</t>
    <rPh sb="0" eb="2">
      <t>センダイ</t>
    </rPh>
    <rPh sb="7" eb="9">
      <t>キョウカイ</t>
    </rPh>
    <rPh sb="9" eb="12">
      <t>ヨウチエン</t>
    </rPh>
    <phoneticPr fontId="43"/>
  </si>
  <si>
    <t>仙台市青葉区木町通２－１－５</t>
  </si>
  <si>
    <t>宗教法人日本バプテスト仙台基督教会</t>
  </si>
  <si>
    <t>双葉幼稚園</t>
    <rPh sb="0" eb="2">
      <t>フタバ</t>
    </rPh>
    <rPh sb="2" eb="5">
      <t>ヨ</t>
    </rPh>
    <phoneticPr fontId="57"/>
  </si>
  <si>
    <t>仙台市青葉区中山８－１２－１５</t>
  </si>
  <si>
    <t>学校法人双葉学園　双葉幼稚園</t>
  </si>
  <si>
    <t>ふたばバンビ幼稚園</t>
    <rPh sb="6" eb="9">
      <t>ヨ</t>
    </rPh>
    <phoneticPr fontId="57"/>
  </si>
  <si>
    <t>仙台市青葉区中山吉成２－２－２７</t>
  </si>
  <si>
    <t>学校法人双葉学園　ふたばバンビ幼稚園</t>
  </si>
  <si>
    <t>11137</t>
  </si>
  <si>
    <t>わかくさ幼稚園</t>
    <rPh sb="4" eb="7">
      <t>ヨ</t>
    </rPh>
    <phoneticPr fontId="57"/>
  </si>
  <si>
    <t>仙台市青葉区北根黒松16-1</t>
  </si>
  <si>
    <t>学校法人若草学園　わかくさ幼稚園</t>
  </si>
  <si>
    <t>11138</t>
  </si>
  <si>
    <t>聖ドミニコ学院幼稚園</t>
    <rPh sb="0" eb="1">
      <t>セイ</t>
    </rPh>
    <rPh sb="5" eb="7">
      <t>ガクイン</t>
    </rPh>
    <rPh sb="7" eb="10">
      <t>ヨ</t>
    </rPh>
    <phoneticPr fontId="57"/>
  </si>
  <si>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</si>
  <si>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</si>
  <si>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</si>
  <si>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7"/>
  </si>
  <si>
    <t>仙台市青葉区堤通雨宮町11-11</t>
  </si>
  <si>
    <t>学校法人聖ドミニコ学院</t>
  </si>
  <si>
    <t>11140</t>
  </si>
  <si>
    <t>おたまや幼稚園</t>
    <rPh sb="4" eb="7">
      <t>ヨ</t>
    </rPh>
    <phoneticPr fontId="57"/>
  </si>
  <si>
    <t>仙台市青葉区霊屋下２３－５</t>
  </si>
  <si>
    <t>学校法人瑞鳳学園　おたまや幼稚園</t>
  </si>
  <si>
    <t>11201</t>
  </si>
  <si>
    <t>あけぼの幼稚園</t>
    <rPh sb="4" eb="7">
      <t>ヨ</t>
    </rPh>
    <phoneticPr fontId="57"/>
  </si>
  <si>
    <t>仙台市宮城野区高砂１－７－１</t>
  </si>
  <si>
    <t>学校法人東北柔専　あけぼの幼稚園</t>
  </si>
  <si>
    <t>しらとり幼稚園</t>
    <rPh sb="4" eb="7">
      <t>ヨ</t>
    </rPh>
    <phoneticPr fontId="43"/>
  </si>
  <si>
    <t>仙台市宮城野区白鳥２－１１－２４</t>
  </si>
  <si>
    <t>学校法人蒲生学園　しらとり幼稚園</t>
  </si>
  <si>
    <t>ふくむろ幼稚園</t>
    <rPh sb="4" eb="7">
      <t>ヨ</t>
    </rPh>
    <phoneticPr fontId="43"/>
  </si>
  <si>
    <t>仙台市宮城野区福室５丁目１１ー３０</t>
  </si>
  <si>
    <t>学校法人西光寺学園　ふくむろ幼稚園</t>
  </si>
  <si>
    <t>はなぶさ幼稚園</t>
    <rPh sb="4" eb="7">
      <t>ヨ</t>
    </rPh>
    <phoneticPr fontId="43"/>
  </si>
  <si>
    <t>仙台市宮城野区小鶴１－９－２０</t>
  </si>
  <si>
    <t>宗教法人雲山寺</t>
  </si>
  <si>
    <t>東岡幼稚園</t>
    <rPh sb="0" eb="1">
      <t>トウ</t>
    </rPh>
    <rPh sb="1" eb="2">
      <t>オカ</t>
    </rPh>
    <rPh sb="2" eb="5">
      <t>ヨ</t>
    </rPh>
    <phoneticPr fontId="57"/>
  </si>
  <si>
    <t>仙台市宮城野区原町2-1-66</t>
  </si>
  <si>
    <t>学校法人陽雲学園　東岡幼稚園</t>
  </si>
  <si>
    <t>11227</t>
  </si>
  <si>
    <t>なかの幼稚園</t>
    <rPh sb="3" eb="6">
      <t>ヨ</t>
    </rPh>
    <phoneticPr fontId="57"/>
  </si>
  <si>
    <t>仙台市宮城野区中野字阿弥陀堂３９</t>
  </si>
  <si>
    <t>学校法人中埜山学園　なかの幼稚園</t>
  </si>
  <si>
    <t>11229</t>
  </si>
  <si>
    <t>みやぎ幼稚園</t>
    <rPh sb="3" eb="6">
      <t>ヨ</t>
    </rPh>
    <phoneticPr fontId="57"/>
  </si>
  <si>
    <t>仙台市宮城野区幸町２－９－２５</t>
  </si>
  <si>
    <t>学校法人木村学園　みやぎ幼稚園</t>
  </si>
  <si>
    <t>エコールノワール幼稚園</t>
    <rPh sb="8" eb="11">
      <t>ヨウチエン</t>
    </rPh>
    <phoneticPr fontId="43"/>
  </si>
  <si>
    <t>仙台市若林区大和町１－１７－２５</t>
  </si>
  <si>
    <t>やまと幼稚園</t>
    <rPh sb="3" eb="6">
      <t>ヨウチエン</t>
    </rPh>
    <phoneticPr fontId="43"/>
  </si>
  <si>
    <t>仙台市若林区大和町３－１５－２８</t>
  </si>
  <si>
    <t>小さき花幼稚園</t>
    <rPh sb="0" eb="1">
      <t>チイ</t>
    </rPh>
    <rPh sb="3" eb="4">
      <t>ハナ</t>
    </rPh>
    <rPh sb="4" eb="7">
      <t>ヨ</t>
    </rPh>
    <phoneticPr fontId="43"/>
  </si>
  <si>
    <t>仙台市若林区畳屋丁３１</t>
  </si>
  <si>
    <t>学校法人東北カトリック学園　小さき花幼稚園</t>
  </si>
  <si>
    <t>若林幼稚園</t>
    <rPh sb="0" eb="2">
      <t>ワカバヤシ</t>
    </rPh>
    <rPh sb="2" eb="5">
      <t>ヨ</t>
    </rPh>
    <phoneticPr fontId="43"/>
  </si>
  <si>
    <t>仙台市若林区若林４－１－２４</t>
  </si>
  <si>
    <t>学校法人仙台佛教学園</t>
  </si>
  <si>
    <t>古城幼稚園</t>
    <rPh sb="0" eb="1">
      <t>フル</t>
    </rPh>
    <rPh sb="1" eb="2">
      <t>シロ</t>
    </rPh>
    <rPh sb="2" eb="5">
      <t>ヨ</t>
    </rPh>
    <phoneticPr fontId="43"/>
  </si>
  <si>
    <t>仙台市若林区河原町２－２－７</t>
  </si>
  <si>
    <t>学校法人仙台仏教学園　古城幼稚園</t>
  </si>
  <si>
    <t>11320</t>
  </si>
  <si>
    <t>六郷幼稚園</t>
    <rPh sb="0" eb="2">
      <t>ロクゴウ</t>
    </rPh>
    <rPh sb="2" eb="5">
      <t>ヨ</t>
    </rPh>
    <phoneticPr fontId="57"/>
  </si>
  <si>
    <t>仙台市若林区沖野５－４－３３</t>
  </si>
  <si>
    <t>学校法人やわらぎ学園　六郷幼稚園</t>
  </si>
  <si>
    <t>聖ルカ幼稚園</t>
    <rPh sb="0" eb="1">
      <t>セイ</t>
    </rPh>
    <rPh sb="3" eb="6">
      <t>ヨウチエン</t>
    </rPh>
    <phoneticPr fontId="43"/>
  </si>
  <si>
    <t>仙台市太白区八木山南３－３－４</t>
  </si>
  <si>
    <t>学校法人聖ルカ学園　聖ルカ幼稚園</t>
  </si>
  <si>
    <t>太陽幼稚園</t>
    <rPh sb="0" eb="2">
      <t>タイヨウ</t>
    </rPh>
    <rPh sb="2" eb="5">
      <t>ヨウチエン</t>
    </rPh>
    <phoneticPr fontId="43"/>
  </si>
  <si>
    <t>仙台市太白区砂押南町１－１０</t>
  </si>
  <si>
    <t>中田幼稚園</t>
    <rPh sb="0" eb="2">
      <t>ナカタ</t>
    </rPh>
    <rPh sb="2" eb="5">
      <t>ヨウチエン</t>
    </rPh>
    <phoneticPr fontId="43"/>
  </si>
  <si>
    <t>仙台市太白区中田１－８－１７</t>
  </si>
  <si>
    <t>宗教法人宝泉寺　中田幼稚園</t>
  </si>
  <si>
    <t>八木山カトリック幼稚園</t>
    <rPh sb="0" eb="3">
      <t>ヤギヤマ</t>
    </rPh>
    <rPh sb="8" eb="11">
      <t>ヨ</t>
    </rPh>
    <phoneticPr fontId="43"/>
  </si>
  <si>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</si>
  <si>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7"/>
  </si>
  <si>
    <t>仙台市太白区向山４－２６－３４</t>
  </si>
  <si>
    <t>学校法人三島学園　ますみ幼稚園</t>
  </si>
  <si>
    <t>11426</t>
  </si>
  <si>
    <t>茂庭幼稚園</t>
    <rPh sb="0" eb="2">
      <t>モニワ</t>
    </rPh>
    <rPh sb="2" eb="5">
      <t>ヨ</t>
    </rPh>
    <phoneticPr fontId="57"/>
  </si>
  <si>
    <t>仙台市太白区茂庭台４－２２－２２</t>
  </si>
  <si>
    <t>学校法人瑞鳳学園　茂庭幼稚園</t>
  </si>
  <si>
    <t>ふたばエンゼル幼稚園</t>
    <rPh sb="7" eb="10">
      <t>ヨ</t>
    </rPh>
    <phoneticPr fontId="57"/>
  </si>
  <si>
    <t>仙台市泉区南中山６－３－１</t>
  </si>
  <si>
    <t>学校法人双葉学園　ふたばエンゼル幼稚園</t>
  </si>
  <si>
    <t>ふたばハイジ幼稚園</t>
    <rPh sb="6" eb="9">
      <t>ヨ</t>
    </rPh>
    <phoneticPr fontId="57"/>
  </si>
  <si>
    <t>仙台市泉区北中山２－６－３</t>
  </si>
  <si>
    <t>ふたばハイジ幼稚園</t>
  </si>
  <si>
    <t>11662</t>
  </si>
  <si>
    <t>大沢幼稚園</t>
    <rPh sb="0" eb="2">
      <t>オオサワ</t>
    </rPh>
    <rPh sb="2" eb="5">
      <t>ヨ</t>
    </rPh>
    <phoneticPr fontId="57"/>
  </si>
  <si>
    <t>仙台市青葉区芋沢字平３６－２</t>
  </si>
  <si>
    <t>学校法人愛子学園　大沢幼稚園</t>
  </si>
  <si>
    <t>小規模保育事業Ａ型</t>
    <rPh sb="0" eb="3">
      <t>ショウキボ</t>
    </rPh>
    <rPh sb="3" eb="5">
      <t>ホイク</t>
    </rPh>
    <rPh sb="5" eb="7">
      <t>ジギョウ</t>
    </rPh>
    <rPh sb="8" eb="9">
      <t>ガタ</t>
    </rPh>
    <phoneticPr fontId="3"/>
  </si>
  <si>
    <t>にじいろ保育園</t>
    <phoneticPr fontId="57"/>
  </si>
  <si>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</si>
  <si>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</si>
  <si>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</si>
  <si>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</si>
  <si>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</si>
  <si>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</si>
  <si>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31226</t>
  </si>
  <si>
    <t>リトルキッズガーデン</t>
  </si>
  <si>
    <t>ＳＯＵキッズケア株式会社</t>
  </si>
  <si>
    <t>　</t>
  </si>
  <si>
    <t>仙台市若林区東八番丁183</t>
  </si>
  <si>
    <t>31519</t>
  </si>
  <si>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</si>
  <si>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</si>
  <si>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ひよこ保育園</t>
    <rPh sb="3" eb="6">
      <t>ホイクエン</t>
    </rPh>
    <phoneticPr fontId="57"/>
  </si>
  <si>
    <t>まんまる保育園</t>
    <rPh sb="4" eb="7">
      <t>ホイクエン</t>
    </rPh>
    <phoneticPr fontId="57"/>
  </si>
  <si>
    <t>労働者協同組合ワーカーズコープ・センター事業団</t>
    <rPh sb="0" eb="3">
      <t>ロウドウシャ</t>
    </rPh>
    <rPh sb="3" eb="5">
      <t>キョウドウ</t>
    </rPh>
    <rPh sb="5" eb="7">
      <t>クミアイ</t>
    </rPh>
    <rPh sb="20" eb="23">
      <t>ジギョウダン</t>
    </rPh>
    <phoneticPr fontId="11"/>
  </si>
  <si>
    <t>小羊園</t>
    <phoneticPr fontId="57"/>
  </si>
  <si>
    <t>パパママ保育園</t>
    <rPh sb="4" eb="7">
      <t>ホイクエン</t>
    </rPh>
    <phoneticPr fontId="57"/>
  </si>
  <si>
    <t>小規模保育事業Ｃ型</t>
    <rPh sb="0" eb="7">
      <t>ショウキボホイクジギョウ</t>
    </rPh>
    <rPh sb="8" eb="9">
      <t>ガタ</t>
    </rPh>
    <phoneticPr fontId="3"/>
  </si>
  <si>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</si>
  <si>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</si>
  <si>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</si>
  <si>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</si>
  <si>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</si>
  <si>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57"/>
  </si>
  <si>
    <t>菅野　淳・菅野　美紀</t>
    <rPh sb="0" eb="2">
      <t>カンノ</t>
    </rPh>
    <rPh sb="3" eb="4">
      <t>ジュン</t>
    </rPh>
    <rPh sb="5" eb="7">
      <t>カンノ</t>
    </rPh>
    <rPh sb="8" eb="10">
      <t>ミキ</t>
    </rPh>
    <phoneticPr fontId="57"/>
  </si>
  <si>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</si>
  <si>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</si>
  <si>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</si>
  <si>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</si>
  <si>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</si>
  <si>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</si>
  <si>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</si>
  <si>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</si>
  <si>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</si>
  <si>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</si>
  <si>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</si>
  <si>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</si>
  <si>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</si>
  <si>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</si>
  <si>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</si>
  <si>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</si>
  <si>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</si>
  <si>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</si>
  <si>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</si>
  <si>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</si>
  <si>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</si>
  <si>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</si>
  <si>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</si>
  <si>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</si>
  <si>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</si>
  <si>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</si>
  <si>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</si>
  <si>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</si>
  <si>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</si>
  <si>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</si>
  <si>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</si>
  <si>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</si>
  <si>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</si>
  <si>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</si>
  <si>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</si>
  <si>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</si>
  <si>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</si>
  <si>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</si>
  <si>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</si>
  <si>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</si>
  <si>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57"/>
  </si>
  <si>
    <t>事業所内保育事業Ａ型</t>
    <rPh sb="0" eb="3">
      <t>ジギョウショ</t>
    </rPh>
    <rPh sb="3" eb="4">
      <t>ナイ</t>
    </rPh>
    <rPh sb="4" eb="6">
      <t>ホイク</t>
    </rPh>
    <rPh sb="6" eb="8">
      <t>ジギョウ</t>
    </rPh>
    <rPh sb="9" eb="10">
      <t>ガタ</t>
    </rPh>
    <phoneticPr fontId="3"/>
  </si>
  <si>
    <t>ワタキュー保育園北四番丁園</t>
    <rPh sb="5" eb="8">
      <t>ホイクエン</t>
    </rPh>
    <rPh sb="8" eb="12">
      <t>キタヨバンチョウ</t>
    </rPh>
    <rPh sb="12" eb="13">
      <t>エン</t>
    </rPh>
    <phoneticPr fontId="57"/>
  </si>
  <si>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</si>
  <si>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</si>
  <si>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</si>
  <si>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</si>
  <si>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</si>
  <si>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</si>
  <si>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</si>
  <si>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7"/>
  </si>
  <si>
    <t>仙台市青葉区川平１－７－１６</t>
  </si>
  <si>
    <t>学校法人東都学園</t>
  </si>
  <si>
    <t>福聚幼稚園</t>
    <rPh sb="0" eb="2">
      <t>フクジュ</t>
    </rPh>
    <rPh sb="2" eb="5">
      <t>ヨウチエン</t>
    </rPh>
    <phoneticPr fontId="57"/>
  </si>
  <si>
    <t>仙台市青葉区国見４－５－１</t>
  </si>
  <si>
    <t>学校法人福聚幼稚園</t>
  </si>
  <si>
    <t>仙台市青葉区柏木１－７－４５</t>
  </si>
  <si>
    <t>学校法人仙台みどり学園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</si>
  <si>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</si>
  <si>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</si>
  <si>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</si>
  <si>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</si>
  <si>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</si>
  <si>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</si>
  <si>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</si>
  <si>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</si>
  <si>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</si>
  <si>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28"/>
  </si>
  <si>
    <t>仙台市宮城野区中野字大貝沼２０－１７</t>
  </si>
  <si>
    <t>学校法人立華学園</t>
  </si>
  <si>
    <t>仙台市青葉区栗生１－２５－１</t>
  </si>
  <si>
    <t>社会福祉法人幸生会</t>
  </si>
  <si>
    <t>認定こども園ナザレト愛児園</t>
    <rPh sb="0" eb="2">
      <t>ニンテイ</t>
    </rPh>
    <rPh sb="5" eb="6">
      <t>エン</t>
    </rPh>
    <rPh sb="10" eb="11">
      <t>アイ</t>
    </rPh>
    <rPh sb="11" eb="12">
      <t>ジ</t>
    </rPh>
    <rPh sb="12" eb="13">
      <t>エン</t>
    </rPh>
    <phoneticPr fontId="12"/>
  </si>
  <si>
    <t>仙台市宮城野区東仙台６－８－２０</t>
  </si>
  <si>
    <t>学校法人仙台百合学院</t>
  </si>
  <si>
    <t>さゆりこども園　</t>
    <rPh sb="6" eb="7">
      <t>エン</t>
    </rPh>
    <phoneticPr fontId="12"/>
  </si>
  <si>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</si>
  <si>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</si>
  <si>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</si>
  <si>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</si>
  <si>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</si>
  <si>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2"/>
  </si>
  <si>
    <t>仙台市宮城野区新田２－２０－３８</t>
  </si>
  <si>
    <t>学校法人清野学園　東盛幼稚園</t>
  </si>
  <si>
    <t>仙台市宮城野区出花１－２７９</t>
  </si>
  <si>
    <t>認定こども園　ろりぽっぷ出花園</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</si>
  <si>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</si>
  <si>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</si>
  <si>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</si>
  <si>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仙台市若林区荒井３－１５－９</t>
  </si>
  <si>
    <t>学校法人七郷学園</t>
  </si>
  <si>
    <t>幼保連携型認定こども園　荒井マーヤこども園</t>
    <rPh sb="0" eb="2">
      <t>ヨウホ</t>
    </rPh>
    <rPh sb="2" eb="7">
      <t>レンケイガタニンテイ</t>
    </rPh>
    <rPh sb="10" eb="11">
      <t>エン</t>
    </rPh>
    <rPh sb="12" eb="14">
      <t>アライ</t>
    </rPh>
    <rPh sb="20" eb="21">
      <t>エン</t>
    </rPh>
    <phoneticPr fontId="12"/>
  </si>
  <si>
    <t>仙台市若林区新寺３－８－５</t>
  </si>
  <si>
    <t>社会福祉法人仙慈会　荒井マーヤこども園</t>
  </si>
  <si>
    <t>仙台市青葉区葉山町８－１</t>
  </si>
  <si>
    <t>認定ろりぽっぷこども園</t>
    <rPh sb="0" eb="2">
      <t>ニンテイ</t>
    </rPh>
    <rPh sb="10" eb="11">
      <t>エン</t>
    </rPh>
    <phoneticPr fontId="3"/>
  </si>
  <si>
    <t>認定こども園　ろりぽっぷ保育園</t>
  </si>
  <si>
    <t>仙台市青葉区宮町１－４－４７</t>
    <rPh sb="0" eb="3">
      <t>センダイシ</t>
    </rPh>
    <rPh sb="3" eb="6">
      <t>アオバク</t>
    </rPh>
    <phoneticPr fontId="28"/>
  </si>
  <si>
    <t>仙台市若林区卸町2-1-17</t>
    <rPh sb="0" eb="3">
      <t>センダイシ</t>
    </rPh>
    <rPh sb="3" eb="6">
      <t>ワカバヤシク</t>
    </rPh>
    <rPh sb="6" eb="8">
      <t>オロシマチ</t>
    </rPh>
    <phoneticPr fontId="28"/>
  </si>
  <si>
    <t>社会福祉法人光の子福祉会</t>
    <rPh sb="6" eb="7">
      <t>ヒカリ</t>
    </rPh>
    <rPh sb="8" eb="9">
      <t>コ</t>
    </rPh>
    <rPh sb="9" eb="11">
      <t>フクシ</t>
    </rPh>
    <rPh sb="11" eb="12">
      <t>カイ</t>
    </rPh>
    <phoneticPr fontId="28"/>
  </si>
  <si>
    <t>認定こども園くり幼稚園くりっこ保育園</t>
    <rPh sb="0" eb="2">
      <t>ニンテイ</t>
    </rPh>
    <rPh sb="5" eb="6">
      <t>エン</t>
    </rPh>
    <rPh sb="8" eb="11">
      <t>ヨウチエン</t>
    </rPh>
    <rPh sb="15" eb="18">
      <t>ホイクエン</t>
    </rPh>
    <phoneticPr fontId="3"/>
  </si>
  <si>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</si>
  <si>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</si>
  <si>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</si>
  <si>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</si>
  <si>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</si>
  <si>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</si>
  <si>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</si>
  <si>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太白すぎのここども園　</t>
    <rPh sb="0" eb="2">
      <t>タイハク</t>
    </rPh>
    <rPh sb="9" eb="10">
      <t>エン</t>
    </rPh>
    <phoneticPr fontId="12"/>
  </si>
  <si>
    <t>柴田郡村田町大字足立字上ヶ戸１７－５</t>
  </si>
  <si>
    <t>バンビの森こども園　</t>
    <rPh sb="4" eb="5">
      <t>モリ</t>
    </rPh>
    <rPh sb="8" eb="9">
      <t>エン</t>
    </rPh>
    <phoneticPr fontId="12"/>
  </si>
  <si>
    <t>仙台市太白区中田４－１－３－１</t>
  </si>
  <si>
    <t>社会福祉法人銀杏の会</t>
  </si>
  <si>
    <t>仙台市青葉区立町９－７</t>
  </si>
  <si>
    <t>社会福祉法人YMCA福祉会</t>
    <rPh sb="10" eb="12">
      <t>フクシ</t>
    </rPh>
    <rPh sb="12" eb="13">
      <t>カイ</t>
    </rPh>
    <phoneticPr fontId="28"/>
  </si>
  <si>
    <t>幼保連携型認定こども園　やかまし村　</t>
    <rPh sb="0" eb="2">
      <t>ヨウホ</t>
    </rPh>
    <rPh sb="2" eb="5">
      <t>レンケイガタ</t>
    </rPh>
    <rPh sb="5" eb="7">
      <t>ニンテイ</t>
    </rPh>
    <rPh sb="10" eb="11">
      <t>エン</t>
    </rPh>
    <rPh sb="16" eb="17">
      <t>ムラ</t>
    </rPh>
    <phoneticPr fontId="3"/>
  </si>
  <si>
    <t>仙台市太白区西多賀３－1－２０</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</si>
  <si>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</si>
  <si>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</si>
  <si>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</si>
  <si>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2"/>
  </si>
  <si>
    <t>仙台市泉区住吉台西２－７－６</t>
  </si>
  <si>
    <t>社会福祉法人一寿会</t>
  </si>
  <si>
    <t>仙台市泉区桂３－１９－６</t>
  </si>
  <si>
    <t>社会福祉法人鼎会</t>
  </si>
  <si>
    <t>認定こども園　ろりぽっぷ泉中央南園</t>
  </si>
  <si>
    <t>認定こども園　ろりぽっぷ赤い屋根の保育園</t>
  </si>
  <si>
    <t>社会福祉法人仙台YMCA福祉会</t>
    <rPh sb="6" eb="8">
      <t>センダイ</t>
    </rPh>
    <rPh sb="12" eb="14">
      <t>フクシ</t>
    </rPh>
    <rPh sb="14" eb="15">
      <t>カイ</t>
    </rPh>
    <phoneticPr fontId="28"/>
  </si>
  <si>
    <t>仙台市青葉区栗生１－２５－１</t>
    <rPh sb="0" eb="3">
      <t>センダイシ</t>
    </rPh>
    <rPh sb="3" eb="6">
      <t>アオバク</t>
    </rPh>
    <phoneticPr fontId="28"/>
  </si>
  <si>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</si>
  <si>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</si>
  <si>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3"/>
  </si>
  <si>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</si>
  <si>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</si>
  <si>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2"/>
  </si>
  <si>
    <t>仙台市宮城野区燕沢１－１５－２５</t>
  </si>
  <si>
    <t>学校法人清野学園　東仙台幼稚園</t>
  </si>
  <si>
    <t>72202</t>
  </si>
  <si>
    <t>上田子幼稚園</t>
    <rPh sb="0" eb="1">
      <t>カミ</t>
    </rPh>
    <rPh sb="1" eb="3">
      <t>タゴ</t>
    </rPh>
    <rPh sb="3" eb="6">
      <t>ヨウチエン</t>
    </rPh>
    <phoneticPr fontId="3"/>
  </si>
  <si>
    <t>仙台市宮城野区田子3-13-36</t>
    <rPh sb="0" eb="3">
      <t>センダイシ</t>
    </rPh>
    <rPh sb="3" eb="7">
      <t>ミヤギノク</t>
    </rPh>
    <rPh sb="7" eb="9">
      <t>タゴ</t>
    </rPh>
    <phoneticPr fontId="28"/>
  </si>
  <si>
    <t>学校法人庄司学園　上田子幼稚園</t>
    <rPh sb="4" eb="6">
      <t>ショウジ</t>
    </rPh>
    <rPh sb="6" eb="8">
      <t>ガクエン</t>
    </rPh>
    <rPh sb="9" eb="10">
      <t>カミ</t>
    </rPh>
    <rPh sb="10" eb="12">
      <t>タゴ</t>
    </rPh>
    <rPh sb="12" eb="15">
      <t>ヨウチエン</t>
    </rPh>
    <phoneticPr fontId="28"/>
  </si>
  <si>
    <t>認定こども園　るり幼稚園</t>
    <rPh sb="0" eb="2">
      <t>ニンテイ</t>
    </rPh>
    <rPh sb="5" eb="6">
      <t>エン</t>
    </rPh>
    <rPh sb="9" eb="12">
      <t>ヨウチエン</t>
    </rPh>
    <phoneticPr fontId="12"/>
  </si>
  <si>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</si>
  <si>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</si>
  <si>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3"/>
  </si>
  <si>
    <t>仙台市若林区木ノ下1-25-25</t>
    <rPh sb="0" eb="3">
      <t>センダイシ</t>
    </rPh>
    <rPh sb="3" eb="6">
      <t>ワカバヤシク</t>
    </rPh>
    <rPh sb="6" eb="7">
      <t>キ</t>
    </rPh>
    <rPh sb="8" eb="9">
      <t>シタ</t>
    </rPh>
    <phoneticPr fontId="2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</si>
  <si>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28"/>
  </si>
  <si>
    <t>72303</t>
  </si>
  <si>
    <t>認定こども園ドリーム幼稚園</t>
    <rPh sb="0" eb="2">
      <t>ニンテイ</t>
    </rPh>
    <rPh sb="5" eb="6">
      <t>エン</t>
    </rPh>
    <rPh sb="10" eb="13">
      <t>ヨウチエン</t>
    </rPh>
    <phoneticPr fontId="59"/>
  </si>
  <si>
    <t>仙台市若林区下飯田字築道11</t>
    <rPh sb="0" eb="3">
      <t>センダイシ</t>
    </rPh>
    <rPh sb="3" eb="6">
      <t>ワカバヤシク</t>
    </rPh>
    <rPh sb="6" eb="7">
      <t>シモ</t>
    </rPh>
    <rPh sb="7" eb="9">
      <t>イイダ</t>
    </rPh>
    <rPh sb="9" eb="10">
      <t>アザ</t>
    </rPh>
    <rPh sb="10" eb="12">
      <t>ツイドウ</t>
    </rPh>
    <phoneticPr fontId="28"/>
  </si>
  <si>
    <t>学校法人六郷学園　ドリーム幼稚園</t>
    <rPh sb="4" eb="6">
      <t>ロクゴウ</t>
    </rPh>
    <rPh sb="6" eb="8">
      <t>ガクエン</t>
    </rPh>
    <rPh sb="13" eb="16">
      <t>ヨウチエン</t>
    </rPh>
    <phoneticPr fontId="28"/>
  </si>
  <si>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</si>
  <si>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9"/>
  </si>
  <si>
    <t>仙台市若林区荒井３－１５－９</t>
    <rPh sb="0" eb="3">
      <t>センダイシ</t>
    </rPh>
    <rPh sb="3" eb="6">
      <t>ワカバヤシク</t>
    </rPh>
    <phoneticPr fontId="28"/>
  </si>
  <si>
    <t>学校法人七郷学園　七郷幼稚園</t>
    <rPh sb="4" eb="6">
      <t>シチゴウ</t>
    </rPh>
    <rPh sb="6" eb="8">
      <t>ガクエン</t>
    </rPh>
    <rPh sb="9" eb="11">
      <t>シチゴウ</t>
    </rPh>
    <rPh sb="11" eb="14">
      <t>ヨウチエン</t>
    </rPh>
    <phoneticPr fontId="28"/>
  </si>
  <si>
    <t>幼稚園型認定こども園　若竹幼稚園</t>
    <rPh sb="0" eb="3">
      <t>ヨウチエン</t>
    </rPh>
    <rPh sb="3" eb="4">
      <t>ガタ</t>
    </rPh>
    <rPh sb="4" eb="6">
      <t>ニンテイ</t>
    </rPh>
    <rPh sb="9" eb="10">
      <t>エン</t>
    </rPh>
    <rPh sb="11" eb="13">
      <t>ワカタケ</t>
    </rPh>
    <rPh sb="13" eb="16">
      <t>ヨウチエン</t>
    </rPh>
    <phoneticPr fontId="3"/>
  </si>
  <si>
    <t>仙台市太白区四郎丸字吹上２３</t>
  </si>
  <si>
    <t>宗教法人真宗大谷派　宝林寺　若竹幼稚園</t>
    <rPh sb="0" eb="2">
      <t>シュウキョウ</t>
    </rPh>
    <rPh sb="2" eb="4">
      <t>ホウジン</t>
    </rPh>
    <phoneticPr fontId="1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</si>
  <si>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</si>
  <si>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</si>
  <si>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</si>
  <si>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</si>
  <si>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</si>
  <si>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</si>
  <si>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</si>
  <si>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</si>
  <si>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</si>
  <si>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</si>
  <si>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</si>
  <si>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</si>
  <si>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</si>
  <si>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</si>
  <si>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</si>
  <si>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59"/>
  </si>
  <si>
    <t>仙台市泉区寺岡六丁の目7-6</t>
    <rPh sb="0" eb="3">
      <t>センダイシ</t>
    </rPh>
    <rPh sb="3" eb="5">
      <t>イズミク</t>
    </rPh>
    <rPh sb="5" eb="7">
      <t>テラオカ</t>
    </rPh>
    <rPh sb="7" eb="9">
      <t>ロクチョウ</t>
    </rPh>
    <rPh sb="10" eb="11">
      <t>メ</t>
    </rPh>
    <phoneticPr fontId="28"/>
  </si>
  <si>
    <t>学校法人菅原学園</t>
    <rPh sb="4" eb="6">
      <t>スガワラ</t>
    </rPh>
    <rPh sb="6" eb="8">
      <t>ガクエン</t>
    </rPh>
    <phoneticPr fontId="28"/>
  </si>
  <si>
    <t>認定こども園友愛幼稚園</t>
    <rPh sb="0" eb="2">
      <t>ニンテイ</t>
    </rPh>
    <rPh sb="5" eb="6">
      <t>エン</t>
    </rPh>
    <rPh sb="6" eb="8">
      <t>ユウアイ</t>
    </rPh>
    <rPh sb="8" eb="11">
      <t>ヨウチエン</t>
    </rPh>
    <phoneticPr fontId="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</si>
  <si>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</si>
  <si>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</si>
  <si>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</si>
  <si>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</si>
  <si>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28"/>
  </si>
  <si>
    <t>学校法人曽根学園</t>
    <rPh sb="4" eb="6">
      <t>ソネ</t>
    </rPh>
    <rPh sb="6" eb="8">
      <t>ガクエン</t>
    </rPh>
    <phoneticPr fontId="28"/>
  </si>
  <si>
    <t>認定こども園　TOBINOKO</t>
    <rPh sb="0" eb="2">
      <t>ニンテイ</t>
    </rPh>
    <rPh sb="5" eb="6">
      <t>エン</t>
    </rPh>
    <phoneticPr fontId="3"/>
  </si>
  <si>
    <t>仙台市青葉区中山2-17-1</t>
    <rPh sb="0" eb="3">
      <t>センダイシ</t>
    </rPh>
    <rPh sb="3" eb="6">
      <t>アオバク</t>
    </rPh>
    <rPh sb="6" eb="8">
      <t>ナカヤマ</t>
    </rPh>
    <phoneticPr fontId="28"/>
  </si>
  <si>
    <t>社会福祉法人中山福祉会</t>
    <rPh sb="6" eb="8">
      <t>ナカヤマ</t>
    </rPh>
    <rPh sb="8" eb="10">
      <t>フクシ</t>
    </rPh>
    <rPh sb="10" eb="11">
      <t>カイ</t>
    </rPh>
    <phoneticPr fontId="28"/>
  </si>
  <si>
    <t>73104</t>
  </si>
  <si>
    <t>仙台らぴあこども園</t>
    <rPh sb="0" eb="2">
      <t>センダイ</t>
    </rPh>
    <rPh sb="8" eb="9">
      <t>エン</t>
    </rPh>
    <phoneticPr fontId="3"/>
  </si>
  <si>
    <t>仙台市泉区上谷刈1-6-30</t>
    <rPh sb="0" eb="3">
      <t>センダイシ</t>
    </rPh>
    <rPh sb="3" eb="5">
      <t>イズミク</t>
    </rPh>
    <rPh sb="5" eb="6">
      <t>カミ</t>
    </rPh>
    <rPh sb="6" eb="7">
      <t>タニ</t>
    </rPh>
    <rPh sb="7" eb="8">
      <t>カリ</t>
    </rPh>
    <phoneticPr fontId="28"/>
  </si>
  <si>
    <t>特定非営利活動法人こどもステーション・ＭＩＹＡＧＩ</t>
  </si>
  <si>
    <t>73105</t>
  </si>
  <si>
    <t>ロリポップクラブマザリーズ電力ビル園</t>
    <rPh sb="13" eb="15">
      <t>デンリョク</t>
    </rPh>
    <rPh sb="17" eb="18">
      <t>エン</t>
    </rPh>
    <phoneticPr fontId="7"/>
  </si>
  <si>
    <t>73106</t>
  </si>
  <si>
    <t>認定こども園 八幡こばと園</t>
    <rPh sb="7" eb="9">
      <t>ヤハタ</t>
    </rPh>
    <rPh sb="12" eb="13">
      <t>エン</t>
    </rPh>
    <phoneticPr fontId="59"/>
  </si>
  <si>
    <t>仙台市宮城野区新田東2-5-5</t>
    <rPh sb="0" eb="3">
      <t>センダイシ</t>
    </rPh>
    <rPh sb="3" eb="7">
      <t>ミヤギノク</t>
    </rPh>
    <rPh sb="7" eb="9">
      <t>シンデン</t>
    </rPh>
    <rPh sb="9" eb="10">
      <t>ヒガシ</t>
    </rPh>
    <phoneticPr fontId="28"/>
  </si>
  <si>
    <t>社会福祉法人仙台市民生児童委員会</t>
    <rPh sb="9" eb="11">
      <t>ミンセイ</t>
    </rPh>
    <rPh sb="11" eb="13">
      <t>ジドウ</t>
    </rPh>
    <rPh sb="13" eb="16">
      <t>イインカイ</t>
    </rPh>
    <phoneticPr fontId="28"/>
  </si>
  <si>
    <t>73107</t>
  </si>
  <si>
    <t>仙台市青葉区昭和町４番１１号</t>
  </si>
  <si>
    <t>社会福祉法人未来福祉会</t>
  </si>
  <si>
    <t>仙台市宮城野区枡江８－１０</t>
  </si>
  <si>
    <t>童和保育サービス株式会社</t>
  </si>
  <si>
    <t>ちゃいるどらんど岩切こども園</t>
    <rPh sb="8" eb="10">
      <t>イワキリ</t>
    </rPh>
    <rPh sb="13" eb="14">
      <t>エン</t>
    </rPh>
    <phoneticPr fontId="12"/>
  </si>
  <si>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</si>
  <si>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</si>
  <si>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</si>
  <si>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</si>
  <si>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3"/>
  </si>
  <si>
    <t>仙台市宮城野区田子２－１０－２</t>
  </si>
  <si>
    <t>株式会社エコエネルギー普及協会</t>
  </si>
  <si>
    <t>ミッキー榴岡公園前こども園</t>
    <rPh sb="8" eb="9">
      <t>マエ</t>
    </rPh>
    <phoneticPr fontId="3"/>
  </si>
  <si>
    <t>仙台市青葉区昭和町4-11</t>
    <rPh sb="0" eb="3">
      <t>センダイシ</t>
    </rPh>
    <rPh sb="3" eb="6">
      <t>アオバク</t>
    </rPh>
    <rPh sb="6" eb="9">
      <t>ショウワマチ</t>
    </rPh>
    <phoneticPr fontId="28"/>
  </si>
  <si>
    <t>仙台市泉区北中山4-26-18</t>
    <rPh sb="0" eb="3">
      <t>センダイシ</t>
    </rPh>
    <rPh sb="3" eb="5">
      <t>イズミク</t>
    </rPh>
    <rPh sb="5" eb="8">
      <t>キタナカヤマ</t>
    </rPh>
    <phoneticPr fontId="28"/>
  </si>
  <si>
    <t>社会福祉法人太陽の丘福祉会</t>
    <rPh sb="6" eb="8">
      <t>タイヨウ</t>
    </rPh>
    <rPh sb="9" eb="10">
      <t>オカ</t>
    </rPh>
    <rPh sb="10" eb="12">
      <t>フクシ</t>
    </rPh>
    <rPh sb="12" eb="13">
      <t>カイ</t>
    </rPh>
    <phoneticPr fontId="28"/>
  </si>
  <si>
    <t>仙台市宮城野区新田東１－８－４</t>
    <rPh sb="0" eb="3">
      <t>センダイシ</t>
    </rPh>
    <rPh sb="3" eb="7">
      <t>ミヤギノク</t>
    </rPh>
    <rPh sb="7" eb="9">
      <t>シンデン</t>
    </rPh>
    <phoneticPr fontId="28"/>
  </si>
  <si>
    <t>認定こども園れいんぼーなーさりー田子館</t>
    <rPh sb="0" eb="2">
      <t>ニンテイ</t>
    </rPh>
    <rPh sb="5" eb="6">
      <t>エン</t>
    </rPh>
    <phoneticPr fontId="3"/>
  </si>
  <si>
    <t>仙台市宮城野区田子２－１０－２</t>
    <rPh sb="0" eb="3">
      <t>センダイシ</t>
    </rPh>
    <rPh sb="3" eb="7">
      <t>ミヤギノク</t>
    </rPh>
    <phoneticPr fontId="28"/>
  </si>
  <si>
    <t>株式会社エコエネルギー普及協会</t>
    <rPh sb="11" eb="13">
      <t>フキュウ</t>
    </rPh>
    <rPh sb="13" eb="15">
      <t>キョウカイ</t>
    </rPh>
    <phoneticPr fontId="28"/>
  </si>
  <si>
    <t>小田原ことりのうたこども園</t>
  </si>
  <si>
    <t>仙台市宮城野区小田原2-1-32</t>
    <rPh sb="0" eb="3">
      <t>センダイシ</t>
    </rPh>
    <rPh sb="3" eb="7">
      <t>ミヤギノク</t>
    </rPh>
    <rPh sb="7" eb="10">
      <t>オダワラ</t>
    </rPh>
    <phoneticPr fontId="28"/>
  </si>
  <si>
    <t>トータルアート株式会社</t>
  </si>
  <si>
    <t>73215</t>
  </si>
  <si>
    <t>認定こども園 新田こばと園</t>
    <rPh sb="7" eb="9">
      <t>シンデン</t>
    </rPh>
    <rPh sb="12" eb="13">
      <t>エン</t>
    </rPh>
    <phoneticPr fontId="59"/>
  </si>
  <si>
    <t>73216</t>
  </si>
  <si>
    <t>アスク小鶴新田こども園</t>
    <rPh sb="3" eb="4">
      <t>チイ</t>
    </rPh>
    <rPh sb="4" eb="5">
      <t>ツル</t>
    </rPh>
    <rPh sb="5" eb="7">
      <t>シンデン</t>
    </rPh>
    <rPh sb="10" eb="11">
      <t>エン</t>
    </rPh>
    <phoneticPr fontId="59"/>
  </si>
  <si>
    <t>愛知県名古屋市東区葵3-15-31</t>
    <rPh sb="0" eb="3">
      <t>アイチケン</t>
    </rPh>
    <rPh sb="3" eb="7">
      <t>ナゴヤシ</t>
    </rPh>
    <rPh sb="7" eb="9">
      <t>ヒガシク</t>
    </rPh>
    <rPh sb="9" eb="10">
      <t>アオイ</t>
    </rPh>
    <phoneticPr fontId="28"/>
  </si>
  <si>
    <t>株式会社日本保育サービス</t>
    <rPh sb="4" eb="8">
      <t>ニホンホイク</t>
    </rPh>
    <phoneticPr fontId="28"/>
  </si>
  <si>
    <t>73217</t>
  </si>
  <si>
    <t>つばめこども園</t>
    <rPh sb="6" eb="7">
      <t>エン</t>
    </rPh>
    <phoneticPr fontId="59"/>
  </si>
  <si>
    <t>社会福祉法人喬希会</t>
    <rPh sb="6" eb="7">
      <t>タカ</t>
    </rPh>
    <rPh sb="7" eb="8">
      <t>キ</t>
    </rPh>
    <rPh sb="8" eb="9">
      <t>カイ</t>
    </rPh>
    <phoneticPr fontId="28"/>
  </si>
  <si>
    <t>ちゃいるどらんど荒井こども園</t>
    <rPh sb="8" eb="10">
      <t>アライ</t>
    </rPh>
    <rPh sb="13" eb="14">
      <t>エン</t>
    </rPh>
    <phoneticPr fontId="12"/>
  </si>
  <si>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</si>
  <si>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</si>
  <si>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</si>
  <si>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</si>
  <si>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</si>
  <si>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2"/>
  </si>
  <si>
    <t>仙台市若林区伊在3-9-4</t>
    <rPh sb="0" eb="3">
      <t>センダイシ</t>
    </rPh>
    <rPh sb="3" eb="6">
      <t>ワカバヤシク</t>
    </rPh>
    <rPh sb="6" eb="8">
      <t>イザイ</t>
    </rPh>
    <phoneticPr fontId="28"/>
  </si>
  <si>
    <t>社会福祉法人にじいろ会</t>
    <rPh sb="10" eb="11">
      <t>カイ</t>
    </rPh>
    <phoneticPr fontId="28"/>
  </si>
  <si>
    <t>73310</t>
  </si>
  <si>
    <t>あっぷる荒井こども園</t>
    <rPh sb="4" eb="6">
      <t>アライ</t>
    </rPh>
    <rPh sb="9" eb="10">
      <t>エン</t>
    </rPh>
    <phoneticPr fontId="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</si>
  <si>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28"/>
  </si>
  <si>
    <t>社会福祉法人千代福祉会</t>
    <rPh sb="6" eb="8">
      <t>チヨ</t>
    </rPh>
    <rPh sb="8" eb="10">
      <t>フクシ</t>
    </rPh>
    <rPh sb="10" eb="11">
      <t>カイ</t>
    </rPh>
    <phoneticPr fontId="28"/>
  </si>
  <si>
    <t>仙台市太白区鹿野３－１４－１５</t>
  </si>
  <si>
    <t>株式会社ｌｕｍｉｅｒｅひまわり</t>
  </si>
  <si>
    <t>仙台市太白区あすと長町３－２－２３</t>
  </si>
  <si>
    <t>株式会社ラヴィエール</t>
  </si>
  <si>
    <t>仙台ちびっこひろばこども園</t>
    <phoneticPr fontId="3"/>
  </si>
  <si>
    <t>仙台市若林区若林１－６－１７</t>
    <phoneticPr fontId="28"/>
  </si>
  <si>
    <t>株式会社ちびっこひろば保育園</t>
    <phoneticPr fontId="28"/>
  </si>
  <si>
    <t>ぷらざこども園長町</t>
    <phoneticPr fontId="57"/>
  </si>
  <si>
    <t>仙台市若林区土樋104</t>
    <rPh sb="0" eb="3">
      <t>センダイシ</t>
    </rPh>
    <rPh sb="3" eb="6">
      <t>ワカバヤシク</t>
    </rPh>
    <rPh sb="6" eb="7">
      <t>ツチ</t>
    </rPh>
    <rPh sb="7" eb="8">
      <t>トイ</t>
    </rPh>
    <phoneticPr fontId="28"/>
  </si>
  <si>
    <t>株式会社仙台進学プラザ</t>
    <rPh sb="4" eb="6">
      <t>センダイ</t>
    </rPh>
    <rPh sb="6" eb="8">
      <t>シンガク</t>
    </rPh>
    <phoneticPr fontId="28"/>
  </si>
  <si>
    <t>73406</t>
  </si>
  <si>
    <t>ロリポップクラブマザリーズ柳生</t>
    <rPh sb="13" eb="15">
      <t>ヤギュウ</t>
    </rPh>
    <phoneticPr fontId="3"/>
  </si>
  <si>
    <t>73407</t>
  </si>
  <si>
    <t>八木山あおばこども園</t>
    <rPh sb="0" eb="3">
      <t>ヤギヤマ</t>
    </rPh>
    <rPh sb="9" eb="10">
      <t>エン</t>
    </rPh>
    <phoneticPr fontId="59"/>
  </si>
  <si>
    <t>社会福祉法人青葉福祉会</t>
    <phoneticPr fontId="28"/>
  </si>
  <si>
    <t>73408</t>
  </si>
  <si>
    <t>アスク長町南こども園</t>
    <rPh sb="3" eb="5">
      <t>ナガマチ</t>
    </rPh>
    <rPh sb="5" eb="6">
      <t>ミナミ</t>
    </rPh>
    <rPh sb="9" eb="10">
      <t>エン</t>
    </rPh>
    <phoneticPr fontId="3"/>
  </si>
  <si>
    <t>仙台市泉区鶴が丘３－２４－７</t>
    <phoneticPr fontId="28"/>
  </si>
  <si>
    <t>株式会社マミー保育園</t>
    <phoneticPr fontId="28"/>
  </si>
  <si>
    <t>ミッキー泉中央こども園</t>
    <phoneticPr fontId="3"/>
  </si>
  <si>
    <t>仙台市青葉区昭和町３－１５</t>
    <phoneticPr fontId="28"/>
  </si>
  <si>
    <t>株式会社ウェルフェア</t>
  </si>
  <si>
    <t>ぷりえ～る南中山認定こども園</t>
    <rPh sb="8" eb="10">
      <t>ニンテイ</t>
    </rPh>
    <phoneticPr fontId="3"/>
  </si>
  <si>
    <t>仙台市泉区南中山４－２７－１６</t>
    <phoneticPr fontId="28"/>
  </si>
  <si>
    <t>株式会社オードリー</t>
    <phoneticPr fontId="28"/>
  </si>
  <si>
    <t>泉すぎのここども園</t>
    <phoneticPr fontId="59"/>
  </si>
  <si>
    <t>柴田郡村田町大字足立字上ヶ戸１７－５</t>
    <phoneticPr fontId="28"/>
  </si>
  <si>
    <t>社会福祉法人柏松会</t>
    <phoneticPr fontId="28"/>
  </si>
  <si>
    <t>そらのここども園</t>
    <phoneticPr fontId="59"/>
  </si>
  <si>
    <t>仙台市泉区東黒松19-34</t>
    <rPh sb="0" eb="3">
      <t>センダイシ</t>
    </rPh>
    <rPh sb="3" eb="5">
      <t>イズミク</t>
    </rPh>
    <rPh sb="5" eb="8">
      <t>ヒガシクロマツ</t>
    </rPh>
    <phoneticPr fontId="28"/>
  </si>
  <si>
    <t>社会福祉法人あおぞら会</t>
    <rPh sb="10" eb="11">
      <t>カイ</t>
    </rPh>
    <phoneticPr fontId="28"/>
  </si>
  <si>
    <t>ミッキー八乙女中央こども園</t>
    <phoneticPr fontId="59"/>
  </si>
  <si>
    <t>仙台市青葉区昭和町3-15</t>
    <rPh sb="0" eb="3">
      <t>センダイシ</t>
    </rPh>
    <rPh sb="3" eb="6">
      <t>アオバク</t>
    </rPh>
    <rPh sb="6" eb="9">
      <t>ショウワマチ</t>
    </rPh>
    <phoneticPr fontId="28"/>
  </si>
  <si>
    <t>株式会社ウェルフェア</t>
    <phoneticPr fontId="28"/>
  </si>
  <si>
    <t>まつもりこども園</t>
    <phoneticPr fontId="12"/>
  </si>
  <si>
    <t>仙台市泉区松森字中道10</t>
    <rPh sb="0" eb="3">
      <t>センダイシ</t>
    </rPh>
    <rPh sb="3" eb="5">
      <t>イズミク</t>
    </rPh>
    <rPh sb="5" eb="7">
      <t>マツモリ</t>
    </rPh>
    <rPh sb="7" eb="8">
      <t>アザ</t>
    </rPh>
    <rPh sb="8" eb="10">
      <t>ナカミチ</t>
    </rPh>
    <phoneticPr fontId="28"/>
  </si>
  <si>
    <t>株式会社ゆめぽけっと</t>
  </si>
  <si>
    <t>73511</t>
  </si>
  <si>
    <t>ミッキー八乙女こども園</t>
    <phoneticPr fontId="3"/>
  </si>
  <si>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</si>
  <si>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2"/>
  </si>
  <si>
    <t>有限会社カール英会話ほいくえん</t>
    <phoneticPr fontId="12"/>
  </si>
  <si>
    <t>73603</t>
  </si>
  <si>
    <t>あっぷる愛子こども園</t>
    <rPh sb="4" eb="6">
      <t>アヤシ</t>
    </rPh>
    <rPh sb="9" eb="10">
      <t>エン</t>
    </rPh>
    <phoneticPr fontId="3"/>
  </si>
  <si>
    <t>社会福祉法人千代福祉会</t>
    <rPh sb="6" eb="8">
      <t>チヨ</t>
    </rPh>
    <rPh sb="8" eb="10">
      <t>フクシ</t>
    </rPh>
    <rPh sb="10" eb="11">
      <t>カイ</t>
    </rPh>
    <phoneticPr fontId="12"/>
  </si>
  <si>
    <t>私立保育所</t>
    <rPh sb="0" eb="4">
      <t>シリツホイク</t>
    </rPh>
    <rPh sb="4" eb="5">
      <t>ショ</t>
    </rPh>
    <phoneticPr fontId="12"/>
  </si>
  <si>
    <t>株式会社　かみすぎ</t>
    <rPh sb="0" eb="4">
      <t>カブシキガイシャ</t>
    </rPh>
    <phoneticPr fontId="50"/>
  </si>
  <si>
    <t>家庭的保育事業　五十嵐　綾芳</t>
    <phoneticPr fontId="1"/>
  </si>
  <si>
    <t>家庭的保育事業　髙橋　加奈</t>
    <phoneticPr fontId="1"/>
  </si>
  <si>
    <t>04138</t>
    <phoneticPr fontId="12"/>
  </si>
  <si>
    <t>もりのなかま保育園六丁の目駅前サイエンス＋</t>
    <rPh sb="6" eb="9">
      <t>ホイクエン</t>
    </rPh>
    <rPh sb="9" eb="11">
      <t>ロクチョウ</t>
    </rPh>
    <rPh sb="12" eb="13">
      <t>メ</t>
    </rPh>
    <rPh sb="13" eb="15">
      <t>エキマエ</t>
    </rPh>
    <phoneticPr fontId="5"/>
  </si>
  <si>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</si>
  <si>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</si>
  <si>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</si>
  <si>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認定こども園ドリーム幼稚園</t>
    <rPh sb="0" eb="2">
      <t>ニンテイ</t>
    </rPh>
    <rPh sb="5" eb="6">
      <t>エン</t>
    </rPh>
    <rPh sb="10" eb="13">
      <t>ヨウチエン</t>
    </rPh>
    <phoneticPr fontId="60"/>
  </si>
  <si>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0"/>
  </si>
  <si>
    <t>幼稚園型認定こども園　こどもの国幼稚園</t>
    <rPh sb="0" eb="3">
      <t>ヨウチエン</t>
    </rPh>
    <rPh sb="3" eb="4">
      <t>ガタ</t>
    </rPh>
    <rPh sb="4" eb="6">
      <t>ニンテイ</t>
    </rPh>
    <rPh sb="9" eb="10">
      <t>エン</t>
    </rPh>
    <rPh sb="15" eb="16">
      <t>クニ</t>
    </rPh>
    <rPh sb="16" eb="19">
      <t>ヨウチエン</t>
    </rPh>
    <phoneticPr fontId="60"/>
  </si>
  <si>
    <t>認定こども園 八幡こばと園</t>
    <rPh sb="7" eb="9">
      <t>ヤハタ</t>
    </rPh>
    <rPh sb="12" eb="13">
      <t>エン</t>
    </rPh>
    <phoneticPr fontId="60"/>
  </si>
  <si>
    <t>認定こども園 新田こばと園</t>
    <rPh sb="7" eb="9">
      <t>シンデン</t>
    </rPh>
    <rPh sb="12" eb="13">
      <t>エン</t>
    </rPh>
    <phoneticPr fontId="60"/>
  </si>
  <si>
    <t>アスク小鶴新田こども園</t>
    <rPh sb="3" eb="4">
      <t>チイ</t>
    </rPh>
    <rPh sb="4" eb="5">
      <t>ツル</t>
    </rPh>
    <rPh sb="5" eb="7">
      <t>シンデン</t>
    </rPh>
    <rPh sb="10" eb="11">
      <t>エン</t>
    </rPh>
    <phoneticPr fontId="60"/>
  </si>
  <si>
    <t>つばめこども園</t>
    <rPh sb="6" eb="7">
      <t>エン</t>
    </rPh>
    <phoneticPr fontId="60"/>
  </si>
  <si>
    <t>ロリポップクラブマザリーズ柳生</t>
    <rPh sb="13" eb="15">
      <t>ヤギュウ</t>
    </rPh>
    <phoneticPr fontId="7"/>
  </si>
  <si>
    <t>八木山あおばこども園</t>
    <rPh sb="0" eb="3">
      <t>ヤギヤマ</t>
    </rPh>
    <rPh sb="9" eb="10">
      <t>エン</t>
    </rPh>
    <phoneticPr fontId="60"/>
  </si>
  <si>
    <t>アスク長町南こども園</t>
    <rPh sb="3" eb="5">
      <t>ナガマチ</t>
    </rPh>
    <rPh sb="5" eb="6">
      <t>ミナミ</t>
    </rPh>
    <rPh sb="9" eb="10">
      <t>エン</t>
    </rPh>
    <phoneticPr fontId="60"/>
  </si>
  <si>
    <t>濱中　明美</t>
    <phoneticPr fontId="1"/>
  </si>
  <si>
    <t>武藤　由姫</t>
    <phoneticPr fontId="1"/>
  </si>
  <si>
    <t>リトルキッズガーデン</t>
    <phoneticPr fontId="5"/>
  </si>
  <si>
    <t>りありのきっず仙台勾当台</t>
    <phoneticPr fontId="5"/>
  </si>
  <si>
    <t>りありのきっず仙台錦町公園</t>
    <phoneticPr fontId="5"/>
  </si>
  <si>
    <t>ライフの学校　保育園　六郷キャンパス</t>
    <rPh sb="4" eb="6">
      <t>ガッコウ</t>
    </rPh>
    <rPh sb="7" eb="10">
      <t>ホイクエン</t>
    </rPh>
    <rPh sb="11" eb="13">
      <t>ロクゴウ</t>
    </rPh>
    <phoneticPr fontId="12"/>
  </si>
  <si>
    <t>ハピネス保育園市名坂</t>
    <phoneticPr fontId="5"/>
  </si>
  <si>
    <t>聖クリストファ幼稚園</t>
    <rPh sb="0" eb="1">
      <t>セイ</t>
    </rPh>
    <rPh sb="7" eb="10">
      <t>ヨウチエン</t>
    </rPh>
    <phoneticPr fontId="16"/>
  </si>
  <si>
    <t>仙台バプテスト教会幼稚園</t>
    <rPh sb="0" eb="2">
      <t>センダイ</t>
    </rPh>
    <rPh sb="7" eb="9">
      <t>キョウカイ</t>
    </rPh>
    <rPh sb="9" eb="12">
      <t>ヨウチエン</t>
    </rPh>
    <phoneticPr fontId="16"/>
  </si>
  <si>
    <t>双葉幼稚園</t>
    <rPh sb="0" eb="2">
      <t>フタバ</t>
    </rPh>
    <rPh sb="2" eb="5">
      <t>ヨ</t>
    </rPh>
    <phoneticPr fontId="16"/>
  </si>
  <si>
    <t>ふたばバンビ幼稚園</t>
    <rPh sb="6" eb="9">
      <t>ヨ</t>
    </rPh>
    <phoneticPr fontId="16"/>
  </si>
  <si>
    <t>わかくさ幼稚園</t>
    <rPh sb="4" eb="7">
      <t>ヨ</t>
    </rPh>
    <phoneticPr fontId="16"/>
  </si>
  <si>
    <t>聖ドミニコ学院幼稚園</t>
    <rPh sb="0" eb="1">
      <t>セイ</t>
    </rPh>
    <rPh sb="5" eb="7">
      <t>ガクイン</t>
    </rPh>
    <rPh sb="7" eb="10">
      <t>ヨ</t>
    </rPh>
    <phoneticPr fontId="16"/>
  </si>
  <si>
    <t>聖ドミニコ学院北仙台幼稚園</t>
    <rPh sb="0" eb="1">
      <t>セイ</t>
    </rPh>
    <rPh sb="5" eb="7">
      <t>ガクイン</t>
    </rPh>
    <rPh sb="7" eb="10">
      <t>キタセンダイ</t>
    </rPh>
    <rPh sb="10" eb="13">
      <t>ヨ</t>
    </rPh>
    <phoneticPr fontId="16"/>
  </si>
  <si>
    <t>おたまや幼稚園</t>
    <rPh sb="4" eb="7">
      <t>ヨ</t>
    </rPh>
    <phoneticPr fontId="16"/>
  </si>
  <si>
    <t>あけぼの幼稚園</t>
    <rPh sb="4" eb="7">
      <t>ヨ</t>
    </rPh>
    <phoneticPr fontId="16"/>
  </si>
  <si>
    <t>しらとり幼稚園</t>
    <rPh sb="4" eb="7">
      <t>ヨ</t>
    </rPh>
    <phoneticPr fontId="16"/>
  </si>
  <si>
    <t>ふくむろ幼稚園</t>
    <rPh sb="4" eb="7">
      <t>ヨ</t>
    </rPh>
    <phoneticPr fontId="16"/>
  </si>
  <si>
    <t>はなぶさ幼稚園</t>
    <rPh sb="4" eb="7">
      <t>ヨ</t>
    </rPh>
    <phoneticPr fontId="16"/>
  </si>
  <si>
    <t>東岡幼稚園</t>
    <rPh sb="0" eb="1">
      <t>トウ</t>
    </rPh>
    <rPh sb="1" eb="2">
      <t>オカ</t>
    </rPh>
    <rPh sb="2" eb="5">
      <t>ヨ</t>
    </rPh>
    <phoneticPr fontId="16"/>
  </si>
  <si>
    <t>なかの幼稚園</t>
    <rPh sb="3" eb="6">
      <t>ヨ</t>
    </rPh>
    <phoneticPr fontId="16"/>
  </si>
  <si>
    <t>みやぎ幼稚園</t>
    <rPh sb="3" eb="6">
      <t>ヨ</t>
    </rPh>
    <phoneticPr fontId="16"/>
  </si>
  <si>
    <t>エコールノワール幼稚園</t>
    <rPh sb="8" eb="11">
      <t>ヨウチエン</t>
    </rPh>
    <phoneticPr fontId="16"/>
  </si>
  <si>
    <t>やまと幼稚園</t>
    <rPh sb="3" eb="6">
      <t>ヨウチエン</t>
    </rPh>
    <phoneticPr fontId="16"/>
  </si>
  <si>
    <t>小さき花幼稚園</t>
    <rPh sb="0" eb="1">
      <t>チイ</t>
    </rPh>
    <rPh sb="3" eb="4">
      <t>ハナ</t>
    </rPh>
    <rPh sb="4" eb="7">
      <t>ヨ</t>
    </rPh>
    <phoneticPr fontId="16"/>
  </si>
  <si>
    <t>若林幼稚園</t>
    <rPh sb="0" eb="2">
      <t>ワカバヤシ</t>
    </rPh>
    <rPh sb="2" eb="5">
      <t>ヨ</t>
    </rPh>
    <phoneticPr fontId="16"/>
  </si>
  <si>
    <t>古城幼稚園</t>
    <rPh sb="0" eb="1">
      <t>フル</t>
    </rPh>
    <rPh sb="1" eb="2">
      <t>シロ</t>
    </rPh>
    <rPh sb="2" eb="5">
      <t>ヨ</t>
    </rPh>
    <phoneticPr fontId="16"/>
  </si>
  <si>
    <t>六郷幼稚園</t>
    <rPh sb="0" eb="2">
      <t>ロクゴウ</t>
    </rPh>
    <rPh sb="2" eb="5">
      <t>ヨ</t>
    </rPh>
    <phoneticPr fontId="16"/>
  </si>
  <si>
    <t>聖ルカ幼稚園</t>
    <rPh sb="0" eb="1">
      <t>セイ</t>
    </rPh>
    <rPh sb="3" eb="6">
      <t>ヨウチエン</t>
    </rPh>
    <phoneticPr fontId="16"/>
  </si>
  <si>
    <t>太陽幼稚園</t>
    <rPh sb="0" eb="2">
      <t>タイヨウ</t>
    </rPh>
    <rPh sb="2" eb="5">
      <t>ヨウチエン</t>
    </rPh>
    <phoneticPr fontId="16"/>
  </si>
  <si>
    <t>中田幼稚園</t>
    <rPh sb="0" eb="2">
      <t>ナカタ</t>
    </rPh>
    <rPh sb="2" eb="5">
      <t>ヨウチエン</t>
    </rPh>
    <phoneticPr fontId="16"/>
  </si>
  <si>
    <t>八木山カトリック幼稚園</t>
    <rPh sb="0" eb="3">
      <t>ヤギヤマ</t>
    </rPh>
    <rPh sb="8" eb="11">
      <t>ヨ</t>
    </rPh>
    <phoneticPr fontId="16"/>
  </si>
  <si>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6"/>
  </si>
  <si>
    <t>茂庭幼稚園</t>
    <rPh sb="0" eb="2">
      <t>モニワ</t>
    </rPh>
    <rPh sb="2" eb="5">
      <t>ヨ</t>
    </rPh>
    <phoneticPr fontId="16"/>
  </si>
  <si>
    <t>ふたばエンゼル幼稚園</t>
    <rPh sb="7" eb="10">
      <t>ヨ</t>
    </rPh>
    <phoneticPr fontId="16"/>
  </si>
  <si>
    <t>ふたばハイジ幼稚園</t>
    <rPh sb="6" eb="9">
      <t>ヨ</t>
    </rPh>
    <phoneticPr fontId="16"/>
  </si>
  <si>
    <t>大沢幼稚園</t>
    <rPh sb="0" eb="2">
      <t>オオサワ</t>
    </rPh>
    <rPh sb="2" eb="5">
      <t>ヨ</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</si>
</sst>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4"/>
      <name val="HGPｺﾞｼｯｸM"/>
      <family val="3"/>
      <charset val="128"/>
    </font>
    <font>
      <sz val="18"/>
      <color theme="3"/>
      <name val="ＭＳ Ｐゴシック"/>
      <family val="2"/>
      <charset val="128"/>
      <scheme val="major"/>
    </font>
    <font>
      <sz val="11"/>
      <name val="ＭＳ ゴシック"/>
      <family val="3"/>
      <charset val="128"/>
    </font>
    <font>
      <b/>
      <sz val="12"/>
      <color rgb="FFFF0000"/>
      <name val="HGSｺﾞｼｯｸM"/>
      <family val="3"/>
      <charset val="128"/>
    </font>
    <font>
      <b/>
      <sz val="9"/>
      <color indexed="81"/>
      <name val="ＭＳ Ｐ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hair">
        <color indexed="64"/>
      </top>
      <bottom style="thin">
        <color indexed="64"/>
      </bottom>
      <diagonal style="thin">
        <color indexed="64"/>
      </diagonal>
    </border>
    <border diagonalUp="1">
      <left/>
      <right/>
      <top/>
      <bottom style="hair">
        <color indexed="64"/>
      </bottom>
      <diagonal style="thin">
        <color indexed="64"/>
      </diagonal>
    </border>
    <border>
      <left/>
      <right style="hair">
        <color auto="1"/>
      </right>
      <top style="hair">
        <color auto="1"/>
      </top>
      <bottom/>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2"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2" fillId="0" borderId="0">
      <alignment vertical="center"/>
    </xf>
    <xf numFmtId="0" fontId="3" fillId="0" borderId="0">
      <alignment vertical="center"/>
    </xf>
  </cellStyleXfs>
  <cellXfs count="459">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39" fillId="0" borderId="0" xfId="2" applyFont="1" applyAlignment="1" applyProtection="1">
      <alignment horizontal="center" vertical="center"/>
    </xf>
    <xf numFmtId="0" fontId="39"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4" fillId="0" borderId="0" xfId="0" applyFont="1" applyProtection="1">
      <alignment vertical="center"/>
    </xf>
    <xf numFmtId="0" fontId="47" fillId="0" borderId="0" xfId="0" applyFont="1" applyProtection="1">
      <alignment vertical="center"/>
    </xf>
    <xf numFmtId="0" fontId="47" fillId="0" borderId="0" xfId="0" applyFont="1" applyAlignment="1" applyProtection="1">
      <alignment horizontal="right" vertical="center"/>
    </xf>
    <xf numFmtId="0" fontId="44"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0" fillId="8" borderId="1" xfId="6" applyNumberFormat="1" applyFont="1" applyFill="1" applyBorder="1" applyAlignment="1">
      <alignment horizontal="left" vertical="center" shrinkToFit="1"/>
    </xf>
    <xf numFmtId="0" fontId="50" fillId="8" borderId="1" xfId="6" applyFont="1" applyFill="1" applyBorder="1" applyAlignment="1">
      <alignment vertical="center" shrinkToFit="1"/>
    </xf>
    <xf numFmtId="0" fontId="51" fillId="0" borderId="0" xfId="6" applyFont="1" applyAlignment="1">
      <alignment vertical="center" shrinkToFit="1"/>
    </xf>
    <xf numFmtId="49" fontId="51"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39"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4"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49" fontId="6" fillId="7" borderId="22"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22" xfId="8" applyNumberFormat="1" applyFont="1" applyFill="1" applyBorder="1" applyAlignment="1" applyProtection="1">
      <alignment horizontal="center" vertical="center"/>
      <protection locked="0"/>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0" fontId="3" fillId="0" borderId="0" xfId="0" applyFont="1" applyFill="1" applyBorder="1" applyAlignment="1"/>
    <xf numFmtId="0" fontId="51" fillId="0" borderId="0" xfId="8" applyFont="1">
      <alignment vertical="center"/>
    </xf>
    <xf numFmtId="0" fontId="50" fillId="8" borderId="14" xfId="6" applyFont="1" applyFill="1" applyBorder="1" applyAlignment="1">
      <alignment vertical="center" shrinkToFit="1"/>
    </xf>
    <xf numFmtId="0" fontId="50" fillId="8" borderId="28" xfId="6"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8" fillId="0" borderId="0" xfId="7" applyFont="1" applyFill="1" applyBorder="1" applyAlignment="1">
      <alignment horizontal="center" vertical="center" shrinkToFit="1"/>
    </xf>
    <xf numFmtId="0" fontId="15" fillId="0" borderId="0" xfId="1" applyFont="1" applyFill="1" applyAlignment="1" applyProtection="1">
      <alignment horizontal="center" vertical="center"/>
    </xf>
    <xf numFmtId="0" fontId="56" fillId="0" borderId="0" xfId="1" applyNumberFormat="1" applyFont="1" applyAlignment="1" applyProtection="1">
      <alignment horizontal="center" vertical="center"/>
    </xf>
    <xf numFmtId="176" fontId="28" fillId="2" borderId="1" xfId="0" applyNumberFormat="1" applyFont="1" applyFill="1" applyBorder="1" applyAlignment="1" applyProtection="1">
      <alignment vertical="center" shrinkToFit="1"/>
      <protection locked="0"/>
    </xf>
    <xf numFmtId="176" fontId="28" fillId="2" borderId="4" xfId="0" applyNumberFormat="1" applyFont="1" applyFill="1" applyBorder="1" applyAlignment="1" applyProtection="1">
      <alignment vertical="center" shrinkToFit="1"/>
      <protection locked="0"/>
    </xf>
    <xf numFmtId="176" fontId="28" fillId="2" borderId="2" xfId="0" applyNumberFormat="1" applyFont="1" applyFill="1" applyBorder="1" applyAlignment="1" applyProtection="1">
      <alignment vertical="center" shrinkToFit="1"/>
      <protection locked="0"/>
    </xf>
    <xf numFmtId="176" fontId="28" fillId="2" borderId="5" xfId="0" applyNumberFormat="1" applyFont="1" applyFill="1" applyBorder="1" applyAlignment="1" applyProtection="1">
      <alignment vertical="center" shrinkToFit="1"/>
      <protection locked="0"/>
    </xf>
    <xf numFmtId="176" fontId="28" fillId="0" borderId="3" xfId="0" applyNumberFormat="1" applyFont="1" applyBorder="1" applyAlignment="1" applyProtection="1">
      <alignment vertical="center" shrinkToFit="1"/>
    </xf>
    <xf numFmtId="176" fontId="28" fillId="0" borderId="8" xfId="0" applyNumberFormat="1" applyFont="1" applyBorder="1" applyAlignment="1" applyProtection="1">
      <alignment vertical="center" shrinkToFit="1"/>
    </xf>
    <xf numFmtId="176" fontId="28" fillId="0" borderId="1" xfId="0" applyNumberFormat="1" applyFont="1" applyBorder="1" applyAlignment="1" applyProtection="1">
      <alignment vertical="center" shrinkToFit="1"/>
    </xf>
    <xf numFmtId="176" fontId="28" fillId="0" borderId="7" xfId="0" applyNumberFormat="1" applyFont="1" applyBorder="1" applyAlignment="1" applyProtection="1">
      <alignment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10" applyFont="1" applyProtection="1">
      <alignment vertical="center"/>
    </xf>
    <xf numFmtId="0" fontId="6" fillId="0" borderId="0" xfId="6" applyFont="1" applyFill="1" applyBorder="1" applyProtection="1">
      <alignment vertical="center"/>
    </xf>
    <xf numFmtId="0" fontId="6" fillId="0" borderId="27" xfId="6" applyFont="1" applyBorder="1" applyAlignment="1">
      <alignment horizontal="left" vertical="center" shrinkToFit="1"/>
    </xf>
    <xf numFmtId="0" fontId="8" fillId="0" borderId="0" xfId="7" applyFont="1" applyAlignment="1">
      <alignment vertical="center" shrinkToFit="1"/>
    </xf>
    <xf numFmtId="0" fontId="8" fillId="0" borderId="0" xfId="7" applyFont="1" applyAlignment="1">
      <alignment vertical="center"/>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0" fontId="6" fillId="5" borderId="18" xfId="6" applyFont="1" applyFill="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0" borderId="0" xfId="6" applyFont="1" applyBorder="1" applyAlignment="1">
      <alignment horizontal="left" vertical="center" shrinkToFit="1"/>
    </xf>
    <xf numFmtId="0" fontId="6" fillId="0" borderId="0" xfId="6" applyFont="1" applyBorder="1" applyAlignment="1">
      <alignment horizontal="left"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0" borderId="0" xfId="6" applyFont="1" applyFill="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0" xfId="6" applyFont="1" applyFill="1" applyBorder="1" applyAlignment="1" applyProtection="1">
      <alignment horizontal="left" vertical="center" shrinkToFit="1"/>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177" fontId="34" fillId="0" borderId="22" xfId="9" applyNumberFormat="1" applyFont="1" applyFill="1" applyBorder="1" applyAlignment="1" applyProtection="1">
      <alignment horizontal="left" vertical="center" shrinkToFit="1"/>
      <protection locked="0"/>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0" fontId="6" fillId="0" borderId="0" xfId="8" applyFont="1" applyFill="1" applyBorder="1" applyAlignment="1" applyProtection="1">
      <alignment vertical="center"/>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0" borderId="22" xfId="8" applyFont="1" applyFill="1" applyBorder="1" applyAlignment="1" applyProtection="1">
      <alignment horizontal="left" vertical="center"/>
      <protection locked="0"/>
    </xf>
    <xf numFmtId="0" fontId="6" fillId="0" borderId="27" xfId="8" applyFont="1" applyFill="1" applyBorder="1" applyAlignment="1" applyProtection="1">
      <alignment horizontal="left" vertical="center"/>
      <protection locked="0"/>
    </xf>
    <xf numFmtId="0" fontId="6" fillId="0" borderId="74" xfId="8" applyFont="1" applyFill="1" applyBorder="1" applyAlignment="1" applyProtection="1">
      <alignment horizontal="left" vertical="center"/>
      <protection locked="0"/>
    </xf>
    <xf numFmtId="0" fontId="6" fillId="0" borderId="75"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38" fontId="31" fillId="0" borderId="9" xfId="5" applyFont="1" applyBorder="1" applyAlignment="1" applyProtection="1">
      <alignment horizontal="center" vertical="center"/>
    </xf>
    <xf numFmtId="0" fontId="39"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shrinkToFit="1"/>
    </xf>
    <xf numFmtId="176" fontId="28" fillId="0" borderId="4" xfId="0" applyNumberFormat="1" applyFont="1" applyBorder="1" applyAlignment="1" applyProtection="1">
      <alignment horizontal="center" vertical="center" shrinkToFit="1"/>
    </xf>
    <xf numFmtId="176" fontId="28" fillId="0" borderId="13" xfId="0" applyNumberFormat="1" applyFont="1" applyBorder="1" applyAlignment="1" applyProtection="1">
      <alignment horizontal="center" vertical="center" shrinkToFit="1"/>
    </xf>
    <xf numFmtId="176" fontId="28" fillId="0" borderId="8" xfId="0" applyNumberFormat="1" applyFont="1" applyBorder="1" applyAlignment="1" applyProtection="1">
      <alignment horizontal="center" vertical="center" shrinkToFit="1"/>
    </xf>
    <xf numFmtId="176" fontId="28" fillId="0" borderId="30" xfId="0" applyNumberFormat="1" applyFont="1" applyBorder="1" applyAlignment="1" applyProtection="1">
      <alignment horizontal="center" vertical="center" shrinkToFit="1"/>
    </xf>
    <xf numFmtId="0" fontId="28" fillId="0" borderId="4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176" fontId="28" fillId="0" borderId="3" xfId="0" applyNumberFormat="1" applyFont="1" applyBorder="1" applyAlignment="1" applyProtection="1">
      <alignment horizontal="center" vertical="center" shrinkToFit="1"/>
    </xf>
    <xf numFmtId="176" fontId="28" fillId="0" borderId="31" xfId="0" applyNumberFormat="1" applyFont="1" applyBorder="1" applyAlignment="1" applyProtection="1">
      <alignment horizontal="center" vertical="center" shrinkToFit="1"/>
    </xf>
    <xf numFmtId="176" fontId="28" fillId="0" borderId="6" xfId="0" applyNumberFormat="1" applyFont="1" applyBorder="1" applyAlignment="1" applyProtection="1">
      <alignment horizontal="center" vertical="center" shrinkToFit="1"/>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0" borderId="1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44" fillId="0" borderId="0" xfId="0" applyFont="1" applyAlignment="1" applyProtection="1">
      <alignment horizontal="left" vertical="center"/>
    </xf>
    <xf numFmtId="0" fontId="47" fillId="0" borderId="10" xfId="0" applyFont="1" applyBorder="1" applyAlignment="1" applyProtection="1">
      <alignment horizontal="center" vertical="center" shrinkToFit="1"/>
    </xf>
    <xf numFmtId="0" fontId="47" fillId="0" borderId="11" xfId="0" applyFont="1" applyBorder="1" applyAlignment="1" applyProtection="1">
      <alignment horizontal="center" vertical="center" shrinkToFit="1"/>
    </xf>
    <xf numFmtId="0" fontId="47" fillId="0" borderId="12" xfId="0" applyFont="1" applyBorder="1" applyAlignment="1" applyProtection="1">
      <alignment horizontal="center" vertical="center" shrinkToFit="1"/>
    </xf>
    <xf numFmtId="178" fontId="46" fillId="0" borderId="40" xfId="0" applyNumberFormat="1" applyFont="1" applyBorder="1" applyAlignment="1" applyProtection="1">
      <alignment horizontal="right" vertical="center" shrinkToFit="1"/>
    </xf>
    <xf numFmtId="178" fontId="46" fillId="0" borderId="41" xfId="0" applyNumberFormat="1" applyFont="1" applyBorder="1" applyAlignment="1" applyProtection="1">
      <alignment horizontal="right" vertical="center" shrinkToFit="1"/>
    </xf>
    <xf numFmtId="178" fontId="46" fillId="0" borderId="42" xfId="0" applyNumberFormat="1" applyFont="1" applyBorder="1" applyAlignment="1" applyProtection="1">
      <alignment horizontal="right" vertical="center" shrinkToFit="1"/>
    </xf>
    <xf numFmtId="0" fontId="44" fillId="0" borderId="15" xfId="0" applyFont="1" applyBorder="1" applyAlignment="1" applyProtection="1">
      <alignment horizontal="center" vertical="center" shrinkToFit="1"/>
    </xf>
    <xf numFmtId="0" fontId="44" fillId="0" borderId="0" xfId="0" applyFont="1" applyAlignment="1" applyProtection="1">
      <alignment horizontal="left" vertical="center" wrapText="1"/>
    </xf>
    <xf numFmtId="0" fontId="44" fillId="0" borderId="9" xfId="0" applyFont="1" applyBorder="1" applyAlignment="1" applyProtection="1">
      <alignment horizontal="center" vertical="center" shrinkToFit="1"/>
      <protection locked="0"/>
    </xf>
    <xf numFmtId="0" fontId="44" fillId="0" borderId="9" xfId="0" applyFont="1" applyBorder="1" applyAlignment="1" applyProtection="1">
      <alignment horizontal="center" vertical="center"/>
    </xf>
    <xf numFmtId="0" fontId="28" fillId="0" borderId="0" xfId="0" applyFont="1" applyProtection="1">
      <alignment vertical="center"/>
    </xf>
    <xf numFmtId="0" fontId="44" fillId="2" borderId="9" xfId="0" applyFont="1" applyFill="1" applyBorder="1" applyAlignment="1" applyProtection="1">
      <alignment horizontal="center" vertical="center" shrinkToFit="1"/>
      <protection locked="0"/>
    </xf>
    <xf numFmtId="0" fontId="28" fillId="0" borderId="0" xfId="0" applyFont="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33"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180" fontId="36" fillId="9" borderId="1" xfId="0" applyNumberFormat="1" applyFont="1" applyFill="1" applyBorder="1" applyAlignment="1" applyProtection="1">
      <alignment vertical="center" shrinkToFit="1"/>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0" fontId="35" fillId="0" borderId="0" xfId="0" applyFont="1" applyAlignment="1" applyProtection="1">
      <alignment horizontal="center" vertical="center"/>
    </xf>
    <xf numFmtId="49" fontId="51" fillId="0" borderId="72" xfId="6" applyNumberFormat="1" applyFont="1" applyFill="1" applyBorder="1" applyAlignment="1">
      <alignment horizontal="center" vertical="center" shrinkToFit="1"/>
    </xf>
    <xf numFmtId="49" fontId="51" fillId="0" borderId="18" xfId="6" applyNumberFormat="1" applyFont="1" applyFill="1" applyBorder="1" applyAlignment="1">
      <alignment horizontal="left" vertical="center" shrinkToFit="1"/>
    </xf>
    <xf numFmtId="49" fontId="51" fillId="0" borderId="72" xfId="6" applyNumberFormat="1" applyFont="1" applyFill="1" applyBorder="1" applyAlignment="1">
      <alignment vertical="center" shrinkToFit="1"/>
    </xf>
    <xf numFmtId="0" fontId="51" fillId="0" borderId="18" xfId="6" applyFont="1" applyFill="1" applyBorder="1" applyAlignment="1">
      <alignment vertical="center" shrinkToFit="1"/>
    </xf>
    <xf numFmtId="0" fontId="51" fillId="0" borderId="72" xfId="6" applyFont="1" applyFill="1" applyBorder="1" applyAlignment="1">
      <alignment vertical="center" shrinkToFit="1"/>
    </xf>
    <xf numFmtId="0" fontId="51" fillId="0" borderId="66" xfId="6" applyFont="1" applyFill="1" applyBorder="1" applyAlignment="1">
      <alignment vertical="center" shrinkToFit="1"/>
    </xf>
    <xf numFmtId="49" fontId="51" fillId="0" borderId="71" xfId="6" applyNumberFormat="1" applyFont="1" applyFill="1" applyBorder="1" applyAlignment="1">
      <alignment horizontal="center" vertical="center" shrinkToFit="1"/>
    </xf>
    <xf numFmtId="49" fontId="51" fillId="0" borderId="20" xfId="6" applyNumberFormat="1" applyFont="1" applyFill="1" applyBorder="1" applyAlignment="1">
      <alignment horizontal="left" vertical="center" shrinkToFit="1"/>
    </xf>
    <xf numFmtId="49" fontId="51" fillId="0" borderId="71" xfId="6" applyNumberFormat="1" applyFont="1" applyFill="1" applyBorder="1" applyAlignment="1">
      <alignment vertical="center" shrinkToFit="1"/>
    </xf>
    <xf numFmtId="0" fontId="51" fillId="0" borderId="20" xfId="6" applyFont="1" applyFill="1" applyBorder="1" applyAlignment="1">
      <alignment vertical="center" shrinkToFit="1"/>
    </xf>
    <xf numFmtId="0" fontId="51" fillId="0" borderId="71" xfId="6" applyFont="1" applyFill="1" applyBorder="1" applyAlignment="1">
      <alignment vertical="center" shrinkToFit="1"/>
    </xf>
    <xf numFmtId="0" fontId="51" fillId="0" borderId="58" xfId="6" applyFont="1" applyFill="1" applyBorder="1" applyAlignment="1">
      <alignment vertical="center" shrinkToFit="1"/>
    </xf>
    <xf numFmtId="49" fontId="51" fillId="0" borderId="73" xfId="6" applyNumberFormat="1" applyFont="1" applyFill="1" applyBorder="1" applyAlignment="1">
      <alignment horizontal="center" vertical="center" shrinkToFit="1"/>
    </xf>
    <xf numFmtId="0" fontId="51" fillId="0" borderId="76" xfId="6" applyFont="1" applyFill="1" applyBorder="1" applyAlignment="1">
      <alignment vertical="center" shrinkToFit="1"/>
    </xf>
    <xf numFmtId="0" fontId="51" fillId="0" borderId="73" xfId="6" applyFont="1" applyFill="1" applyBorder="1" applyAlignment="1">
      <alignment vertical="center" shrinkToFit="1"/>
    </xf>
    <xf numFmtId="0" fontId="51" fillId="0" borderId="78" xfId="6" applyFont="1" applyFill="1" applyBorder="1" applyAlignment="1">
      <alignment vertical="center" shrinkToFit="1"/>
    </xf>
    <xf numFmtId="0" fontId="51" fillId="0" borderId="80" xfId="6" applyFont="1" applyFill="1" applyBorder="1" applyAlignment="1">
      <alignment vertical="center" shrinkToFit="1"/>
    </xf>
    <xf numFmtId="0" fontId="51" fillId="0" borderId="77" xfId="6" applyFont="1" applyFill="1" applyBorder="1" applyAlignment="1">
      <alignment vertical="center" shrinkToFit="1"/>
    </xf>
    <xf numFmtId="0" fontId="51" fillId="0" borderId="79" xfId="6" applyFont="1" applyFill="1" applyBorder="1" applyAlignment="1">
      <alignment vertical="center" shrinkToFit="1"/>
    </xf>
    <xf numFmtId="49" fontId="51" fillId="0" borderId="76" xfId="6" applyNumberFormat="1" applyFont="1" applyFill="1" applyBorder="1" applyAlignment="1">
      <alignment horizontal="left" vertical="center" shrinkToFit="1"/>
    </xf>
    <xf numFmtId="49" fontId="51" fillId="0" borderId="73" xfId="6" applyNumberFormat="1" applyFont="1" applyFill="1" applyBorder="1" applyAlignment="1">
      <alignment vertical="center" shrinkToFit="1"/>
    </xf>
    <xf numFmtId="0" fontId="51" fillId="0" borderId="39" xfId="6" applyFont="1" applyFill="1" applyBorder="1" applyAlignment="1">
      <alignment vertical="center" shrinkToFit="1"/>
    </xf>
    <xf numFmtId="49" fontId="51" fillId="0" borderId="58" xfId="6" applyNumberFormat="1" applyFont="1" applyFill="1" applyBorder="1" applyAlignment="1">
      <alignment horizontal="center" vertical="center" shrinkToFit="1"/>
    </xf>
    <xf numFmtId="49" fontId="51" fillId="0" borderId="78" xfId="6" applyNumberFormat="1" applyFont="1" applyFill="1" applyBorder="1" applyAlignment="1">
      <alignment horizontal="center" vertical="center" shrinkToFit="1"/>
    </xf>
    <xf numFmtId="49" fontId="51" fillId="0" borderId="66" xfId="6" applyNumberFormat="1" applyFont="1" applyFill="1" applyBorder="1" applyAlignment="1">
      <alignment horizontal="center" vertical="center" shrinkToFit="1"/>
    </xf>
    <xf numFmtId="49" fontId="51" fillId="5" borderId="39" xfId="6" applyNumberFormat="1" applyFont="1" applyFill="1" applyBorder="1" applyAlignment="1">
      <alignment horizontal="center" vertical="center" shrinkToFit="1"/>
    </xf>
    <xf numFmtId="49" fontId="51" fillId="5" borderId="38" xfId="6" applyNumberFormat="1" applyFont="1" applyFill="1" applyBorder="1" applyAlignment="1">
      <alignment horizontal="left" vertical="center" shrinkToFit="1"/>
    </xf>
    <xf numFmtId="49" fontId="51" fillId="5" borderId="3" xfId="6" applyNumberFormat="1" applyFont="1" applyFill="1" applyBorder="1" applyAlignment="1">
      <alignment vertical="center" shrinkToFit="1"/>
    </xf>
    <xf numFmtId="0" fontId="51" fillId="5" borderId="38" xfId="6" applyFont="1" applyFill="1" applyBorder="1" applyAlignment="1">
      <alignment vertical="center" shrinkToFit="1"/>
    </xf>
    <xf numFmtId="0" fontId="51" fillId="5" borderId="3" xfId="6" applyFont="1" applyFill="1" applyBorder="1" applyAlignment="1">
      <alignment vertical="center" shrinkToFit="1"/>
    </xf>
    <xf numFmtId="0" fontId="51" fillId="5" borderId="39" xfId="6" applyFont="1" applyFill="1" applyBorder="1" applyAlignment="1">
      <alignment vertical="center" shrinkToFit="1"/>
    </xf>
    <xf numFmtId="49" fontId="8" fillId="7" borderId="25" xfId="7" applyNumberFormat="1" applyFont="1" applyFill="1" applyBorder="1" applyAlignment="1">
      <alignment horizontal="center" vertical="center" shrinkToFit="1"/>
    </xf>
    <xf numFmtId="0" fontId="6" fillId="9" borderId="19" xfId="6" applyFont="1" applyFill="1" applyBorder="1" applyAlignment="1">
      <alignment horizontal="left" vertical="center" shrinkToFit="1"/>
    </xf>
    <xf numFmtId="0" fontId="6" fillId="9" borderId="20" xfId="6" applyFont="1" applyFill="1" applyBorder="1" applyAlignment="1">
      <alignment horizontal="left" vertical="center" shrinkToFit="1"/>
    </xf>
    <xf numFmtId="0" fontId="6" fillId="9" borderId="21" xfId="6" applyFont="1" applyFill="1" applyBorder="1" applyAlignment="1">
      <alignment horizontal="left" vertical="center" shrinkToFit="1"/>
    </xf>
    <xf numFmtId="49" fontId="6" fillId="9" borderId="19" xfId="6" applyNumberFormat="1" applyFont="1" applyFill="1" applyBorder="1" applyAlignment="1">
      <alignment horizontal="center" vertical="center" shrinkToFit="1"/>
    </xf>
    <xf numFmtId="0" fontId="6" fillId="9" borderId="20" xfId="6" applyFont="1" applyFill="1" applyBorder="1" applyAlignment="1">
      <alignment horizontal="left" vertical="center" shrinkToFit="1"/>
    </xf>
    <xf numFmtId="0" fontId="6" fillId="9" borderId="0" xfId="6" applyFont="1" applyFill="1" applyBorder="1" applyAlignment="1">
      <alignment horizontal="center" vertical="center" shrinkToFit="1"/>
    </xf>
    <xf numFmtId="0" fontId="6" fillId="9" borderId="0" xfId="6" applyFont="1" applyFill="1" applyBorder="1" applyAlignment="1">
      <alignment horizontal="left" vertical="center" shrinkToFit="1"/>
    </xf>
    <xf numFmtId="0" fontId="8" fillId="9" borderId="0" xfId="7" applyFont="1" applyFill="1" applyBorder="1" applyAlignment="1">
      <alignment horizontal="center" vertical="center" shrinkToFit="1"/>
    </xf>
    <xf numFmtId="0" fontId="6" fillId="0" borderId="22" xfId="8" applyFont="1" applyBorder="1" applyAlignment="1">
      <alignment horizontal="center" vertical="center" shrinkToFit="1"/>
    </xf>
    <xf numFmtId="0" fontId="6" fillId="0" borderId="20" xfId="8" applyFont="1" applyFill="1" applyBorder="1" applyAlignment="1">
      <alignment vertical="center" shrinkToFit="1"/>
    </xf>
    <xf numFmtId="0" fontId="6" fillId="0" borderId="21" xfId="8" applyFont="1" applyFill="1" applyBorder="1" applyAlignment="1">
      <alignment vertical="center" shrinkToFit="1"/>
    </xf>
    <xf numFmtId="0" fontId="8" fillId="0" borderId="0" xfId="6" applyFont="1" applyFill="1" applyAlignment="1" applyProtection="1">
      <alignment vertical="center" shrinkToFit="1"/>
    </xf>
    <xf numFmtId="0" fontId="8" fillId="0" borderId="0" xfId="6" applyFont="1" applyFill="1" applyAlignment="1" applyProtection="1">
      <alignment vertical="center"/>
    </xf>
    <xf numFmtId="0" fontId="6" fillId="0" borderId="0" xfId="6" applyFont="1" applyFill="1" applyProtection="1">
      <alignment vertical="center"/>
    </xf>
    <xf numFmtId="0" fontId="6" fillId="7" borderId="23" xfId="8" applyNumberFormat="1" applyFont="1" applyFill="1" applyBorder="1" applyAlignment="1">
      <alignment horizontal="center" vertical="center" shrinkToFit="1"/>
    </xf>
    <xf numFmtId="0" fontId="6" fillId="7" borderId="22" xfId="8" applyNumberFormat="1" applyFont="1" applyFill="1" applyBorder="1" applyAlignment="1">
      <alignment horizontal="center" vertical="center" shrinkToFit="1"/>
    </xf>
    <xf numFmtId="0" fontId="8" fillId="7" borderId="22" xfId="0" applyNumberFormat="1" applyFont="1" applyFill="1" applyBorder="1" applyAlignment="1">
      <alignment horizontal="center" vertical="center" shrinkToFit="1"/>
    </xf>
    <xf numFmtId="0" fontId="6" fillId="7" borderId="19"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xf>
    <xf numFmtId="0" fontId="6" fillId="0" borderId="19" xfId="8" applyFont="1" applyBorder="1" applyAlignment="1" applyProtection="1">
      <alignment horizontal="left" vertical="center" shrinkToFit="1"/>
    </xf>
    <xf numFmtId="0" fontId="6" fillId="0" borderId="20" xfId="8" applyFont="1" applyBorder="1" applyAlignment="1" applyProtection="1">
      <alignment horizontal="left" vertical="center" shrinkToFit="1"/>
    </xf>
    <xf numFmtId="0" fontId="6" fillId="0" borderId="21" xfId="8" applyFont="1" applyBorder="1" applyAlignment="1" applyProtection="1">
      <alignment horizontal="left" vertical="center" shrinkToFit="1"/>
    </xf>
    <xf numFmtId="0" fontId="8" fillId="0" borderId="26" xfId="0" applyFont="1" applyBorder="1" applyAlignment="1">
      <alignment horizontal="left" vertical="center"/>
    </xf>
    <xf numFmtId="0" fontId="8" fillId="0" borderId="27" xfId="0" applyFont="1" applyBorder="1" applyAlignment="1">
      <alignment horizontal="left" vertical="center"/>
    </xf>
    <xf numFmtId="0" fontId="8" fillId="0" borderId="81" xfId="0" applyFont="1" applyBorder="1" applyAlignment="1">
      <alignment horizontal="left" vertical="center"/>
    </xf>
    <xf numFmtId="0" fontId="6" fillId="7" borderId="0" xfId="6" applyNumberFormat="1" applyFont="1" applyFill="1" applyBorder="1" applyAlignment="1">
      <alignment horizontal="center" vertical="center" shrinkToFit="1"/>
    </xf>
    <xf numFmtId="0" fontId="8" fillId="7" borderId="22" xfId="0" applyFont="1" applyFill="1" applyBorder="1" applyAlignment="1" applyProtection="1">
      <alignment horizontal="center" vertical="center" shrinkToFit="1"/>
    </xf>
    <xf numFmtId="0" fontId="6" fillId="7" borderId="25" xfId="8" applyNumberFormat="1" applyFont="1" applyFill="1" applyBorder="1" applyAlignment="1">
      <alignment horizontal="center" vertical="center" shrinkToFit="1"/>
    </xf>
    <xf numFmtId="0" fontId="6" fillId="0" borderId="19" xfId="0" applyFont="1" applyBorder="1" applyAlignment="1">
      <alignment horizontal="left" shrinkToFit="1"/>
    </xf>
    <xf numFmtId="0" fontId="6" fillId="0" borderId="20" xfId="0" applyFont="1" applyBorder="1" applyAlignment="1">
      <alignment horizontal="left" shrinkToFit="1"/>
    </xf>
    <xf numFmtId="0" fontId="6" fillId="0" borderId="21" xfId="0" applyFont="1" applyBorder="1" applyAlignment="1">
      <alignment horizontal="left" shrinkToFit="1"/>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178986</xdr:colOff>
      <xdr:row>9</xdr:row>
      <xdr:rowOff>0</xdr:rowOff>
    </xdr:from>
    <xdr:to>
      <xdr:col>27</xdr:col>
      <xdr:colOff>98540</xdr:colOff>
      <xdr:row>30</xdr:row>
      <xdr:rowOff>41411</xdr:rowOff>
    </xdr:to>
    <xdr:sp macro="" textlink="">
      <xdr:nvSpPr>
        <xdr:cNvPr id="2" name="角丸四角形 1"/>
        <xdr:cNvSpPr/>
      </xdr:nvSpPr>
      <xdr:spPr>
        <a:xfrm>
          <a:off x="13316917" y="2036379"/>
          <a:ext cx="504334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r>
            <a:rPr kumimoji="1" lang="en-US" altLang="ja-JP" sz="1600" b="1">
              <a:solidFill>
                <a:srgbClr val="FF0000"/>
              </a:solidFill>
              <a:latin typeface="游ゴシック" panose="020B0400000000000000" pitchFamily="50" charset="-128"/>
              <a:ea typeface="游ゴシック" panose="020B0400000000000000" pitchFamily="50" charset="-128"/>
            </a:rPr>
            <a:t>※</a:t>
          </a:r>
          <a:r>
            <a:rPr kumimoji="1" lang="ja-JP" altLang="en-US" sz="1600" b="1">
              <a:solidFill>
                <a:srgbClr val="FF0000"/>
              </a:solidFill>
              <a:latin typeface="游ゴシック" panose="020B0400000000000000" pitchFamily="50" charset="-128"/>
              <a:ea typeface="游ゴシック" panose="020B0400000000000000" pitchFamily="50" charset="-128"/>
            </a:rPr>
            <a:t>里親世帯は該当しないため対象外</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19</xdr:col>
      <xdr:colOff>267760</xdr:colOff>
      <xdr:row>31</xdr:row>
      <xdr:rowOff>20706</xdr:rowOff>
    </xdr:from>
    <xdr:to>
      <xdr:col>26</xdr:col>
      <xdr:colOff>150204</xdr:colOff>
      <xdr:row>40</xdr:row>
      <xdr:rowOff>162828</xdr:rowOff>
    </xdr:to>
    <xdr:sp macro="" textlink="">
      <xdr:nvSpPr>
        <xdr:cNvPr id="3" name="角丸四角形 2"/>
        <xdr:cNvSpPr/>
      </xdr:nvSpPr>
      <xdr:spPr>
        <a:xfrm>
          <a:off x="13405691" y="7388896"/>
          <a:ext cx="4316496"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63"/>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31" t="s">
        <v>456</v>
      </c>
      <c r="B1" s="231"/>
      <c r="C1" s="231"/>
      <c r="D1" s="231"/>
      <c r="E1" s="231"/>
      <c r="F1" s="231"/>
      <c r="G1" s="231"/>
      <c r="H1" s="231"/>
      <c r="I1" s="231"/>
      <c r="J1" s="231"/>
      <c r="K1" s="20"/>
      <c r="L1" s="20"/>
      <c r="M1" s="20"/>
      <c r="N1" s="20"/>
      <c r="O1" s="20"/>
      <c r="P1" s="20"/>
    </row>
    <row r="2" spans="1:16">
      <c r="A2" s="5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52" t="s">
        <v>19</v>
      </c>
      <c r="B5" s="19" t="s">
        <v>20</v>
      </c>
      <c r="C5" s="19"/>
      <c r="D5" s="19"/>
      <c r="E5" s="19"/>
      <c r="F5" s="19"/>
      <c r="G5" s="19"/>
      <c r="H5" s="19"/>
      <c r="I5" s="19"/>
      <c r="J5" s="19"/>
      <c r="K5" s="19"/>
      <c r="L5" s="20"/>
      <c r="M5" s="20"/>
      <c r="N5" s="20"/>
      <c r="O5" s="20"/>
      <c r="P5" s="20"/>
    </row>
    <row r="6" spans="1:16" ht="15" thickBot="1">
      <c r="A6" s="52"/>
      <c r="B6" s="19"/>
      <c r="C6" s="19"/>
      <c r="D6" s="19"/>
      <c r="E6" s="19"/>
      <c r="F6" s="19"/>
      <c r="G6" s="19"/>
      <c r="H6" s="19"/>
      <c r="I6" s="19"/>
      <c r="J6" s="19"/>
      <c r="K6" s="19"/>
      <c r="L6" s="20"/>
      <c r="M6" s="20"/>
      <c r="N6" s="20"/>
      <c r="O6" s="20"/>
      <c r="P6" s="20"/>
    </row>
    <row r="7" spans="1:16" ht="30" customHeight="1" thickTop="1" thickBot="1">
      <c r="A7" s="52"/>
      <c r="B7" s="19"/>
      <c r="C7" s="18"/>
      <c r="D7" s="19"/>
      <c r="E7" s="19"/>
      <c r="F7" s="19"/>
      <c r="G7" s="19"/>
      <c r="H7" s="19"/>
      <c r="I7" s="19"/>
      <c r="J7" s="19"/>
      <c r="K7" s="19"/>
      <c r="L7" s="20"/>
      <c r="M7" s="20"/>
      <c r="N7" s="20"/>
      <c r="O7" s="20"/>
      <c r="P7" s="20"/>
    </row>
    <row r="8" spans="1:16" ht="15" thickTop="1">
      <c r="A8" s="52"/>
      <c r="B8" s="19"/>
      <c r="C8" s="19"/>
      <c r="D8" s="19"/>
      <c r="E8" s="19"/>
      <c r="F8" s="19"/>
      <c r="G8" s="19"/>
      <c r="H8" s="19"/>
      <c r="I8" s="19"/>
      <c r="J8" s="19"/>
      <c r="K8" s="19"/>
      <c r="L8" s="20"/>
      <c r="M8" s="20"/>
      <c r="N8" s="20"/>
      <c r="O8" s="20"/>
      <c r="P8" s="20"/>
    </row>
    <row r="9" spans="1:16" ht="14.25" customHeight="1">
      <c r="A9" s="52" t="s">
        <v>21</v>
      </c>
      <c r="B9" s="53" t="s">
        <v>463</v>
      </c>
      <c r="C9" s="19"/>
      <c r="D9" s="19"/>
      <c r="E9" s="19"/>
      <c r="F9" s="19"/>
      <c r="G9" s="19"/>
      <c r="H9" s="19"/>
      <c r="I9" s="19"/>
      <c r="J9" s="19"/>
      <c r="K9" s="19"/>
      <c r="L9" s="20"/>
      <c r="M9" s="20"/>
      <c r="N9" s="20"/>
      <c r="O9" s="20"/>
      <c r="P9" s="20"/>
    </row>
    <row r="10" spans="1:16" ht="15" thickBot="1">
      <c r="A10" s="52"/>
      <c r="B10" s="19"/>
      <c r="C10" s="19"/>
      <c r="D10" s="19"/>
      <c r="E10" s="19"/>
      <c r="F10" s="19"/>
      <c r="G10" s="19"/>
      <c r="H10" s="19"/>
      <c r="I10" s="19"/>
      <c r="J10" s="19"/>
      <c r="K10" s="19"/>
      <c r="L10" s="20"/>
      <c r="M10" s="20"/>
      <c r="N10" s="20"/>
      <c r="O10" s="20"/>
      <c r="P10" s="20"/>
    </row>
    <row r="11" spans="1:16" ht="30" customHeight="1" thickTop="1" thickBot="1">
      <c r="A11" s="52"/>
      <c r="B11" s="19"/>
      <c r="C11" s="2" t="s">
        <v>1326</v>
      </c>
      <c r="D11" s="19"/>
      <c r="E11" s="19"/>
      <c r="F11" s="19"/>
      <c r="G11" s="19"/>
      <c r="H11" s="19"/>
      <c r="I11" s="19"/>
      <c r="J11" s="19"/>
      <c r="K11" s="19"/>
      <c r="L11" s="54"/>
      <c r="M11" s="20"/>
      <c r="N11" s="20"/>
      <c r="O11" s="20"/>
      <c r="P11" s="20"/>
    </row>
    <row r="12" spans="1:16" ht="15" thickTop="1">
      <c r="A12" s="52"/>
      <c r="B12" s="19"/>
      <c r="C12" s="19"/>
      <c r="D12" s="19"/>
      <c r="E12" s="19"/>
      <c r="F12" s="19"/>
      <c r="G12" s="19"/>
      <c r="H12" s="19"/>
      <c r="I12" s="19"/>
      <c r="J12" s="19"/>
      <c r="K12" s="19"/>
      <c r="L12" s="54"/>
      <c r="M12" s="20"/>
      <c r="N12" s="20"/>
      <c r="O12" s="20"/>
      <c r="P12" s="20"/>
    </row>
    <row r="13" spans="1:16" ht="36.75" customHeight="1">
      <c r="A13" s="52"/>
      <c r="B13" s="235" t="s">
        <v>1022</v>
      </c>
      <c r="C13" s="235"/>
      <c r="D13" s="235"/>
      <c r="E13" s="235"/>
      <c r="F13" s="235"/>
      <c r="G13" s="235"/>
      <c r="H13" s="235"/>
      <c r="I13" s="235"/>
      <c r="J13" s="235"/>
      <c r="K13" s="235"/>
      <c r="L13" s="235"/>
      <c r="M13" s="235"/>
      <c r="N13" s="235"/>
      <c r="O13" s="235"/>
      <c r="P13" s="235"/>
    </row>
    <row r="14" spans="1:16" ht="36.75" customHeight="1">
      <c r="A14" s="52"/>
      <c r="B14" s="235"/>
      <c r="C14" s="235"/>
      <c r="D14" s="235"/>
      <c r="E14" s="235"/>
      <c r="F14" s="235"/>
      <c r="G14" s="235"/>
      <c r="H14" s="235"/>
      <c r="I14" s="235"/>
      <c r="J14" s="235"/>
      <c r="K14" s="235"/>
      <c r="L14" s="235"/>
      <c r="M14" s="235"/>
      <c r="N14" s="235"/>
      <c r="O14" s="235"/>
      <c r="P14" s="235"/>
    </row>
    <row r="15" spans="1:16" ht="14.25">
      <c r="A15" s="52"/>
      <c r="B15" s="19"/>
      <c r="C15" s="19"/>
      <c r="D15" s="19"/>
      <c r="E15" s="19"/>
      <c r="F15" s="19"/>
      <c r="G15" s="19"/>
      <c r="H15" s="19"/>
      <c r="I15" s="19"/>
      <c r="J15" s="19"/>
      <c r="K15" s="19"/>
      <c r="L15" s="54"/>
      <c r="M15" s="20"/>
      <c r="N15" s="20"/>
      <c r="O15" s="20"/>
      <c r="P15" s="20"/>
    </row>
    <row r="16" spans="1:16" ht="20.25" customHeight="1">
      <c r="A16" s="55" t="s">
        <v>22</v>
      </c>
      <c r="B16" s="56" t="s">
        <v>645</v>
      </c>
      <c r="C16" s="70"/>
      <c r="D16" s="71"/>
      <c r="E16" s="71"/>
      <c r="F16" s="71"/>
      <c r="G16" s="71"/>
      <c r="H16" s="71"/>
      <c r="I16" s="71"/>
      <c r="J16" s="71"/>
      <c r="K16" s="71"/>
      <c r="L16" s="71"/>
      <c r="M16" s="71"/>
      <c r="N16" s="71"/>
      <c r="O16" s="71"/>
      <c r="P16" s="20"/>
    </row>
    <row r="17" spans="1:17" s="44" customFormat="1" ht="70.5" customHeight="1">
      <c r="A17" s="55"/>
      <c r="B17" s="235" t="s">
        <v>1023</v>
      </c>
      <c r="C17" s="235"/>
      <c r="D17" s="235"/>
      <c r="E17" s="235"/>
      <c r="F17" s="235"/>
      <c r="G17" s="235"/>
      <c r="H17" s="235"/>
      <c r="I17" s="235"/>
      <c r="J17" s="235"/>
      <c r="K17" s="235"/>
      <c r="L17" s="235"/>
      <c r="M17" s="235"/>
      <c r="N17" s="235"/>
      <c r="O17" s="235"/>
      <c r="P17" s="235"/>
    </row>
    <row r="18" spans="1:17" s="44" customFormat="1" ht="70.5" customHeight="1">
      <c r="A18" s="55"/>
      <c r="B18" s="236" t="s">
        <v>648</v>
      </c>
      <c r="C18" s="236"/>
      <c r="D18" s="236"/>
      <c r="E18" s="236"/>
      <c r="F18" s="236"/>
      <c r="G18" s="236"/>
      <c r="H18" s="236"/>
      <c r="I18" s="236"/>
      <c r="J18" s="236"/>
      <c r="K18" s="236"/>
      <c r="L18" s="236"/>
      <c r="M18" s="236"/>
      <c r="N18" s="236"/>
      <c r="O18" s="236"/>
      <c r="P18" s="236"/>
    </row>
    <row r="19" spans="1:17" ht="20.25" customHeight="1">
      <c r="A19" s="52"/>
      <c r="B19" s="19"/>
      <c r="C19" s="19"/>
      <c r="D19" s="19"/>
      <c r="E19" s="19"/>
      <c r="F19" s="19"/>
      <c r="G19" s="19"/>
      <c r="H19" s="19"/>
      <c r="I19" s="19"/>
      <c r="J19" s="19"/>
      <c r="K19" s="19"/>
      <c r="L19" s="54"/>
      <c r="M19" s="20"/>
      <c r="N19" s="20"/>
      <c r="O19" s="20"/>
      <c r="P19" s="20"/>
    </row>
    <row r="20" spans="1:17" ht="20.25" customHeight="1">
      <c r="A20" s="52" t="s">
        <v>23</v>
      </c>
      <c r="B20" s="57" t="s">
        <v>464</v>
      </c>
      <c r="C20" s="58"/>
      <c r="D20" s="58"/>
      <c r="E20" s="58"/>
      <c r="F20" s="58"/>
      <c r="G20" s="58"/>
      <c r="H20" s="58"/>
      <c r="I20" s="58"/>
      <c r="J20" s="58"/>
      <c r="K20" s="58"/>
      <c r="L20" s="54"/>
      <c r="M20" s="20"/>
      <c r="N20" s="20"/>
      <c r="O20" s="20"/>
      <c r="P20" s="20"/>
    </row>
    <row r="21" spans="1:17" ht="54" customHeight="1">
      <c r="A21" s="52"/>
      <c r="B21" s="233" t="s">
        <v>646</v>
      </c>
      <c r="C21" s="234"/>
      <c r="D21" s="234"/>
      <c r="E21" s="234"/>
      <c r="F21" s="234"/>
      <c r="G21" s="234"/>
      <c r="H21" s="234"/>
      <c r="I21" s="234"/>
      <c r="J21" s="234"/>
      <c r="K21" s="234"/>
      <c r="L21" s="234"/>
      <c r="M21" s="234"/>
      <c r="N21" s="20"/>
      <c r="O21" s="20"/>
      <c r="P21" s="20"/>
    </row>
    <row r="22" spans="1:17" s="3" customFormat="1" ht="14.25">
      <c r="A22" s="232" t="s">
        <v>24</v>
      </c>
      <c r="B22" s="232"/>
      <c r="C22" s="232"/>
      <c r="D22" s="232"/>
      <c r="E22" s="232"/>
      <c r="F22" s="232"/>
      <c r="G22" s="232"/>
      <c r="H22" s="232"/>
      <c r="I22" s="232"/>
      <c r="J22" s="232"/>
      <c r="K22" s="232"/>
      <c r="L22" s="232"/>
      <c r="M22" s="232"/>
      <c r="N22" s="232"/>
      <c r="O22" s="232"/>
      <c r="P22" s="232"/>
    </row>
    <row r="23" spans="1:17" s="168" customFormat="1" ht="14.25" customHeight="1">
      <c r="A23" s="218" t="s">
        <v>25</v>
      </c>
      <c r="B23" s="219"/>
      <c r="C23" s="219"/>
      <c r="D23" s="219"/>
      <c r="E23" s="219"/>
      <c r="F23" s="219"/>
      <c r="G23" s="219"/>
      <c r="H23" s="219"/>
      <c r="I23" s="219"/>
      <c r="J23" s="219"/>
      <c r="K23" s="219"/>
      <c r="L23" s="219"/>
      <c r="M23" s="219"/>
      <c r="N23" s="219"/>
      <c r="O23" s="219"/>
      <c r="P23" s="219"/>
      <c r="Q23" s="167"/>
    </row>
    <row r="24" spans="1:17" s="168" customFormat="1" ht="14.25" customHeight="1">
      <c r="A24" s="207" t="s">
        <v>26</v>
      </c>
      <c r="B24" s="208"/>
      <c r="C24" s="208"/>
      <c r="D24" s="209"/>
      <c r="E24" s="207" t="s">
        <v>27</v>
      </c>
      <c r="F24" s="208"/>
      <c r="G24" s="208"/>
      <c r="H24" s="209"/>
      <c r="I24" s="237" t="s">
        <v>188</v>
      </c>
      <c r="J24" s="238"/>
      <c r="K24" s="238"/>
      <c r="L24" s="239"/>
      <c r="M24" s="87" t="s">
        <v>74</v>
      </c>
      <c r="N24" s="187" t="s">
        <v>75</v>
      </c>
      <c r="O24" s="188"/>
      <c r="P24" s="189"/>
    </row>
    <row r="25" spans="1:17" s="168" customFormat="1" ht="14.25" customHeight="1">
      <c r="A25" s="142" t="s">
        <v>29</v>
      </c>
      <c r="B25" s="240" t="s">
        <v>30</v>
      </c>
      <c r="C25" s="241"/>
      <c r="D25" s="242"/>
      <c r="E25" s="142" t="s">
        <v>31</v>
      </c>
      <c r="F25" s="240" t="s">
        <v>32</v>
      </c>
      <c r="G25" s="241"/>
      <c r="H25" s="242"/>
      <c r="I25" s="87" t="s">
        <v>193</v>
      </c>
      <c r="J25" s="187" t="s">
        <v>194</v>
      </c>
      <c r="K25" s="188"/>
      <c r="L25" s="189"/>
      <c r="M25" s="87" t="s">
        <v>82</v>
      </c>
      <c r="N25" s="187" t="s">
        <v>83</v>
      </c>
      <c r="O25" s="188"/>
      <c r="P25" s="189"/>
      <c r="Q25" s="167"/>
    </row>
    <row r="26" spans="1:17" s="168" customFormat="1" ht="14.25" customHeight="1">
      <c r="A26" s="143" t="s">
        <v>35</v>
      </c>
      <c r="B26" s="187" t="s">
        <v>36</v>
      </c>
      <c r="C26" s="188"/>
      <c r="D26" s="189"/>
      <c r="E26" s="143" t="s">
        <v>37</v>
      </c>
      <c r="F26" s="187" t="s">
        <v>38</v>
      </c>
      <c r="G26" s="188"/>
      <c r="H26" s="189"/>
      <c r="I26" s="87" t="s">
        <v>199</v>
      </c>
      <c r="J26" s="187" t="s">
        <v>200</v>
      </c>
      <c r="K26" s="188"/>
      <c r="L26" s="189"/>
      <c r="M26" s="88" t="s">
        <v>98</v>
      </c>
      <c r="N26" s="187" t="s">
        <v>99</v>
      </c>
      <c r="O26" s="188"/>
      <c r="P26" s="189"/>
      <c r="Q26" s="167"/>
    </row>
    <row r="27" spans="1:17" s="168" customFormat="1" ht="14.25" customHeight="1">
      <c r="A27" s="143" t="s">
        <v>47</v>
      </c>
      <c r="B27" s="187" t="s">
        <v>48</v>
      </c>
      <c r="C27" s="188"/>
      <c r="D27" s="189"/>
      <c r="E27" s="143" t="s">
        <v>41</v>
      </c>
      <c r="F27" s="187" t="s">
        <v>42</v>
      </c>
      <c r="G27" s="188"/>
      <c r="H27" s="189"/>
      <c r="I27" s="87" t="s">
        <v>203</v>
      </c>
      <c r="J27" s="187" t="s">
        <v>204</v>
      </c>
      <c r="K27" s="188"/>
      <c r="L27" s="189"/>
      <c r="M27" s="88" t="s">
        <v>685</v>
      </c>
      <c r="N27" s="187" t="s">
        <v>1010</v>
      </c>
      <c r="O27" s="188"/>
      <c r="P27" s="189"/>
      <c r="Q27" s="167"/>
    </row>
    <row r="28" spans="1:17" s="168" customFormat="1" ht="14.25" customHeight="1">
      <c r="A28" s="143" t="s">
        <v>51</v>
      </c>
      <c r="B28" s="187" t="s">
        <v>52</v>
      </c>
      <c r="C28" s="188"/>
      <c r="D28" s="189"/>
      <c r="E28" s="143" t="s">
        <v>53</v>
      </c>
      <c r="F28" s="187" t="s">
        <v>54</v>
      </c>
      <c r="G28" s="188"/>
      <c r="H28" s="189"/>
      <c r="I28" s="87" t="s">
        <v>39</v>
      </c>
      <c r="J28" s="187" t="s">
        <v>40</v>
      </c>
      <c r="K28" s="188"/>
      <c r="L28" s="189"/>
      <c r="M28" s="88" t="s">
        <v>1319</v>
      </c>
      <c r="N28" s="187" t="s">
        <v>1320</v>
      </c>
      <c r="O28" s="188"/>
      <c r="P28" s="189"/>
      <c r="Q28" s="167"/>
    </row>
    <row r="29" spans="1:17" s="168" customFormat="1" ht="14.25" customHeight="1">
      <c r="A29" s="143" t="s">
        <v>57</v>
      </c>
      <c r="B29" s="187" t="s">
        <v>58</v>
      </c>
      <c r="C29" s="188"/>
      <c r="D29" s="189"/>
      <c r="E29" s="143" t="s">
        <v>59</v>
      </c>
      <c r="F29" s="187" t="s">
        <v>60</v>
      </c>
      <c r="G29" s="188"/>
      <c r="H29" s="189"/>
      <c r="I29" s="87" t="s">
        <v>43</v>
      </c>
      <c r="J29" s="187" t="s">
        <v>44</v>
      </c>
      <c r="K29" s="188"/>
      <c r="L29" s="189"/>
      <c r="M29" s="427" t="s">
        <v>1805</v>
      </c>
      <c r="N29" s="187" t="s">
        <v>1806</v>
      </c>
      <c r="O29" s="188"/>
      <c r="P29" s="189"/>
      <c r="Q29" s="167"/>
    </row>
    <row r="30" spans="1:17" s="168" customFormat="1" ht="14.25" customHeight="1">
      <c r="A30" s="143" t="s">
        <v>63</v>
      </c>
      <c r="B30" s="187" t="s">
        <v>64</v>
      </c>
      <c r="C30" s="188"/>
      <c r="D30" s="189"/>
      <c r="E30" s="143" t="s">
        <v>72</v>
      </c>
      <c r="F30" s="187" t="s">
        <v>73</v>
      </c>
      <c r="G30" s="188"/>
      <c r="H30" s="189"/>
      <c r="I30" s="87" t="s">
        <v>49</v>
      </c>
      <c r="J30" s="187" t="s">
        <v>50</v>
      </c>
      <c r="K30" s="188"/>
      <c r="L30" s="189"/>
      <c r="M30" s="237" t="s">
        <v>104</v>
      </c>
      <c r="N30" s="238"/>
      <c r="O30" s="238"/>
      <c r="P30" s="239"/>
      <c r="Q30" s="167"/>
    </row>
    <row r="31" spans="1:17" s="168" customFormat="1" ht="14.25" customHeight="1">
      <c r="A31" s="143" t="s">
        <v>70</v>
      </c>
      <c r="B31" s="187" t="s">
        <v>71</v>
      </c>
      <c r="C31" s="188"/>
      <c r="D31" s="189"/>
      <c r="E31" s="143" t="s">
        <v>78</v>
      </c>
      <c r="F31" s="187" t="s">
        <v>79</v>
      </c>
      <c r="G31" s="188"/>
      <c r="H31" s="189"/>
      <c r="I31" s="87" t="s">
        <v>55</v>
      </c>
      <c r="J31" s="187" t="s">
        <v>56</v>
      </c>
      <c r="K31" s="188"/>
      <c r="L31" s="189"/>
      <c r="M31" s="89" t="s">
        <v>107</v>
      </c>
      <c r="N31" s="187" t="s">
        <v>108</v>
      </c>
      <c r="O31" s="188"/>
      <c r="P31" s="189"/>
      <c r="Q31" s="167"/>
    </row>
    <row r="32" spans="1:17" s="168" customFormat="1" ht="14.25" customHeight="1">
      <c r="A32" s="143" t="s">
        <v>76</v>
      </c>
      <c r="B32" s="187" t="s">
        <v>77</v>
      </c>
      <c r="C32" s="188"/>
      <c r="D32" s="189"/>
      <c r="E32" s="143" t="s">
        <v>86</v>
      </c>
      <c r="F32" s="187" t="s">
        <v>87</v>
      </c>
      <c r="G32" s="188"/>
      <c r="H32" s="189"/>
      <c r="I32" s="87" t="s">
        <v>65</v>
      </c>
      <c r="J32" s="187" t="s">
        <v>66</v>
      </c>
      <c r="K32" s="188"/>
      <c r="L32" s="189"/>
      <c r="M32" s="87" t="s">
        <v>115</v>
      </c>
      <c r="N32" s="187" t="s">
        <v>116</v>
      </c>
      <c r="O32" s="188"/>
      <c r="P32" s="189"/>
      <c r="Q32" s="167"/>
    </row>
    <row r="33" spans="1:17" s="168" customFormat="1" ht="14.25" customHeight="1">
      <c r="A33" s="143" t="s">
        <v>84</v>
      </c>
      <c r="B33" s="187" t="s">
        <v>85</v>
      </c>
      <c r="C33" s="188"/>
      <c r="D33" s="189"/>
      <c r="E33" s="143" t="s">
        <v>96</v>
      </c>
      <c r="F33" s="187" t="s">
        <v>97</v>
      </c>
      <c r="G33" s="188"/>
      <c r="H33" s="189"/>
      <c r="I33" s="87" t="s">
        <v>80</v>
      </c>
      <c r="J33" s="187" t="s">
        <v>81</v>
      </c>
      <c r="K33" s="188"/>
      <c r="L33" s="189"/>
      <c r="M33" s="87" t="s">
        <v>132</v>
      </c>
      <c r="N33" s="187" t="s">
        <v>133</v>
      </c>
      <c r="O33" s="188"/>
      <c r="P33" s="189"/>
      <c r="Q33" s="167"/>
    </row>
    <row r="34" spans="1:17" s="168" customFormat="1" ht="14.25" customHeight="1">
      <c r="A34" s="143" t="s">
        <v>90</v>
      </c>
      <c r="B34" s="187" t="s">
        <v>91</v>
      </c>
      <c r="C34" s="188"/>
      <c r="D34" s="189"/>
      <c r="E34" s="143" t="s">
        <v>113</v>
      </c>
      <c r="F34" s="187" t="s">
        <v>114</v>
      </c>
      <c r="G34" s="188"/>
      <c r="H34" s="189"/>
      <c r="I34" s="87" t="s">
        <v>88</v>
      </c>
      <c r="J34" s="187" t="s">
        <v>89</v>
      </c>
      <c r="K34" s="188"/>
      <c r="L34" s="189"/>
      <c r="M34" s="87" t="s">
        <v>141</v>
      </c>
      <c r="N34" s="187" t="s">
        <v>142</v>
      </c>
      <c r="O34" s="188"/>
      <c r="P34" s="189"/>
      <c r="Q34" s="167"/>
    </row>
    <row r="35" spans="1:17" s="168" customFormat="1" ht="14.25" customHeight="1">
      <c r="A35" s="143" t="s">
        <v>94</v>
      </c>
      <c r="B35" s="187" t="s">
        <v>95</v>
      </c>
      <c r="C35" s="188"/>
      <c r="D35" s="189"/>
      <c r="E35" s="143" t="s">
        <v>119</v>
      </c>
      <c r="F35" s="187" t="s">
        <v>120</v>
      </c>
      <c r="G35" s="188"/>
      <c r="H35" s="189"/>
      <c r="I35" s="87" t="s">
        <v>92</v>
      </c>
      <c r="J35" s="187" t="s">
        <v>93</v>
      </c>
      <c r="K35" s="188"/>
      <c r="L35" s="189"/>
      <c r="M35" s="87" t="s">
        <v>155</v>
      </c>
      <c r="N35" s="187" t="s">
        <v>156</v>
      </c>
      <c r="O35" s="188"/>
      <c r="P35" s="189"/>
      <c r="Q35" s="167"/>
    </row>
    <row r="36" spans="1:17" s="168" customFormat="1" ht="14.25" customHeight="1">
      <c r="A36" s="143" t="s">
        <v>100</v>
      </c>
      <c r="B36" s="187" t="s">
        <v>101</v>
      </c>
      <c r="C36" s="188"/>
      <c r="D36" s="189"/>
      <c r="E36" s="143" t="s">
        <v>123</v>
      </c>
      <c r="F36" s="187" t="s">
        <v>124</v>
      </c>
      <c r="G36" s="188"/>
      <c r="H36" s="189"/>
      <c r="I36" s="87" t="s">
        <v>102</v>
      </c>
      <c r="J36" s="187" t="s">
        <v>103</v>
      </c>
      <c r="K36" s="188"/>
      <c r="L36" s="189"/>
      <c r="M36" s="87" t="s">
        <v>166</v>
      </c>
      <c r="N36" s="187" t="s">
        <v>167</v>
      </c>
      <c r="O36" s="188"/>
      <c r="P36" s="189"/>
      <c r="Q36" s="167"/>
    </row>
    <row r="37" spans="1:17" s="168" customFormat="1" ht="14.25" customHeight="1">
      <c r="A37" s="143" t="s">
        <v>105</v>
      </c>
      <c r="B37" s="187" t="s">
        <v>106</v>
      </c>
      <c r="C37" s="188"/>
      <c r="D37" s="189"/>
      <c r="E37" s="143" t="s">
        <v>129</v>
      </c>
      <c r="F37" s="187" t="s">
        <v>130</v>
      </c>
      <c r="G37" s="188"/>
      <c r="H37" s="189"/>
      <c r="I37" s="87" t="s">
        <v>121</v>
      </c>
      <c r="J37" s="187" t="s">
        <v>122</v>
      </c>
      <c r="K37" s="188"/>
      <c r="L37" s="189"/>
      <c r="M37" s="87" t="s">
        <v>170</v>
      </c>
      <c r="N37" s="187" t="s">
        <v>171</v>
      </c>
      <c r="O37" s="188"/>
      <c r="P37" s="189"/>
      <c r="Q37" s="167"/>
    </row>
    <row r="38" spans="1:17" s="168" customFormat="1" ht="14.25" customHeight="1">
      <c r="A38" s="143" t="s">
        <v>109</v>
      </c>
      <c r="B38" s="187" t="s">
        <v>110</v>
      </c>
      <c r="C38" s="188"/>
      <c r="D38" s="189"/>
      <c r="E38" s="143" t="s">
        <v>134</v>
      </c>
      <c r="F38" s="187" t="s">
        <v>135</v>
      </c>
      <c r="G38" s="188"/>
      <c r="H38" s="189"/>
      <c r="I38" s="87" t="s">
        <v>125</v>
      </c>
      <c r="J38" s="187" t="s">
        <v>126</v>
      </c>
      <c r="K38" s="188"/>
      <c r="L38" s="189"/>
      <c r="M38" s="87" t="s">
        <v>178</v>
      </c>
      <c r="N38" s="187" t="s">
        <v>179</v>
      </c>
      <c r="O38" s="188"/>
      <c r="P38" s="189"/>
      <c r="Q38" s="167"/>
    </row>
    <row r="39" spans="1:17" s="168" customFormat="1" ht="14.25" customHeight="1">
      <c r="A39" s="143" t="s">
        <v>111</v>
      </c>
      <c r="B39" s="187" t="s">
        <v>112</v>
      </c>
      <c r="C39" s="188"/>
      <c r="D39" s="189"/>
      <c r="E39" s="143" t="s">
        <v>138</v>
      </c>
      <c r="F39" s="428" t="s">
        <v>1321</v>
      </c>
      <c r="G39" s="429"/>
      <c r="H39" s="430"/>
      <c r="I39" s="87" t="s">
        <v>131</v>
      </c>
      <c r="J39" s="187" t="s">
        <v>512</v>
      </c>
      <c r="K39" s="188"/>
      <c r="L39" s="189"/>
      <c r="M39" s="87" t="s">
        <v>186</v>
      </c>
      <c r="N39" s="187" t="s">
        <v>187</v>
      </c>
      <c r="O39" s="188"/>
      <c r="P39" s="189"/>
      <c r="Q39" s="167"/>
    </row>
    <row r="40" spans="1:17" s="168" customFormat="1" ht="14.25" customHeight="1">
      <c r="A40" s="143" t="s">
        <v>117</v>
      </c>
      <c r="B40" s="187" t="s">
        <v>118</v>
      </c>
      <c r="C40" s="188"/>
      <c r="D40" s="189"/>
      <c r="E40" s="143" t="s">
        <v>145</v>
      </c>
      <c r="F40" s="187" t="s">
        <v>146</v>
      </c>
      <c r="G40" s="188"/>
      <c r="H40" s="189"/>
      <c r="I40" s="87" t="s">
        <v>139</v>
      </c>
      <c r="J40" s="187" t="s">
        <v>140</v>
      </c>
      <c r="K40" s="188"/>
      <c r="L40" s="189"/>
      <c r="M40" s="87" t="s">
        <v>197</v>
      </c>
      <c r="N40" s="187" t="s">
        <v>198</v>
      </c>
      <c r="O40" s="188"/>
      <c r="P40" s="189"/>
      <c r="Q40" s="167"/>
    </row>
    <row r="41" spans="1:17" s="168" customFormat="1" ht="14.25" customHeight="1">
      <c r="A41" s="143" t="s">
        <v>127</v>
      </c>
      <c r="B41" s="187" t="s">
        <v>128</v>
      </c>
      <c r="C41" s="188"/>
      <c r="D41" s="189"/>
      <c r="E41" s="143" t="s">
        <v>148</v>
      </c>
      <c r="F41" s="187" t="s">
        <v>149</v>
      </c>
      <c r="G41" s="188"/>
      <c r="H41" s="189"/>
      <c r="I41" s="90" t="s">
        <v>470</v>
      </c>
      <c r="J41" s="187" t="s">
        <v>682</v>
      </c>
      <c r="K41" s="188"/>
      <c r="L41" s="189"/>
      <c r="M41" s="87" t="s">
        <v>201</v>
      </c>
      <c r="N41" s="187" t="s">
        <v>202</v>
      </c>
      <c r="O41" s="188"/>
      <c r="P41" s="189"/>
      <c r="Q41" s="167"/>
    </row>
    <row r="42" spans="1:17" s="168" customFormat="1" ht="14.25" customHeight="1">
      <c r="A42" s="143" t="s">
        <v>136</v>
      </c>
      <c r="B42" s="187" t="s">
        <v>137</v>
      </c>
      <c r="C42" s="188"/>
      <c r="D42" s="189"/>
      <c r="E42" s="143" t="s">
        <v>153</v>
      </c>
      <c r="F42" s="187" t="s">
        <v>154</v>
      </c>
      <c r="G42" s="188"/>
      <c r="H42" s="189"/>
      <c r="I42" s="87" t="s">
        <v>627</v>
      </c>
      <c r="J42" s="187" t="s">
        <v>513</v>
      </c>
      <c r="K42" s="188"/>
      <c r="L42" s="189"/>
      <c r="M42" s="87" t="s">
        <v>472</v>
      </c>
      <c r="N42" s="187" t="s">
        <v>686</v>
      </c>
      <c r="O42" s="188"/>
      <c r="P42" s="189"/>
      <c r="Q42" s="167"/>
    </row>
    <row r="43" spans="1:17" s="168" customFormat="1" ht="14.25" customHeight="1">
      <c r="A43" s="143" t="s">
        <v>143</v>
      </c>
      <c r="B43" s="187" t="s">
        <v>144</v>
      </c>
      <c r="C43" s="188"/>
      <c r="D43" s="189"/>
      <c r="E43" s="143" t="s">
        <v>157</v>
      </c>
      <c r="F43" s="184" t="s">
        <v>1011</v>
      </c>
      <c r="G43" s="185"/>
      <c r="H43" s="186"/>
      <c r="I43" s="87" t="s">
        <v>1368</v>
      </c>
      <c r="J43" s="187" t="s">
        <v>1807</v>
      </c>
      <c r="K43" s="188"/>
      <c r="L43" s="189"/>
      <c r="M43" s="87" t="s">
        <v>473</v>
      </c>
      <c r="N43" s="187" t="s">
        <v>687</v>
      </c>
      <c r="O43" s="188"/>
      <c r="P43" s="189"/>
      <c r="Q43" s="167"/>
    </row>
    <row r="44" spans="1:17" s="168" customFormat="1" ht="14.25" customHeight="1">
      <c r="A44" s="143" t="s">
        <v>151</v>
      </c>
      <c r="B44" s="187" t="s">
        <v>152</v>
      </c>
      <c r="C44" s="188"/>
      <c r="D44" s="189"/>
      <c r="E44" s="143" t="s">
        <v>159</v>
      </c>
      <c r="F44" s="187" t="s">
        <v>160</v>
      </c>
      <c r="G44" s="188"/>
      <c r="H44" s="189"/>
      <c r="I44" s="237" t="s">
        <v>158</v>
      </c>
      <c r="J44" s="238"/>
      <c r="K44" s="238"/>
      <c r="L44" s="239"/>
      <c r="M44" s="87" t="s">
        <v>688</v>
      </c>
      <c r="N44" s="187" t="s">
        <v>1014</v>
      </c>
      <c r="O44" s="188"/>
      <c r="P44" s="189"/>
      <c r="Q44" s="167"/>
    </row>
    <row r="45" spans="1:17" s="168" customFormat="1" ht="14.25" customHeight="1">
      <c r="A45" s="143" t="s">
        <v>161</v>
      </c>
      <c r="B45" s="187" t="s">
        <v>162</v>
      </c>
      <c r="C45" s="188"/>
      <c r="D45" s="189"/>
      <c r="E45" s="144" t="s">
        <v>1012</v>
      </c>
      <c r="F45" s="187" t="s">
        <v>1013</v>
      </c>
      <c r="G45" s="188"/>
      <c r="H45" s="189"/>
      <c r="I45" s="88" t="s">
        <v>164</v>
      </c>
      <c r="J45" s="187" t="s">
        <v>165</v>
      </c>
      <c r="K45" s="188"/>
      <c r="L45" s="189"/>
      <c r="M45" s="146"/>
      <c r="N45" s="166"/>
      <c r="O45" s="166"/>
      <c r="P45" s="166"/>
      <c r="Q45" s="167"/>
    </row>
    <row r="46" spans="1:17" s="168" customFormat="1" ht="14.25" customHeight="1">
      <c r="A46" s="145" t="s">
        <v>673</v>
      </c>
      <c r="B46" s="187" t="s">
        <v>651</v>
      </c>
      <c r="C46" s="188"/>
      <c r="D46" s="189"/>
      <c r="E46" s="143" t="s">
        <v>173</v>
      </c>
      <c r="F46" s="187" t="s">
        <v>174</v>
      </c>
      <c r="G46" s="188"/>
      <c r="H46" s="189"/>
      <c r="I46" s="88" t="s">
        <v>168</v>
      </c>
      <c r="J46" s="187" t="s">
        <v>169</v>
      </c>
      <c r="K46" s="188"/>
      <c r="L46" s="188"/>
      <c r="M46" s="148"/>
      <c r="N46" s="179"/>
      <c r="O46" s="179"/>
      <c r="P46" s="179"/>
      <c r="Q46" s="167"/>
    </row>
    <row r="47" spans="1:17" s="168" customFormat="1" ht="14.25" customHeight="1">
      <c r="A47" s="237" t="s">
        <v>467</v>
      </c>
      <c r="B47" s="238"/>
      <c r="C47" s="238"/>
      <c r="D47" s="239"/>
      <c r="E47" s="143" t="s">
        <v>176</v>
      </c>
      <c r="F47" s="187" t="s">
        <v>177</v>
      </c>
      <c r="G47" s="188"/>
      <c r="H47" s="189"/>
      <c r="I47" s="88" t="s">
        <v>184</v>
      </c>
      <c r="J47" s="187" t="s">
        <v>514</v>
      </c>
      <c r="K47" s="188"/>
      <c r="L47" s="188"/>
      <c r="M47" s="148"/>
      <c r="N47" s="179"/>
      <c r="O47" s="179"/>
      <c r="P47" s="179"/>
      <c r="Q47" s="167"/>
    </row>
    <row r="48" spans="1:17" s="168" customFormat="1" ht="14.25" customHeight="1">
      <c r="A48" s="142" t="s">
        <v>172</v>
      </c>
      <c r="B48" s="187" t="s">
        <v>1008</v>
      </c>
      <c r="C48" s="188"/>
      <c r="D48" s="189"/>
      <c r="E48" s="145" t="s">
        <v>182</v>
      </c>
      <c r="F48" s="187" t="s">
        <v>183</v>
      </c>
      <c r="G48" s="188"/>
      <c r="H48" s="189"/>
      <c r="I48" s="88" t="s">
        <v>189</v>
      </c>
      <c r="J48" s="187" t="s">
        <v>515</v>
      </c>
      <c r="K48" s="188"/>
      <c r="L48" s="189"/>
      <c r="M48" s="148"/>
      <c r="N48" s="179"/>
      <c r="O48" s="179"/>
      <c r="P48" s="179"/>
      <c r="Q48" s="167"/>
    </row>
    <row r="49" spans="1:17" s="168" customFormat="1" ht="14.25" customHeight="1">
      <c r="A49" s="143" t="s">
        <v>175</v>
      </c>
      <c r="B49" s="187" t="s">
        <v>1009</v>
      </c>
      <c r="C49" s="188"/>
      <c r="D49" s="189"/>
      <c r="E49" s="147" t="s">
        <v>517</v>
      </c>
      <c r="F49" s="187" t="s">
        <v>677</v>
      </c>
      <c r="G49" s="188"/>
      <c r="H49" s="189"/>
      <c r="I49" s="88" t="s">
        <v>195</v>
      </c>
      <c r="J49" s="187" t="s">
        <v>516</v>
      </c>
      <c r="K49" s="188"/>
      <c r="L49" s="189"/>
      <c r="M49" s="148"/>
      <c r="N49" s="179"/>
      <c r="O49" s="179"/>
      <c r="P49" s="179"/>
      <c r="Q49" s="167"/>
    </row>
    <row r="50" spans="1:17" s="168" customFormat="1" ht="14.25" customHeight="1">
      <c r="A50" s="143" t="s">
        <v>180</v>
      </c>
      <c r="B50" s="240" t="s">
        <v>181</v>
      </c>
      <c r="C50" s="241"/>
      <c r="D50" s="242"/>
      <c r="E50" s="147" t="s">
        <v>1015</v>
      </c>
      <c r="F50" s="187" t="s">
        <v>1016</v>
      </c>
      <c r="G50" s="188"/>
      <c r="H50" s="189"/>
      <c r="I50" s="88" t="s">
        <v>205</v>
      </c>
      <c r="J50" s="187" t="s">
        <v>518</v>
      </c>
      <c r="K50" s="188"/>
      <c r="L50" s="189"/>
      <c r="M50" s="148"/>
      <c r="N50" s="180"/>
      <c r="O50" s="180"/>
      <c r="P50" s="180"/>
      <c r="Q50" s="167"/>
    </row>
    <row r="51" spans="1:17" s="168" customFormat="1" ht="14.25" customHeight="1">
      <c r="A51" s="143" t="s">
        <v>191</v>
      </c>
      <c r="B51" s="187" t="s">
        <v>192</v>
      </c>
      <c r="C51" s="188"/>
      <c r="D51" s="189"/>
      <c r="E51" s="147" t="s">
        <v>678</v>
      </c>
      <c r="F51" s="187" t="s">
        <v>1017</v>
      </c>
      <c r="G51" s="188"/>
      <c r="H51" s="189"/>
      <c r="I51" s="88" t="s">
        <v>209</v>
      </c>
      <c r="J51" s="187" t="s">
        <v>519</v>
      </c>
      <c r="K51" s="188"/>
      <c r="L51" s="189"/>
      <c r="M51" s="148"/>
      <c r="N51" s="179"/>
      <c r="O51" s="179"/>
      <c r="P51" s="179"/>
      <c r="Q51" s="167"/>
    </row>
    <row r="52" spans="1:17" s="168" customFormat="1" ht="14.25" customHeight="1">
      <c r="A52" s="143" t="s">
        <v>207</v>
      </c>
      <c r="B52" s="187" t="s">
        <v>208</v>
      </c>
      <c r="C52" s="188"/>
      <c r="D52" s="188"/>
      <c r="E52" s="147" t="s">
        <v>680</v>
      </c>
      <c r="F52" s="187" t="s">
        <v>1018</v>
      </c>
      <c r="G52" s="188"/>
      <c r="H52" s="189"/>
      <c r="I52" s="87" t="s">
        <v>33</v>
      </c>
      <c r="J52" s="187" t="s">
        <v>34</v>
      </c>
      <c r="K52" s="188"/>
      <c r="L52" s="189"/>
      <c r="M52" s="148"/>
      <c r="N52" s="179"/>
      <c r="O52" s="179"/>
      <c r="P52" s="179"/>
      <c r="Q52" s="167"/>
    </row>
    <row r="53" spans="1:17" s="168" customFormat="1" ht="14.25" customHeight="1">
      <c r="A53" s="143" t="s">
        <v>520</v>
      </c>
      <c r="B53" s="187" t="s">
        <v>690</v>
      </c>
      <c r="C53" s="188"/>
      <c r="D53" s="189"/>
      <c r="E53" s="147" t="s">
        <v>681</v>
      </c>
      <c r="F53" s="187" t="s">
        <v>1019</v>
      </c>
      <c r="G53" s="188"/>
      <c r="H53" s="189"/>
      <c r="I53" s="87" t="s">
        <v>45</v>
      </c>
      <c r="J53" s="187" t="s">
        <v>46</v>
      </c>
      <c r="K53" s="188"/>
      <c r="L53" s="189"/>
      <c r="M53" s="148"/>
      <c r="N53" s="180"/>
      <c r="O53" s="180"/>
      <c r="P53" s="180"/>
      <c r="Q53" s="167"/>
    </row>
    <row r="54" spans="1:17" s="168" customFormat="1" ht="14.25" customHeight="1">
      <c r="A54" s="144" t="s">
        <v>1020</v>
      </c>
      <c r="B54" s="187" t="s">
        <v>1021</v>
      </c>
      <c r="C54" s="188"/>
      <c r="D54" s="189"/>
      <c r="E54" s="144" t="s">
        <v>1322</v>
      </c>
      <c r="F54" s="428" t="s">
        <v>1323</v>
      </c>
      <c r="G54" s="429"/>
      <c r="H54" s="430"/>
      <c r="I54" s="87" t="s">
        <v>61</v>
      </c>
      <c r="J54" s="187" t="s">
        <v>62</v>
      </c>
      <c r="K54" s="188"/>
      <c r="L54" s="189"/>
      <c r="M54" s="148"/>
      <c r="N54" s="180"/>
      <c r="O54" s="180"/>
      <c r="P54" s="180"/>
      <c r="Q54" s="167"/>
    </row>
    <row r="55" spans="1:17" s="168" customFormat="1" ht="14.25" customHeight="1">
      <c r="A55" s="146"/>
      <c r="B55" s="166"/>
      <c r="C55" s="166"/>
      <c r="D55" s="166"/>
      <c r="E55" s="147" t="s">
        <v>1808</v>
      </c>
      <c r="F55" s="187" t="s">
        <v>1809</v>
      </c>
      <c r="G55" s="188"/>
      <c r="H55" s="189"/>
      <c r="I55" s="87" t="s">
        <v>67</v>
      </c>
      <c r="J55" s="187" t="s">
        <v>68</v>
      </c>
      <c r="K55" s="188"/>
      <c r="L55" s="189"/>
      <c r="M55" s="149"/>
      <c r="N55" s="180"/>
      <c r="O55" s="180"/>
      <c r="P55" s="180"/>
      <c r="Q55" s="167"/>
    </row>
    <row r="56" spans="1:17" s="168" customFormat="1" ht="14.25" customHeight="1">
      <c r="A56" s="431"/>
      <c r="B56" s="432"/>
      <c r="C56" s="432"/>
      <c r="D56" s="432"/>
      <c r="E56" s="433"/>
      <c r="F56" s="434"/>
      <c r="G56" s="434"/>
      <c r="H56" s="434"/>
      <c r="I56" s="435"/>
      <c r="J56" s="434"/>
      <c r="K56" s="434"/>
      <c r="L56" s="434"/>
      <c r="M56" s="435"/>
      <c r="N56" s="434"/>
      <c r="O56" s="434"/>
      <c r="P56" s="434"/>
      <c r="Q56" s="167"/>
    </row>
    <row r="57" spans="1:17" s="168" customFormat="1" ht="14.25" customHeight="1">
      <c r="A57" s="243" t="s">
        <v>328</v>
      </c>
      <c r="B57" s="244"/>
      <c r="C57" s="244"/>
      <c r="D57" s="244"/>
      <c r="E57" s="244"/>
      <c r="F57" s="244"/>
      <c r="G57" s="244"/>
      <c r="H57" s="244"/>
      <c r="I57" s="244"/>
      <c r="J57" s="245"/>
      <c r="K57" s="93"/>
      <c r="L57" s="93"/>
      <c r="M57" s="93"/>
      <c r="N57" s="93"/>
      <c r="O57" s="93"/>
      <c r="P57" s="93"/>
      <c r="Q57" s="167"/>
    </row>
    <row r="58" spans="1:17" s="168" customFormat="1" ht="14.25" customHeight="1">
      <c r="A58" s="436" t="s">
        <v>521</v>
      </c>
      <c r="B58" s="436"/>
      <c r="C58" s="436"/>
      <c r="D58" s="124">
        <v>71101</v>
      </c>
      <c r="E58" s="44" t="s">
        <v>522</v>
      </c>
      <c r="F58" s="437"/>
      <c r="G58" s="437"/>
      <c r="H58" s="437"/>
      <c r="I58" s="437"/>
      <c r="J58" s="438"/>
      <c r="K58" s="439"/>
      <c r="L58" s="439"/>
      <c r="M58" s="439"/>
      <c r="N58" s="439"/>
      <c r="O58" s="440"/>
      <c r="P58" s="440"/>
      <c r="Q58" s="167"/>
    </row>
    <row r="59" spans="1:17" s="77" customFormat="1">
      <c r="A59" s="436" t="s">
        <v>521</v>
      </c>
      <c r="B59" s="436"/>
      <c r="C59" s="436"/>
      <c r="D59" s="124">
        <v>71102</v>
      </c>
      <c r="E59" s="44" t="s">
        <v>523</v>
      </c>
      <c r="F59" s="437"/>
      <c r="G59" s="437"/>
      <c r="H59" s="437"/>
      <c r="I59" s="437"/>
      <c r="J59" s="438"/>
      <c r="K59" s="439"/>
      <c r="L59" s="439"/>
      <c r="M59" s="439"/>
      <c r="N59" s="439"/>
      <c r="O59" s="440"/>
      <c r="P59" s="440"/>
      <c r="Q59" s="76"/>
    </row>
    <row r="60" spans="1:17" s="95" customFormat="1" ht="14.25" customHeight="1">
      <c r="A60" s="436" t="s">
        <v>521</v>
      </c>
      <c r="B60" s="436"/>
      <c r="C60" s="436"/>
      <c r="D60" s="124">
        <v>71103</v>
      </c>
      <c r="E60" s="44" t="s">
        <v>524</v>
      </c>
      <c r="F60" s="437"/>
      <c r="G60" s="437"/>
      <c r="H60" s="437"/>
      <c r="I60" s="437"/>
      <c r="J60" s="438"/>
      <c r="K60" s="439"/>
      <c r="L60" s="439"/>
      <c r="M60" s="439"/>
      <c r="N60" s="439"/>
      <c r="O60" s="440"/>
      <c r="P60" s="440"/>
      <c r="Q60" s="94"/>
    </row>
    <row r="61" spans="1:17" s="95" customFormat="1" ht="14.25" customHeight="1">
      <c r="A61" s="436" t="s">
        <v>521</v>
      </c>
      <c r="B61" s="436"/>
      <c r="C61" s="436"/>
      <c r="D61" s="124">
        <v>71104</v>
      </c>
      <c r="E61" s="44" t="s">
        <v>1572</v>
      </c>
      <c r="F61" s="437"/>
      <c r="G61" s="437"/>
      <c r="H61" s="437"/>
      <c r="I61" s="437"/>
      <c r="J61" s="438"/>
      <c r="K61" s="439"/>
      <c r="L61" s="439"/>
      <c r="M61" s="439"/>
      <c r="N61" s="439"/>
      <c r="O61" s="440"/>
      <c r="P61" s="440"/>
      <c r="Q61" s="96"/>
    </row>
    <row r="62" spans="1:17" s="95" customFormat="1" ht="14.25" customHeight="1">
      <c r="A62" s="436" t="s">
        <v>521</v>
      </c>
      <c r="B62" s="436"/>
      <c r="C62" s="436"/>
      <c r="D62" s="124">
        <v>71105</v>
      </c>
      <c r="E62" s="44" t="s">
        <v>525</v>
      </c>
      <c r="F62" s="437"/>
      <c r="G62" s="437"/>
      <c r="H62" s="437"/>
      <c r="I62" s="437"/>
      <c r="J62" s="438"/>
      <c r="K62" s="439"/>
      <c r="L62" s="439"/>
      <c r="M62" s="439"/>
      <c r="N62" s="439"/>
      <c r="O62" s="440"/>
      <c r="P62" s="440"/>
      <c r="Q62" s="96"/>
    </row>
    <row r="63" spans="1:17" s="95" customFormat="1" ht="14.25" customHeight="1">
      <c r="A63" s="436" t="s">
        <v>521</v>
      </c>
      <c r="B63" s="436"/>
      <c r="C63" s="436"/>
      <c r="D63" s="124">
        <v>71107</v>
      </c>
      <c r="E63" s="44" t="s">
        <v>526</v>
      </c>
      <c r="F63" s="437"/>
      <c r="G63" s="437"/>
      <c r="H63" s="437"/>
      <c r="I63" s="437"/>
      <c r="J63" s="438"/>
      <c r="K63" s="439"/>
      <c r="L63" s="439"/>
      <c r="M63" s="439"/>
      <c r="N63" s="439"/>
      <c r="O63" s="440"/>
      <c r="P63" s="440"/>
      <c r="Q63" s="96"/>
    </row>
    <row r="64" spans="1:17" s="95" customFormat="1" ht="14.25" customHeight="1">
      <c r="A64" s="436" t="s">
        <v>521</v>
      </c>
      <c r="B64" s="436"/>
      <c r="C64" s="436"/>
      <c r="D64" s="124">
        <v>71108</v>
      </c>
      <c r="E64" s="44" t="s">
        <v>640</v>
      </c>
      <c r="F64" s="437"/>
      <c r="G64" s="437"/>
      <c r="H64" s="437"/>
      <c r="I64" s="437"/>
      <c r="J64" s="438"/>
      <c r="K64" s="439"/>
      <c r="L64" s="439"/>
      <c r="M64" s="439"/>
      <c r="N64" s="439"/>
      <c r="O64" s="440"/>
      <c r="P64" s="440"/>
      <c r="Q64" s="96"/>
    </row>
    <row r="65" spans="1:17" s="95" customFormat="1" ht="14.25" customHeight="1">
      <c r="A65" s="436" t="s">
        <v>521</v>
      </c>
      <c r="B65" s="436"/>
      <c r="C65" s="436"/>
      <c r="D65" s="124" t="s">
        <v>920</v>
      </c>
      <c r="E65" s="44" t="s">
        <v>921</v>
      </c>
      <c r="F65" s="437"/>
      <c r="G65" s="437"/>
      <c r="H65" s="437"/>
      <c r="I65" s="437"/>
      <c r="J65" s="438"/>
      <c r="K65" s="439"/>
      <c r="L65" s="439"/>
      <c r="M65" s="439"/>
      <c r="N65" s="439"/>
      <c r="O65" s="440"/>
      <c r="P65" s="440"/>
      <c r="Q65" s="96"/>
    </row>
    <row r="66" spans="1:17" s="95" customFormat="1" ht="14.25" customHeight="1">
      <c r="A66" s="436" t="s">
        <v>521</v>
      </c>
      <c r="B66" s="436"/>
      <c r="C66" s="436"/>
      <c r="D66" s="124" t="s">
        <v>1295</v>
      </c>
      <c r="E66" s="44" t="s">
        <v>1279</v>
      </c>
      <c r="F66" s="437"/>
      <c r="G66" s="437"/>
      <c r="H66" s="437"/>
      <c r="I66" s="437"/>
      <c r="J66" s="438"/>
      <c r="K66" s="439"/>
      <c r="L66" s="439"/>
      <c r="M66" s="439"/>
      <c r="N66" s="439"/>
      <c r="O66" s="440"/>
      <c r="P66" s="440"/>
      <c r="Q66" s="96"/>
    </row>
    <row r="67" spans="1:17" s="95" customFormat="1" ht="14.25" customHeight="1">
      <c r="A67" s="436" t="s">
        <v>521</v>
      </c>
      <c r="B67" s="436"/>
      <c r="C67" s="436"/>
      <c r="D67" s="124">
        <v>71201</v>
      </c>
      <c r="E67" s="44" t="s">
        <v>527</v>
      </c>
      <c r="F67" s="437"/>
      <c r="G67" s="437"/>
      <c r="H67" s="437"/>
      <c r="I67" s="437"/>
      <c r="J67" s="438"/>
      <c r="K67" s="439"/>
      <c r="L67" s="439"/>
      <c r="M67" s="439"/>
      <c r="N67" s="439"/>
      <c r="O67" s="440"/>
      <c r="P67" s="440"/>
      <c r="Q67" s="96"/>
    </row>
    <row r="68" spans="1:17" s="95" customFormat="1" ht="14.25" customHeight="1">
      <c r="A68" s="436" t="s">
        <v>521</v>
      </c>
      <c r="B68" s="436"/>
      <c r="C68" s="436"/>
      <c r="D68" s="124">
        <v>71202</v>
      </c>
      <c r="E68" s="44" t="s">
        <v>528</v>
      </c>
      <c r="F68" s="437"/>
      <c r="G68" s="437"/>
      <c r="H68" s="437"/>
      <c r="I68" s="437"/>
      <c r="J68" s="438"/>
      <c r="K68" s="439"/>
      <c r="L68" s="439"/>
      <c r="M68" s="439"/>
      <c r="N68" s="439"/>
      <c r="O68" s="440"/>
      <c r="P68" s="440"/>
      <c r="Q68" s="96"/>
    </row>
    <row r="69" spans="1:17" s="95" customFormat="1" ht="14.25" customHeight="1">
      <c r="A69" s="436" t="s">
        <v>521</v>
      </c>
      <c r="B69" s="436"/>
      <c r="C69" s="436"/>
      <c r="D69" s="124">
        <v>71203</v>
      </c>
      <c r="E69" s="44" t="s">
        <v>529</v>
      </c>
      <c r="F69" s="437"/>
      <c r="G69" s="437"/>
      <c r="H69" s="437"/>
      <c r="I69" s="437"/>
      <c r="J69" s="438"/>
      <c r="K69" s="439"/>
      <c r="L69" s="439"/>
      <c r="M69" s="439"/>
      <c r="N69" s="439"/>
      <c r="O69" s="440"/>
      <c r="P69" s="440"/>
      <c r="Q69" s="96"/>
    </row>
    <row r="70" spans="1:17" s="95" customFormat="1" ht="14.25" customHeight="1">
      <c r="A70" s="436" t="s">
        <v>521</v>
      </c>
      <c r="B70" s="436"/>
      <c r="C70" s="436"/>
      <c r="D70" s="124">
        <v>71204</v>
      </c>
      <c r="E70" s="44" t="s">
        <v>530</v>
      </c>
      <c r="F70" s="437"/>
      <c r="G70" s="437"/>
      <c r="H70" s="437"/>
      <c r="I70" s="437"/>
      <c r="J70" s="438"/>
      <c r="K70" s="439"/>
      <c r="L70" s="439"/>
      <c r="M70" s="439"/>
      <c r="N70" s="439"/>
      <c r="O70" s="440"/>
      <c r="P70" s="440"/>
      <c r="Q70" s="96"/>
    </row>
    <row r="71" spans="1:17" s="95" customFormat="1" ht="14.25" customHeight="1">
      <c r="A71" s="436" t="s">
        <v>521</v>
      </c>
      <c r="B71" s="436"/>
      <c r="C71" s="436"/>
      <c r="D71" s="124">
        <v>71205</v>
      </c>
      <c r="E71" s="44" t="s">
        <v>1586</v>
      </c>
      <c r="F71" s="437"/>
      <c r="G71" s="437"/>
      <c r="H71" s="437"/>
      <c r="I71" s="437"/>
      <c r="J71" s="438"/>
      <c r="K71" s="439"/>
      <c r="L71" s="439"/>
      <c r="M71" s="439"/>
      <c r="N71" s="439"/>
      <c r="O71" s="440"/>
      <c r="P71" s="440"/>
      <c r="Q71" s="96"/>
    </row>
    <row r="72" spans="1:17" s="95" customFormat="1" ht="14.25" customHeight="1">
      <c r="A72" s="436" t="s">
        <v>521</v>
      </c>
      <c r="B72" s="436"/>
      <c r="C72" s="436"/>
      <c r="D72" s="124">
        <v>71206</v>
      </c>
      <c r="E72" s="44" t="s">
        <v>1589</v>
      </c>
      <c r="F72" s="437"/>
      <c r="G72" s="437"/>
      <c r="H72" s="437"/>
      <c r="I72" s="437"/>
      <c r="J72" s="438"/>
      <c r="K72" s="439"/>
      <c r="L72" s="439"/>
      <c r="M72" s="439"/>
      <c r="N72" s="439"/>
      <c r="O72" s="440"/>
      <c r="P72" s="440"/>
      <c r="Q72" s="96"/>
    </row>
    <row r="73" spans="1:17" s="95" customFormat="1" ht="14.25" customHeight="1">
      <c r="A73" s="436" t="s">
        <v>521</v>
      </c>
      <c r="B73" s="436"/>
      <c r="C73" s="436"/>
      <c r="D73" s="124">
        <v>71207</v>
      </c>
      <c r="E73" s="44" t="s">
        <v>1592</v>
      </c>
      <c r="F73" s="437"/>
      <c r="G73" s="437"/>
      <c r="H73" s="437"/>
      <c r="I73" s="437"/>
      <c r="J73" s="438"/>
      <c r="K73" s="439"/>
      <c r="L73" s="439"/>
      <c r="M73" s="439"/>
      <c r="N73" s="439"/>
      <c r="O73" s="440"/>
      <c r="P73" s="440"/>
      <c r="Q73" s="96"/>
    </row>
    <row r="74" spans="1:17" s="95" customFormat="1" ht="14.25" customHeight="1">
      <c r="A74" s="436" t="s">
        <v>521</v>
      </c>
      <c r="B74" s="436"/>
      <c r="C74" s="436"/>
      <c r="D74" s="124">
        <v>71208</v>
      </c>
      <c r="E74" s="44" t="s">
        <v>1595</v>
      </c>
      <c r="F74" s="437"/>
      <c r="G74" s="437"/>
      <c r="H74" s="437"/>
      <c r="I74" s="437"/>
      <c r="J74" s="438"/>
      <c r="K74" s="439"/>
      <c r="L74" s="439"/>
      <c r="M74" s="439"/>
      <c r="N74" s="439"/>
      <c r="O74" s="440"/>
      <c r="P74" s="440"/>
      <c r="Q74" s="96"/>
    </row>
    <row r="75" spans="1:17" s="95" customFormat="1" ht="14.25" customHeight="1">
      <c r="A75" s="436" t="s">
        <v>521</v>
      </c>
      <c r="B75" s="436"/>
      <c r="C75" s="436"/>
      <c r="D75" s="124" t="s">
        <v>931</v>
      </c>
      <c r="E75" s="44" t="s">
        <v>932</v>
      </c>
      <c r="F75" s="437"/>
      <c r="G75" s="437"/>
      <c r="H75" s="437"/>
      <c r="I75" s="437"/>
      <c r="J75" s="438"/>
      <c r="K75" s="439"/>
      <c r="L75" s="439"/>
      <c r="M75" s="439"/>
      <c r="N75" s="439"/>
      <c r="O75" s="440"/>
      <c r="P75" s="440"/>
      <c r="Q75" s="96"/>
    </row>
    <row r="76" spans="1:17" s="95" customFormat="1" ht="14.25" customHeight="1">
      <c r="A76" s="436" t="s">
        <v>521</v>
      </c>
      <c r="B76" s="436"/>
      <c r="C76" s="436"/>
      <c r="D76" s="124" t="s">
        <v>933</v>
      </c>
      <c r="E76" s="44" t="s">
        <v>1599</v>
      </c>
      <c r="F76" s="437"/>
      <c r="G76" s="437"/>
      <c r="H76" s="437"/>
      <c r="I76" s="437"/>
      <c r="J76" s="438"/>
      <c r="K76" s="439"/>
      <c r="L76" s="439"/>
      <c r="M76" s="439"/>
      <c r="N76" s="439"/>
      <c r="O76" s="440"/>
      <c r="P76" s="440"/>
      <c r="Q76" s="96"/>
    </row>
    <row r="77" spans="1:17" s="95" customFormat="1" ht="14.25" customHeight="1">
      <c r="A77" s="436" t="s">
        <v>521</v>
      </c>
      <c r="B77" s="436"/>
      <c r="C77" s="436"/>
      <c r="D77" s="124">
        <v>71301</v>
      </c>
      <c r="E77" s="44" t="s">
        <v>1602</v>
      </c>
      <c r="F77" s="437"/>
      <c r="G77" s="437"/>
      <c r="H77" s="437"/>
      <c r="I77" s="437"/>
      <c r="J77" s="438"/>
      <c r="K77" s="439"/>
      <c r="L77" s="439"/>
      <c r="M77" s="439"/>
      <c r="N77" s="439"/>
      <c r="O77" s="440"/>
      <c r="P77" s="440"/>
      <c r="Q77" s="96"/>
    </row>
    <row r="78" spans="1:17" s="95" customFormat="1" ht="14.25" customHeight="1">
      <c r="A78" s="436" t="s">
        <v>521</v>
      </c>
      <c r="B78" s="436"/>
      <c r="C78" s="436"/>
      <c r="D78" s="124">
        <v>71302</v>
      </c>
      <c r="E78" s="44" t="s">
        <v>532</v>
      </c>
      <c r="F78" s="437"/>
      <c r="G78" s="437"/>
      <c r="H78" s="437"/>
      <c r="I78" s="437"/>
      <c r="J78" s="438"/>
      <c r="K78" s="439"/>
      <c r="L78" s="439"/>
      <c r="M78" s="439"/>
      <c r="N78" s="439"/>
      <c r="O78" s="440"/>
      <c r="P78" s="440"/>
      <c r="Q78" s="96"/>
    </row>
    <row r="79" spans="1:17" s="95" customFormat="1" ht="14.25" customHeight="1">
      <c r="A79" s="436" t="s">
        <v>521</v>
      </c>
      <c r="B79" s="436"/>
      <c r="C79" s="436"/>
      <c r="D79" s="124">
        <v>71303</v>
      </c>
      <c r="E79" s="44" t="s">
        <v>1605</v>
      </c>
      <c r="F79" s="437"/>
      <c r="G79" s="437"/>
      <c r="H79" s="437"/>
      <c r="I79" s="437"/>
      <c r="J79" s="438"/>
      <c r="K79" s="439"/>
      <c r="L79" s="439"/>
      <c r="M79" s="439"/>
      <c r="N79" s="439"/>
      <c r="O79" s="440"/>
      <c r="P79" s="440"/>
      <c r="Q79" s="96"/>
    </row>
    <row r="80" spans="1:17" s="95" customFormat="1" ht="14.25" customHeight="1">
      <c r="A80" s="436" t="s">
        <v>521</v>
      </c>
      <c r="B80" s="436"/>
      <c r="C80" s="436"/>
      <c r="D80" s="124">
        <v>71304</v>
      </c>
      <c r="E80" s="44" t="s">
        <v>533</v>
      </c>
      <c r="F80" s="437"/>
      <c r="G80" s="437"/>
      <c r="H80" s="437"/>
      <c r="I80" s="437"/>
      <c r="J80" s="438"/>
      <c r="K80" s="439"/>
      <c r="L80" s="439"/>
      <c r="M80" s="439"/>
      <c r="N80" s="439"/>
      <c r="O80" s="440"/>
      <c r="P80" s="440"/>
      <c r="Q80" s="96"/>
    </row>
    <row r="81" spans="1:17" s="95" customFormat="1" ht="14.25" customHeight="1">
      <c r="A81" s="436" t="s">
        <v>521</v>
      </c>
      <c r="B81" s="436"/>
      <c r="C81" s="436"/>
      <c r="D81" s="124">
        <v>71305</v>
      </c>
      <c r="E81" s="44" t="s">
        <v>1609</v>
      </c>
      <c r="F81" s="437"/>
      <c r="G81" s="437"/>
      <c r="H81" s="437"/>
      <c r="I81" s="437"/>
      <c r="J81" s="438"/>
      <c r="K81" s="439"/>
      <c r="L81" s="439"/>
      <c r="M81" s="439"/>
      <c r="N81" s="439"/>
      <c r="O81" s="440"/>
      <c r="P81" s="440"/>
      <c r="Q81" s="96"/>
    </row>
    <row r="82" spans="1:17" s="95" customFormat="1" ht="14.25" customHeight="1">
      <c r="A82" s="436" t="s">
        <v>521</v>
      </c>
      <c r="B82" s="436"/>
      <c r="C82" s="436"/>
      <c r="D82" s="124" t="s">
        <v>939</v>
      </c>
      <c r="E82" s="44" t="s">
        <v>1610</v>
      </c>
      <c r="F82" s="437"/>
      <c r="G82" s="437"/>
      <c r="H82" s="437"/>
      <c r="I82" s="437"/>
      <c r="J82" s="438"/>
      <c r="K82" s="439"/>
      <c r="L82" s="439"/>
      <c r="M82" s="439"/>
      <c r="N82" s="439"/>
      <c r="O82" s="440"/>
      <c r="P82" s="440"/>
      <c r="Q82" s="96"/>
    </row>
    <row r="83" spans="1:17" s="95" customFormat="1" ht="14.25" customHeight="1">
      <c r="A83" s="436" t="s">
        <v>521</v>
      </c>
      <c r="B83" s="436"/>
      <c r="C83" s="436"/>
      <c r="D83" s="124" t="s">
        <v>1296</v>
      </c>
      <c r="E83" s="44" t="s">
        <v>1280</v>
      </c>
      <c r="F83" s="437"/>
      <c r="G83" s="437"/>
      <c r="H83" s="437"/>
      <c r="I83" s="437"/>
      <c r="J83" s="438"/>
      <c r="K83" s="439"/>
      <c r="L83" s="439"/>
      <c r="M83" s="439"/>
      <c r="N83" s="439"/>
      <c r="O83" s="440"/>
      <c r="P83" s="440"/>
      <c r="Q83" s="96"/>
    </row>
    <row r="84" spans="1:17" s="95" customFormat="1" ht="14.25" customHeight="1">
      <c r="A84" s="436" t="s">
        <v>521</v>
      </c>
      <c r="B84" s="436"/>
      <c r="C84" s="436"/>
      <c r="D84" s="124" t="s">
        <v>1297</v>
      </c>
      <c r="E84" s="44" t="s">
        <v>1281</v>
      </c>
      <c r="F84" s="437"/>
      <c r="G84" s="437"/>
      <c r="H84" s="437"/>
      <c r="I84" s="437"/>
      <c r="J84" s="438"/>
      <c r="K84" s="439"/>
      <c r="L84" s="439"/>
      <c r="M84" s="439"/>
      <c r="N84" s="439"/>
      <c r="O84" s="440"/>
      <c r="P84" s="440"/>
      <c r="Q84" s="96"/>
    </row>
    <row r="85" spans="1:17" s="95" customFormat="1" ht="14.25" customHeight="1">
      <c r="A85" s="436" t="s">
        <v>521</v>
      </c>
      <c r="B85" s="436"/>
      <c r="C85" s="436"/>
      <c r="D85" s="124">
        <v>71401</v>
      </c>
      <c r="E85" s="44" t="s">
        <v>1614</v>
      </c>
      <c r="F85" s="437"/>
      <c r="G85" s="437"/>
      <c r="H85" s="437"/>
      <c r="I85" s="437"/>
      <c r="J85" s="438"/>
      <c r="K85" s="439"/>
      <c r="L85" s="439"/>
      <c r="M85" s="439"/>
      <c r="N85" s="439"/>
      <c r="O85" s="440"/>
      <c r="P85" s="440"/>
      <c r="Q85" s="96"/>
    </row>
    <row r="86" spans="1:17" s="95" customFormat="1" ht="14.25" customHeight="1">
      <c r="A86" s="436" t="s">
        <v>521</v>
      </c>
      <c r="B86" s="436"/>
      <c r="C86" s="436"/>
      <c r="D86" s="124">
        <v>71402</v>
      </c>
      <c r="E86" s="44" t="s">
        <v>534</v>
      </c>
      <c r="F86" s="437"/>
      <c r="G86" s="437"/>
      <c r="H86" s="437"/>
      <c r="I86" s="437"/>
      <c r="J86" s="438"/>
      <c r="K86" s="439"/>
      <c r="L86" s="439"/>
      <c r="M86" s="439"/>
      <c r="N86" s="439"/>
      <c r="O86" s="440"/>
      <c r="P86" s="440"/>
      <c r="Q86" s="96"/>
    </row>
    <row r="87" spans="1:17" s="95" customFormat="1" ht="14.25" customHeight="1">
      <c r="A87" s="436" t="s">
        <v>521</v>
      </c>
      <c r="B87" s="436"/>
      <c r="C87" s="436"/>
      <c r="D87" s="124">
        <v>71403</v>
      </c>
      <c r="E87" s="44" t="s">
        <v>535</v>
      </c>
      <c r="F87" s="437"/>
      <c r="G87" s="437"/>
      <c r="H87" s="437"/>
      <c r="I87" s="437"/>
      <c r="J87" s="438"/>
      <c r="K87" s="439"/>
      <c r="L87" s="439"/>
      <c r="M87" s="439"/>
      <c r="N87" s="439"/>
      <c r="O87" s="440"/>
      <c r="P87" s="440"/>
      <c r="Q87" s="96"/>
    </row>
    <row r="88" spans="1:17" s="95" customFormat="1" ht="14.25" customHeight="1">
      <c r="A88" s="436" t="s">
        <v>521</v>
      </c>
      <c r="B88" s="436"/>
      <c r="C88" s="436"/>
      <c r="D88" s="124">
        <v>71404</v>
      </c>
      <c r="E88" s="44" t="s">
        <v>536</v>
      </c>
      <c r="F88" s="437"/>
      <c r="G88" s="437"/>
      <c r="H88" s="437"/>
      <c r="I88" s="437"/>
      <c r="J88" s="438"/>
      <c r="K88" s="439"/>
      <c r="L88" s="439"/>
      <c r="M88" s="439"/>
      <c r="N88" s="439"/>
      <c r="O88" s="440"/>
      <c r="P88" s="440"/>
      <c r="Q88" s="96"/>
    </row>
    <row r="89" spans="1:17" s="95" customFormat="1" ht="14.25" customHeight="1">
      <c r="A89" s="436" t="s">
        <v>521</v>
      </c>
      <c r="B89" s="436"/>
      <c r="C89" s="436"/>
      <c r="D89" s="124">
        <v>71405</v>
      </c>
      <c r="E89" s="44" t="s">
        <v>537</v>
      </c>
      <c r="F89" s="437"/>
      <c r="G89" s="437"/>
      <c r="H89" s="437"/>
      <c r="I89" s="437"/>
      <c r="J89" s="438"/>
      <c r="K89" s="439"/>
      <c r="L89" s="439"/>
      <c r="M89" s="439"/>
      <c r="N89" s="439"/>
      <c r="O89" s="440"/>
      <c r="P89" s="440"/>
      <c r="Q89" s="96"/>
    </row>
    <row r="90" spans="1:17" s="95" customFormat="1" ht="14.25" customHeight="1">
      <c r="A90" s="436" t="s">
        <v>521</v>
      </c>
      <c r="B90" s="436"/>
      <c r="C90" s="436"/>
      <c r="D90" s="124">
        <v>71406</v>
      </c>
      <c r="E90" s="44" t="s">
        <v>1622</v>
      </c>
      <c r="F90" s="437"/>
      <c r="G90" s="437"/>
      <c r="H90" s="437"/>
      <c r="I90" s="437"/>
      <c r="J90" s="438"/>
      <c r="K90" s="439"/>
      <c r="L90" s="439"/>
      <c r="M90" s="439"/>
      <c r="N90" s="439"/>
      <c r="O90" s="440"/>
      <c r="P90" s="440"/>
      <c r="Q90" s="96"/>
    </row>
    <row r="91" spans="1:17" s="95" customFormat="1" ht="14.25" customHeight="1">
      <c r="A91" s="436" t="s">
        <v>521</v>
      </c>
      <c r="B91" s="436"/>
      <c r="C91" s="436"/>
      <c r="D91" s="124">
        <v>71407</v>
      </c>
      <c r="E91" s="44" t="s">
        <v>1624</v>
      </c>
      <c r="F91" s="437"/>
      <c r="G91" s="437"/>
      <c r="H91" s="437"/>
      <c r="I91" s="437"/>
      <c r="J91" s="438"/>
      <c r="K91" s="439"/>
      <c r="L91" s="439"/>
      <c r="M91" s="439"/>
      <c r="N91" s="439"/>
      <c r="O91" s="440"/>
      <c r="P91" s="440"/>
      <c r="Q91" s="96"/>
    </row>
    <row r="92" spans="1:17" s="95" customFormat="1" ht="14.25" customHeight="1">
      <c r="A92" s="436" t="s">
        <v>521</v>
      </c>
      <c r="B92" s="436"/>
      <c r="C92" s="436"/>
      <c r="D92" s="124">
        <v>71408</v>
      </c>
      <c r="E92" s="44" t="s">
        <v>538</v>
      </c>
      <c r="F92" s="437"/>
      <c r="G92" s="437"/>
      <c r="H92" s="437"/>
      <c r="I92" s="437"/>
      <c r="J92" s="438"/>
      <c r="K92" s="439"/>
      <c r="L92" s="439"/>
      <c r="M92" s="439"/>
      <c r="N92" s="439"/>
      <c r="O92" s="440"/>
      <c r="P92" s="440"/>
      <c r="Q92" s="96"/>
    </row>
    <row r="93" spans="1:17" s="95" customFormat="1" ht="14.25" customHeight="1">
      <c r="A93" s="436" t="s">
        <v>521</v>
      </c>
      <c r="B93" s="436"/>
      <c r="C93" s="436"/>
      <c r="D93" s="124" t="s">
        <v>1298</v>
      </c>
      <c r="E93" s="44" t="s">
        <v>1282</v>
      </c>
      <c r="F93" s="437"/>
      <c r="G93" s="437"/>
      <c r="H93" s="437"/>
      <c r="I93" s="437"/>
      <c r="J93" s="438"/>
      <c r="K93" s="439"/>
      <c r="L93" s="439"/>
      <c r="M93" s="439"/>
      <c r="N93" s="439"/>
      <c r="O93" s="440"/>
      <c r="P93" s="440"/>
      <c r="Q93" s="96"/>
    </row>
    <row r="94" spans="1:17" s="95" customFormat="1" ht="14.25" customHeight="1">
      <c r="A94" s="436" t="s">
        <v>521</v>
      </c>
      <c r="B94" s="436"/>
      <c r="C94" s="436"/>
      <c r="D94" s="124" t="s">
        <v>1299</v>
      </c>
      <c r="E94" s="44" t="s">
        <v>1283</v>
      </c>
      <c r="F94" s="437"/>
      <c r="G94" s="437"/>
      <c r="H94" s="437"/>
      <c r="I94" s="437"/>
      <c r="J94" s="438"/>
      <c r="K94" s="439"/>
      <c r="L94" s="439"/>
      <c r="M94" s="439"/>
      <c r="N94" s="439"/>
      <c r="O94" s="440"/>
      <c r="P94" s="440"/>
      <c r="Q94" s="96"/>
    </row>
    <row r="95" spans="1:17" s="95" customFormat="1" ht="14.25" customHeight="1">
      <c r="A95" s="436" t="s">
        <v>521</v>
      </c>
      <c r="B95" s="436"/>
      <c r="C95" s="436"/>
      <c r="D95" s="124">
        <v>71501</v>
      </c>
      <c r="E95" s="44" t="s">
        <v>539</v>
      </c>
      <c r="F95" s="437"/>
      <c r="G95" s="437"/>
      <c r="H95" s="437"/>
      <c r="I95" s="437"/>
      <c r="J95" s="438"/>
      <c r="K95" s="439"/>
      <c r="L95" s="439"/>
      <c r="M95" s="439"/>
      <c r="N95" s="439"/>
      <c r="O95" s="440"/>
      <c r="P95" s="440"/>
      <c r="Q95" s="96"/>
    </row>
    <row r="96" spans="1:17" s="95" customFormat="1" ht="14.25" customHeight="1">
      <c r="A96" s="436" t="s">
        <v>521</v>
      </c>
      <c r="B96" s="436"/>
      <c r="C96" s="436"/>
      <c r="D96" s="124">
        <v>71502</v>
      </c>
      <c r="E96" s="44" t="s">
        <v>1629</v>
      </c>
      <c r="F96" s="437"/>
      <c r="G96" s="437"/>
      <c r="H96" s="437"/>
      <c r="I96" s="437"/>
      <c r="J96" s="438"/>
      <c r="K96" s="439"/>
      <c r="L96" s="439"/>
      <c r="M96" s="439"/>
      <c r="N96" s="439"/>
      <c r="O96" s="440"/>
      <c r="P96" s="440"/>
      <c r="Q96" s="96"/>
    </row>
    <row r="97" spans="1:17" s="95" customFormat="1" ht="14.25" customHeight="1">
      <c r="A97" s="436" t="s">
        <v>521</v>
      </c>
      <c r="B97" s="436"/>
      <c r="C97" s="436"/>
      <c r="D97" s="124">
        <v>71503</v>
      </c>
      <c r="E97" s="44" t="s">
        <v>540</v>
      </c>
      <c r="F97" s="437"/>
      <c r="G97" s="437"/>
      <c r="H97" s="437"/>
      <c r="I97" s="437"/>
      <c r="J97" s="438"/>
      <c r="K97" s="439"/>
      <c r="L97" s="439"/>
      <c r="M97" s="439"/>
      <c r="N97" s="439"/>
      <c r="O97" s="440"/>
      <c r="P97" s="440"/>
      <c r="Q97" s="96"/>
    </row>
    <row r="98" spans="1:17" s="95" customFormat="1" ht="14.25" customHeight="1">
      <c r="A98" s="436" t="s">
        <v>521</v>
      </c>
      <c r="B98" s="436"/>
      <c r="C98" s="436"/>
      <c r="D98" s="124">
        <v>71504</v>
      </c>
      <c r="E98" s="44" t="s">
        <v>541</v>
      </c>
      <c r="F98" s="437"/>
      <c r="G98" s="437"/>
      <c r="H98" s="437"/>
      <c r="I98" s="437"/>
      <c r="J98" s="438"/>
      <c r="K98" s="439"/>
      <c r="L98" s="439"/>
      <c r="M98" s="439"/>
      <c r="N98" s="439"/>
      <c r="O98" s="440"/>
      <c r="P98" s="440"/>
      <c r="Q98" s="96"/>
    </row>
    <row r="99" spans="1:17" s="95" customFormat="1" ht="14.25" customHeight="1">
      <c r="A99" s="436" t="s">
        <v>521</v>
      </c>
      <c r="B99" s="436"/>
      <c r="C99" s="436"/>
      <c r="D99" s="124">
        <v>71505</v>
      </c>
      <c r="E99" s="44" t="s">
        <v>1631</v>
      </c>
      <c r="F99" s="437"/>
      <c r="G99" s="437"/>
      <c r="H99" s="437"/>
      <c r="I99" s="437"/>
      <c r="J99" s="438"/>
      <c r="K99" s="439"/>
      <c r="L99" s="439"/>
      <c r="M99" s="439"/>
      <c r="N99" s="439"/>
      <c r="O99" s="440"/>
      <c r="P99" s="440"/>
      <c r="Q99" s="96"/>
    </row>
    <row r="100" spans="1:17" s="95" customFormat="1" ht="14.25" customHeight="1">
      <c r="A100" s="436" t="s">
        <v>521</v>
      </c>
      <c r="B100" s="436"/>
      <c r="C100" s="436"/>
      <c r="D100" s="124">
        <v>71506</v>
      </c>
      <c r="E100" s="44" t="s">
        <v>1634</v>
      </c>
      <c r="F100" s="437"/>
      <c r="G100" s="437"/>
      <c r="H100" s="437"/>
      <c r="I100" s="437"/>
      <c r="J100" s="438"/>
      <c r="K100" s="439"/>
      <c r="L100" s="439"/>
      <c r="M100" s="439"/>
      <c r="N100" s="439"/>
      <c r="O100" s="440"/>
      <c r="P100" s="440"/>
      <c r="Q100" s="96"/>
    </row>
    <row r="101" spans="1:17" s="95" customFormat="1" ht="14.25" customHeight="1">
      <c r="A101" s="436" t="s">
        <v>521</v>
      </c>
      <c r="B101" s="436"/>
      <c r="C101" s="436"/>
      <c r="D101" s="124">
        <v>71507</v>
      </c>
      <c r="E101" s="44" t="s">
        <v>641</v>
      </c>
      <c r="F101" s="437"/>
      <c r="G101" s="437"/>
      <c r="H101" s="437"/>
      <c r="I101" s="437"/>
      <c r="J101" s="438"/>
      <c r="K101" s="439"/>
      <c r="L101" s="439"/>
      <c r="M101" s="439"/>
      <c r="N101" s="439"/>
      <c r="O101" s="440"/>
      <c r="P101" s="440"/>
      <c r="Q101" s="96"/>
    </row>
    <row r="102" spans="1:17" s="95" customFormat="1" ht="14.25" customHeight="1">
      <c r="A102" s="436" t="s">
        <v>521</v>
      </c>
      <c r="B102" s="436"/>
      <c r="C102" s="436"/>
      <c r="D102" s="124">
        <v>71508</v>
      </c>
      <c r="E102" s="44" t="s">
        <v>642</v>
      </c>
      <c r="F102" s="437"/>
      <c r="G102" s="437"/>
      <c r="H102" s="437"/>
      <c r="I102" s="437"/>
      <c r="J102" s="438"/>
      <c r="K102" s="439"/>
      <c r="L102" s="439"/>
      <c r="M102" s="439"/>
      <c r="N102" s="439"/>
      <c r="O102" s="440"/>
      <c r="P102" s="440"/>
      <c r="Q102" s="96"/>
    </row>
    <row r="103" spans="1:17" s="95" customFormat="1" ht="14.25" customHeight="1">
      <c r="A103" s="436" t="s">
        <v>521</v>
      </c>
      <c r="B103" s="436"/>
      <c r="C103" s="436"/>
      <c r="D103" s="124" t="s">
        <v>956</v>
      </c>
      <c r="E103" s="44" t="s">
        <v>957</v>
      </c>
      <c r="F103" s="437"/>
      <c r="G103" s="437"/>
      <c r="H103" s="437"/>
      <c r="I103" s="437"/>
      <c r="J103" s="438"/>
      <c r="K103" s="439"/>
      <c r="L103" s="439"/>
      <c r="M103" s="439"/>
      <c r="N103" s="439"/>
      <c r="O103" s="440"/>
      <c r="P103" s="440"/>
      <c r="Q103" s="96"/>
    </row>
    <row r="104" spans="1:17" s="95" customFormat="1" ht="14.25" customHeight="1">
      <c r="A104" s="436" t="s">
        <v>521</v>
      </c>
      <c r="B104" s="436"/>
      <c r="C104" s="436"/>
      <c r="D104" s="124" t="s">
        <v>958</v>
      </c>
      <c r="E104" s="44" t="s">
        <v>959</v>
      </c>
      <c r="F104" s="437"/>
      <c r="G104" s="437"/>
      <c r="H104" s="437"/>
      <c r="I104" s="437"/>
      <c r="J104" s="438"/>
      <c r="K104" s="439"/>
      <c r="L104" s="439"/>
      <c r="M104" s="439"/>
      <c r="N104" s="439"/>
      <c r="O104" s="440"/>
      <c r="P104" s="440"/>
      <c r="Q104" s="96"/>
    </row>
    <row r="105" spans="1:17" s="95" customFormat="1" ht="14.25" customHeight="1">
      <c r="A105" s="436" t="s">
        <v>521</v>
      </c>
      <c r="B105" s="436"/>
      <c r="C105" s="436"/>
      <c r="D105" s="124" t="s">
        <v>961</v>
      </c>
      <c r="E105" s="44" t="s">
        <v>1639</v>
      </c>
      <c r="F105" s="437"/>
      <c r="G105" s="437"/>
      <c r="H105" s="437"/>
      <c r="I105" s="437"/>
      <c r="J105" s="438"/>
      <c r="K105" s="439"/>
      <c r="L105" s="439"/>
      <c r="M105" s="439"/>
      <c r="N105" s="439"/>
      <c r="O105" s="440"/>
      <c r="P105" s="440"/>
      <c r="Q105" s="96"/>
    </row>
    <row r="106" spans="1:17" s="95" customFormat="1" ht="14.25" customHeight="1">
      <c r="A106" s="436" t="s">
        <v>521</v>
      </c>
      <c r="B106" s="436"/>
      <c r="C106" s="436"/>
      <c r="D106" s="124" t="s">
        <v>962</v>
      </c>
      <c r="E106" s="44" t="s">
        <v>1640</v>
      </c>
      <c r="F106" s="437"/>
      <c r="G106" s="437"/>
      <c r="H106" s="437"/>
      <c r="I106" s="437"/>
      <c r="J106" s="438"/>
      <c r="K106" s="439"/>
      <c r="L106" s="439"/>
      <c r="M106" s="439"/>
      <c r="N106" s="439"/>
      <c r="O106" s="440"/>
      <c r="P106" s="440"/>
      <c r="Q106" s="96"/>
    </row>
    <row r="107" spans="1:17" s="95" customFormat="1" ht="14.25" customHeight="1">
      <c r="A107" s="436" t="s">
        <v>521</v>
      </c>
      <c r="B107" s="436"/>
      <c r="C107" s="436"/>
      <c r="D107" s="124" t="s">
        <v>1300</v>
      </c>
      <c r="E107" s="44" t="s">
        <v>1284</v>
      </c>
      <c r="F107" s="437"/>
      <c r="G107" s="437"/>
      <c r="H107" s="437"/>
      <c r="I107" s="437"/>
      <c r="J107" s="438"/>
      <c r="K107" s="439"/>
      <c r="L107" s="439"/>
      <c r="M107" s="439"/>
      <c r="N107" s="439"/>
      <c r="O107" s="440"/>
      <c r="P107" s="440"/>
      <c r="Q107" s="96"/>
    </row>
    <row r="108" spans="1:17" s="95" customFormat="1" ht="14.25" customHeight="1">
      <c r="A108" s="436" t="s">
        <v>521</v>
      </c>
      <c r="B108" s="436"/>
      <c r="C108" s="436"/>
      <c r="D108" s="124" t="s">
        <v>1301</v>
      </c>
      <c r="E108" s="44" t="s">
        <v>1285</v>
      </c>
      <c r="F108" s="437"/>
      <c r="G108" s="437"/>
      <c r="H108" s="437"/>
      <c r="I108" s="437"/>
      <c r="J108" s="438"/>
      <c r="K108" s="439"/>
      <c r="L108" s="439"/>
      <c r="M108" s="439"/>
      <c r="N108" s="439"/>
      <c r="O108" s="440"/>
      <c r="P108" s="440"/>
      <c r="Q108" s="96"/>
    </row>
    <row r="109" spans="1:17" s="95" customFormat="1" ht="14.25" customHeight="1">
      <c r="A109" s="436" t="s">
        <v>521</v>
      </c>
      <c r="B109" s="436"/>
      <c r="C109" s="436"/>
      <c r="D109" s="124">
        <v>71614</v>
      </c>
      <c r="E109" s="44" t="s">
        <v>542</v>
      </c>
      <c r="F109" s="437"/>
      <c r="G109" s="437"/>
      <c r="H109" s="437"/>
      <c r="I109" s="437"/>
      <c r="J109" s="438"/>
      <c r="K109" s="439"/>
      <c r="L109" s="439"/>
      <c r="M109" s="439"/>
      <c r="N109" s="439"/>
      <c r="O109" s="440"/>
      <c r="P109" s="440"/>
      <c r="Q109" s="96"/>
    </row>
    <row r="110" spans="1:17" s="95" customFormat="1" ht="14.25" customHeight="1">
      <c r="A110" s="436" t="s">
        <v>521</v>
      </c>
      <c r="B110" s="436"/>
      <c r="C110" s="436"/>
      <c r="D110" s="124" t="s">
        <v>964</v>
      </c>
      <c r="E110" s="44" t="s">
        <v>965</v>
      </c>
      <c r="F110" s="437"/>
      <c r="G110" s="437"/>
      <c r="H110" s="437"/>
      <c r="I110" s="437"/>
      <c r="J110" s="438"/>
      <c r="K110" s="439"/>
      <c r="L110" s="439"/>
      <c r="M110" s="439"/>
      <c r="N110" s="439"/>
      <c r="O110" s="440"/>
      <c r="P110" s="440"/>
      <c r="Q110" s="96"/>
    </row>
    <row r="111" spans="1:17" s="95" customFormat="1" ht="14.25" customHeight="1">
      <c r="A111" s="436" t="s">
        <v>521</v>
      </c>
      <c r="B111" s="436"/>
      <c r="C111" s="436"/>
      <c r="D111" s="124" t="s">
        <v>966</v>
      </c>
      <c r="E111" s="44" t="s">
        <v>967</v>
      </c>
      <c r="F111" s="437"/>
      <c r="G111" s="437"/>
      <c r="H111" s="437"/>
      <c r="I111" s="437"/>
      <c r="J111" s="438"/>
      <c r="K111" s="439"/>
      <c r="L111" s="439"/>
      <c r="M111" s="439"/>
      <c r="N111" s="439"/>
      <c r="O111" s="440"/>
      <c r="P111" s="440"/>
      <c r="Q111" s="96"/>
    </row>
    <row r="112" spans="1:17" s="95" customFormat="1" ht="14.25" customHeight="1">
      <c r="A112" s="436" t="s">
        <v>543</v>
      </c>
      <c r="B112" s="436"/>
      <c r="C112" s="436"/>
      <c r="D112" s="124">
        <v>72101</v>
      </c>
      <c r="E112" s="44" t="s">
        <v>544</v>
      </c>
      <c r="F112" s="437"/>
      <c r="G112" s="437"/>
      <c r="H112" s="437"/>
      <c r="I112" s="437"/>
      <c r="J112" s="438"/>
      <c r="K112" s="439"/>
      <c r="L112" s="439"/>
      <c r="M112" s="439"/>
      <c r="N112" s="439"/>
      <c r="O112" s="440"/>
      <c r="P112" s="440"/>
      <c r="Q112" s="96"/>
    </row>
    <row r="113" spans="1:17" s="95" customFormat="1" ht="14.25" customHeight="1">
      <c r="A113" s="436" t="s">
        <v>543</v>
      </c>
      <c r="B113" s="436"/>
      <c r="C113" s="436"/>
      <c r="D113" s="124">
        <v>72104</v>
      </c>
      <c r="E113" s="44" t="s">
        <v>1645</v>
      </c>
      <c r="F113" s="437"/>
      <c r="G113" s="437"/>
      <c r="H113" s="437"/>
      <c r="I113" s="437"/>
      <c r="J113" s="438"/>
      <c r="K113" s="439"/>
      <c r="L113" s="439"/>
      <c r="M113" s="439"/>
      <c r="N113" s="439"/>
      <c r="O113" s="440"/>
      <c r="P113" s="440"/>
      <c r="Q113" s="96"/>
    </row>
    <row r="114" spans="1:17" s="95" customFormat="1" ht="14.25" customHeight="1">
      <c r="A114" s="436" t="s">
        <v>543</v>
      </c>
      <c r="B114" s="436"/>
      <c r="C114" s="436"/>
      <c r="D114" s="124">
        <v>72201</v>
      </c>
      <c r="E114" s="44" t="s">
        <v>1648</v>
      </c>
      <c r="F114" s="437"/>
      <c r="G114" s="437"/>
      <c r="H114" s="437"/>
      <c r="I114" s="437"/>
      <c r="J114" s="438"/>
      <c r="K114" s="441"/>
      <c r="L114" s="441"/>
      <c r="M114" s="441"/>
      <c r="N114" s="441"/>
      <c r="O114" s="441"/>
      <c r="P114" s="441"/>
      <c r="Q114" s="96"/>
    </row>
    <row r="115" spans="1:17" s="95" customFormat="1" ht="14.25" customHeight="1">
      <c r="A115" s="436" t="s">
        <v>543</v>
      </c>
      <c r="B115" s="436"/>
      <c r="C115" s="436"/>
      <c r="D115" s="124" t="s">
        <v>1651</v>
      </c>
      <c r="E115" s="44" t="s">
        <v>1652</v>
      </c>
      <c r="F115" s="437"/>
      <c r="G115" s="437"/>
      <c r="H115" s="437"/>
      <c r="I115" s="437"/>
      <c r="J115" s="438"/>
      <c r="K115" s="441"/>
      <c r="L115" s="441"/>
      <c r="M115" s="441"/>
      <c r="N115" s="441"/>
      <c r="O115" s="441"/>
      <c r="P115" s="441"/>
      <c r="Q115" s="96"/>
    </row>
    <row r="116" spans="1:17" s="95" customFormat="1" ht="14.25" customHeight="1">
      <c r="A116" s="436" t="s">
        <v>543</v>
      </c>
      <c r="B116" s="436"/>
      <c r="C116" s="436"/>
      <c r="D116" s="124">
        <v>72301</v>
      </c>
      <c r="E116" s="44" t="s">
        <v>1655</v>
      </c>
      <c r="F116" s="437"/>
      <c r="G116" s="437"/>
      <c r="H116" s="437"/>
      <c r="I116" s="437"/>
      <c r="J116" s="438"/>
      <c r="K116" s="441"/>
      <c r="L116" s="441"/>
      <c r="M116" s="441"/>
      <c r="N116" s="441"/>
      <c r="O116" s="441"/>
      <c r="P116" s="441"/>
      <c r="Q116" s="96"/>
    </row>
    <row r="117" spans="1:17" s="95" customFormat="1" ht="14.25" customHeight="1">
      <c r="A117" s="436" t="s">
        <v>543</v>
      </c>
      <c r="B117" s="436"/>
      <c r="C117" s="436"/>
      <c r="D117" s="124" t="s">
        <v>1302</v>
      </c>
      <c r="E117" s="44" t="s">
        <v>1658</v>
      </c>
      <c r="F117" s="437"/>
      <c r="G117" s="437"/>
      <c r="H117" s="437"/>
      <c r="I117" s="437"/>
      <c r="J117" s="438"/>
      <c r="K117" s="441"/>
      <c r="L117" s="441"/>
      <c r="M117" s="441"/>
      <c r="N117" s="441"/>
      <c r="O117" s="441"/>
      <c r="P117" s="441"/>
      <c r="Q117" s="91"/>
    </row>
    <row r="118" spans="1:17" s="95" customFormat="1" ht="14.25" customHeight="1">
      <c r="A118" s="436" t="s">
        <v>543</v>
      </c>
      <c r="B118" s="436"/>
      <c r="C118" s="436"/>
      <c r="D118" s="124" t="s">
        <v>1661</v>
      </c>
      <c r="E118" s="44" t="s">
        <v>1810</v>
      </c>
      <c r="F118" s="437"/>
      <c r="G118" s="437"/>
      <c r="H118" s="437"/>
      <c r="I118" s="437"/>
      <c r="J118" s="438"/>
      <c r="K118" s="441"/>
      <c r="L118" s="441"/>
      <c r="M118" s="441"/>
      <c r="N118" s="441"/>
      <c r="O118" s="441"/>
      <c r="P118" s="441"/>
      <c r="Q118" s="91"/>
    </row>
    <row r="119" spans="1:17" s="95" customFormat="1" ht="14.25" customHeight="1">
      <c r="A119" s="436" t="s">
        <v>543</v>
      </c>
      <c r="B119" s="436"/>
      <c r="C119" s="436"/>
      <c r="D119" s="124" t="s">
        <v>1665</v>
      </c>
      <c r="E119" s="44" t="s">
        <v>1811</v>
      </c>
      <c r="F119" s="437"/>
      <c r="G119" s="437"/>
      <c r="H119" s="437"/>
      <c r="I119" s="437"/>
      <c r="J119" s="438"/>
      <c r="K119" s="441"/>
      <c r="L119" s="441"/>
      <c r="M119" s="441"/>
      <c r="N119" s="441"/>
      <c r="O119" s="441"/>
      <c r="P119" s="441"/>
      <c r="Q119" s="91"/>
    </row>
    <row r="120" spans="1:17" s="95" customFormat="1" ht="14.25" customHeight="1">
      <c r="A120" s="436" t="s">
        <v>543</v>
      </c>
      <c r="B120" s="436"/>
      <c r="C120" s="436"/>
      <c r="D120" s="124">
        <v>72401</v>
      </c>
      <c r="E120" s="44" t="s">
        <v>1669</v>
      </c>
      <c r="F120" s="437"/>
      <c r="G120" s="437"/>
      <c r="H120" s="437"/>
      <c r="I120" s="437"/>
      <c r="J120" s="438"/>
      <c r="K120" s="441"/>
      <c r="L120" s="441"/>
      <c r="M120" s="441"/>
      <c r="N120" s="441"/>
      <c r="O120" s="441"/>
      <c r="P120" s="441"/>
      <c r="Q120" s="91"/>
    </row>
    <row r="121" spans="1:17" s="95" customFormat="1" ht="14.25" customHeight="1">
      <c r="A121" s="436" t="s">
        <v>543</v>
      </c>
      <c r="B121" s="436"/>
      <c r="C121" s="436"/>
      <c r="D121" s="124">
        <v>72501</v>
      </c>
      <c r="E121" s="44" t="s">
        <v>545</v>
      </c>
      <c r="F121" s="437"/>
      <c r="G121" s="437"/>
      <c r="H121" s="437"/>
      <c r="I121" s="437"/>
      <c r="J121" s="438"/>
      <c r="K121" s="441"/>
      <c r="L121" s="441"/>
      <c r="M121" s="441"/>
      <c r="N121" s="441"/>
      <c r="O121" s="441"/>
      <c r="P121" s="441"/>
      <c r="Q121" s="91"/>
    </row>
    <row r="122" spans="1:17" s="95" customFormat="1" ht="14.25" customHeight="1">
      <c r="A122" s="436" t="s">
        <v>543</v>
      </c>
      <c r="B122" s="436"/>
      <c r="C122" s="436"/>
      <c r="D122" s="124">
        <v>72502</v>
      </c>
      <c r="E122" s="44" t="s">
        <v>643</v>
      </c>
      <c r="F122" s="437"/>
      <c r="G122" s="437"/>
      <c r="H122" s="437"/>
      <c r="I122" s="437"/>
      <c r="J122" s="438"/>
      <c r="K122" s="441"/>
      <c r="L122" s="441"/>
      <c r="M122" s="441"/>
      <c r="N122" s="441"/>
      <c r="O122" s="441"/>
      <c r="P122" s="441"/>
      <c r="Q122" s="91"/>
    </row>
    <row r="123" spans="1:17" s="95" customFormat="1" ht="14.25" customHeight="1">
      <c r="A123" s="436" t="s">
        <v>543</v>
      </c>
      <c r="B123" s="436"/>
      <c r="C123" s="436"/>
      <c r="D123" s="124" t="s">
        <v>975</v>
      </c>
      <c r="E123" s="44" t="s">
        <v>976</v>
      </c>
      <c r="F123" s="437"/>
      <c r="G123" s="437"/>
      <c r="H123" s="437"/>
      <c r="I123" s="437"/>
      <c r="J123" s="438"/>
      <c r="K123" s="441"/>
      <c r="L123" s="441"/>
      <c r="M123" s="441"/>
      <c r="N123" s="441"/>
      <c r="O123" s="441"/>
      <c r="P123" s="441"/>
      <c r="Q123" s="91"/>
    </row>
    <row r="124" spans="1:17" s="95" customFormat="1" ht="14.25" customHeight="1">
      <c r="A124" s="436" t="s">
        <v>543</v>
      </c>
      <c r="B124" s="436"/>
      <c r="C124" s="436"/>
      <c r="D124" s="124" t="s">
        <v>652</v>
      </c>
      <c r="E124" s="44" t="s">
        <v>977</v>
      </c>
      <c r="F124" s="437"/>
      <c r="G124" s="437"/>
      <c r="H124" s="437"/>
      <c r="I124" s="437"/>
      <c r="J124" s="438"/>
      <c r="K124" s="441"/>
      <c r="L124" s="441"/>
      <c r="M124" s="441"/>
      <c r="N124" s="441"/>
      <c r="O124" s="441"/>
      <c r="P124" s="441"/>
      <c r="Q124" s="91"/>
    </row>
    <row r="125" spans="1:17" s="95" customFormat="1" ht="14.25" customHeight="1">
      <c r="A125" s="436" t="s">
        <v>543</v>
      </c>
      <c r="B125" s="436"/>
      <c r="C125" s="436"/>
      <c r="D125" s="124" t="s">
        <v>653</v>
      </c>
      <c r="E125" s="44" t="s">
        <v>978</v>
      </c>
      <c r="F125" s="437"/>
      <c r="G125" s="437"/>
      <c r="H125" s="437"/>
      <c r="I125" s="437"/>
      <c r="J125" s="438"/>
      <c r="K125" s="441"/>
      <c r="L125" s="441"/>
      <c r="M125" s="441"/>
      <c r="N125" s="441"/>
      <c r="O125" s="441"/>
      <c r="P125" s="441"/>
      <c r="Q125" s="91"/>
    </row>
    <row r="126" spans="1:17" s="95" customFormat="1" ht="14.25" customHeight="1">
      <c r="A126" s="436" t="s">
        <v>543</v>
      </c>
      <c r="B126" s="436"/>
      <c r="C126" s="436"/>
      <c r="D126" s="124" t="s">
        <v>654</v>
      </c>
      <c r="E126" s="44" t="s">
        <v>979</v>
      </c>
      <c r="F126" s="437"/>
      <c r="G126" s="437"/>
      <c r="H126" s="437"/>
      <c r="I126" s="437"/>
      <c r="J126" s="438"/>
      <c r="K126" s="441"/>
      <c r="L126" s="441"/>
      <c r="M126" s="441"/>
      <c r="N126" s="441"/>
      <c r="O126" s="441"/>
      <c r="P126" s="441"/>
      <c r="Q126" s="91"/>
    </row>
    <row r="127" spans="1:17" s="95" customFormat="1" ht="14.25" customHeight="1">
      <c r="A127" s="436" t="s">
        <v>543</v>
      </c>
      <c r="B127" s="436"/>
      <c r="C127" s="436"/>
      <c r="D127" s="124" t="s">
        <v>980</v>
      </c>
      <c r="E127" s="44" t="s">
        <v>981</v>
      </c>
      <c r="F127" s="437"/>
      <c r="G127" s="437"/>
      <c r="H127" s="437"/>
      <c r="I127" s="437"/>
      <c r="J127" s="438"/>
      <c r="K127" s="441"/>
      <c r="L127" s="441"/>
      <c r="M127" s="441"/>
      <c r="N127" s="441"/>
      <c r="O127" s="441"/>
      <c r="P127" s="441"/>
      <c r="Q127" s="91"/>
    </row>
    <row r="128" spans="1:17" s="95" customFormat="1" ht="14.25" customHeight="1">
      <c r="A128" s="436" t="s">
        <v>543</v>
      </c>
      <c r="B128" s="436"/>
      <c r="C128" s="436"/>
      <c r="D128" s="124" t="s">
        <v>1686</v>
      </c>
      <c r="E128" s="44" t="s">
        <v>1812</v>
      </c>
      <c r="F128" s="437"/>
      <c r="G128" s="437"/>
      <c r="H128" s="437"/>
      <c r="I128" s="437"/>
      <c r="J128" s="438"/>
      <c r="K128" s="441"/>
      <c r="L128" s="441"/>
      <c r="M128" s="441"/>
      <c r="N128" s="441"/>
      <c r="O128" s="441"/>
      <c r="P128" s="441"/>
      <c r="Q128" s="91"/>
    </row>
    <row r="129" spans="1:17" s="95" customFormat="1" ht="14.25" customHeight="1">
      <c r="A129" s="436" t="s">
        <v>543</v>
      </c>
      <c r="B129" s="436"/>
      <c r="C129" s="436"/>
      <c r="D129" s="124">
        <v>72605</v>
      </c>
      <c r="E129" s="44" t="s">
        <v>1690</v>
      </c>
      <c r="F129" s="437"/>
      <c r="G129" s="437"/>
      <c r="H129" s="437"/>
      <c r="I129" s="437"/>
      <c r="J129" s="438"/>
      <c r="K129" s="441"/>
      <c r="L129" s="441"/>
      <c r="M129" s="441"/>
      <c r="N129" s="441"/>
      <c r="O129" s="441"/>
      <c r="P129" s="441"/>
      <c r="Q129" s="91"/>
    </row>
    <row r="130" spans="1:17" s="95" customFormat="1" ht="14.25" customHeight="1">
      <c r="A130" s="436" t="s">
        <v>546</v>
      </c>
      <c r="B130" s="436"/>
      <c r="C130" s="436"/>
      <c r="D130" s="124" t="s">
        <v>983</v>
      </c>
      <c r="E130" s="44" t="s">
        <v>147</v>
      </c>
      <c r="F130" s="437"/>
      <c r="G130" s="437"/>
      <c r="H130" s="437"/>
      <c r="I130" s="437"/>
      <c r="J130" s="438"/>
      <c r="K130" s="441"/>
      <c r="L130" s="441"/>
      <c r="M130" s="441"/>
      <c r="N130" s="441"/>
      <c r="O130" s="441"/>
      <c r="P130" s="441"/>
      <c r="Q130" s="91"/>
    </row>
    <row r="131" spans="1:17" s="95" customFormat="1" ht="14.25" customHeight="1">
      <c r="A131" s="436" t="s">
        <v>546</v>
      </c>
      <c r="B131" s="436"/>
      <c r="C131" s="436"/>
      <c r="D131" s="124" t="s">
        <v>1303</v>
      </c>
      <c r="E131" s="44" t="s">
        <v>1318</v>
      </c>
      <c r="F131" s="437"/>
      <c r="G131" s="437"/>
      <c r="H131" s="437"/>
      <c r="I131" s="437"/>
      <c r="J131" s="438"/>
      <c r="K131" s="441"/>
      <c r="L131" s="441"/>
      <c r="M131" s="441"/>
      <c r="N131" s="441"/>
      <c r="O131" s="441"/>
      <c r="P131" s="441"/>
      <c r="Q131" s="91"/>
    </row>
    <row r="132" spans="1:17" s="95" customFormat="1" ht="14.25" customHeight="1">
      <c r="A132" s="436" t="s">
        <v>546</v>
      </c>
      <c r="B132" s="436"/>
      <c r="C132" s="436"/>
      <c r="D132" s="124" t="s">
        <v>1304</v>
      </c>
      <c r="E132" s="44" t="s">
        <v>1697</v>
      </c>
      <c r="F132" s="437"/>
      <c r="G132" s="437"/>
      <c r="H132" s="437"/>
      <c r="I132" s="437"/>
      <c r="J132" s="438"/>
      <c r="K132" s="441"/>
      <c r="L132" s="441"/>
      <c r="M132" s="441"/>
      <c r="N132" s="441"/>
      <c r="O132" s="441"/>
      <c r="P132" s="441"/>
      <c r="Q132" s="91"/>
    </row>
    <row r="133" spans="1:17" s="95" customFormat="1" ht="14.25" customHeight="1">
      <c r="A133" s="436" t="s">
        <v>546</v>
      </c>
      <c r="B133" s="436"/>
      <c r="C133" s="436"/>
      <c r="D133" s="124" t="s">
        <v>1700</v>
      </c>
      <c r="E133" s="44" t="s">
        <v>1701</v>
      </c>
      <c r="F133" s="437"/>
      <c r="G133" s="437"/>
      <c r="H133" s="437"/>
      <c r="I133" s="437"/>
      <c r="J133" s="438"/>
      <c r="K133" s="441"/>
      <c r="L133" s="441"/>
      <c r="M133" s="441"/>
      <c r="N133" s="441"/>
      <c r="O133" s="441"/>
      <c r="P133" s="441"/>
      <c r="Q133" s="91"/>
    </row>
    <row r="134" spans="1:17" s="95" customFormat="1" ht="14.25" customHeight="1">
      <c r="A134" s="436" t="s">
        <v>546</v>
      </c>
      <c r="B134" s="436"/>
      <c r="C134" s="436"/>
      <c r="D134" s="124" t="s">
        <v>1704</v>
      </c>
      <c r="E134" s="44" t="s">
        <v>1705</v>
      </c>
      <c r="F134" s="437"/>
      <c r="G134" s="437"/>
      <c r="H134" s="437"/>
      <c r="I134" s="437"/>
      <c r="J134" s="438"/>
      <c r="K134" s="441"/>
      <c r="L134" s="441"/>
      <c r="M134" s="441"/>
      <c r="N134" s="441"/>
      <c r="O134" s="441"/>
      <c r="P134" s="441"/>
      <c r="Q134" s="91"/>
    </row>
    <row r="135" spans="1:17" s="95" customFormat="1" ht="14.25" customHeight="1">
      <c r="A135" s="436" t="s">
        <v>546</v>
      </c>
      <c r="B135" s="436"/>
      <c r="C135" s="436"/>
      <c r="D135" s="124" t="s">
        <v>1706</v>
      </c>
      <c r="E135" s="44" t="s">
        <v>1813</v>
      </c>
      <c r="F135" s="437"/>
      <c r="G135" s="437"/>
      <c r="H135" s="437"/>
      <c r="I135" s="437"/>
      <c r="J135" s="438"/>
      <c r="K135" s="441"/>
      <c r="L135" s="441"/>
      <c r="M135" s="441"/>
      <c r="N135" s="441"/>
      <c r="O135" s="441"/>
      <c r="P135" s="441"/>
      <c r="Q135" s="91"/>
    </row>
    <row r="136" spans="1:17" s="95" customFormat="1" ht="14.25" customHeight="1">
      <c r="A136" s="436" t="s">
        <v>546</v>
      </c>
      <c r="B136" s="436"/>
      <c r="C136" s="436"/>
      <c r="D136" s="124" t="s">
        <v>1710</v>
      </c>
      <c r="E136" s="44" t="s">
        <v>922</v>
      </c>
      <c r="F136" s="437"/>
      <c r="G136" s="437"/>
      <c r="H136" s="437"/>
      <c r="I136" s="437"/>
      <c r="J136" s="438"/>
      <c r="K136" s="441"/>
      <c r="L136" s="441"/>
      <c r="M136" s="441"/>
      <c r="N136" s="441"/>
      <c r="O136" s="441"/>
      <c r="P136" s="441"/>
      <c r="Q136" s="91"/>
    </row>
    <row r="137" spans="1:17" s="95" customFormat="1" ht="14.25" customHeight="1">
      <c r="A137" s="436" t="s">
        <v>546</v>
      </c>
      <c r="B137" s="436"/>
      <c r="C137" s="436"/>
      <c r="D137" s="124">
        <v>73201</v>
      </c>
      <c r="E137" s="44" t="s">
        <v>547</v>
      </c>
      <c r="F137" s="437"/>
      <c r="G137" s="437"/>
      <c r="H137" s="437"/>
      <c r="I137" s="437"/>
      <c r="J137" s="438"/>
      <c r="K137" s="441"/>
      <c r="L137" s="441"/>
      <c r="M137" s="441"/>
      <c r="N137" s="441"/>
      <c r="O137" s="441"/>
      <c r="P137" s="441"/>
      <c r="Q137" s="91"/>
    </row>
    <row r="138" spans="1:17" s="95" customFormat="1" ht="14.25" customHeight="1">
      <c r="A138" s="436" t="s">
        <v>546</v>
      </c>
      <c r="B138" s="436"/>
      <c r="C138" s="436"/>
      <c r="D138" s="124">
        <v>73202</v>
      </c>
      <c r="E138" s="44" t="s">
        <v>1715</v>
      </c>
      <c r="F138" s="437"/>
      <c r="G138" s="437"/>
      <c r="H138" s="437"/>
      <c r="I138" s="437"/>
      <c r="J138" s="438"/>
      <c r="K138" s="441"/>
      <c r="L138" s="441"/>
      <c r="M138" s="441"/>
      <c r="N138" s="441"/>
      <c r="O138" s="441"/>
      <c r="P138" s="441"/>
      <c r="Q138" s="91"/>
    </row>
    <row r="139" spans="1:17" s="95" customFormat="1" ht="14.25" customHeight="1">
      <c r="A139" s="436" t="s">
        <v>546</v>
      </c>
      <c r="B139" s="436"/>
      <c r="C139" s="436"/>
      <c r="D139" s="124" t="s">
        <v>986</v>
      </c>
      <c r="E139" s="44" t="s">
        <v>987</v>
      </c>
      <c r="F139" s="437"/>
      <c r="G139" s="437"/>
      <c r="H139" s="437"/>
      <c r="I139" s="437"/>
      <c r="J139" s="438"/>
      <c r="K139" s="441"/>
      <c r="L139" s="441"/>
      <c r="M139" s="441"/>
      <c r="N139" s="441"/>
      <c r="O139" s="441"/>
      <c r="P139" s="441"/>
      <c r="Q139" s="91"/>
    </row>
    <row r="140" spans="1:17" s="95" customFormat="1" ht="14.25" customHeight="1">
      <c r="A140" s="436" t="s">
        <v>546</v>
      </c>
      <c r="B140" s="436"/>
      <c r="C140" s="436"/>
      <c r="D140" s="124" t="s">
        <v>988</v>
      </c>
      <c r="E140" s="44" t="s">
        <v>150</v>
      </c>
      <c r="F140" s="437"/>
      <c r="G140" s="437"/>
      <c r="H140" s="437"/>
      <c r="I140" s="437"/>
      <c r="J140" s="438"/>
      <c r="K140" s="441"/>
      <c r="L140" s="441"/>
      <c r="M140" s="441"/>
      <c r="N140" s="441"/>
      <c r="O140" s="441"/>
      <c r="P140" s="441"/>
      <c r="Q140" s="91"/>
    </row>
    <row r="141" spans="1:17" s="95" customFormat="1" ht="14.25" customHeight="1">
      <c r="A141" s="436" t="s">
        <v>546</v>
      </c>
      <c r="B141" s="436"/>
      <c r="C141" s="436"/>
      <c r="D141" s="124" t="s">
        <v>989</v>
      </c>
      <c r="E141" s="44" t="s">
        <v>1720</v>
      </c>
      <c r="F141" s="437"/>
      <c r="G141" s="437"/>
      <c r="H141" s="437"/>
      <c r="I141" s="437"/>
      <c r="J141" s="438"/>
      <c r="K141" s="441"/>
      <c r="L141" s="441"/>
      <c r="M141" s="441"/>
      <c r="N141" s="441"/>
      <c r="O141" s="441"/>
      <c r="P141" s="441"/>
      <c r="Q141" s="91"/>
    </row>
    <row r="142" spans="1:17" s="95" customFormat="1" ht="14.25" customHeight="1">
      <c r="A142" s="436" t="s">
        <v>546</v>
      </c>
      <c r="B142" s="436"/>
      <c r="C142" s="436"/>
      <c r="D142" s="124" t="s">
        <v>1305</v>
      </c>
      <c r="E142" s="44" t="s">
        <v>1723</v>
      </c>
      <c r="F142" s="437"/>
      <c r="G142" s="437"/>
      <c r="H142" s="437"/>
      <c r="I142" s="437"/>
      <c r="J142" s="438"/>
      <c r="K142" s="441"/>
      <c r="L142" s="441"/>
      <c r="M142" s="441"/>
      <c r="N142" s="441"/>
      <c r="O142" s="441"/>
      <c r="P142" s="441"/>
      <c r="Q142" s="91"/>
    </row>
    <row r="143" spans="1:17" s="95" customFormat="1" ht="14.25" customHeight="1">
      <c r="A143" s="436" t="s">
        <v>546</v>
      </c>
      <c r="B143" s="436"/>
      <c r="C143" s="436"/>
      <c r="D143" s="124" t="s">
        <v>1306</v>
      </c>
      <c r="E143" s="44" t="s">
        <v>1286</v>
      </c>
      <c r="F143" s="437"/>
      <c r="G143" s="437"/>
      <c r="H143" s="437"/>
      <c r="I143" s="437"/>
      <c r="J143" s="438"/>
      <c r="K143" s="441"/>
      <c r="L143" s="441"/>
      <c r="M143" s="441"/>
      <c r="N143" s="441"/>
      <c r="O143" s="441"/>
      <c r="P143" s="441"/>
      <c r="Q143" s="91"/>
    </row>
    <row r="144" spans="1:17" s="95" customFormat="1" ht="14.25" customHeight="1">
      <c r="A144" s="436" t="s">
        <v>546</v>
      </c>
      <c r="B144" s="436"/>
      <c r="C144" s="436"/>
      <c r="D144" s="124" t="s">
        <v>1307</v>
      </c>
      <c r="E144" s="44" t="s">
        <v>1287</v>
      </c>
      <c r="F144" s="437"/>
      <c r="G144" s="437"/>
      <c r="H144" s="437"/>
      <c r="I144" s="437"/>
      <c r="J144" s="438"/>
      <c r="K144" s="441"/>
      <c r="L144" s="441"/>
      <c r="M144" s="441"/>
      <c r="N144" s="441"/>
      <c r="O144" s="441"/>
      <c r="P144" s="441"/>
      <c r="Q144" s="91"/>
    </row>
    <row r="145" spans="1:17" s="95" customFormat="1" ht="14.25" customHeight="1">
      <c r="A145" s="436" t="s">
        <v>546</v>
      </c>
      <c r="B145" s="436"/>
      <c r="C145" s="436"/>
      <c r="D145" s="124" t="s">
        <v>1308</v>
      </c>
      <c r="E145" s="44" t="s">
        <v>1288</v>
      </c>
      <c r="F145" s="437"/>
      <c r="G145" s="437"/>
      <c r="H145" s="437"/>
      <c r="I145" s="437"/>
      <c r="J145" s="438"/>
      <c r="K145" s="441"/>
      <c r="L145" s="441"/>
      <c r="M145" s="441"/>
      <c r="N145" s="441"/>
      <c r="O145" s="441"/>
      <c r="P145" s="441"/>
      <c r="Q145" s="91"/>
    </row>
    <row r="146" spans="1:17" s="95" customFormat="1" ht="14.25" customHeight="1">
      <c r="A146" s="436" t="s">
        <v>546</v>
      </c>
      <c r="B146" s="436"/>
      <c r="C146" s="436"/>
      <c r="D146" s="124" t="s">
        <v>1309</v>
      </c>
      <c r="E146" s="44" t="s">
        <v>1728</v>
      </c>
      <c r="F146" s="437"/>
      <c r="G146" s="437"/>
      <c r="H146" s="437"/>
      <c r="I146" s="437"/>
      <c r="J146" s="438"/>
      <c r="K146" s="441"/>
      <c r="L146" s="441"/>
      <c r="M146" s="441"/>
      <c r="N146" s="441"/>
      <c r="O146" s="441"/>
      <c r="P146" s="441"/>
      <c r="Q146" s="91"/>
    </row>
    <row r="147" spans="1:17" s="95" customFormat="1" ht="14.25" customHeight="1">
      <c r="A147" s="436" t="s">
        <v>546</v>
      </c>
      <c r="B147" s="436"/>
      <c r="C147" s="436"/>
      <c r="D147" s="124" t="s">
        <v>1310</v>
      </c>
      <c r="E147" s="44" t="s">
        <v>1731</v>
      </c>
      <c r="F147" s="437"/>
      <c r="G147" s="437"/>
      <c r="H147" s="437"/>
      <c r="I147" s="437"/>
      <c r="J147" s="438"/>
      <c r="K147" s="441"/>
      <c r="L147" s="441"/>
      <c r="M147" s="441"/>
      <c r="N147" s="441"/>
      <c r="O147" s="441"/>
      <c r="P147" s="441"/>
      <c r="Q147" s="91"/>
    </row>
    <row r="148" spans="1:17" s="95" customFormat="1" ht="14.25" customHeight="1">
      <c r="A148" s="436" t="s">
        <v>546</v>
      </c>
      <c r="B148" s="436"/>
      <c r="C148" s="436"/>
      <c r="D148" s="124" t="s">
        <v>1311</v>
      </c>
      <c r="E148" s="44" t="s">
        <v>531</v>
      </c>
      <c r="F148" s="437"/>
      <c r="G148" s="437"/>
      <c r="H148" s="437"/>
      <c r="I148" s="437"/>
      <c r="J148" s="438"/>
      <c r="K148" s="441"/>
      <c r="L148" s="441"/>
      <c r="M148" s="441"/>
      <c r="N148" s="441"/>
      <c r="O148" s="441"/>
      <c r="P148" s="441"/>
      <c r="Q148" s="91"/>
    </row>
    <row r="149" spans="1:17" s="95" customFormat="1" ht="14.25" customHeight="1">
      <c r="A149" s="436" t="s">
        <v>546</v>
      </c>
      <c r="B149" s="436"/>
      <c r="C149" s="436"/>
      <c r="D149" s="124">
        <v>73215</v>
      </c>
      <c r="E149" s="44" t="s">
        <v>1814</v>
      </c>
      <c r="F149" s="437"/>
      <c r="G149" s="437"/>
      <c r="H149" s="437"/>
      <c r="I149" s="437"/>
      <c r="J149" s="438"/>
      <c r="K149" s="441"/>
      <c r="L149" s="441"/>
      <c r="M149" s="441"/>
      <c r="N149" s="441"/>
      <c r="O149" s="441"/>
      <c r="P149" s="441"/>
      <c r="Q149" s="91"/>
    </row>
    <row r="150" spans="1:17" s="95" customFormat="1" ht="14.25" customHeight="1">
      <c r="A150" s="436" t="s">
        <v>546</v>
      </c>
      <c r="B150" s="436"/>
      <c r="C150" s="436"/>
      <c r="D150" s="124">
        <v>73216</v>
      </c>
      <c r="E150" s="44" t="s">
        <v>1815</v>
      </c>
      <c r="F150" s="437"/>
      <c r="G150" s="437"/>
      <c r="H150" s="437"/>
      <c r="I150" s="437"/>
      <c r="J150" s="438"/>
      <c r="K150" s="441"/>
      <c r="L150" s="441"/>
      <c r="M150" s="441"/>
      <c r="N150" s="441"/>
      <c r="O150" s="441"/>
      <c r="P150" s="441"/>
      <c r="Q150" s="91"/>
    </row>
    <row r="151" spans="1:17" s="95" customFormat="1" ht="14.25" customHeight="1">
      <c r="A151" s="436" t="s">
        <v>546</v>
      </c>
      <c r="B151" s="436"/>
      <c r="C151" s="436"/>
      <c r="D151" s="124">
        <v>73217</v>
      </c>
      <c r="E151" s="44" t="s">
        <v>1816</v>
      </c>
      <c r="F151" s="437"/>
      <c r="G151" s="437"/>
      <c r="H151" s="437"/>
      <c r="I151" s="437"/>
      <c r="J151" s="438"/>
      <c r="K151" s="441"/>
      <c r="L151" s="441"/>
      <c r="M151" s="441"/>
      <c r="N151" s="441"/>
      <c r="O151" s="441"/>
      <c r="P151" s="441"/>
      <c r="Q151" s="91"/>
    </row>
    <row r="152" spans="1:17" s="95" customFormat="1" ht="14.25" customHeight="1">
      <c r="A152" s="436" t="s">
        <v>546</v>
      </c>
      <c r="B152" s="436"/>
      <c r="C152" s="436"/>
      <c r="D152" s="124">
        <v>73301</v>
      </c>
      <c r="E152" s="44" t="s">
        <v>1743</v>
      </c>
      <c r="F152" s="437"/>
      <c r="G152" s="437"/>
      <c r="H152" s="437"/>
      <c r="I152" s="437"/>
      <c r="J152" s="438"/>
      <c r="K152" s="441"/>
      <c r="L152" s="441"/>
      <c r="M152" s="441"/>
      <c r="N152" s="441"/>
      <c r="O152" s="441"/>
      <c r="P152" s="441"/>
      <c r="Q152" s="91"/>
    </row>
    <row r="153" spans="1:17" s="95" customFormat="1" ht="14.25" customHeight="1">
      <c r="A153" s="436" t="s">
        <v>546</v>
      </c>
      <c r="B153" s="436"/>
      <c r="C153" s="436"/>
      <c r="D153" s="124">
        <v>73302</v>
      </c>
      <c r="E153" s="44" t="s">
        <v>548</v>
      </c>
      <c r="F153" s="437"/>
      <c r="G153" s="437"/>
      <c r="H153" s="437"/>
      <c r="I153" s="437"/>
      <c r="J153" s="438"/>
      <c r="K153" s="441"/>
      <c r="L153" s="441"/>
      <c r="M153" s="441"/>
      <c r="N153" s="441"/>
      <c r="O153" s="441"/>
      <c r="P153" s="441"/>
      <c r="Q153" s="91"/>
    </row>
    <row r="154" spans="1:17" s="95" customFormat="1" ht="14.25" customHeight="1">
      <c r="A154" s="436" t="s">
        <v>546</v>
      </c>
      <c r="B154" s="436"/>
      <c r="C154" s="436"/>
      <c r="D154" s="124" t="s">
        <v>992</v>
      </c>
      <c r="E154" s="44" t="s">
        <v>993</v>
      </c>
      <c r="F154" s="437"/>
      <c r="G154" s="437"/>
      <c r="H154" s="437"/>
      <c r="I154" s="437"/>
      <c r="J154" s="438"/>
      <c r="K154" s="441"/>
      <c r="L154" s="441"/>
      <c r="M154" s="441"/>
      <c r="N154" s="441"/>
      <c r="O154" s="441"/>
      <c r="P154" s="441"/>
      <c r="Q154" s="91"/>
    </row>
    <row r="155" spans="1:17" s="95" customFormat="1" ht="14.25" customHeight="1">
      <c r="A155" s="436" t="s">
        <v>546</v>
      </c>
      <c r="B155" s="436"/>
      <c r="C155" s="436"/>
      <c r="D155" s="124" t="s">
        <v>655</v>
      </c>
      <c r="E155" s="44" t="s">
        <v>994</v>
      </c>
      <c r="F155" s="437"/>
      <c r="G155" s="437"/>
      <c r="H155" s="437"/>
      <c r="I155" s="437"/>
      <c r="J155" s="438"/>
      <c r="K155" s="441"/>
      <c r="L155" s="441"/>
      <c r="M155" s="441"/>
      <c r="N155" s="441"/>
      <c r="O155" s="441"/>
      <c r="P155" s="441"/>
      <c r="Q155" s="91"/>
    </row>
    <row r="156" spans="1:17" s="95" customFormat="1" ht="14.25" customHeight="1">
      <c r="A156" s="436" t="s">
        <v>546</v>
      </c>
      <c r="B156" s="436"/>
      <c r="C156" s="436"/>
      <c r="D156" s="124" t="s">
        <v>656</v>
      </c>
      <c r="E156" s="44" t="s">
        <v>28</v>
      </c>
      <c r="F156" s="437"/>
      <c r="G156" s="437"/>
      <c r="H156" s="437"/>
      <c r="I156" s="437"/>
      <c r="J156" s="438"/>
      <c r="K156" s="441"/>
      <c r="L156" s="441"/>
      <c r="M156" s="441"/>
      <c r="N156" s="441"/>
      <c r="O156" s="441"/>
      <c r="P156" s="441"/>
      <c r="Q156" s="91"/>
    </row>
    <row r="157" spans="1:17" s="95" customFormat="1" ht="14.25" customHeight="1">
      <c r="A157" s="436" t="s">
        <v>546</v>
      </c>
      <c r="B157" s="436"/>
      <c r="C157" s="436"/>
      <c r="D157" s="124" t="s">
        <v>657</v>
      </c>
      <c r="E157" s="44" t="s">
        <v>69</v>
      </c>
      <c r="F157" s="437"/>
      <c r="G157" s="437"/>
      <c r="H157" s="437"/>
      <c r="I157" s="437"/>
      <c r="J157" s="438"/>
      <c r="K157" s="441"/>
      <c r="L157" s="441"/>
      <c r="M157" s="441"/>
      <c r="N157" s="441"/>
      <c r="O157" s="441"/>
      <c r="P157" s="441"/>
      <c r="Q157" s="91"/>
    </row>
    <row r="158" spans="1:17" s="95" customFormat="1" ht="14.25" customHeight="1">
      <c r="A158" s="436" t="s">
        <v>546</v>
      </c>
      <c r="B158" s="436"/>
      <c r="C158" s="436"/>
      <c r="D158" s="124" t="s">
        <v>658</v>
      </c>
      <c r="E158" s="44" t="s">
        <v>995</v>
      </c>
      <c r="F158" s="437"/>
      <c r="G158" s="437"/>
      <c r="H158" s="437"/>
      <c r="I158" s="437"/>
      <c r="J158" s="438"/>
      <c r="K158" s="441"/>
      <c r="L158" s="441"/>
      <c r="M158" s="441"/>
      <c r="N158" s="441"/>
      <c r="O158" s="441"/>
      <c r="P158" s="441"/>
      <c r="Q158" s="91"/>
    </row>
    <row r="159" spans="1:17" s="95" customFormat="1" ht="14.25" customHeight="1">
      <c r="A159" s="436" t="s">
        <v>546</v>
      </c>
      <c r="B159" s="436"/>
      <c r="C159" s="436"/>
      <c r="D159" s="124" t="s">
        <v>1312</v>
      </c>
      <c r="E159" s="44" t="s">
        <v>1289</v>
      </c>
      <c r="F159" s="437"/>
      <c r="G159" s="437"/>
      <c r="H159" s="437"/>
      <c r="I159" s="437"/>
      <c r="J159" s="438"/>
      <c r="K159" s="441"/>
      <c r="L159" s="441"/>
      <c r="M159" s="441"/>
      <c r="N159" s="441"/>
      <c r="O159" s="441"/>
      <c r="P159" s="441"/>
      <c r="Q159" s="91"/>
    </row>
    <row r="160" spans="1:17" s="95" customFormat="1" ht="14.25" customHeight="1">
      <c r="A160" s="436" t="s">
        <v>546</v>
      </c>
      <c r="B160" s="436"/>
      <c r="C160" s="436"/>
      <c r="D160" s="124" t="s">
        <v>1752</v>
      </c>
      <c r="E160" s="44" t="s">
        <v>1753</v>
      </c>
      <c r="F160" s="437"/>
      <c r="G160" s="437"/>
      <c r="H160" s="437"/>
      <c r="I160" s="437"/>
      <c r="J160" s="438"/>
      <c r="K160" s="441"/>
      <c r="L160" s="441"/>
      <c r="M160" s="441"/>
      <c r="N160" s="441"/>
      <c r="O160" s="441"/>
      <c r="P160" s="441"/>
      <c r="Q160" s="91"/>
    </row>
    <row r="161" spans="1:17" s="95" customFormat="1" ht="14.25" customHeight="1">
      <c r="A161" s="436" t="s">
        <v>546</v>
      </c>
      <c r="B161" s="436"/>
      <c r="C161" s="436"/>
      <c r="D161" s="124" t="s">
        <v>996</v>
      </c>
      <c r="E161" s="44" t="s">
        <v>997</v>
      </c>
      <c r="F161" s="437"/>
      <c r="G161" s="437"/>
      <c r="H161" s="437"/>
      <c r="I161" s="437"/>
      <c r="J161" s="438"/>
      <c r="K161" s="441"/>
      <c r="L161" s="441"/>
      <c r="M161" s="441"/>
      <c r="N161" s="441"/>
      <c r="O161" s="441"/>
      <c r="P161" s="441"/>
      <c r="Q161" s="91"/>
    </row>
    <row r="162" spans="1:17" s="95" customFormat="1" ht="14.25" customHeight="1">
      <c r="A162" s="436" t="s">
        <v>546</v>
      </c>
      <c r="B162" s="436"/>
      <c r="C162" s="436"/>
      <c r="D162" s="124" t="s">
        <v>659</v>
      </c>
      <c r="E162" s="44" t="s">
        <v>998</v>
      </c>
      <c r="F162" s="437"/>
      <c r="G162" s="437"/>
      <c r="H162" s="437"/>
      <c r="I162" s="437"/>
      <c r="J162" s="438"/>
      <c r="K162" s="441"/>
      <c r="L162" s="441"/>
      <c r="M162" s="441"/>
      <c r="N162" s="441"/>
      <c r="O162" s="441"/>
      <c r="P162" s="441"/>
      <c r="Q162" s="91"/>
    </row>
    <row r="163" spans="1:17" s="95" customFormat="1" ht="14.25" customHeight="1">
      <c r="A163" s="436" t="s">
        <v>546</v>
      </c>
      <c r="B163" s="436"/>
      <c r="C163" s="436"/>
      <c r="D163" s="124" t="s">
        <v>660</v>
      </c>
      <c r="E163" s="44" t="s">
        <v>999</v>
      </c>
      <c r="F163" s="437"/>
      <c r="G163" s="437"/>
      <c r="H163" s="437"/>
      <c r="I163" s="437"/>
      <c r="J163" s="438"/>
      <c r="K163" s="441"/>
      <c r="L163" s="441"/>
      <c r="M163" s="441"/>
      <c r="N163" s="441"/>
      <c r="O163" s="441"/>
      <c r="P163" s="441"/>
      <c r="Q163" s="91"/>
    </row>
    <row r="164" spans="1:17" s="95" customFormat="1" ht="14.25" customHeight="1">
      <c r="A164" s="436" t="s">
        <v>546</v>
      </c>
      <c r="B164" s="436"/>
      <c r="C164" s="436"/>
      <c r="D164" s="124" t="s">
        <v>1313</v>
      </c>
      <c r="E164" s="44" t="s">
        <v>1290</v>
      </c>
      <c r="F164" s="437"/>
      <c r="G164" s="437"/>
      <c r="H164" s="437"/>
      <c r="I164" s="437"/>
      <c r="J164" s="438"/>
      <c r="K164" s="441"/>
      <c r="L164" s="441"/>
      <c r="M164" s="441"/>
      <c r="N164" s="441"/>
      <c r="O164" s="441"/>
      <c r="P164" s="441"/>
      <c r="Q164" s="91"/>
    </row>
    <row r="165" spans="1:17" s="95" customFormat="1" ht="14.25" customHeight="1">
      <c r="A165" s="436" t="s">
        <v>546</v>
      </c>
      <c r="B165" s="436"/>
      <c r="C165" s="436"/>
      <c r="D165" s="124" t="s">
        <v>1766</v>
      </c>
      <c r="E165" s="44" t="s">
        <v>1817</v>
      </c>
      <c r="F165" s="437"/>
      <c r="G165" s="437"/>
      <c r="H165" s="437"/>
      <c r="I165" s="437"/>
      <c r="J165" s="438"/>
      <c r="K165" s="441"/>
      <c r="L165" s="441"/>
      <c r="M165" s="441"/>
      <c r="N165" s="441"/>
      <c r="O165" s="441"/>
      <c r="P165" s="441"/>
      <c r="Q165" s="91"/>
    </row>
    <row r="166" spans="1:17" s="95" customFormat="1" ht="15.75" customHeight="1">
      <c r="A166" s="436" t="s">
        <v>546</v>
      </c>
      <c r="B166" s="436"/>
      <c r="C166" s="436"/>
      <c r="D166" s="124" t="s">
        <v>1768</v>
      </c>
      <c r="E166" s="44" t="s">
        <v>1818</v>
      </c>
      <c r="F166" s="437"/>
      <c r="G166" s="437"/>
      <c r="H166" s="437"/>
      <c r="I166" s="437"/>
      <c r="J166" s="438"/>
      <c r="K166" s="441"/>
      <c r="L166" s="441"/>
      <c r="M166" s="441"/>
      <c r="N166" s="441"/>
      <c r="O166" s="441"/>
      <c r="P166" s="441"/>
      <c r="Q166" s="91"/>
    </row>
    <row r="167" spans="1:17" s="95" customFormat="1">
      <c r="A167" s="436" t="s">
        <v>546</v>
      </c>
      <c r="B167" s="436"/>
      <c r="C167" s="436"/>
      <c r="D167" s="124" t="s">
        <v>1771</v>
      </c>
      <c r="E167" s="44" t="s">
        <v>1819</v>
      </c>
      <c r="F167" s="437"/>
      <c r="G167" s="437"/>
      <c r="H167" s="437"/>
      <c r="I167" s="437"/>
      <c r="J167" s="438"/>
      <c r="K167" s="441"/>
      <c r="L167" s="441"/>
      <c r="M167" s="441"/>
      <c r="N167" s="441"/>
      <c r="O167" s="441"/>
      <c r="P167" s="441"/>
      <c r="Q167" s="91"/>
    </row>
    <row r="168" spans="1:17" s="128" customFormat="1" ht="13.5" customHeight="1">
      <c r="A168" s="436" t="s">
        <v>546</v>
      </c>
      <c r="B168" s="436"/>
      <c r="C168" s="436"/>
      <c r="D168" s="124">
        <v>73501</v>
      </c>
      <c r="E168" s="44" t="s">
        <v>644</v>
      </c>
      <c r="F168" s="437"/>
      <c r="G168" s="437"/>
      <c r="H168" s="437"/>
      <c r="I168" s="437"/>
      <c r="J168" s="438"/>
      <c r="K168" s="441"/>
      <c r="L168" s="441"/>
      <c r="M168" s="441"/>
      <c r="N168" s="441"/>
      <c r="O168" s="441"/>
      <c r="P168" s="441"/>
      <c r="Q168" s="127"/>
    </row>
    <row r="169" spans="1:17" s="128" customFormat="1" ht="13.5" customHeight="1">
      <c r="A169" s="436" t="s">
        <v>546</v>
      </c>
      <c r="B169" s="436"/>
      <c r="C169" s="436"/>
      <c r="D169" s="124" t="s">
        <v>1001</v>
      </c>
      <c r="E169" s="44" t="s">
        <v>1002</v>
      </c>
      <c r="F169" s="437"/>
      <c r="G169" s="437"/>
      <c r="H169" s="437"/>
      <c r="I169" s="437"/>
      <c r="J169" s="438"/>
      <c r="K169" s="441"/>
      <c r="L169" s="441"/>
      <c r="M169" s="441"/>
      <c r="N169" s="441"/>
      <c r="O169" s="441"/>
      <c r="P169" s="441"/>
      <c r="Q169" s="127"/>
    </row>
    <row r="170" spans="1:17" s="128" customFormat="1" ht="13.5" customHeight="1">
      <c r="A170" s="436" t="s">
        <v>546</v>
      </c>
      <c r="B170" s="436"/>
      <c r="C170" s="436"/>
      <c r="D170" s="124" t="s">
        <v>1003</v>
      </c>
      <c r="E170" s="44" t="s">
        <v>1778</v>
      </c>
      <c r="F170" s="437"/>
      <c r="G170" s="437"/>
      <c r="H170" s="437"/>
      <c r="I170" s="437"/>
      <c r="J170" s="438"/>
      <c r="K170" s="441"/>
      <c r="L170" s="441"/>
      <c r="M170" s="441"/>
      <c r="N170" s="441"/>
      <c r="O170" s="441"/>
      <c r="P170" s="441"/>
      <c r="Q170" s="127"/>
    </row>
    <row r="171" spans="1:17" s="128" customFormat="1" ht="13.5" customHeight="1">
      <c r="A171" s="436" t="s">
        <v>546</v>
      </c>
      <c r="B171" s="436"/>
      <c r="C171" s="436"/>
      <c r="D171" s="124" t="s">
        <v>1314</v>
      </c>
      <c r="E171" s="44" t="s">
        <v>1291</v>
      </c>
      <c r="F171" s="437"/>
      <c r="G171" s="437"/>
      <c r="H171" s="437"/>
      <c r="I171" s="437"/>
      <c r="J171" s="438"/>
      <c r="K171" s="441"/>
      <c r="L171" s="441"/>
      <c r="M171" s="441"/>
      <c r="N171" s="441"/>
      <c r="O171" s="441"/>
      <c r="P171" s="441"/>
      <c r="Q171" s="127"/>
    </row>
    <row r="172" spans="1:17" s="128" customFormat="1" ht="13.5" customHeight="1">
      <c r="A172" s="436" t="s">
        <v>546</v>
      </c>
      <c r="B172" s="436"/>
      <c r="C172" s="436"/>
      <c r="D172" s="124" t="s">
        <v>1315</v>
      </c>
      <c r="E172" s="44" t="s">
        <v>1292</v>
      </c>
      <c r="F172" s="437"/>
      <c r="G172" s="437"/>
      <c r="H172" s="437"/>
      <c r="I172" s="437"/>
      <c r="J172" s="438"/>
      <c r="K172" s="441"/>
      <c r="L172" s="441"/>
      <c r="M172" s="441"/>
      <c r="N172" s="441"/>
      <c r="O172" s="441"/>
      <c r="P172" s="441"/>
      <c r="Q172" s="127"/>
    </row>
    <row r="173" spans="1:17" s="128" customFormat="1" ht="13.5" customHeight="1">
      <c r="A173" s="436" t="s">
        <v>546</v>
      </c>
      <c r="B173" s="436"/>
      <c r="C173" s="436"/>
      <c r="D173" s="124" t="s">
        <v>1316</v>
      </c>
      <c r="E173" s="44" t="s">
        <v>1293</v>
      </c>
      <c r="F173" s="437"/>
      <c r="G173" s="437"/>
      <c r="H173" s="437"/>
      <c r="I173" s="437"/>
      <c r="J173" s="438"/>
      <c r="K173" s="441"/>
      <c r="L173" s="441"/>
      <c r="M173" s="441"/>
      <c r="N173" s="441"/>
      <c r="O173" s="441"/>
      <c r="P173" s="441"/>
      <c r="Q173" s="127"/>
    </row>
    <row r="174" spans="1:17" s="128" customFormat="1" ht="13.5" customHeight="1">
      <c r="A174" s="436" t="s">
        <v>546</v>
      </c>
      <c r="B174" s="436"/>
      <c r="C174" s="436"/>
      <c r="D174" s="124" t="s">
        <v>1317</v>
      </c>
      <c r="E174" s="44" t="s">
        <v>1294</v>
      </c>
      <c r="F174" s="437"/>
      <c r="G174" s="437"/>
      <c r="H174" s="437"/>
      <c r="I174" s="437"/>
      <c r="J174" s="438"/>
      <c r="K174" s="441"/>
      <c r="L174" s="441"/>
      <c r="M174" s="441"/>
      <c r="N174" s="441"/>
      <c r="O174" s="441"/>
      <c r="P174" s="441"/>
      <c r="Q174" s="127"/>
    </row>
    <row r="175" spans="1:17" s="128" customFormat="1" ht="13.5" customHeight="1">
      <c r="A175" s="436" t="s">
        <v>546</v>
      </c>
      <c r="B175" s="436"/>
      <c r="C175" s="436"/>
      <c r="D175" s="124" t="s">
        <v>1793</v>
      </c>
      <c r="E175" s="44" t="s">
        <v>960</v>
      </c>
      <c r="F175" s="437"/>
      <c r="G175" s="437"/>
      <c r="H175" s="437"/>
      <c r="I175" s="437"/>
      <c r="J175" s="438"/>
      <c r="K175" s="441"/>
      <c r="L175" s="441"/>
      <c r="M175" s="441"/>
      <c r="N175" s="441"/>
      <c r="O175" s="441"/>
      <c r="P175" s="441"/>
      <c r="Q175" s="127"/>
    </row>
    <row r="176" spans="1:17" s="128" customFormat="1" ht="13.5" customHeight="1">
      <c r="A176" s="436" t="s">
        <v>546</v>
      </c>
      <c r="B176" s="436"/>
      <c r="C176" s="436"/>
      <c r="D176" s="124" t="s">
        <v>1004</v>
      </c>
      <c r="E176" s="44" t="s">
        <v>1005</v>
      </c>
      <c r="F176" s="437"/>
      <c r="G176" s="437"/>
      <c r="H176" s="437"/>
      <c r="I176" s="437"/>
      <c r="J176" s="438"/>
      <c r="K176" s="441"/>
      <c r="L176" s="441"/>
      <c r="M176" s="441"/>
      <c r="N176" s="441"/>
      <c r="O176" s="441"/>
      <c r="P176" s="441"/>
      <c r="Q176" s="127"/>
    </row>
    <row r="177" spans="1:17" s="128" customFormat="1" ht="13.5" customHeight="1">
      <c r="A177" s="436" t="s">
        <v>546</v>
      </c>
      <c r="B177" s="436"/>
      <c r="C177" s="436"/>
      <c r="D177" s="124" t="s">
        <v>1798</v>
      </c>
      <c r="E177" s="44" t="s">
        <v>1799</v>
      </c>
      <c r="F177" s="437"/>
      <c r="G177" s="437"/>
      <c r="H177" s="437"/>
      <c r="I177" s="437"/>
      <c r="J177" s="438"/>
      <c r="K177" s="441"/>
      <c r="L177" s="441"/>
      <c r="M177" s="441"/>
      <c r="N177" s="441"/>
      <c r="O177" s="441"/>
      <c r="P177" s="441"/>
      <c r="Q177" s="127"/>
    </row>
    <row r="178" spans="1:17" s="128" customFormat="1" ht="13.5" customHeight="1">
      <c r="A178" s="107"/>
      <c r="B178" s="108"/>
      <c r="C178" s="108"/>
      <c r="D178" s="109"/>
      <c r="E178" s="108"/>
      <c r="F178" s="108"/>
      <c r="G178" s="108"/>
      <c r="H178" s="108"/>
      <c r="I178" s="108"/>
      <c r="J178" s="108"/>
      <c r="K178" s="97"/>
      <c r="L178" s="97"/>
      <c r="M178" s="97"/>
      <c r="N178" s="97"/>
      <c r="O178" s="97"/>
      <c r="P178" s="97"/>
      <c r="Q178" s="127"/>
    </row>
    <row r="179" spans="1:17" s="128" customFormat="1" ht="13.5" customHeight="1">
      <c r="A179" s="246" t="s">
        <v>411</v>
      </c>
      <c r="B179" s="247"/>
      <c r="C179" s="247"/>
      <c r="D179" s="247"/>
      <c r="E179" s="247"/>
      <c r="F179" s="247"/>
      <c r="G179" s="247"/>
      <c r="H179" s="247"/>
      <c r="I179" s="247"/>
      <c r="J179" s="247"/>
      <c r="K179" s="247"/>
      <c r="L179" s="247"/>
      <c r="M179" s="247"/>
      <c r="N179" s="247"/>
      <c r="O179" s="247"/>
      <c r="P179" s="92"/>
      <c r="Q179" s="127"/>
    </row>
    <row r="180" spans="1:17" s="128" customFormat="1" ht="13.5" customHeight="1">
      <c r="A180" s="248" t="s">
        <v>26</v>
      </c>
      <c r="B180" s="248"/>
      <c r="C180" s="248"/>
      <c r="D180" s="248"/>
      <c r="E180" s="248" t="s">
        <v>188</v>
      </c>
      <c r="F180" s="248"/>
      <c r="G180" s="248"/>
      <c r="H180" s="248"/>
      <c r="I180" s="248" t="s">
        <v>414</v>
      </c>
      <c r="J180" s="248"/>
      <c r="K180" s="248"/>
      <c r="L180" s="248"/>
      <c r="M180" s="249" t="s">
        <v>104</v>
      </c>
      <c r="N180" s="250"/>
      <c r="O180" s="250"/>
      <c r="P180" s="250"/>
    </row>
    <row r="181" spans="1:17" s="128" customFormat="1" ht="13.5" customHeight="1">
      <c r="A181" s="129">
        <v>41102</v>
      </c>
      <c r="B181" s="220" t="s">
        <v>373</v>
      </c>
      <c r="C181" s="220"/>
      <c r="D181" s="220"/>
      <c r="E181" s="129">
        <v>41204</v>
      </c>
      <c r="F181" s="225" t="s">
        <v>377</v>
      </c>
      <c r="G181" s="226"/>
      <c r="H181" s="227"/>
      <c r="I181" s="130">
        <v>41403</v>
      </c>
      <c r="J181" s="199" t="s">
        <v>381</v>
      </c>
      <c r="K181" s="199"/>
      <c r="L181" s="199"/>
      <c r="M181" s="131">
        <v>41502</v>
      </c>
      <c r="N181" s="199" t="s">
        <v>385</v>
      </c>
      <c r="O181" s="199"/>
      <c r="P181" s="199"/>
    </row>
    <row r="182" spans="1:17" s="95" customFormat="1">
      <c r="A182" s="129">
        <v>41103</v>
      </c>
      <c r="B182" s="220" t="s">
        <v>374</v>
      </c>
      <c r="C182" s="220"/>
      <c r="D182" s="220"/>
      <c r="E182" s="129">
        <v>41205</v>
      </c>
      <c r="F182" s="225" t="s">
        <v>378</v>
      </c>
      <c r="G182" s="226"/>
      <c r="H182" s="227"/>
      <c r="I182" s="130">
        <v>41405</v>
      </c>
      <c r="J182" s="199" t="s">
        <v>382</v>
      </c>
      <c r="K182" s="199"/>
      <c r="L182" s="199"/>
      <c r="M182" s="131">
        <v>41503</v>
      </c>
      <c r="N182" s="199" t="s">
        <v>386</v>
      </c>
      <c r="O182" s="199"/>
      <c r="P182" s="199"/>
    </row>
    <row r="183" spans="1:17" s="95" customFormat="1">
      <c r="A183" s="129">
        <v>41107</v>
      </c>
      <c r="B183" s="225" t="s">
        <v>375</v>
      </c>
      <c r="C183" s="226"/>
      <c r="D183" s="227"/>
      <c r="E183" s="228" t="s">
        <v>158</v>
      </c>
      <c r="F183" s="229"/>
      <c r="G183" s="229"/>
      <c r="H183" s="230"/>
      <c r="I183" s="130">
        <v>41407</v>
      </c>
      <c r="J183" s="199" t="s">
        <v>383</v>
      </c>
      <c r="K183" s="199"/>
      <c r="L183" s="199"/>
      <c r="M183" s="131">
        <v>41505</v>
      </c>
      <c r="N183" s="199" t="s">
        <v>387</v>
      </c>
      <c r="O183" s="199"/>
      <c r="P183" s="199"/>
      <c r="Q183" s="91"/>
    </row>
    <row r="184" spans="1:17" s="95" customFormat="1">
      <c r="A184" s="129">
        <v>41109</v>
      </c>
      <c r="B184" s="225" t="s">
        <v>1820</v>
      </c>
      <c r="C184" s="226"/>
      <c r="D184" s="227"/>
      <c r="E184" s="129">
        <v>41302</v>
      </c>
      <c r="F184" s="225" t="s">
        <v>379</v>
      </c>
      <c r="G184" s="226"/>
      <c r="H184" s="227"/>
      <c r="I184" s="130">
        <v>41409</v>
      </c>
      <c r="J184" s="199" t="s">
        <v>384</v>
      </c>
      <c r="K184" s="199"/>
      <c r="L184" s="199"/>
      <c r="M184" s="131">
        <v>41506</v>
      </c>
      <c r="N184" s="199" t="s">
        <v>388</v>
      </c>
      <c r="O184" s="199"/>
      <c r="P184" s="199"/>
      <c r="Q184" s="91"/>
    </row>
    <row r="185" spans="1:17" s="99" customFormat="1">
      <c r="A185" s="129">
        <v>41110</v>
      </c>
      <c r="B185" s="225" t="s">
        <v>398</v>
      </c>
      <c r="C185" s="226"/>
      <c r="D185" s="227"/>
      <c r="E185" s="129">
        <v>41303</v>
      </c>
      <c r="F185" s="225" t="s">
        <v>380</v>
      </c>
      <c r="G185" s="226"/>
      <c r="H185" s="227"/>
      <c r="I185" s="130">
        <v>41410</v>
      </c>
      <c r="J185" s="199" t="s">
        <v>399</v>
      </c>
      <c r="K185" s="199"/>
      <c r="L185" s="199"/>
      <c r="M185" s="131">
        <v>41512</v>
      </c>
      <c r="N185" s="199" t="s">
        <v>389</v>
      </c>
      <c r="O185" s="199"/>
      <c r="P185" s="199"/>
      <c r="Q185" s="98"/>
    </row>
    <row r="186" spans="1:17" s="95" customFormat="1">
      <c r="A186" s="129" t="s">
        <v>368</v>
      </c>
      <c r="B186" s="225" t="s">
        <v>376</v>
      </c>
      <c r="C186" s="226"/>
      <c r="D186" s="227"/>
      <c r="E186" s="129">
        <v>41308</v>
      </c>
      <c r="F186" s="220" t="s">
        <v>1821</v>
      </c>
      <c r="G186" s="220"/>
      <c r="H186" s="220"/>
      <c r="I186" s="130">
        <v>41411</v>
      </c>
      <c r="J186" s="199" t="s">
        <v>400</v>
      </c>
      <c r="K186" s="199"/>
      <c r="L186" s="199"/>
      <c r="M186" s="131">
        <v>41514</v>
      </c>
      <c r="N186" s="199" t="s">
        <v>390</v>
      </c>
      <c r="O186" s="199"/>
      <c r="P186" s="199"/>
      <c r="Q186" s="91"/>
    </row>
    <row r="187" spans="1:17" s="99" customFormat="1">
      <c r="A187" s="228" t="s">
        <v>413</v>
      </c>
      <c r="B187" s="229"/>
      <c r="C187" s="229"/>
      <c r="D187" s="230"/>
      <c r="E187" s="132"/>
      <c r="F187" s="221"/>
      <c r="G187" s="221"/>
      <c r="H187" s="221"/>
      <c r="I187" s="130">
        <v>41412</v>
      </c>
      <c r="J187" s="199" t="s">
        <v>401</v>
      </c>
      <c r="K187" s="199"/>
      <c r="L187" s="199"/>
      <c r="M187" s="131">
        <v>41517</v>
      </c>
      <c r="N187" s="199" t="s">
        <v>404</v>
      </c>
      <c r="O187" s="199"/>
      <c r="P187" s="199"/>
      <c r="Q187" s="98"/>
    </row>
    <row r="188" spans="1:17" s="99" customFormat="1">
      <c r="A188" s="125" t="s">
        <v>369</v>
      </c>
      <c r="B188" s="213" t="s">
        <v>391</v>
      </c>
      <c r="C188" s="214"/>
      <c r="D188" s="215"/>
      <c r="E188" s="133"/>
      <c r="F188" s="222"/>
      <c r="G188" s="223"/>
      <c r="H188" s="224"/>
      <c r="I188" s="130">
        <v>41413</v>
      </c>
      <c r="J188" s="199" t="s">
        <v>402</v>
      </c>
      <c r="K188" s="199"/>
      <c r="L188" s="199"/>
      <c r="M188" s="130">
        <v>41518</v>
      </c>
      <c r="N188" s="199" t="s">
        <v>405</v>
      </c>
      <c r="O188" s="199"/>
      <c r="P188" s="199"/>
    </row>
    <row r="189" spans="1:17" s="99" customFormat="1">
      <c r="A189" s="125" t="s">
        <v>370</v>
      </c>
      <c r="B189" s="213" t="s">
        <v>392</v>
      </c>
      <c r="C189" s="214"/>
      <c r="D189" s="215"/>
      <c r="E189" s="133"/>
      <c r="F189" s="216"/>
      <c r="G189" s="216"/>
      <c r="H189" s="216"/>
      <c r="I189" s="130">
        <v>41414</v>
      </c>
      <c r="J189" s="199" t="s">
        <v>403</v>
      </c>
      <c r="K189" s="199"/>
      <c r="L189" s="199"/>
      <c r="M189" s="130">
        <v>41519</v>
      </c>
      <c r="N189" s="199" t="s">
        <v>406</v>
      </c>
      <c r="O189" s="199"/>
      <c r="P189" s="199"/>
      <c r="Q189" s="98"/>
    </row>
    <row r="190" spans="1:17" s="99" customFormat="1">
      <c r="A190" s="125" t="s">
        <v>371</v>
      </c>
      <c r="B190" s="213" t="s">
        <v>408</v>
      </c>
      <c r="C190" s="214"/>
      <c r="D190" s="215"/>
      <c r="E190" s="127"/>
      <c r="F190" s="127"/>
      <c r="G190" s="127"/>
      <c r="H190" s="127"/>
      <c r="I190" s="130">
        <v>41415</v>
      </c>
      <c r="J190" s="199" t="s">
        <v>549</v>
      </c>
      <c r="K190" s="199"/>
      <c r="L190" s="199"/>
      <c r="M190" s="130">
        <v>41520</v>
      </c>
      <c r="N190" s="199" t="s">
        <v>407</v>
      </c>
      <c r="O190" s="199"/>
      <c r="P190" s="199"/>
      <c r="Q190" s="98"/>
    </row>
    <row r="191" spans="1:17" s="99" customFormat="1">
      <c r="A191" s="125" t="s">
        <v>372</v>
      </c>
      <c r="B191" s="213" t="s">
        <v>409</v>
      </c>
      <c r="C191" s="214"/>
      <c r="D191" s="215"/>
      <c r="E191" s="127"/>
      <c r="F191" s="127"/>
      <c r="G191" s="127"/>
      <c r="H191" s="127"/>
      <c r="I191" s="130">
        <v>41416</v>
      </c>
      <c r="J191" s="199" t="s">
        <v>1024</v>
      </c>
      <c r="K191" s="199"/>
      <c r="L191" s="199"/>
      <c r="M191" s="127"/>
      <c r="N191" s="128"/>
      <c r="O191" s="128"/>
      <c r="P191" s="128"/>
      <c r="Q191" s="98"/>
    </row>
    <row r="192" spans="1:17" s="99" customFormat="1">
      <c r="A192" s="125">
        <v>41607</v>
      </c>
      <c r="B192" s="217" t="s">
        <v>661</v>
      </c>
      <c r="C192" s="217"/>
      <c r="D192" s="217"/>
      <c r="E192" s="127"/>
      <c r="F192" s="127"/>
      <c r="G192" s="127"/>
      <c r="H192" s="127"/>
      <c r="I192" s="134"/>
      <c r="J192" s="134"/>
      <c r="K192" s="134"/>
      <c r="L192" s="134"/>
      <c r="M192" s="127"/>
      <c r="N192" s="128"/>
      <c r="O192" s="128"/>
      <c r="P192" s="128"/>
      <c r="Q192" s="98"/>
    </row>
    <row r="193" spans="1:17" s="99" customFormat="1">
      <c r="A193" s="97"/>
      <c r="B193" s="97"/>
      <c r="C193" s="97"/>
      <c r="D193" s="97"/>
      <c r="E193" s="178"/>
      <c r="F193" s="178"/>
      <c r="G193" s="178"/>
      <c r="H193" s="178"/>
      <c r="I193" s="97"/>
      <c r="J193" s="97"/>
      <c r="K193" s="97"/>
      <c r="L193" s="97"/>
      <c r="M193" s="127"/>
      <c r="N193" s="128"/>
      <c r="O193" s="128"/>
      <c r="P193" s="128"/>
      <c r="Q193" s="98"/>
    </row>
    <row r="194" spans="1:17" s="99" customFormat="1">
      <c r="A194" s="218" t="s">
        <v>550</v>
      </c>
      <c r="B194" s="219"/>
      <c r="C194" s="219"/>
      <c r="D194" s="219"/>
      <c r="E194" s="219"/>
      <c r="F194" s="219"/>
      <c r="G194" s="219"/>
      <c r="H194" s="219"/>
      <c r="I194" s="219"/>
      <c r="J194" s="219"/>
      <c r="K194" s="219"/>
      <c r="L194" s="219"/>
      <c r="M194" s="219"/>
      <c r="N194" s="219"/>
      <c r="O194" s="174"/>
      <c r="P194" s="174"/>
      <c r="Q194" s="98"/>
    </row>
    <row r="195" spans="1:17" s="99" customFormat="1">
      <c r="A195" s="207" t="s">
        <v>551</v>
      </c>
      <c r="B195" s="208"/>
      <c r="C195" s="208"/>
      <c r="D195" s="209"/>
      <c r="E195" s="210" t="s">
        <v>552</v>
      </c>
      <c r="F195" s="211"/>
      <c r="G195" s="211"/>
      <c r="H195" s="212"/>
      <c r="I195" s="210" t="s">
        <v>553</v>
      </c>
      <c r="J195" s="211"/>
      <c r="K195" s="211"/>
      <c r="L195" s="212"/>
      <c r="M195" s="200" t="s">
        <v>554</v>
      </c>
      <c r="N195" s="201"/>
      <c r="O195" s="201"/>
      <c r="P195" s="202"/>
      <c r="Q195" s="98"/>
    </row>
    <row r="196" spans="1:17" s="99" customFormat="1">
      <c r="A196" s="442">
        <v>31102</v>
      </c>
      <c r="B196" s="187" t="s">
        <v>329</v>
      </c>
      <c r="C196" s="188"/>
      <c r="D196" s="189"/>
      <c r="E196" s="443">
        <v>31202</v>
      </c>
      <c r="F196" s="203" t="s">
        <v>335</v>
      </c>
      <c r="G196" s="204"/>
      <c r="H196" s="205"/>
      <c r="I196" s="444">
        <v>31401</v>
      </c>
      <c r="J196" s="192" t="s">
        <v>344</v>
      </c>
      <c r="K196" s="193"/>
      <c r="L196" s="194"/>
      <c r="M196" s="100">
        <v>32103</v>
      </c>
      <c r="N196" s="192" t="s">
        <v>351</v>
      </c>
      <c r="O196" s="193"/>
      <c r="P196" s="194"/>
      <c r="Q196" s="98"/>
    </row>
    <row r="197" spans="1:17" s="99" customFormat="1">
      <c r="A197" s="443">
        <v>31103</v>
      </c>
      <c r="B197" s="187" t="s">
        <v>330</v>
      </c>
      <c r="C197" s="188"/>
      <c r="D197" s="189"/>
      <c r="E197" s="443">
        <v>31203</v>
      </c>
      <c r="F197" s="203" t="s">
        <v>336</v>
      </c>
      <c r="G197" s="204"/>
      <c r="H197" s="205"/>
      <c r="I197" s="444">
        <v>31402</v>
      </c>
      <c r="J197" s="192" t="s">
        <v>345</v>
      </c>
      <c r="K197" s="193"/>
      <c r="L197" s="194"/>
      <c r="M197" s="100">
        <v>32105</v>
      </c>
      <c r="N197" s="192" t="s">
        <v>1025</v>
      </c>
      <c r="O197" s="193"/>
      <c r="P197" s="194"/>
      <c r="Q197" s="98"/>
    </row>
    <row r="198" spans="1:17" s="99" customFormat="1">
      <c r="A198" s="443">
        <v>31104</v>
      </c>
      <c r="B198" s="187" t="s">
        <v>331</v>
      </c>
      <c r="C198" s="188"/>
      <c r="D198" s="189"/>
      <c r="E198" s="443">
        <v>31204</v>
      </c>
      <c r="F198" s="203" t="s">
        <v>555</v>
      </c>
      <c r="G198" s="204"/>
      <c r="H198" s="205"/>
      <c r="I198" s="444">
        <v>31403</v>
      </c>
      <c r="J198" s="192" t="s">
        <v>346</v>
      </c>
      <c r="K198" s="193"/>
      <c r="L198" s="194"/>
      <c r="M198" s="100">
        <v>32109</v>
      </c>
      <c r="N198" s="192" t="s">
        <v>556</v>
      </c>
      <c r="O198" s="193"/>
      <c r="P198" s="194"/>
      <c r="Q198" s="98"/>
    </row>
    <row r="199" spans="1:17" s="99" customFormat="1">
      <c r="A199" s="443">
        <v>31105</v>
      </c>
      <c r="B199" s="187" t="s">
        <v>557</v>
      </c>
      <c r="C199" s="188"/>
      <c r="D199" s="189"/>
      <c r="E199" s="443">
        <v>31205</v>
      </c>
      <c r="F199" s="203" t="s">
        <v>558</v>
      </c>
      <c r="G199" s="204"/>
      <c r="H199" s="205"/>
      <c r="I199" s="444">
        <v>31404</v>
      </c>
      <c r="J199" s="192" t="s">
        <v>559</v>
      </c>
      <c r="K199" s="193"/>
      <c r="L199" s="194"/>
      <c r="M199" s="100">
        <v>32112</v>
      </c>
      <c r="N199" s="192" t="s">
        <v>560</v>
      </c>
      <c r="O199" s="193"/>
      <c r="P199" s="194"/>
      <c r="Q199" s="98"/>
    </row>
    <row r="200" spans="1:17" s="99" customFormat="1">
      <c r="A200" s="443">
        <v>31108</v>
      </c>
      <c r="B200" s="187" t="s">
        <v>565</v>
      </c>
      <c r="C200" s="188"/>
      <c r="D200" s="189"/>
      <c r="E200" s="443">
        <v>31206</v>
      </c>
      <c r="F200" s="203" t="s">
        <v>561</v>
      </c>
      <c r="G200" s="204"/>
      <c r="H200" s="205"/>
      <c r="I200" s="444">
        <v>31405</v>
      </c>
      <c r="J200" s="192" t="s">
        <v>562</v>
      </c>
      <c r="K200" s="193"/>
      <c r="L200" s="194"/>
      <c r="M200" s="100">
        <v>32203</v>
      </c>
      <c r="N200" s="192" t="s">
        <v>352</v>
      </c>
      <c r="O200" s="193"/>
      <c r="P200" s="194"/>
      <c r="Q200" s="98"/>
    </row>
    <row r="201" spans="1:17" s="99" customFormat="1">
      <c r="A201" s="443">
        <v>31109</v>
      </c>
      <c r="B201" s="187" t="s">
        <v>568</v>
      </c>
      <c r="C201" s="188"/>
      <c r="D201" s="189"/>
      <c r="E201" s="443">
        <v>31207</v>
      </c>
      <c r="F201" s="203" t="s">
        <v>563</v>
      </c>
      <c r="G201" s="204"/>
      <c r="H201" s="205"/>
      <c r="I201" s="444">
        <v>31407</v>
      </c>
      <c r="J201" s="192" t="s">
        <v>564</v>
      </c>
      <c r="K201" s="193"/>
      <c r="L201" s="194"/>
      <c r="M201" s="101">
        <v>32205</v>
      </c>
      <c r="N201" s="192" t="s">
        <v>353</v>
      </c>
      <c r="O201" s="193"/>
      <c r="P201" s="194"/>
      <c r="Q201" s="98"/>
    </row>
    <row r="202" spans="1:17" s="99" customFormat="1">
      <c r="A202" s="443">
        <v>31110</v>
      </c>
      <c r="B202" s="187" t="s">
        <v>570</v>
      </c>
      <c r="C202" s="188"/>
      <c r="D202" s="189"/>
      <c r="E202" s="443">
        <v>31210</v>
      </c>
      <c r="F202" s="203" t="s">
        <v>337</v>
      </c>
      <c r="G202" s="204"/>
      <c r="H202" s="205"/>
      <c r="I202" s="444">
        <v>31408</v>
      </c>
      <c r="J202" s="192" t="s">
        <v>566</v>
      </c>
      <c r="K202" s="193"/>
      <c r="L202" s="194"/>
      <c r="M202" s="101">
        <v>32306</v>
      </c>
      <c r="N202" s="192" t="s">
        <v>1026</v>
      </c>
      <c r="O202" s="193"/>
      <c r="P202" s="194"/>
      <c r="Q202" s="98"/>
    </row>
    <row r="203" spans="1:17" s="99" customFormat="1">
      <c r="A203" s="443">
        <v>31112</v>
      </c>
      <c r="B203" s="187" t="s">
        <v>572</v>
      </c>
      <c r="C203" s="188"/>
      <c r="D203" s="189"/>
      <c r="E203" s="443">
        <v>31212</v>
      </c>
      <c r="F203" s="203" t="s">
        <v>338</v>
      </c>
      <c r="G203" s="204"/>
      <c r="H203" s="205"/>
      <c r="I203" s="444">
        <v>31409</v>
      </c>
      <c r="J203" s="192" t="s">
        <v>569</v>
      </c>
      <c r="K203" s="193"/>
      <c r="L203" s="194"/>
      <c r="M203" s="101">
        <v>32402</v>
      </c>
      <c r="N203" s="192" t="s">
        <v>354</v>
      </c>
      <c r="O203" s="193"/>
      <c r="P203" s="194"/>
      <c r="Q203" s="98"/>
    </row>
    <row r="204" spans="1:17" s="99" customFormat="1">
      <c r="A204" s="443">
        <v>31113</v>
      </c>
      <c r="B204" s="187" t="s">
        <v>574</v>
      </c>
      <c r="C204" s="188"/>
      <c r="D204" s="189"/>
      <c r="E204" s="443">
        <v>31214</v>
      </c>
      <c r="F204" s="203" t="s">
        <v>575</v>
      </c>
      <c r="G204" s="204"/>
      <c r="H204" s="205"/>
      <c r="I204" s="444">
        <v>31410</v>
      </c>
      <c r="J204" s="192" t="s">
        <v>571</v>
      </c>
      <c r="K204" s="193"/>
      <c r="L204" s="194"/>
      <c r="M204" s="100">
        <v>32505</v>
      </c>
      <c r="N204" s="192" t="s">
        <v>355</v>
      </c>
      <c r="O204" s="193"/>
      <c r="P204" s="194"/>
      <c r="Q204" s="98"/>
    </row>
    <row r="205" spans="1:17" s="99" customFormat="1">
      <c r="A205" s="443">
        <v>31114</v>
      </c>
      <c r="B205" s="187" t="s">
        <v>577</v>
      </c>
      <c r="C205" s="188"/>
      <c r="D205" s="189"/>
      <c r="E205" s="443">
        <v>31215</v>
      </c>
      <c r="F205" s="203" t="s">
        <v>578</v>
      </c>
      <c r="G205" s="204"/>
      <c r="H205" s="205"/>
      <c r="I205" s="444">
        <v>31411</v>
      </c>
      <c r="J205" s="192" t="s">
        <v>347</v>
      </c>
      <c r="K205" s="193"/>
      <c r="L205" s="194"/>
      <c r="M205" s="100">
        <v>32507</v>
      </c>
      <c r="N205" s="192" t="s">
        <v>582</v>
      </c>
      <c r="O205" s="193"/>
      <c r="P205" s="194"/>
      <c r="Q205" s="98"/>
    </row>
    <row r="206" spans="1:17" s="99" customFormat="1">
      <c r="A206" s="443">
        <v>31115</v>
      </c>
      <c r="B206" s="187" t="s">
        <v>1027</v>
      </c>
      <c r="C206" s="188"/>
      <c r="D206" s="189"/>
      <c r="E206" s="443">
        <v>31216</v>
      </c>
      <c r="F206" s="203" t="s">
        <v>474</v>
      </c>
      <c r="G206" s="204"/>
      <c r="H206" s="205"/>
      <c r="I206" s="444">
        <v>31412</v>
      </c>
      <c r="J206" s="192" t="s">
        <v>573</v>
      </c>
      <c r="K206" s="193"/>
      <c r="L206" s="194"/>
      <c r="M206" s="100">
        <v>32603</v>
      </c>
      <c r="N206" s="192" t="s">
        <v>584</v>
      </c>
      <c r="O206" s="193"/>
      <c r="P206" s="194"/>
      <c r="Q206" s="98"/>
    </row>
    <row r="207" spans="1:17" s="99" customFormat="1">
      <c r="A207" s="443">
        <v>31116</v>
      </c>
      <c r="B207" s="187" t="s">
        <v>332</v>
      </c>
      <c r="C207" s="188"/>
      <c r="D207" s="189"/>
      <c r="E207" s="445">
        <v>31220</v>
      </c>
      <c r="F207" s="203" t="s">
        <v>586</v>
      </c>
      <c r="G207" s="204"/>
      <c r="H207" s="205"/>
      <c r="I207" s="444">
        <v>31413</v>
      </c>
      <c r="J207" s="192" t="s">
        <v>576</v>
      </c>
      <c r="K207" s="193"/>
      <c r="L207" s="194"/>
      <c r="M207" s="160"/>
      <c r="N207" s="160"/>
      <c r="O207" s="160"/>
      <c r="P207" s="160"/>
      <c r="Q207" s="98"/>
    </row>
    <row r="208" spans="1:17" s="99" customFormat="1">
      <c r="A208" s="443">
        <v>31117</v>
      </c>
      <c r="B208" s="187" t="s">
        <v>585</v>
      </c>
      <c r="C208" s="188"/>
      <c r="D208" s="189"/>
      <c r="E208" s="445">
        <v>31221</v>
      </c>
      <c r="F208" s="203" t="s">
        <v>588</v>
      </c>
      <c r="G208" s="204"/>
      <c r="H208" s="205"/>
      <c r="I208" s="444">
        <v>31414</v>
      </c>
      <c r="J208" s="192" t="s">
        <v>579</v>
      </c>
      <c r="K208" s="193"/>
      <c r="L208" s="194"/>
      <c r="M208" s="206" t="s">
        <v>412</v>
      </c>
      <c r="N208" s="206"/>
      <c r="O208" s="206"/>
      <c r="P208" s="206"/>
      <c r="Q208" s="98"/>
    </row>
    <row r="209" spans="1:17" s="99" customFormat="1">
      <c r="A209" s="443">
        <v>31118</v>
      </c>
      <c r="B209" s="187" t="s">
        <v>587</v>
      </c>
      <c r="C209" s="188"/>
      <c r="D209" s="189"/>
      <c r="E209" s="445">
        <v>31222</v>
      </c>
      <c r="F209" s="181" t="s">
        <v>662</v>
      </c>
      <c r="G209" s="182"/>
      <c r="H209" s="183"/>
      <c r="I209" s="444">
        <v>31415</v>
      </c>
      <c r="J209" s="192" t="s">
        <v>581</v>
      </c>
      <c r="K209" s="193"/>
      <c r="L209" s="194"/>
      <c r="M209" s="129">
        <v>33101</v>
      </c>
      <c r="N209" s="199" t="s">
        <v>614</v>
      </c>
      <c r="O209" s="199"/>
      <c r="P209" s="199"/>
      <c r="Q209" s="98"/>
    </row>
    <row r="210" spans="1:17" s="99" customFormat="1">
      <c r="A210" s="443">
        <v>31119</v>
      </c>
      <c r="B210" s="187" t="s">
        <v>589</v>
      </c>
      <c r="C210" s="188"/>
      <c r="D210" s="189"/>
      <c r="E210" s="445">
        <v>31223</v>
      </c>
      <c r="F210" s="181" t="s">
        <v>1028</v>
      </c>
      <c r="G210" s="182"/>
      <c r="H210" s="183"/>
      <c r="I210" s="444">
        <v>31416</v>
      </c>
      <c r="J210" s="192" t="s">
        <v>583</v>
      </c>
      <c r="K210" s="193"/>
      <c r="L210" s="194"/>
      <c r="M210" s="129">
        <v>33102</v>
      </c>
      <c r="N210" s="199" t="s">
        <v>393</v>
      </c>
      <c r="O210" s="199"/>
      <c r="P210" s="199"/>
      <c r="Q210" s="98"/>
    </row>
    <row r="211" spans="1:17" s="99" customFormat="1">
      <c r="A211" s="443">
        <v>31120</v>
      </c>
      <c r="B211" s="187" t="s">
        <v>592</v>
      </c>
      <c r="C211" s="188"/>
      <c r="D211" s="189"/>
      <c r="E211" s="445">
        <v>31224</v>
      </c>
      <c r="F211" s="181" t="s">
        <v>1029</v>
      </c>
      <c r="G211" s="182"/>
      <c r="H211" s="183"/>
      <c r="I211" s="444">
        <v>31418</v>
      </c>
      <c r="J211" s="175" t="s">
        <v>663</v>
      </c>
      <c r="K211" s="176"/>
      <c r="L211" s="177"/>
      <c r="M211" s="129">
        <v>33103</v>
      </c>
      <c r="N211" s="199" t="s">
        <v>394</v>
      </c>
      <c r="O211" s="199"/>
      <c r="P211" s="199"/>
      <c r="Q211" s="98"/>
    </row>
    <row r="212" spans="1:17" s="99" customFormat="1">
      <c r="A212" s="443">
        <v>31121</v>
      </c>
      <c r="B212" s="187" t="s">
        <v>593</v>
      </c>
      <c r="C212" s="188"/>
      <c r="D212" s="189"/>
      <c r="E212" s="445">
        <v>31225</v>
      </c>
      <c r="F212" s="192" t="s">
        <v>567</v>
      </c>
      <c r="G212" s="193"/>
      <c r="H212" s="194"/>
      <c r="I212" s="444">
        <v>31419</v>
      </c>
      <c r="J212" s="175" t="s">
        <v>591</v>
      </c>
      <c r="K212" s="176"/>
      <c r="L212" s="177"/>
      <c r="M212" s="129">
        <v>33202</v>
      </c>
      <c r="N212" s="199" t="s">
        <v>395</v>
      </c>
      <c r="O212" s="199"/>
      <c r="P212" s="199"/>
      <c r="Q212" s="98"/>
    </row>
    <row r="213" spans="1:17" s="99" customFormat="1">
      <c r="A213" s="443">
        <v>31122</v>
      </c>
      <c r="B213" s="187" t="s">
        <v>595</v>
      </c>
      <c r="C213" s="188"/>
      <c r="D213" s="189"/>
      <c r="E213" s="445">
        <v>31226</v>
      </c>
      <c r="F213" s="193" t="s">
        <v>1822</v>
      </c>
      <c r="G213" s="193"/>
      <c r="H213" s="194"/>
      <c r="I213" s="444">
        <v>31420</v>
      </c>
      <c r="J213" s="175" t="s">
        <v>1030</v>
      </c>
      <c r="K213" s="176"/>
      <c r="L213" s="177"/>
      <c r="M213" s="129">
        <v>33301</v>
      </c>
      <c r="N213" s="199" t="s">
        <v>396</v>
      </c>
      <c r="O213" s="199"/>
      <c r="P213" s="199"/>
      <c r="Q213" s="98"/>
    </row>
    <row r="214" spans="1:17" s="99" customFormat="1">
      <c r="A214" s="443">
        <v>31123</v>
      </c>
      <c r="B214" s="187" t="s">
        <v>598</v>
      </c>
      <c r="C214" s="188"/>
      <c r="D214" s="189"/>
      <c r="E214" s="200" t="s">
        <v>590</v>
      </c>
      <c r="F214" s="201"/>
      <c r="G214" s="201"/>
      <c r="H214" s="202"/>
      <c r="I214" s="444">
        <v>31421</v>
      </c>
      <c r="J214" s="175" t="s">
        <v>594</v>
      </c>
      <c r="K214" s="176"/>
      <c r="L214" s="177"/>
      <c r="M214" s="129">
        <v>33302</v>
      </c>
      <c r="N214" s="199" t="s">
        <v>397</v>
      </c>
      <c r="O214" s="199"/>
      <c r="P214" s="199"/>
      <c r="Q214" s="98"/>
    </row>
    <row r="215" spans="1:17" s="99" customFormat="1">
      <c r="A215" s="443">
        <v>31124</v>
      </c>
      <c r="B215" s="187" t="s">
        <v>1031</v>
      </c>
      <c r="C215" s="188"/>
      <c r="D215" s="189"/>
      <c r="E215" s="443">
        <v>31301</v>
      </c>
      <c r="F215" s="192" t="s">
        <v>339</v>
      </c>
      <c r="G215" s="193"/>
      <c r="H215" s="194"/>
      <c r="I215" s="444">
        <v>31422</v>
      </c>
      <c r="J215" s="169" t="s">
        <v>665</v>
      </c>
      <c r="K215" s="170"/>
      <c r="L215" s="171"/>
      <c r="M215" s="135">
        <v>33401</v>
      </c>
      <c r="N215" s="199" t="s">
        <v>410</v>
      </c>
      <c r="O215" s="199"/>
      <c r="P215" s="199"/>
      <c r="Q215" s="98"/>
    </row>
    <row r="216" spans="1:17" s="99" customFormat="1">
      <c r="A216" s="443">
        <v>31125</v>
      </c>
      <c r="B216" s="187" t="s">
        <v>601</v>
      </c>
      <c r="C216" s="188"/>
      <c r="D216" s="189"/>
      <c r="E216" s="443">
        <v>31302</v>
      </c>
      <c r="F216" s="192" t="s">
        <v>340</v>
      </c>
      <c r="G216" s="193"/>
      <c r="H216" s="194"/>
      <c r="I216" s="444">
        <v>31423</v>
      </c>
      <c r="J216" s="169" t="s">
        <v>667</v>
      </c>
      <c r="K216" s="170"/>
      <c r="L216" s="171"/>
      <c r="M216" s="97"/>
      <c r="N216" s="97"/>
      <c r="O216" s="97"/>
      <c r="P216" s="97"/>
      <c r="Q216" s="98"/>
    </row>
    <row r="217" spans="1:17" s="99" customFormat="1">
      <c r="A217" s="443">
        <v>31126</v>
      </c>
      <c r="B217" s="187" t="s">
        <v>333</v>
      </c>
      <c r="C217" s="188"/>
      <c r="D217" s="189"/>
      <c r="E217" s="443">
        <v>31303</v>
      </c>
      <c r="F217" s="192" t="s">
        <v>596</v>
      </c>
      <c r="G217" s="193"/>
      <c r="H217" s="194"/>
      <c r="I217" s="444">
        <v>31424</v>
      </c>
      <c r="J217" s="181" t="s">
        <v>669</v>
      </c>
      <c r="K217" s="182"/>
      <c r="L217" s="183"/>
      <c r="M217" s="254" t="s">
        <v>415</v>
      </c>
      <c r="N217" s="255"/>
      <c r="O217" s="255"/>
      <c r="P217" s="256"/>
      <c r="Q217" s="98"/>
    </row>
    <row r="218" spans="1:17" s="99" customFormat="1">
      <c r="A218" s="443">
        <v>31127</v>
      </c>
      <c r="B218" s="187" t="s">
        <v>603</v>
      </c>
      <c r="C218" s="188"/>
      <c r="D218" s="189"/>
      <c r="E218" s="443">
        <v>31305</v>
      </c>
      <c r="F218" s="192" t="s">
        <v>599</v>
      </c>
      <c r="G218" s="193"/>
      <c r="H218" s="194"/>
      <c r="I218" s="200" t="s">
        <v>597</v>
      </c>
      <c r="J218" s="201"/>
      <c r="K218" s="201"/>
      <c r="L218" s="202"/>
      <c r="M218" s="257" t="s">
        <v>416</v>
      </c>
      <c r="N218" s="258"/>
      <c r="O218" s="258"/>
      <c r="P218" s="259"/>
      <c r="Q218" s="98"/>
    </row>
    <row r="219" spans="1:17" s="99" customFormat="1">
      <c r="A219" s="443">
        <v>31128</v>
      </c>
      <c r="B219" s="187" t="s">
        <v>334</v>
      </c>
      <c r="C219" s="188"/>
      <c r="D219" s="189"/>
      <c r="E219" s="443">
        <v>31306</v>
      </c>
      <c r="F219" s="192" t="s">
        <v>602</v>
      </c>
      <c r="G219" s="193"/>
      <c r="H219" s="194"/>
      <c r="I219" s="100">
        <v>31503</v>
      </c>
      <c r="J219" s="192" t="s">
        <v>600</v>
      </c>
      <c r="K219" s="193"/>
      <c r="L219" s="194"/>
      <c r="M219" s="446">
        <v>61103</v>
      </c>
      <c r="N219" s="447" t="s">
        <v>419</v>
      </c>
      <c r="O219" s="448"/>
      <c r="P219" s="449"/>
      <c r="Q219" s="98"/>
    </row>
    <row r="220" spans="1:17" s="99" customFormat="1">
      <c r="A220" s="443">
        <v>31129</v>
      </c>
      <c r="B220" s="187" t="s">
        <v>1032</v>
      </c>
      <c r="C220" s="188"/>
      <c r="D220" s="189"/>
      <c r="E220" s="443">
        <v>31307</v>
      </c>
      <c r="F220" s="192" t="s">
        <v>341</v>
      </c>
      <c r="G220" s="193"/>
      <c r="H220" s="194"/>
      <c r="I220" s="100">
        <v>31505</v>
      </c>
      <c r="J220" s="192" t="s">
        <v>348</v>
      </c>
      <c r="K220" s="193"/>
      <c r="L220" s="194"/>
      <c r="M220" s="446">
        <v>61104</v>
      </c>
      <c r="N220" s="447" t="s">
        <v>420</v>
      </c>
      <c r="O220" s="448"/>
      <c r="P220" s="449"/>
      <c r="Q220" s="98"/>
    </row>
    <row r="221" spans="1:17" s="99" customFormat="1">
      <c r="A221" s="443">
        <v>31130</v>
      </c>
      <c r="B221" s="450" t="s">
        <v>1823</v>
      </c>
      <c r="C221" s="451"/>
      <c r="D221" s="452"/>
      <c r="E221" s="443">
        <v>31308</v>
      </c>
      <c r="F221" s="192" t="s">
        <v>342</v>
      </c>
      <c r="G221" s="193"/>
      <c r="H221" s="194"/>
      <c r="I221" s="101">
        <v>31506</v>
      </c>
      <c r="J221" s="192" t="s">
        <v>1033</v>
      </c>
      <c r="K221" s="193"/>
      <c r="L221" s="194"/>
      <c r="M221" s="446">
        <v>61105</v>
      </c>
      <c r="N221" s="447" t="s">
        <v>357</v>
      </c>
      <c r="O221" s="448"/>
      <c r="P221" s="449"/>
      <c r="Q221" s="98"/>
    </row>
    <row r="222" spans="1:17" s="99" customFormat="1">
      <c r="A222" s="453">
        <v>31131</v>
      </c>
      <c r="B222" s="191" t="s">
        <v>1824</v>
      </c>
      <c r="C222" s="191"/>
      <c r="D222" s="191"/>
      <c r="E222" s="443">
        <v>31309</v>
      </c>
      <c r="F222" s="192" t="s">
        <v>604</v>
      </c>
      <c r="G222" s="193"/>
      <c r="H222" s="194"/>
      <c r="I222" s="100">
        <v>31507</v>
      </c>
      <c r="J222" s="192" t="s">
        <v>605</v>
      </c>
      <c r="K222" s="193"/>
      <c r="L222" s="194"/>
      <c r="M222" s="454">
        <v>61302</v>
      </c>
      <c r="N222" s="447" t="s">
        <v>1825</v>
      </c>
      <c r="O222" s="448"/>
      <c r="P222" s="449"/>
      <c r="Q222" s="98"/>
    </row>
    <row r="223" spans="1:17" s="99" customFormat="1">
      <c r="A223" s="161"/>
      <c r="B223" s="191"/>
      <c r="C223" s="191"/>
      <c r="D223" s="191"/>
      <c r="E223" s="443">
        <v>31310</v>
      </c>
      <c r="F223" s="192" t="s">
        <v>343</v>
      </c>
      <c r="G223" s="193"/>
      <c r="H223" s="194"/>
      <c r="I223" s="100">
        <v>31508</v>
      </c>
      <c r="J223" s="192" t="s">
        <v>349</v>
      </c>
      <c r="K223" s="193"/>
      <c r="L223" s="194"/>
      <c r="M223" s="446">
        <v>61401</v>
      </c>
      <c r="N223" s="447" t="s">
        <v>421</v>
      </c>
      <c r="O223" s="448"/>
      <c r="P223" s="449"/>
      <c r="Q223" s="98"/>
    </row>
    <row r="224" spans="1:17" s="99" customFormat="1">
      <c r="A224" s="161"/>
      <c r="B224" s="191"/>
      <c r="C224" s="191"/>
      <c r="D224" s="191"/>
      <c r="E224" s="443">
        <v>31311</v>
      </c>
      <c r="F224" s="192" t="s">
        <v>606</v>
      </c>
      <c r="G224" s="193"/>
      <c r="H224" s="194"/>
      <c r="I224" s="100">
        <v>31510</v>
      </c>
      <c r="J224" s="192" t="s">
        <v>607</v>
      </c>
      <c r="K224" s="193"/>
      <c r="L224" s="194"/>
      <c r="M224" s="446">
        <v>61402</v>
      </c>
      <c r="N224" s="447" t="s">
        <v>671</v>
      </c>
      <c r="O224" s="448"/>
      <c r="P224" s="449"/>
      <c r="Q224" s="98"/>
    </row>
    <row r="225" spans="1:17" s="99" customFormat="1">
      <c r="A225" s="161"/>
      <c r="B225" s="191"/>
      <c r="C225" s="191"/>
      <c r="D225" s="191"/>
      <c r="E225" s="443">
        <v>31312</v>
      </c>
      <c r="F225" s="192" t="s">
        <v>608</v>
      </c>
      <c r="G225" s="193"/>
      <c r="H225" s="194"/>
      <c r="I225" s="101">
        <v>31511</v>
      </c>
      <c r="J225" s="192" t="s">
        <v>1034</v>
      </c>
      <c r="K225" s="193"/>
      <c r="L225" s="194"/>
      <c r="M225" s="446">
        <v>61501</v>
      </c>
      <c r="N225" s="447" t="s">
        <v>422</v>
      </c>
      <c r="O225" s="448"/>
      <c r="P225" s="449"/>
      <c r="Q225" s="98"/>
    </row>
    <row r="226" spans="1:17" s="164" customFormat="1">
      <c r="A226" s="161"/>
      <c r="B226" s="191"/>
      <c r="C226" s="191"/>
      <c r="D226" s="191"/>
      <c r="E226" s="443">
        <v>31313</v>
      </c>
      <c r="F226" s="192" t="s">
        <v>609</v>
      </c>
      <c r="G226" s="193"/>
      <c r="H226" s="194"/>
      <c r="I226" s="101">
        <v>31512</v>
      </c>
      <c r="J226" s="192" t="s">
        <v>610</v>
      </c>
      <c r="K226" s="193"/>
      <c r="L226" s="194"/>
      <c r="M226" s="257" t="s">
        <v>417</v>
      </c>
      <c r="N226" s="258"/>
      <c r="O226" s="258"/>
      <c r="P226" s="259"/>
      <c r="Q226" s="91"/>
    </row>
    <row r="227" spans="1:17" s="164" customFormat="1">
      <c r="A227" s="161"/>
      <c r="B227" s="191"/>
      <c r="C227" s="191"/>
      <c r="D227" s="191"/>
      <c r="E227" s="455">
        <v>31314</v>
      </c>
      <c r="F227" s="192" t="s">
        <v>611</v>
      </c>
      <c r="G227" s="193"/>
      <c r="H227" s="194"/>
      <c r="I227" s="101">
        <v>31516</v>
      </c>
      <c r="J227" s="192" t="s">
        <v>613</v>
      </c>
      <c r="K227" s="193"/>
      <c r="L227" s="194"/>
      <c r="M227" s="137">
        <v>62101</v>
      </c>
      <c r="N227" s="196" t="s">
        <v>358</v>
      </c>
      <c r="O227" s="197"/>
      <c r="P227" s="198"/>
      <c r="Q227" s="91"/>
    </row>
    <row r="228" spans="1:17" s="164" customFormat="1">
      <c r="A228" s="161"/>
      <c r="B228" s="191"/>
      <c r="C228" s="191"/>
      <c r="D228" s="191"/>
      <c r="E228" s="443">
        <v>31316</v>
      </c>
      <c r="F228" s="192" t="s">
        <v>612</v>
      </c>
      <c r="G228" s="193"/>
      <c r="H228" s="194"/>
      <c r="I228" s="101">
        <v>31517</v>
      </c>
      <c r="J228" s="192" t="s">
        <v>580</v>
      </c>
      <c r="K228" s="193"/>
      <c r="L228" s="194"/>
      <c r="M228" s="137">
        <v>62501</v>
      </c>
      <c r="N228" s="196" t="s">
        <v>359</v>
      </c>
      <c r="O228" s="197"/>
      <c r="P228" s="198"/>
      <c r="Q228" s="91"/>
    </row>
    <row r="229" spans="1:17" s="123" customFormat="1" ht="13.5" customHeight="1">
      <c r="A229" s="161"/>
      <c r="B229" s="191"/>
      <c r="C229" s="191"/>
      <c r="D229" s="191"/>
      <c r="E229" s="161"/>
      <c r="F229" s="191"/>
      <c r="G229" s="191"/>
      <c r="H229" s="191"/>
      <c r="I229" s="101">
        <v>31519</v>
      </c>
      <c r="J229" s="99" t="s">
        <v>1826</v>
      </c>
      <c r="K229" s="99"/>
      <c r="L229" s="99"/>
      <c r="M229" s="137">
        <v>62601</v>
      </c>
      <c r="N229" s="196" t="s">
        <v>356</v>
      </c>
      <c r="O229" s="197"/>
      <c r="P229" s="198"/>
    </row>
    <row r="230" spans="1:17" s="123" customFormat="1" ht="13.5" customHeight="1">
      <c r="A230" s="195"/>
      <c r="B230" s="195"/>
      <c r="C230" s="195"/>
      <c r="D230" s="195"/>
      <c r="E230" s="161"/>
      <c r="F230" s="191"/>
      <c r="G230" s="191"/>
      <c r="H230" s="191"/>
      <c r="I230" s="101">
        <v>31603</v>
      </c>
      <c r="J230" s="192" t="s">
        <v>350</v>
      </c>
      <c r="K230" s="193"/>
      <c r="L230" s="194"/>
      <c r="M230" s="257" t="s">
        <v>418</v>
      </c>
      <c r="N230" s="258"/>
      <c r="O230" s="258"/>
      <c r="P230" s="259"/>
    </row>
    <row r="231" spans="1:17" s="123" customFormat="1" ht="13.5" customHeight="1">
      <c r="A231" s="162"/>
      <c r="B231" s="190"/>
      <c r="C231" s="190"/>
      <c r="D231" s="190"/>
      <c r="E231" s="161"/>
      <c r="F231" s="191"/>
      <c r="G231" s="191"/>
      <c r="H231" s="191"/>
      <c r="I231" s="100">
        <v>31604</v>
      </c>
      <c r="J231" s="175" t="s">
        <v>475</v>
      </c>
      <c r="K231" s="176"/>
      <c r="L231" s="177"/>
      <c r="M231" s="137">
        <v>63102</v>
      </c>
      <c r="N231" s="196" t="s">
        <v>360</v>
      </c>
      <c r="O231" s="197"/>
      <c r="P231" s="198"/>
    </row>
    <row r="232" spans="1:17" s="123" customFormat="1" ht="13.5" customHeight="1">
      <c r="A232" s="162"/>
      <c r="B232" s="190"/>
      <c r="C232" s="190"/>
      <c r="D232" s="190"/>
      <c r="E232" s="97"/>
      <c r="F232" s="191"/>
      <c r="G232" s="191"/>
      <c r="H232" s="191"/>
      <c r="I232" s="97"/>
      <c r="J232" s="97"/>
      <c r="K232" s="97"/>
      <c r="L232" s="97"/>
      <c r="M232" s="137">
        <v>63103</v>
      </c>
      <c r="N232" s="251" t="s">
        <v>670</v>
      </c>
      <c r="O232" s="252"/>
      <c r="P232" s="253"/>
    </row>
    <row r="233" spans="1:17" s="123" customFormat="1" ht="13.5" customHeight="1">
      <c r="A233" s="172" t="s">
        <v>615</v>
      </c>
      <c r="B233" s="173"/>
      <c r="C233" s="173"/>
      <c r="D233" s="173"/>
      <c r="E233" s="163"/>
      <c r="F233" s="97"/>
      <c r="G233" s="97"/>
      <c r="H233" s="97"/>
      <c r="I233" s="163"/>
      <c r="J233" s="163"/>
      <c r="K233" s="163"/>
      <c r="L233" s="163"/>
      <c r="M233" s="137">
        <v>63201</v>
      </c>
      <c r="N233" s="196" t="s">
        <v>423</v>
      </c>
      <c r="O233" s="197"/>
      <c r="P233" s="198"/>
    </row>
    <row r="234" spans="1:17" s="123" customFormat="1" ht="13.5" customHeight="1">
      <c r="A234" s="136">
        <v>11117</v>
      </c>
      <c r="B234" s="456" t="s">
        <v>1827</v>
      </c>
      <c r="C234" s="457"/>
      <c r="D234" s="458"/>
      <c r="E234" s="165"/>
      <c r="F234" s="97"/>
      <c r="G234" s="97"/>
      <c r="H234" s="97"/>
      <c r="I234" s="163"/>
      <c r="J234" s="163"/>
      <c r="K234" s="163"/>
      <c r="L234" s="163"/>
      <c r="M234" s="137">
        <v>63501</v>
      </c>
      <c r="N234" s="196" t="s">
        <v>424</v>
      </c>
      <c r="O234" s="197"/>
      <c r="P234" s="198"/>
    </row>
    <row r="235" spans="1:17" s="123" customFormat="1" ht="13.5" customHeight="1">
      <c r="A235" s="136">
        <v>11122</v>
      </c>
      <c r="B235" s="456" t="s">
        <v>1828</v>
      </c>
      <c r="C235" s="457"/>
      <c r="D235" s="458"/>
      <c r="E235" s="165"/>
      <c r="F235" s="97"/>
      <c r="G235" s="97"/>
      <c r="H235" s="97"/>
      <c r="I235" s="165"/>
      <c r="J235" s="163"/>
      <c r="K235" s="163"/>
      <c r="L235" s="163"/>
      <c r="M235" s="137">
        <v>63502</v>
      </c>
      <c r="N235" s="196" t="s">
        <v>492</v>
      </c>
      <c r="O235" s="197"/>
      <c r="P235" s="198"/>
    </row>
    <row r="236" spans="1:17" s="123" customFormat="1" ht="13.5" customHeight="1">
      <c r="A236" s="136">
        <v>11135</v>
      </c>
      <c r="B236" s="456" t="s">
        <v>1829</v>
      </c>
      <c r="C236" s="457"/>
      <c r="D236" s="458"/>
      <c r="F236" s="97"/>
      <c r="G236" s="97"/>
      <c r="H236" s="97"/>
      <c r="I236" s="165"/>
      <c r="J236" s="163"/>
      <c r="K236" s="163"/>
      <c r="L236" s="163"/>
      <c r="M236" s="137">
        <v>63603</v>
      </c>
      <c r="N236" s="196" t="s">
        <v>361</v>
      </c>
      <c r="O236" s="197"/>
      <c r="P236" s="198"/>
    </row>
    <row r="237" spans="1:17" s="123" customFormat="1" ht="13.5" customHeight="1">
      <c r="A237" s="136">
        <v>11136</v>
      </c>
      <c r="B237" s="456" t="s">
        <v>1830</v>
      </c>
      <c r="C237" s="457"/>
      <c r="D237" s="458"/>
      <c r="F237" s="97"/>
      <c r="G237" s="97"/>
      <c r="H237" s="97"/>
    </row>
    <row r="238" spans="1:17" s="123" customFormat="1" ht="13.5" customHeight="1">
      <c r="A238" s="136">
        <v>11137</v>
      </c>
      <c r="B238" s="456" t="s">
        <v>1831</v>
      </c>
      <c r="C238" s="457"/>
      <c r="D238" s="458"/>
      <c r="F238" s="165"/>
      <c r="G238" s="165"/>
      <c r="H238" s="165"/>
    </row>
    <row r="239" spans="1:17" s="123" customFormat="1" ht="13.5" customHeight="1">
      <c r="A239" s="136">
        <v>11138</v>
      </c>
      <c r="B239" s="456" t="s">
        <v>1832</v>
      </c>
      <c r="C239" s="457"/>
      <c r="D239" s="458"/>
      <c r="F239" s="126"/>
    </row>
    <row r="240" spans="1:17" s="123" customFormat="1" ht="13.5" customHeight="1">
      <c r="A240" s="125">
        <v>11139</v>
      </c>
      <c r="B240" s="456" t="s">
        <v>1833</v>
      </c>
      <c r="C240" s="457"/>
      <c r="D240" s="458"/>
      <c r="F240" s="126"/>
    </row>
    <row r="241" spans="1:16" s="123" customFormat="1" ht="13.5" customHeight="1">
      <c r="A241" s="125">
        <v>11140</v>
      </c>
      <c r="B241" s="456" t="s">
        <v>1834</v>
      </c>
      <c r="C241" s="457"/>
      <c r="D241" s="458"/>
      <c r="F241" s="126"/>
    </row>
    <row r="242" spans="1:16" s="123" customFormat="1" ht="13.5" customHeight="1">
      <c r="A242" s="125">
        <v>11201</v>
      </c>
      <c r="B242" s="456" t="s">
        <v>1835</v>
      </c>
      <c r="C242" s="457"/>
      <c r="D242" s="458"/>
      <c r="F242" s="126"/>
    </row>
    <row r="243" spans="1:16" s="123" customFormat="1" ht="13.5" customHeight="1">
      <c r="A243" s="136">
        <v>11209</v>
      </c>
      <c r="B243" s="456" t="s">
        <v>1836</v>
      </c>
      <c r="C243" s="457"/>
      <c r="D243" s="458"/>
      <c r="F243" s="126"/>
    </row>
    <row r="244" spans="1:16" s="123" customFormat="1" ht="13.5" customHeight="1">
      <c r="A244" s="136">
        <v>11222</v>
      </c>
      <c r="B244" s="456" t="s">
        <v>1837</v>
      </c>
      <c r="C244" s="457"/>
      <c r="D244" s="458"/>
      <c r="F244" s="126"/>
    </row>
    <row r="245" spans="1:16" s="123" customFormat="1" ht="13.5" customHeight="1">
      <c r="A245" s="136">
        <v>11225</v>
      </c>
      <c r="B245" s="456" t="s">
        <v>1838</v>
      </c>
      <c r="C245" s="457"/>
      <c r="D245" s="458"/>
      <c r="F245" s="126"/>
    </row>
    <row r="246" spans="1:16" s="123" customFormat="1" ht="13.5" customHeight="1">
      <c r="A246" s="136">
        <v>11226</v>
      </c>
      <c r="B246" s="456" t="s">
        <v>1839</v>
      </c>
      <c r="C246" s="457"/>
      <c r="D246" s="458"/>
      <c r="F246" s="126"/>
    </row>
    <row r="247" spans="1:16" s="123" customFormat="1" ht="13.5" customHeight="1">
      <c r="A247" s="136">
        <v>11227</v>
      </c>
      <c r="B247" s="456" t="s">
        <v>1840</v>
      </c>
      <c r="C247" s="457"/>
      <c r="D247" s="458"/>
      <c r="F247" s="126"/>
    </row>
    <row r="248" spans="1:16" s="123" customFormat="1" ht="13.5" customHeight="1">
      <c r="A248" s="136">
        <v>11229</v>
      </c>
      <c r="B248" s="456" t="s">
        <v>1841</v>
      </c>
      <c r="C248" s="457"/>
      <c r="D248" s="458"/>
    </row>
    <row r="249" spans="1:16" s="139" customFormat="1" ht="13.5" customHeight="1">
      <c r="A249" s="136">
        <v>11301</v>
      </c>
      <c r="B249" s="456" t="s">
        <v>1842</v>
      </c>
      <c r="C249" s="457"/>
      <c r="D249" s="458"/>
      <c r="E249" s="123"/>
      <c r="F249" s="123"/>
      <c r="G249" s="123"/>
      <c r="H249" s="123"/>
      <c r="I249" s="123"/>
      <c r="J249" s="123"/>
      <c r="K249" s="123"/>
      <c r="L249" s="123"/>
      <c r="M249" s="123"/>
      <c r="N249" s="123"/>
      <c r="O249" s="123"/>
      <c r="P249" s="123"/>
    </row>
    <row r="250" spans="1:16">
      <c r="A250" s="136">
        <v>11311</v>
      </c>
      <c r="B250" s="456" t="s">
        <v>1843</v>
      </c>
      <c r="C250" s="457"/>
      <c r="D250" s="458"/>
      <c r="E250" s="123"/>
      <c r="F250" s="123"/>
      <c r="G250" s="123"/>
      <c r="H250" s="123"/>
      <c r="I250" s="123"/>
      <c r="J250" s="123"/>
      <c r="K250" s="123"/>
      <c r="L250" s="123"/>
      <c r="M250" s="123"/>
      <c r="N250" s="123"/>
      <c r="O250" s="123"/>
      <c r="P250" s="123"/>
    </row>
    <row r="251" spans="1:16">
      <c r="A251" s="136">
        <v>11316</v>
      </c>
      <c r="B251" s="456" t="s">
        <v>1844</v>
      </c>
      <c r="C251" s="457"/>
      <c r="D251" s="458"/>
      <c r="E251" s="123"/>
      <c r="F251" s="123"/>
      <c r="G251" s="123"/>
      <c r="H251" s="123"/>
      <c r="I251" s="123"/>
      <c r="J251" s="123"/>
      <c r="K251" s="123"/>
      <c r="L251" s="123"/>
      <c r="M251" s="123"/>
      <c r="N251" s="123"/>
      <c r="O251" s="123"/>
      <c r="P251" s="123"/>
    </row>
    <row r="252" spans="1:16">
      <c r="A252" s="136">
        <v>11318</v>
      </c>
      <c r="B252" s="456" t="s">
        <v>1845</v>
      </c>
      <c r="C252" s="457"/>
      <c r="D252" s="458"/>
      <c r="E252" s="123"/>
      <c r="F252" s="123"/>
      <c r="G252" s="123"/>
      <c r="H252" s="123"/>
      <c r="I252" s="123"/>
      <c r="J252" s="123"/>
      <c r="K252" s="123"/>
      <c r="L252" s="123"/>
      <c r="M252" s="123"/>
      <c r="N252" s="123"/>
      <c r="O252" s="123"/>
      <c r="P252" s="123"/>
    </row>
    <row r="253" spans="1:16">
      <c r="A253" s="136">
        <v>11319</v>
      </c>
      <c r="B253" s="456" t="s">
        <v>1846</v>
      </c>
      <c r="C253" s="457"/>
      <c r="D253" s="458"/>
      <c r="E253" s="123"/>
      <c r="F253" s="123"/>
      <c r="G253" s="123"/>
      <c r="H253" s="123"/>
      <c r="I253" s="123"/>
      <c r="J253" s="123"/>
      <c r="K253" s="123"/>
      <c r="L253" s="123"/>
      <c r="M253" s="123"/>
      <c r="N253" s="123"/>
      <c r="O253" s="123"/>
      <c r="P253" s="123"/>
    </row>
    <row r="254" spans="1:16">
      <c r="A254" s="136">
        <v>11320</v>
      </c>
      <c r="B254" s="456" t="s">
        <v>1847</v>
      </c>
      <c r="C254" s="457"/>
      <c r="D254" s="458"/>
      <c r="E254" s="123"/>
      <c r="F254" s="123"/>
      <c r="G254" s="123"/>
      <c r="H254" s="123"/>
      <c r="I254" s="123"/>
      <c r="J254" s="123"/>
      <c r="K254" s="123"/>
      <c r="L254" s="123"/>
      <c r="M254" s="123"/>
      <c r="N254" s="123"/>
      <c r="O254" s="123"/>
      <c r="P254" s="123"/>
    </row>
    <row r="255" spans="1:16">
      <c r="A255" s="136">
        <v>11406</v>
      </c>
      <c r="B255" s="456" t="s">
        <v>1848</v>
      </c>
      <c r="C255" s="457"/>
      <c r="D255" s="458"/>
      <c r="E255" s="123"/>
      <c r="F255" s="123"/>
      <c r="G255" s="123"/>
      <c r="H255" s="123"/>
      <c r="I255" s="123"/>
      <c r="J255" s="123"/>
      <c r="K255" s="123"/>
      <c r="L255" s="123"/>
      <c r="M255" s="123"/>
      <c r="N255" s="123"/>
      <c r="O255" s="123"/>
      <c r="P255" s="123"/>
    </row>
    <row r="256" spans="1:16" ht="18.75">
      <c r="A256" s="125">
        <v>11408</v>
      </c>
      <c r="B256" s="456" t="s">
        <v>1849</v>
      </c>
      <c r="C256" s="457"/>
      <c r="D256" s="458"/>
      <c r="E256" s="139"/>
      <c r="F256" s="123"/>
      <c r="G256" s="123"/>
      <c r="H256" s="123"/>
      <c r="I256" s="123"/>
      <c r="J256" s="123"/>
      <c r="K256" s="123"/>
      <c r="L256" s="123"/>
      <c r="M256" s="123"/>
      <c r="N256" s="123"/>
      <c r="O256" s="123"/>
      <c r="P256" s="123"/>
    </row>
    <row r="257" spans="1:16" ht="18.75">
      <c r="A257" s="125">
        <v>11412</v>
      </c>
      <c r="B257" s="456" t="s">
        <v>1850</v>
      </c>
      <c r="C257" s="457"/>
      <c r="D257" s="458"/>
      <c r="E257" s="20"/>
      <c r="F257" s="123"/>
      <c r="G257" s="123"/>
      <c r="H257" s="123"/>
      <c r="I257" s="139"/>
      <c r="J257" s="139"/>
      <c r="K257" s="139"/>
      <c r="L257" s="139"/>
      <c r="M257" s="139"/>
      <c r="N257" s="139"/>
      <c r="O257" s="139"/>
      <c r="P257" s="139"/>
    </row>
    <row r="258" spans="1:16">
      <c r="A258" s="125">
        <v>11424</v>
      </c>
      <c r="B258" s="456" t="s">
        <v>1851</v>
      </c>
      <c r="C258" s="457"/>
      <c r="D258" s="458"/>
      <c r="E258" s="20"/>
      <c r="F258" s="123"/>
      <c r="G258" s="123"/>
      <c r="H258" s="123"/>
      <c r="I258" s="20"/>
      <c r="J258" s="20"/>
      <c r="K258" s="20"/>
      <c r="L258" s="20"/>
      <c r="M258" s="44"/>
      <c r="N258" s="44"/>
      <c r="O258" s="44"/>
      <c r="P258" s="44"/>
    </row>
    <row r="259" spans="1:16" ht="18.75">
      <c r="A259" s="136">
        <v>11425</v>
      </c>
      <c r="B259" s="456" t="s">
        <v>1852</v>
      </c>
      <c r="C259" s="457"/>
      <c r="D259" s="458"/>
      <c r="E259" s="20"/>
      <c r="F259" s="138"/>
      <c r="G259" s="139"/>
      <c r="H259" s="139"/>
      <c r="I259" s="20"/>
      <c r="J259" s="20"/>
      <c r="K259" s="20"/>
      <c r="L259" s="20"/>
      <c r="M259" s="44"/>
      <c r="N259" s="44"/>
      <c r="O259" s="44"/>
      <c r="P259" s="44"/>
    </row>
    <row r="260" spans="1:16">
      <c r="A260" s="136">
        <v>11426</v>
      </c>
      <c r="B260" s="456" t="s">
        <v>1853</v>
      </c>
      <c r="C260" s="457"/>
      <c r="D260" s="458"/>
      <c r="E260" s="44"/>
      <c r="F260" s="20"/>
      <c r="G260" s="20"/>
      <c r="H260" s="20"/>
      <c r="I260" s="20"/>
      <c r="J260" s="20"/>
      <c r="K260" s="20"/>
      <c r="L260" s="20"/>
      <c r="M260" s="44"/>
      <c r="N260" s="44"/>
      <c r="O260" s="44"/>
      <c r="P260" s="44"/>
    </row>
    <row r="261" spans="1:16">
      <c r="A261" s="136">
        <v>11526</v>
      </c>
      <c r="B261" s="456" t="s">
        <v>1854</v>
      </c>
      <c r="C261" s="457"/>
      <c r="D261" s="458"/>
      <c r="E261" s="44"/>
      <c r="F261" s="20"/>
      <c r="G261" s="20"/>
      <c r="H261" s="20"/>
      <c r="I261" s="44"/>
      <c r="J261" s="44"/>
      <c r="K261" s="44"/>
      <c r="L261" s="44"/>
      <c r="M261" s="44"/>
      <c r="N261" s="44"/>
      <c r="O261" s="44"/>
      <c r="P261" s="44"/>
    </row>
    <row r="262" spans="1:16">
      <c r="A262" s="136">
        <v>11527</v>
      </c>
      <c r="B262" s="456" t="s">
        <v>1855</v>
      </c>
      <c r="C262" s="457"/>
      <c r="D262" s="458"/>
      <c r="E262" s="44"/>
      <c r="F262" s="44"/>
      <c r="G262" s="44"/>
      <c r="H262" s="44"/>
      <c r="I262" s="44"/>
      <c r="J262" s="44"/>
      <c r="K262" s="44"/>
      <c r="L262" s="44"/>
      <c r="M262" s="44"/>
      <c r="N262" s="44"/>
      <c r="O262" s="44"/>
      <c r="P262" s="44"/>
    </row>
    <row r="263" spans="1:16">
      <c r="A263" s="136">
        <v>11662</v>
      </c>
      <c r="B263" s="456" t="s">
        <v>1856</v>
      </c>
      <c r="C263" s="457"/>
      <c r="D263" s="458"/>
      <c r="E263" s="44"/>
      <c r="F263" s="44"/>
      <c r="G263" s="44"/>
      <c r="H263" s="44"/>
      <c r="I263" s="44"/>
      <c r="J263" s="44"/>
      <c r="K263" s="44"/>
      <c r="L263" s="44"/>
      <c r="M263" s="44"/>
      <c r="N263" s="44"/>
      <c r="O263" s="44"/>
      <c r="P263" s="44"/>
    </row>
  </sheetData>
  <sheetProtection password="C016" sheet="1" objects="1" scenarios="1"/>
  <sortState ref="A155:D169">
    <sortCondition ref="A155"/>
  </sortState>
  <mergeCells count="471">
    <mergeCell ref="B262:D262"/>
    <mergeCell ref="B263:D263"/>
    <mergeCell ref="B253:D253"/>
    <mergeCell ref="B254:D254"/>
    <mergeCell ref="B255:D255"/>
    <mergeCell ref="B256:D256"/>
    <mergeCell ref="B257:D257"/>
    <mergeCell ref="B258:D258"/>
    <mergeCell ref="B259:D259"/>
    <mergeCell ref="B260:D260"/>
    <mergeCell ref="B261:D261"/>
    <mergeCell ref="N236:P236"/>
    <mergeCell ref="B237:D237"/>
    <mergeCell ref="B238:D238"/>
    <mergeCell ref="B239:D239"/>
    <mergeCell ref="B240:D240"/>
    <mergeCell ref="B244:D244"/>
    <mergeCell ref="B250:D250"/>
    <mergeCell ref="B251:D251"/>
    <mergeCell ref="B252:D252"/>
    <mergeCell ref="F231:H231"/>
    <mergeCell ref="N231:P231"/>
    <mergeCell ref="B232:D232"/>
    <mergeCell ref="F232:H232"/>
    <mergeCell ref="N232:P232"/>
    <mergeCell ref="N233:P233"/>
    <mergeCell ref="B234:D234"/>
    <mergeCell ref="N234:P234"/>
    <mergeCell ref="B235:D235"/>
    <mergeCell ref="N235:P235"/>
    <mergeCell ref="F227:H227"/>
    <mergeCell ref="J227:L227"/>
    <mergeCell ref="B228:D228"/>
    <mergeCell ref="F228:H228"/>
    <mergeCell ref="J228:L228"/>
    <mergeCell ref="B229:D229"/>
    <mergeCell ref="F229:H229"/>
    <mergeCell ref="N229:P229"/>
    <mergeCell ref="A230:D230"/>
    <mergeCell ref="F230:H230"/>
    <mergeCell ref="J230:L230"/>
    <mergeCell ref="M230:P230"/>
    <mergeCell ref="F224:H224"/>
    <mergeCell ref="J224:L224"/>
    <mergeCell ref="B225:D225"/>
    <mergeCell ref="F225:H225"/>
    <mergeCell ref="J225:L225"/>
    <mergeCell ref="B226:D226"/>
    <mergeCell ref="F226:H226"/>
    <mergeCell ref="J226:L226"/>
    <mergeCell ref="M226:P226"/>
    <mergeCell ref="F204:H204"/>
    <mergeCell ref="N209:P209"/>
    <mergeCell ref="J210:L210"/>
    <mergeCell ref="E214:H214"/>
    <mergeCell ref="M217:P217"/>
    <mergeCell ref="I218:L218"/>
    <mergeCell ref="B221:D221"/>
    <mergeCell ref="N222:P222"/>
    <mergeCell ref="F223:H223"/>
    <mergeCell ref="J223:L223"/>
    <mergeCell ref="N185:P185"/>
    <mergeCell ref="B186:D186"/>
    <mergeCell ref="F186:H186"/>
    <mergeCell ref="J186:L186"/>
    <mergeCell ref="N186:P186"/>
    <mergeCell ref="A187:D187"/>
    <mergeCell ref="A194:N194"/>
    <mergeCell ref="A195:D195"/>
    <mergeCell ref="E195:H195"/>
    <mergeCell ref="I195:L195"/>
    <mergeCell ref="M195:P195"/>
    <mergeCell ref="A175:C175"/>
    <mergeCell ref="A176:C176"/>
    <mergeCell ref="A177:C177"/>
    <mergeCell ref="A179:O179"/>
    <mergeCell ref="A180:D180"/>
    <mergeCell ref="E180:H180"/>
    <mergeCell ref="I180:L180"/>
    <mergeCell ref="M180:P180"/>
    <mergeCell ref="B181:D181"/>
    <mergeCell ref="F181:H181"/>
    <mergeCell ref="J181:L181"/>
    <mergeCell ref="N181:P181"/>
    <mergeCell ref="A166:C166"/>
    <mergeCell ref="A167:C167"/>
    <mergeCell ref="A168:C168"/>
    <mergeCell ref="A169:C169"/>
    <mergeCell ref="A170:C170"/>
    <mergeCell ref="A171:C171"/>
    <mergeCell ref="A172:C172"/>
    <mergeCell ref="A173:C173"/>
    <mergeCell ref="A174:C174"/>
    <mergeCell ref="A162:C162"/>
    <mergeCell ref="A163:C163"/>
    <mergeCell ref="A164:C164"/>
    <mergeCell ref="A144:C144"/>
    <mergeCell ref="A153:C153"/>
    <mergeCell ref="A157:C157"/>
    <mergeCell ref="A161:C161"/>
    <mergeCell ref="A147:C147"/>
    <mergeCell ref="A148:C148"/>
    <mergeCell ref="A149:C149"/>
    <mergeCell ref="A150:C150"/>
    <mergeCell ref="A151:C151"/>
    <mergeCell ref="A70:C70"/>
    <mergeCell ref="A87:C87"/>
    <mergeCell ref="A88:C88"/>
    <mergeCell ref="A97:C97"/>
    <mergeCell ref="A98:C98"/>
    <mergeCell ref="A71:C71"/>
    <mergeCell ref="A72:C72"/>
    <mergeCell ref="A73:C73"/>
    <mergeCell ref="A74:C74"/>
    <mergeCell ref="A75:C75"/>
    <mergeCell ref="A76:C76"/>
    <mergeCell ref="A77:C77"/>
    <mergeCell ref="B243:D243"/>
    <mergeCell ref="B224:D224"/>
    <mergeCell ref="B227:D227"/>
    <mergeCell ref="B231:D231"/>
    <mergeCell ref="B236:D236"/>
    <mergeCell ref="N223:P223"/>
    <mergeCell ref="N224:P224"/>
    <mergeCell ref="N225:P225"/>
    <mergeCell ref="N227:P227"/>
    <mergeCell ref="N228:P228"/>
    <mergeCell ref="M208:P208"/>
    <mergeCell ref="M218:P218"/>
    <mergeCell ref="N219:P219"/>
    <mergeCell ref="N220:P220"/>
    <mergeCell ref="N212:P212"/>
    <mergeCell ref="N221:P221"/>
    <mergeCell ref="B53:D53"/>
    <mergeCell ref="F53:H53"/>
    <mergeCell ref="J53:L53"/>
    <mergeCell ref="F54:H54"/>
    <mergeCell ref="J54:L54"/>
    <mergeCell ref="B54:D54"/>
    <mergeCell ref="B52:D52"/>
    <mergeCell ref="F55:H55"/>
    <mergeCell ref="J55:L55"/>
    <mergeCell ref="A57:J57"/>
    <mergeCell ref="A58:C58"/>
    <mergeCell ref="A59:C59"/>
    <mergeCell ref="A60:C60"/>
    <mergeCell ref="B49:D49"/>
    <mergeCell ref="F49:H49"/>
    <mergeCell ref="F50:H50"/>
    <mergeCell ref="J50:L50"/>
    <mergeCell ref="B51:D51"/>
    <mergeCell ref="F51:H51"/>
    <mergeCell ref="J51:L51"/>
    <mergeCell ref="J49:L49"/>
    <mergeCell ref="B50:D50"/>
    <mergeCell ref="B46:D46"/>
    <mergeCell ref="F46:H46"/>
    <mergeCell ref="F47:H47"/>
    <mergeCell ref="J47:L47"/>
    <mergeCell ref="B48:D48"/>
    <mergeCell ref="F48:H48"/>
    <mergeCell ref="J48:L48"/>
    <mergeCell ref="J46:L46"/>
    <mergeCell ref="A47:D47"/>
    <mergeCell ref="B43:D43"/>
    <mergeCell ref="F43:H43"/>
    <mergeCell ref="J43:L43"/>
    <mergeCell ref="N43:P43"/>
    <mergeCell ref="B44:D44"/>
    <mergeCell ref="F44:H44"/>
    <mergeCell ref="N44:P44"/>
    <mergeCell ref="B45:D45"/>
    <mergeCell ref="F45:H45"/>
    <mergeCell ref="J45:L45"/>
    <mergeCell ref="I44:L44"/>
    <mergeCell ref="B40:D40"/>
    <mergeCell ref="F40:H40"/>
    <mergeCell ref="J40:L40"/>
    <mergeCell ref="N40:P40"/>
    <mergeCell ref="B41:D41"/>
    <mergeCell ref="F41:H41"/>
    <mergeCell ref="J41:L41"/>
    <mergeCell ref="N41:P41"/>
    <mergeCell ref="B42:D42"/>
    <mergeCell ref="F42:H42"/>
    <mergeCell ref="J42:L42"/>
    <mergeCell ref="N42:P42"/>
    <mergeCell ref="B37:D37"/>
    <mergeCell ref="F37:H37"/>
    <mergeCell ref="J37:L37"/>
    <mergeCell ref="N37:P37"/>
    <mergeCell ref="B38:D38"/>
    <mergeCell ref="F38:H38"/>
    <mergeCell ref="J38:L38"/>
    <mergeCell ref="N38:P38"/>
    <mergeCell ref="B39:D39"/>
    <mergeCell ref="F39:H39"/>
    <mergeCell ref="J39:L39"/>
    <mergeCell ref="N39:P39"/>
    <mergeCell ref="B34:D34"/>
    <mergeCell ref="F34:H34"/>
    <mergeCell ref="J34:L34"/>
    <mergeCell ref="B35:D35"/>
    <mergeCell ref="F35:H35"/>
    <mergeCell ref="J35:L35"/>
    <mergeCell ref="N35:P35"/>
    <mergeCell ref="B36:D36"/>
    <mergeCell ref="F36:H36"/>
    <mergeCell ref="J36:L36"/>
    <mergeCell ref="N36:P36"/>
    <mergeCell ref="N34:P34"/>
    <mergeCell ref="B32:D32"/>
    <mergeCell ref="F32:H32"/>
    <mergeCell ref="J32:L32"/>
    <mergeCell ref="N32:P32"/>
    <mergeCell ref="B33:D33"/>
    <mergeCell ref="F33:H33"/>
    <mergeCell ref="J33:L33"/>
    <mergeCell ref="N33:P33"/>
    <mergeCell ref="N31:P31"/>
    <mergeCell ref="B29:D29"/>
    <mergeCell ref="F29:H29"/>
    <mergeCell ref="J29:L29"/>
    <mergeCell ref="N29:P29"/>
    <mergeCell ref="B30:D30"/>
    <mergeCell ref="F30:H30"/>
    <mergeCell ref="J30:L30"/>
    <mergeCell ref="B31:D31"/>
    <mergeCell ref="F31:H31"/>
    <mergeCell ref="J31:L31"/>
    <mergeCell ref="M30:P30"/>
    <mergeCell ref="F26:H26"/>
    <mergeCell ref="J26:L26"/>
    <mergeCell ref="N26:P26"/>
    <mergeCell ref="B27:D27"/>
    <mergeCell ref="F27:H27"/>
    <mergeCell ref="J27:L27"/>
    <mergeCell ref="N27:P27"/>
    <mergeCell ref="B28:D28"/>
    <mergeCell ref="F28:H28"/>
    <mergeCell ref="J28:L28"/>
    <mergeCell ref="N28:P28"/>
    <mergeCell ref="A61:C61"/>
    <mergeCell ref="A62:C62"/>
    <mergeCell ref="A63:C63"/>
    <mergeCell ref="A64:C64"/>
    <mergeCell ref="A1:J1"/>
    <mergeCell ref="A22:P22"/>
    <mergeCell ref="A23:P23"/>
    <mergeCell ref="B21:M21"/>
    <mergeCell ref="B17:P17"/>
    <mergeCell ref="B18:P18"/>
    <mergeCell ref="A24:D24"/>
    <mergeCell ref="E24:H24"/>
    <mergeCell ref="N24:P24"/>
    <mergeCell ref="B13:P14"/>
    <mergeCell ref="I24:L24"/>
    <mergeCell ref="B25:D25"/>
    <mergeCell ref="F25:H25"/>
    <mergeCell ref="J25:L25"/>
    <mergeCell ref="N25:P25"/>
    <mergeCell ref="B26:D26"/>
    <mergeCell ref="A65:C65"/>
    <mergeCell ref="A66:C66"/>
    <mergeCell ref="A67:C67"/>
    <mergeCell ref="A68:C68"/>
    <mergeCell ref="A69:C69"/>
    <mergeCell ref="A78:C78"/>
    <mergeCell ref="A79:C79"/>
    <mergeCell ref="A80:C80"/>
    <mergeCell ref="A81:C81"/>
    <mergeCell ref="A82:C82"/>
    <mergeCell ref="A83:C83"/>
    <mergeCell ref="A84:C84"/>
    <mergeCell ref="A85:C85"/>
    <mergeCell ref="A86:C86"/>
    <mergeCell ref="A89:C89"/>
    <mergeCell ref="A90:C90"/>
    <mergeCell ref="A91:C91"/>
    <mergeCell ref="A92:C92"/>
    <mergeCell ref="A93:C93"/>
    <mergeCell ref="A94:C94"/>
    <mergeCell ref="A95:C95"/>
    <mergeCell ref="A96:C96"/>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4:C114"/>
    <mergeCell ref="A115:C115"/>
    <mergeCell ref="A112:C112"/>
    <mergeCell ref="A113:C113"/>
    <mergeCell ref="A116:C116"/>
    <mergeCell ref="A131:C131"/>
    <mergeCell ref="A128:C128"/>
    <mergeCell ref="A129:C129"/>
    <mergeCell ref="A130:C130"/>
    <mergeCell ref="A134:C134"/>
    <mergeCell ref="A135:C135"/>
    <mergeCell ref="A117:C117"/>
    <mergeCell ref="A138:C138"/>
    <mergeCell ref="A146:C146"/>
    <mergeCell ref="A139:C139"/>
    <mergeCell ref="A140:C140"/>
    <mergeCell ref="A141:C141"/>
    <mergeCell ref="A142:C142"/>
    <mergeCell ref="A143:C143"/>
    <mergeCell ref="A145:C145"/>
    <mergeCell ref="B182:D182"/>
    <mergeCell ref="F182:H182"/>
    <mergeCell ref="J182:L182"/>
    <mergeCell ref="N182:P182"/>
    <mergeCell ref="B183:D183"/>
    <mergeCell ref="E183:H183"/>
    <mergeCell ref="J183:L183"/>
    <mergeCell ref="N183:P183"/>
    <mergeCell ref="B184:D184"/>
    <mergeCell ref="F184:H184"/>
    <mergeCell ref="J184:L184"/>
    <mergeCell ref="N184:P184"/>
    <mergeCell ref="B185:D185"/>
    <mergeCell ref="F185:H185"/>
    <mergeCell ref="J185:L185"/>
    <mergeCell ref="F187:H187"/>
    <mergeCell ref="J187:L187"/>
    <mergeCell ref="N187:P187"/>
    <mergeCell ref="B188:D188"/>
    <mergeCell ref="F188:H188"/>
    <mergeCell ref="J188:L188"/>
    <mergeCell ref="N188:P188"/>
    <mergeCell ref="B189:D189"/>
    <mergeCell ref="F189:H189"/>
    <mergeCell ref="J189:L189"/>
    <mergeCell ref="N189:P189"/>
    <mergeCell ref="B190:D190"/>
    <mergeCell ref="J190:L190"/>
    <mergeCell ref="N190:P190"/>
    <mergeCell ref="B191:D191"/>
    <mergeCell ref="J191:L191"/>
    <mergeCell ref="B192:D192"/>
    <mergeCell ref="B196:D196"/>
    <mergeCell ref="F196:H196"/>
    <mergeCell ref="J196:L196"/>
    <mergeCell ref="N196:P196"/>
    <mergeCell ref="B197:D197"/>
    <mergeCell ref="F197:H197"/>
    <mergeCell ref="J197:L197"/>
    <mergeCell ref="N197:P197"/>
    <mergeCell ref="B198:D198"/>
    <mergeCell ref="F198:H198"/>
    <mergeCell ref="J198:L198"/>
    <mergeCell ref="B199:D199"/>
    <mergeCell ref="F199:H199"/>
    <mergeCell ref="J199:L199"/>
    <mergeCell ref="B200:D200"/>
    <mergeCell ref="F200:H200"/>
    <mergeCell ref="J200:L200"/>
    <mergeCell ref="N200:P200"/>
    <mergeCell ref="N198:P198"/>
    <mergeCell ref="N199:P199"/>
    <mergeCell ref="B201:D201"/>
    <mergeCell ref="F201:H201"/>
    <mergeCell ref="J201:L201"/>
    <mergeCell ref="B202:D202"/>
    <mergeCell ref="F202:H202"/>
    <mergeCell ref="J202:L202"/>
    <mergeCell ref="N202:P202"/>
    <mergeCell ref="N201:P201"/>
    <mergeCell ref="B203:D203"/>
    <mergeCell ref="F203:H203"/>
    <mergeCell ref="J203:L203"/>
    <mergeCell ref="N203:P203"/>
    <mergeCell ref="B204:D204"/>
    <mergeCell ref="J204:L204"/>
    <mergeCell ref="N204:P204"/>
    <mergeCell ref="B205:D205"/>
    <mergeCell ref="J205:L205"/>
    <mergeCell ref="F205:H205"/>
    <mergeCell ref="N205:P205"/>
    <mergeCell ref="B211:D211"/>
    <mergeCell ref="F211:H211"/>
    <mergeCell ref="B206:D206"/>
    <mergeCell ref="F206:H206"/>
    <mergeCell ref="J206:L206"/>
    <mergeCell ref="N206:P206"/>
    <mergeCell ref="B207:D207"/>
    <mergeCell ref="F207:H207"/>
    <mergeCell ref="B208:D208"/>
    <mergeCell ref="F208:H208"/>
    <mergeCell ref="J208:L208"/>
    <mergeCell ref="J207:L207"/>
    <mergeCell ref="N210:P210"/>
    <mergeCell ref="N211:P211"/>
    <mergeCell ref="B209:D209"/>
    <mergeCell ref="F209:H209"/>
    <mergeCell ref="J209:L209"/>
    <mergeCell ref="B210:D210"/>
    <mergeCell ref="F210:H210"/>
    <mergeCell ref="N213:P213"/>
    <mergeCell ref="N214:P214"/>
    <mergeCell ref="F221:H221"/>
    <mergeCell ref="J221:L221"/>
    <mergeCell ref="B217:D217"/>
    <mergeCell ref="F217:H217"/>
    <mergeCell ref="J217:L217"/>
    <mergeCell ref="N215:P215"/>
    <mergeCell ref="B218:D218"/>
    <mergeCell ref="F218:H218"/>
    <mergeCell ref="B219:D219"/>
    <mergeCell ref="F219:H219"/>
    <mergeCell ref="J219:L219"/>
    <mergeCell ref="B220:D220"/>
    <mergeCell ref="F220:H220"/>
    <mergeCell ref="J220:L220"/>
    <mergeCell ref="F212:H212"/>
    <mergeCell ref="B213:D213"/>
    <mergeCell ref="F222:H222"/>
    <mergeCell ref="J222:L222"/>
    <mergeCell ref="B215:D215"/>
    <mergeCell ref="F215:H215"/>
    <mergeCell ref="B223:D223"/>
    <mergeCell ref="B216:D216"/>
    <mergeCell ref="F216:H216"/>
    <mergeCell ref="F213:H213"/>
    <mergeCell ref="B214:D214"/>
    <mergeCell ref="B222:D222"/>
    <mergeCell ref="B249:D249"/>
    <mergeCell ref="B245:D245"/>
    <mergeCell ref="A152:C152"/>
    <mergeCell ref="A154:C154"/>
    <mergeCell ref="A155:C155"/>
    <mergeCell ref="A156:C156"/>
    <mergeCell ref="A158:C158"/>
    <mergeCell ref="A159:C159"/>
    <mergeCell ref="A160:C160"/>
    <mergeCell ref="A165:C165"/>
    <mergeCell ref="B246:D246"/>
    <mergeCell ref="B247:D247"/>
    <mergeCell ref="B248:D248"/>
    <mergeCell ref="B242:D242"/>
    <mergeCell ref="B241:D241"/>
    <mergeCell ref="B212:D212"/>
    <mergeCell ref="A136:C136"/>
    <mergeCell ref="A137:C137"/>
    <mergeCell ref="A121:C121"/>
    <mergeCell ref="A132:C132"/>
    <mergeCell ref="A133:C133"/>
    <mergeCell ref="A118:C118"/>
    <mergeCell ref="A119:C119"/>
    <mergeCell ref="A120:C120"/>
    <mergeCell ref="A122:C122"/>
    <mergeCell ref="A123:C123"/>
    <mergeCell ref="A124:C124"/>
    <mergeCell ref="A125:C125"/>
    <mergeCell ref="A126:C126"/>
    <mergeCell ref="A127:C127"/>
    <mergeCell ref="N50:P50"/>
    <mergeCell ref="N53:P53"/>
    <mergeCell ref="N54:P54"/>
    <mergeCell ref="N55:P55"/>
    <mergeCell ref="F52:H52"/>
    <mergeCell ref="J52:L52"/>
  </mergeCells>
  <phoneticPr fontId="1"/>
  <dataValidations count="1">
    <dataValidation imeMode="disabled" allowBlank="1" showInputMessage="1" showErrorMessage="1" sqref="C7"/>
  </dataValidations>
  <pageMargins left="0.7" right="0.7" top="0.75" bottom="0.75" header="0.3" footer="0.3"/>
  <pageSetup paperSize="9" scale="52" fitToHeight="0" orientation="portrait" r:id="rId1"/>
  <rowBreaks count="2" manualBreakCount="2">
    <brk id="56" max="15" man="1"/>
    <brk id="16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N4" sqref="N4"/>
    </sheetView>
  </sheetViews>
  <sheetFormatPr defaultRowHeight="13.5"/>
  <cols>
    <col min="1" max="1" width="6.25" style="23" customWidth="1"/>
    <col min="2" max="2" width="6.25" style="24" customWidth="1"/>
    <col min="3" max="3" width="5.625" style="24" customWidth="1"/>
    <col min="4" max="4" width="6.25" style="24" customWidth="1"/>
    <col min="5" max="5" width="5.625" style="24" customWidth="1"/>
    <col min="6" max="6" width="6.25" style="24" customWidth="1"/>
    <col min="7" max="7" width="4.375" style="24" customWidth="1"/>
    <col min="8" max="12" width="6.25" style="24" customWidth="1"/>
    <col min="13" max="18" width="6.625" style="24" customWidth="1"/>
    <col min="19" max="19" width="6.25" style="24" customWidth="1"/>
    <col min="20" max="16384" width="9" style="24"/>
  </cols>
  <sheetData>
    <row r="1" spans="1:19" s="10" customFormat="1" ht="29.25" customHeight="1">
      <c r="A1" s="22"/>
      <c r="J1" s="150" t="s">
        <v>217</v>
      </c>
      <c r="R1" s="262" t="str">
        <f>一番最初に入力!$C$7&amp;""</f>
        <v/>
      </c>
      <c r="S1" s="262"/>
    </row>
    <row r="2" spans="1:19" s="10" customFormat="1" ht="24.75" customHeight="1">
      <c r="A2" s="6" t="s">
        <v>457</v>
      </c>
      <c r="B2" s="6"/>
    </row>
    <row r="3" spans="1:19" ht="24.75" customHeight="1"/>
    <row r="4" spans="1:19" s="10" customFormat="1" ht="24.75" customHeight="1">
      <c r="A4" s="22"/>
      <c r="M4" s="7" t="s">
        <v>497</v>
      </c>
      <c r="N4" s="81"/>
      <c r="O4" s="80" t="s">
        <v>496</v>
      </c>
      <c r="P4" s="79"/>
      <c r="Q4" s="80" t="s">
        <v>495</v>
      </c>
      <c r="R4" s="79"/>
      <c r="S4" s="80" t="s">
        <v>494</v>
      </c>
    </row>
    <row r="5" spans="1:19" s="10" customFormat="1" ht="24.75" customHeight="1">
      <c r="A5" s="22"/>
      <c r="B5" s="10" t="s">
        <v>211</v>
      </c>
    </row>
    <row r="6" spans="1:19" s="10" customFormat="1" ht="24.75" customHeight="1">
      <c r="A6" s="25"/>
      <c r="B6" s="26"/>
      <c r="C6" s="26"/>
      <c r="D6" s="26"/>
      <c r="E6" s="4"/>
      <c r="F6" s="4"/>
      <c r="G6" s="4"/>
      <c r="H6" s="4"/>
      <c r="I6" s="4"/>
      <c r="J6" s="5"/>
      <c r="K6" s="5"/>
      <c r="L6" s="5"/>
      <c r="M6" s="5"/>
      <c r="N6" s="5"/>
      <c r="O6" s="5"/>
      <c r="P6" s="5"/>
      <c r="Q6" s="5"/>
      <c r="R6" s="5"/>
      <c r="S6" s="4"/>
    </row>
    <row r="7" spans="1:19" s="10" customFormat="1" ht="24.75" customHeight="1">
      <c r="A7" s="27"/>
      <c r="B7" s="28"/>
      <c r="C7" s="28"/>
      <c r="D7" s="28"/>
      <c r="E7" s="12"/>
      <c r="F7" s="12"/>
      <c r="G7" s="12"/>
      <c r="H7" s="12"/>
      <c r="I7" s="12"/>
      <c r="J7" s="12"/>
      <c r="K7" s="13"/>
      <c r="L7" s="13"/>
      <c r="M7" s="12"/>
      <c r="N7" s="12"/>
      <c r="O7" s="12"/>
      <c r="P7" s="12"/>
      <c r="Q7" s="12"/>
      <c r="R7" s="12"/>
      <c r="S7" s="12"/>
    </row>
    <row r="8" spans="1:19" s="10" customFormat="1" ht="24.75" customHeight="1">
      <c r="A8" s="23"/>
      <c r="B8" s="24"/>
      <c r="C8" s="24"/>
      <c r="D8" s="24"/>
      <c r="E8" s="24"/>
      <c r="F8" s="24"/>
      <c r="G8" s="24"/>
      <c r="H8" s="24"/>
      <c r="I8" s="24"/>
      <c r="J8" s="24"/>
      <c r="K8" s="24"/>
      <c r="L8" s="24"/>
      <c r="M8" s="24"/>
      <c r="N8" s="24"/>
      <c r="O8" s="24"/>
      <c r="P8" s="24"/>
      <c r="Q8" s="24"/>
      <c r="R8" s="24"/>
      <c r="S8" s="24"/>
    </row>
    <row r="9" spans="1:19" s="10" customFormat="1" ht="24.75" customHeight="1">
      <c r="A9" s="29"/>
      <c r="B9" s="29"/>
      <c r="C9" s="30"/>
      <c r="D9" s="36" t="s">
        <v>212</v>
      </c>
      <c r="E9" s="31" t="str">
        <f>一番最初に入力!$C$11&amp;""</f>
        <v>６</v>
      </c>
      <c r="F9" s="14" t="s">
        <v>649</v>
      </c>
      <c r="G9" s="32"/>
      <c r="H9" s="32"/>
      <c r="I9" s="14"/>
      <c r="J9" s="14"/>
      <c r="K9" s="14"/>
      <c r="L9" s="14"/>
      <c r="M9" s="14"/>
      <c r="N9" s="14"/>
      <c r="O9" s="14"/>
      <c r="P9" s="15"/>
      <c r="Q9" s="15"/>
      <c r="R9" s="15"/>
      <c r="S9" s="15"/>
    </row>
    <row r="10" spans="1:19" s="10" customFormat="1" ht="24.75" customHeight="1">
      <c r="A10" s="23"/>
      <c r="B10" s="24"/>
      <c r="C10" s="24"/>
      <c r="D10" s="24"/>
      <c r="E10" s="24"/>
      <c r="F10" s="24"/>
      <c r="G10" s="24"/>
      <c r="H10" s="24"/>
      <c r="I10" s="24"/>
      <c r="J10" s="24"/>
      <c r="K10" s="24"/>
      <c r="L10" s="24"/>
      <c r="M10" s="24"/>
      <c r="N10" s="24"/>
      <c r="O10" s="24"/>
      <c r="P10" s="24"/>
      <c r="Q10" s="24"/>
      <c r="R10" s="24"/>
      <c r="S10" s="24"/>
    </row>
    <row r="11" spans="1:19" ht="25.5" customHeight="1">
      <c r="A11" s="33"/>
      <c r="B11" s="10"/>
      <c r="C11" s="10"/>
      <c r="D11" s="10"/>
      <c r="E11" s="82"/>
      <c r="F11" s="82"/>
      <c r="G11" s="82"/>
      <c r="H11" s="269" t="s">
        <v>219</v>
      </c>
      <c r="I11" s="269"/>
      <c r="J11" s="269"/>
      <c r="K11" s="263" t="str">
        <f>IFERROR(VLOOKUP(一番最初に入力!$C$7,※要更新【何も入力しないでください】法人情報!$A:$F,2,0)," ")</f>
        <v xml:space="preserve"> </v>
      </c>
      <c r="L11" s="263"/>
      <c r="M11" s="263"/>
      <c r="N11" s="263"/>
      <c r="O11" s="263"/>
      <c r="P11" s="263"/>
      <c r="Q11" s="263"/>
      <c r="R11" s="263"/>
      <c r="S11" s="82" t="s">
        <v>213</v>
      </c>
    </row>
    <row r="12" spans="1:19" ht="25.5" customHeight="1">
      <c r="A12" s="33"/>
      <c r="B12" s="10"/>
      <c r="C12" s="10"/>
      <c r="D12" s="10"/>
      <c r="E12" s="82"/>
      <c r="F12" s="82"/>
      <c r="G12" s="82"/>
      <c r="H12" s="270" t="s">
        <v>639</v>
      </c>
      <c r="I12" s="270"/>
      <c r="J12" s="270"/>
      <c r="K12" s="263" t="str">
        <f>IFERROR(VLOOKUP(一番最初に入力!$C$7,※要更新【何も入力しないでください】法人情報!$A:$F,3,0),"")</f>
        <v/>
      </c>
      <c r="L12" s="263"/>
      <c r="M12" s="263"/>
      <c r="N12" s="263"/>
      <c r="O12" s="263"/>
      <c r="P12" s="263"/>
      <c r="Q12" s="263"/>
      <c r="R12" s="263"/>
      <c r="S12" s="82" t="s">
        <v>213</v>
      </c>
    </row>
    <row r="13" spans="1:19" s="32" customFormat="1" ht="24.95" customHeight="1">
      <c r="A13" s="33"/>
      <c r="B13" s="10"/>
      <c r="C13" s="10"/>
      <c r="D13" s="10"/>
      <c r="E13" s="264" t="s">
        <v>214</v>
      </c>
      <c r="F13" s="264"/>
      <c r="G13" s="264"/>
      <c r="H13" s="264"/>
      <c r="I13" s="264"/>
      <c r="J13" s="264"/>
      <c r="K13" s="264"/>
      <c r="L13" s="264"/>
      <c r="M13" s="265" t="str">
        <f>IFERROR(VLOOKUP(一番最初に入力!$C$7,※要更新【何も入力しないでください】法人情報!$A:$F,4,0),"")</f>
        <v/>
      </c>
      <c r="N13" s="265"/>
      <c r="O13" s="265"/>
      <c r="P13" s="265"/>
      <c r="Q13" s="265"/>
      <c r="R13" s="265"/>
      <c r="S13" s="265"/>
    </row>
    <row r="14" spans="1:19" ht="24.95" customHeight="1">
      <c r="A14" s="33"/>
      <c r="B14" s="10"/>
      <c r="C14" s="10"/>
      <c r="D14" s="10"/>
      <c r="E14" s="8"/>
      <c r="F14" s="8"/>
      <c r="G14" s="8"/>
      <c r="H14" s="8"/>
      <c r="I14" s="8"/>
      <c r="J14" s="264" t="s">
        <v>215</v>
      </c>
      <c r="K14" s="264"/>
      <c r="L14" s="264"/>
      <c r="M14" s="265" t="str">
        <f>IFERROR(VLOOKUP(一番最初に入力!$C$7,※要更新【何も入力しないでください】法人情報!$A:$F,5,0),"")</f>
        <v/>
      </c>
      <c r="N14" s="265"/>
      <c r="O14" s="265"/>
      <c r="P14" s="265"/>
      <c r="Q14" s="265"/>
      <c r="R14" s="265"/>
      <c r="S14" s="265"/>
    </row>
    <row r="15" spans="1:19" ht="24.95" customHeight="1">
      <c r="A15" s="33"/>
      <c r="B15" s="10"/>
      <c r="C15" s="10"/>
      <c r="D15" s="10"/>
      <c r="E15" s="9"/>
      <c r="F15" s="9"/>
      <c r="G15" s="9"/>
      <c r="H15" s="9"/>
      <c r="I15" s="9"/>
      <c r="J15" s="9"/>
      <c r="K15" s="266" t="s">
        <v>216</v>
      </c>
      <c r="L15" s="266"/>
      <c r="M15" s="267"/>
      <c r="N15" s="267"/>
      <c r="O15" s="267"/>
      <c r="P15" s="267"/>
      <c r="Q15" s="267"/>
      <c r="R15" s="150" t="s">
        <v>217</v>
      </c>
      <c r="S15" s="8"/>
    </row>
    <row r="16" spans="1:19" s="10" customFormat="1" ht="24.95" customHeight="1">
      <c r="A16" s="34"/>
      <c r="B16" s="24"/>
      <c r="C16" s="24"/>
      <c r="D16" s="24"/>
      <c r="E16" s="9"/>
      <c r="F16" s="9"/>
      <c r="G16" s="9"/>
      <c r="H16" s="9"/>
      <c r="I16" s="9"/>
      <c r="J16" s="9"/>
      <c r="K16" s="268" t="s">
        <v>218</v>
      </c>
      <c r="L16" s="268"/>
      <c r="M16" s="9"/>
      <c r="N16" s="9"/>
      <c r="O16" s="9"/>
      <c r="P16" s="9"/>
      <c r="Q16" s="9"/>
      <c r="R16" s="9"/>
      <c r="S16" s="9"/>
    </row>
    <row r="17" spans="1:19" s="10" customFormat="1" ht="24.95" customHeight="1">
      <c r="A17" s="23"/>
      <c r="B17" s="24"/>
      <c r="C17" s="24"/>
      <c r="D17" s="24"/>
      <c r="E17" s="24"/>
      <c r="F17" s="24"/>
      <c r="G17" s="24"/>
      <c r="H17" s="24"/>
      <c r="I17" s="24"/>
      <c r="J17" s="24"/>
      <c r="K17" s="24"/>
      <c r="L17" s="24"/>
      <c r="M17" s="24"/>
      <c r="N17" s="24"/>
      <c r="O17" s="24"/>
      <c r="P17" s="24"/>
      <c r="Q17" s="24"/>
      <c r="R17" s="24"/>
      <c r="S17" s="24"/>
    </row>
    <row r="18" spans="1:19" s="10" customFormat="1" ht="24.95" customHeight="1">
      <c r="A18" s="23"/>
      <c r="B18" s="261" t="s">
        <v>647</v>
      </c>
      <c r="C18" s="261"/>
      <c r="D18" s="261"/>
      <c r="E18" s="261"/>
      <c r="F18" s="261"/>
      <c r="G18" s="261"/>
      <c r="H18" s="261"/>
      <c r="I18" s="261"/>
      <c r="J18" s="261"/>
      <c r="K18" s="261"/>
      <c r="L18" s="261"/>
      <c r="M18" s="261"/>
      <c r="N18" s="261"/>
      <c r="O18" s="261"/>
      <c r="P18" s="261"/>
      <c r="Q18" s="261"/>
      <c r="R18" s="261"/>
      <c r="S18" s="24"/>
    </row>
    <row r="19" spans="1:19" s="10" customFormat="1" ht="24.95" customHeight="1">
      <c r="A19" s="22"/>
      <c r="B19" s="261"/>
      <c r="C19" s="261"/>
      <c r="D19" s="261"/>
      <c r="E19" s="261"/>
      <c r="F19" s="261"/>
      <c r="G19" s="261"/>
      <c r="H19" s="261"/>
      <c r="I19" s="261"/>
      <c r="J19" s="261"/>
      <c r="K19" s="261"/>
      <c r="L19" s="261"/>
      <c r="M19" s="261"/>
      <c r="N19" s="261"/>
      <c r="O19" s="261"/>
      <c r="P19" s="261"/>
      <c r="Q19" s="261"/>
      <c r="R19" s="261"/>
    </row>
    <row r="20" spans="1:19" s="10" customFormat="1" ht="24.95" customHeight="1">
      <c r="A20" s="22"/>
      <c r="B20" s="110"/>
      <c r="C20" s="110"/>
      <c r="D20" s="110"/>
      <c r="E20" s="110"/>
      <c r="F20" s="110"/>
      <c r="G20" s="110"/>
      <c r="H20" s="110"/>
      <c r="I20" s="110"/>
      <c r="J20" s="110"/>
      <c r="K20" s="110"/>
      <c r="L20" s="110"/>
      <c r="M20" s="110"/>
      <c r="N20" s="110"/>
      <c r="O20" s="110"/>
      <c r="P20" s="110"/>
      <c r="Q20" s="110"/>
      <c r="R20" s="110"/>
    </row>
    <row r="21" spans="1:19" s="10" customFormat="1" ht="24.95" customHeight="1">
      <c r="A21" s="22"/>
      <c r="B21" s="9"/>
    </row>
    <row r="22" spans="1:19" s="10" customFormat="1" ht="24.95" customHeight="1" thickBot="1">
      <c r="A22" s="22"/>
      <c r="B22" s="9"/>
      <c r="C22" s="69"/>
      <c r="D22" s="68" t="s">
        <v>458</v>
      </c>
      <c r="E22" s="68"/>
      <c r="F22" s="68"/>
      <c r="G22" s="68"/>
      <c r="H22" s="75" t="s">
        <v>459</v>
      </c>
      <c r="I22" s="260" t="str">
        <f>IFERROR(別表1_教材費・行事費等!O13,"")</f>
        <v/>
      </c>
      <c r="J22" s="260"/>
      <c r="K22" s="260"/>
      <c r="L22" s="260"/>
      <c r="M22" s="75" t="s">
        <v>460</v>
      </c>
      <c r="N22" s="69"/>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461</v>
      </c>
      <c r="D25" s="6"/>
      <c r="E25" s="16"/>
      <c r="F25" s="6"/>
    </row>
    <row r="26" spans="1:19" s="10" customFormat="1" ht="24.75" customHeight="1">
      <c r="A26" s="22"/>
    </row>
    <row r="27" spans="1:19" ht="24.75" customHeight="1">
      <c r="A27" s="22"/>
      <c r="B27" s="10"/>
      <c r="C27" s="7" t="s">
        <v>499</v>
      </c>
      <c r="D27" s="106" t="str">
        <f>一番最初に入力!$C$11&amp;""</f>
        <v>６</v>
      </c>
      <c r="E27" s="6" t="s">
        <v>498</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70" zoomScaleNormal="100" zoomScaleSheetLayoutView="70" workbookViewId="0">
      <selection activeCell="B18" sqref="B18:D19"/>
    </sheetView>
  </sheetViews>
  <sheetFormatPr defaultRowHeight="13.5"/>
  <cols>
    <col min="1" max="1" width="13.5" style="112" customWidth="1"/>
    <col min="2" max="2" width="9" style="112"/>
    <col min="3" max="3" width="5.875" style="112" customWidth="1"/>
    <col min="4" max="4" width="4.75" style="112" customWidth="1"/>
    <col min="5" max="5" width="15.625" style="112" customWidth="1"/>
    <col min="6" max="17" width="8.625" style="112" customWidth="1"/>
    <col min="18" max="18" width="13.75" style="112" customWidth="1"/>
    <col min="19" max="19" width="6.25" style="112" customWidth="1"/>
    <col min="20" max="20" width="3.875" style="112" customWidth="1"/>
    <col min="21" max="28" width="9" style="48"/>
    <col min="29" max="16384" width="9" style="112"/>
  </cols>
  <sheetData>
    <row r="1" spans="1:28" ht="20.25" customHeight="1">
      <c r="R1" s="323" t="s">
        <v>16</v>
      </c>
      <c r="S1" s="323"/>
      <c r="U1" s="48">
        <v>2024</v>
      </c>
      <c r="V1" s="117" t="s">
        <v>429</v>
      </c>
      <c r="W1" s="117"/>
    </row>
    <row r="2" spans="1:28" ht="8.25" customHeight="1">
      <c r="R2" s="113"/>
    </row>
    <row r="3" spans="1:28" ht="20.25" customHeight="1" thickBot="1">
      <c r="M3" s="320" t="s">
        <v>425</v>
      </c>
      <c r="N3" s="320"/>
      <c r="O3" s="319" t="str">
        <f>様式第１号!K12&amp;""</f>
        <v/>
      </c>
      <c r="P3" s="319"/>
      <c r="Q3" s="319"/>
      <c r="R3" s="319"/>
      <c r="S3" s="319"/>
    </row>
    <row r="4" spans="1:28" ht="20.25" customHeight="1" thickBot="1">
      <c r="M4" s="320" t="s">
        <v>500</v>
      </c>
      <c r="N4" s="320"/>
      <c r="O4" s="322"/>
      <c r="P4" s="322"/>
      <c r="Q4" s="322"/>
      <c r="R4" s="322"/>
      <c r="S4" s="322"/>
    </row>
    <row r="5" spans="1:28" ht="20.25" customHeight="1" thickBot="1">
      <c r="M5" s="320" t="s">
        <v>501</v>
      </c>
      <c r="N5" s="320"/>
      <c r="O5" s="322"/>
      <c r="P5" s="322"/>
      <c r="Q5" s="322"/>
      <c r="R5" s="322"/>
      <c r="S5" s="322"/>
    </row>
    <row r="6" spans="1:28" ht="18.75" customHeight="1">
      <c r="R6" s="113"/>
    </row>
    <row r="7" spans="1:28" ht="21" customHeight="1">
      <c r="E7" s="78" t="s">
        <v>212</v>
      </c>
      <c r="F7" s="151" t="str">
        <f>一番最初に入力!$C$11&amp;""</f>
        <v>６</v>
      </c>
      <c r="G7" s="42" t="s">
        <v>462</v>
      </c>
      <c r="H7" s="42"/>
      <c r="I7" s="43"/>
      <c r="J7" s="42"/>
      <c r="K7" s="37"/>
      <c r="L7" s="37"/>
      <c r="M7" s="37"/>
      <c r="N7" s="37"/>
      <c r="O7" s="37"/>
      <c r="U7" s="118" t="s">
        <v>362</v>
      </c>
    </row>
    <row r="8" spans="1:28" ht="12.75" customHeight="1"/>
    <row r="9" spans="1:28" ht="20.25" customHeight="1">
      <c r="A9" s="321" t="s">
        <v>493</v>
      </c>
      <c r="B9" s="321"/>
      <c r="C9" s="321"/>
      <c r="D9" s="321"/>
      <c r="E9" s="321"/>
    </row>
    <row r="10" spans="1:28" s="83" customFormat="1" ht="20.25" customHeight="1">
      <c r="A10" s="310" t="s">
        <v>650</v>
      </c>
      <c r="B10" s="310"/>
      <c r="C10" s="310"/>
      <c r="D10" s="310"/>
      <c r="E10" s="310"/>
      <c r="F10" s="310"/>
      <c r="G10" s="310"/>
      <c r="H10" s="310"/>
      <c r="I10" s="310"/>
      <c r="O10" s="84"/>
      <c r="P10" s="84"/>
      <c r="Q10" s="84"/>
      <c r="R10" s="85" t="s">
        <v>363</v>
      </c>
      <c r="U10" s="119"/>
      <c r="V10" s="119"/>
      <c r="W10" s="119"/>
      <c r="X10" s="119"/>
      <c r="Y10" s="119"/>
      <c r="Z10" s="119"/>
      <c r="AA10" s="119"/>
      <c r="AB10" s="119"/>
    </row>
    <row r="11" spans="1:28" s="83" customFormat="1" ht="5.25" customHeight="1" thickBot="1">
      <c r="O11" s="84"/>
      <c r="P11" s="84"/>
      <c r="Q11" s="84"/>
      <c r="R11" s="85"/>
      <c r="U11" s="119"/>
      <c r="V11" s="119"/>
      <c r="W11" s="119"/>
      <c r="X11" s="119"/>
      <c r="Y11" s="119"/>
      <c r="Z11" s="119"/>
      <c r="AA11" s="119"/>
      <c r="AB11" s="119"/>
    </row>
    <row r="12" spans="1:28" s="83" customFormat="1" ht="19.5" customHeight="1">
      <c r="A12" s="318" t="s">
        <v>503</v>
      </c>
      <c r="B12" s="318"/>
      <c r="C12" s="318"/>
      <c r="D12" s="318"/>
      <c r="E12" s="318"/>
      <c r="F12" s="318"/>
      <c r="G12" s="318"/>
      <c r="H12" s="318"/>
      <c r="I12" s="318"/>
      <c r="J12" s="318"/>
      <c r="K12" s="318"/>
      <c r="L12" s="318"/>
      <c r="M12" s="318"/>
      <c r="O12" s="311" t="s">
        <v>502</v>
      </c>
      <c r="P12" s="312"/>
      <c r="Q12" s="312"/>
      <c r="R12" s="313"/>
      <c r="U12" s="119"/>
      <c r="V12" s="119"/>
      <c r="W12" s="119"/>
      <c r="X12" s="119"/>
      <c r="Y12" s="119"/>
      <c r="Z12" s="119"/>
      <c r="AA12" s="119"/>
      <c r="AB12" s="119"/>
    </row>
    <row r="13" spans="1:28" s="83" customFormat="1" ht="30" customHeight="1" thickBot="1">
      <c r="A13" s="86"/>
      <c r="B13" s="86"/>
      <c r="C13" s="86"/>
      <c r="D13" s="86"/>
      <c r="E13" s="86"/>
      <c r="F13" s="86"/>
      <c r="G13" s="86"/>
      <c r="H13" s="86"/>
      <c r="I13" s="86"/>
      <c r="J13" s="86"/>
      <c r="K13" s="86"/>
      <c r="O13" s="314" t="str">
        <f>IFERROR(ROUNDDOWN(R27+R39+R51+R63+R75+R87+R99+R111+R123+R135+R147+R159,-2),"")</f>
        <v/>
      </c>
      <c r="P13" s="315"/>
      <c r="Q13" s="315"/>
      <c r="R13" s="316"/>
      <c r="U13" s="119"/>
      <c r="V13" s="119"/>
      <c r="W13" s="119"/>
      <c r="X13" s="119"/>
      <c r="Y13" s="119"/>
      <c r="Z13" s="119"/>
      <c r="AA13" s="119"/>
      <c r="AB13" s="119"/>
    </row>
    <row r="14" spans="1:28" s="83" customFormat="1" ht="18.75">
      <c r="O14" s="317" t="s">
        <v>17</v>
      </c>
      <c r="P14" s="317"/>
      <c r="Q14" s="317"/>
      <c r="R14" s="317"/>
      <c r="U14" s="119"/>
      <c r="V14" s="119"/>
      <c r="W14" s="119"/>
      <c r="X14" s="119"/>
      <c r="Y14" s="119"/>
      <c r="Z14" s="119"/>
      <c r="AA14" s="119"/>
      <c r="AB14" s="119"/>
    </row>
    <row r="15" spans="1:28" ht="11.25" customHeight="1"/>
    <row r="16" spans="1:28" ht="4.5" customHeight="1"/>
    <row r="17" spans="1:29" ht="21" customHeight="1">
      <c r="A17" s="111" t="s">
        <v>428</v>
      </c>
      <c r="B17" s="271"/>
      <c r="C17" s="272"/>
      <c r="D17" s="273"/>
      <c r="E17" s="274" t="s">
        <v>0</v>
      </c>
      <c r="F17" s="277" t="s">
        <v>1</v>
      </c>
      <c r="G17" s="277"/>
      <c r="H17" s="277"/>
      <c r="I17" s="277"/>
      <c r="J17" s="277"/>
      <c r="K17" s="277"/>
      <c r="L17" s="277"/>
      <c r="M17" s="277"/>
      <c r="N17" s="277"/>
      <c r="O17" s="277"/>
      <c r="P17" s="277"/>
      <c r="Q17" s="278"/>
      <c r="R17" s="279" t="s">
        <v>14</v>
      </c>
    </row>
    <row r="18" spans="1:29" ht="21" customHeight="1">
      <c r="A18" s="282" t="s">
        <v>221</v>
      </c>
      <c r="B18" s="284"/>
      <c r="C18" s="285"/>
      <c r="D18" s="286"/>
      <c r="E18" s="275"/>
      <c r="F18" s="279" t="s">
        <v>2</v>
      </c>
      <c r="G18" s="279" t="s">
        <v>3</v>
      </c>
      <c r="H18" s="279" t="s">
        <v>4</v>
      </c>
      <c r="I18" s="279" t="s">
        <v>5</v>
      </c>
      <c r="J18" s="279" t="s">
        <v>6</v>
      </c>
      <c r="K18" s="279" t="s">
        <v>7</v>
      </c>
      <c r="L18" s="279" t="s">
        <v>8</v>
      </c>
      <c r="M18" s="279" t="s">
        <v>9</v>
      </c>
      <c r="N18" s="279" t="s">
        <v>10</v>
      </c>
      <c r="O18" s="279" t="s">
        <v>11</v>
      </c>
      <c r="P18" s="279" t="s">
        <v>12</v>
      </c>
      <c r="Q18" s="291" t="s">
        <v>13</v>
      </c>
      <c r="R18" s="280"/>
    </row>
    <row r="19" spans="1:29" ht="21" customHeight="1">
      <c r="A19" s="283"/>
      <c r="B19" s="287"/>
      <c r="C19" s="288"/>
      <c r="D19" s="289"/>
      <c r="E19" s="276"/>
      <c r="F19" s="290"/>
      <c r="G19" s="290"/>
      <c r="H19" s="290"/>
      <c r="I19" s="290"/>
      <c r="J19" s="290"/>
      <c r="K19" s="290"/>
      <c r="L19" s="290"/>
      <c r="M19" s="290"/>
      <c r="N19" s="290"/>
      <c r="O19" s="290"/>
      <c r="P19" s="290"/>
      <c r="Q19" s="292"/>
      <c r="R19" s="280"/>
    </row>
    <row r="20" spans="1:29" ht="21" customHeight="1">
      <c r="A20" s="293" t="s">
        <v>220</v>
      </c>
      <c r="B20" s="295"/>
      <c r="C20" s="296"/>
      <c r="D20" s="297"/>
      <c r="E20" s="45"/>
      <c r="F20" s="152"/>
      <c r="G20" s="152"/>
      <c r="H20" s="152"/>
      <c r="I20" s="152"/>
      <c r="J20" s="152"/>
      <c r="K20" s="152"/>
      <c r="L20" s="152"/>
      <c r="M20" s="152"/>
      <c r="N20" s="152"/>
      <c r="O20" s="152"/>
      <c r="P20" s="152"/>
      <c r="Q20" s="153"/>
      <c r="R20" s="280"/>
    </row>
    <row r="21" spans="1:29" ht="21" customHeight="1">
      <c r="A21" s="294"/>
      <c r="B21" s="298"/>
      <c r="C21" s="299"/>
      <c r="D21" s="300"/>
      <c r="E21" s="45"/>
      <c r="F21" s="152"/>
      <c r="G21" s="152"/>
      <c r="H21" s="152"/>
      <c r="I21" s="152"/>
      <c r="J21" s="152"/>
      <c r="K21" s="152"/>
      <c r="L21" s="152"/>
      <c r="M21" s="152"/>
      <c r="N21" s="152"/>
      <c r="O21" s="152"/>
      <c r="P21" s="152"/>
      <c r="Q21" s="153"/>
      <c r="R21" s="280"/>
    </row>
    <row r="22" spans="1:29" ht="21" customHeight="1">
      <c r="A22" s="293" t="s">
        <v>427</v>
      </c>
      <c r="B22" s="301" t="str">
        <f>IF(B20="","",IF(B20&gt;DATE($U$1,4,1),0,
DATEDIF(B20,DATE($U$1,4,1),"y")))</f>
        <v/>
      </c>
      <c r="C22" s="302"/>
      <c r="D22" s="303"/>
      <c r="E22" s="45"/>
      <c r="F22" s="152"/>
      <c r="G22" s="152"/>
      <c r="H22" s="152"/>
      <c r="I22" s="152"/>
      <c r="J22" s="152"/>
      <c r="K22" s="152"/>
      <c r="L22" s="152"/>
      <c r="M22" s="152"/>
      <c r="N22" s="152"/>
      <c r="O22" s="152"/>
      <c r="P22" s="152"/>
      <c r="Q22" s="153"/>
      <c r="R22" s="280"/>
    </row>
    <row r="23" spans="1:29" ht="21" customHeight="1">
      <c r="A23" s="294"/>
      <c r="B23" s="304"/>
      <c r="C23" s="305"/>
      <c r="D23" s="306"/>
      <c r="E23" s="45"/>
      <c r="F23" s="152"/>
      <c r="G23" s="152"/>
      <c r="H23" s="152"/>
      <c r="I23" s="152"/>
      <c r="J23" s="152"/>
      <c r="K23" s="152"/>
      <c r="L23" s="152"/>
      <c r="M23" s="152"/>
      <c r="N23" s="152"/>
      <c r="O23" s="152"/>
      <c r="P23" s="152"/>
      <c r="Q23" s="153"/>
      <c r="R23" s="280"/>
    </row>
    <row r="24" spans="1:29" ht="21" customHeight="1">
      <c r="A24" s="307" t="s">
        <v>426</v>
      </c>
      <c r="B24" s="308"/>
      <c r="C24" s="308"/>
      <c r="D24" s="308"/>
      <c r="E24" s="45"/>
      <c r="F24" s="152"/>
      <c r="G24" s="152"/>
      <c r="H24" s="152"/>
      <c r="I24" s="152"/>
      <c r="J24" s="152"/>
      <c r="K24" s="152"/>
      <c r="L24" s="152"/>
      <c r="M24" s="152"/>
      <c r="N24" s="152"/>
      <c r="O24" s="152"/>
      <c r="P24" s="152"/>
      <c r="Q24" s="153"/>
      <c r="R24" s="280"/>
    </row>
    <row r="25" spans="1:29" ht="21" customHeight="1" thickBot="1">
      <c r="A25" s="283"/>
      <c r="B25" s="309"/>
      <c r="C25" s="309"/>
      <c r="D25" s="309"/>
      <c r="E25" s="46"/>
      <c r="F25" s="154"/>
      <c r="G25" s="154"/>
      <c r="H25" s="154"/>
      <c r="I25" s="154"/>
      <c r="J25" s="154"/>
      <c r="K25" s="154"/>
      <c r="L25" s="154"/>
      <c r="M25" s="154"/>
      <c r="N25" s="154"/>
      <c r="O25" s="154"/>
      <c r="P25" s="154"/>
      <c r="Q25" s="155"/>
      <c r="R25" s="281"/>
    </row>
    <row r="26" spans="1:29" ht="21" customHeight="1" thickTop="1" thickBot="1">
      <c r="D26" s="38"/>
      <c r="E26" s="40" t="s">
        <v>14</v>
      </c>
      <c r="F26" s="156" t="str">
        <f>IF(一番最初に入力!$C$7="","",SUM(F20:F25))</f>
        <v/>
      </c>
      <c r="G26" s="156" t="str">
        <f>IF(一番最初に入力!$C$7="","",SUM(G20:G25))</f>
        <v/>
      </c>
      <c r="H26" s="156" t="str">
        <f>IF(一番最初に入力!$C$7="","",SUM(H20:H25))</f>
        <v/>
      </c>
      <c r="I26" s="156" t="str">
        <f>IF(一番最初に入力!$C$7="","",SUM(I20:I25))</f>
        <v/>
      </c>
      <c r="J26" s="156" t="str">
        <f>IF(一番最初に入力!$C$7="","",SUM(J20:J25))</f>
        <v/>
      </c>
      <c r="K26" s="156" t="str">
        <f>IF(一番最初に入力!$C$7="","",SUM(K20:K25))</f>
        <v/>
      </c>
      <c r="L26" s="156" t="str">
        <f>IF(一番最初に入力!$C$7="","",SUM(L20:L25))</f>
        <v/>
      </c>
      <c r="M26" s="156" t="str">
        <f>IF(一番最初に入力!$C$7="","",SUM(M20:M25))</f>
        <v/>
      </c>
      <c r="N26" s="156" t="str">
        <f>IF(一番最初に入力!$C$7="","",SUM(N20:N25))</f>
        <v/>
      </c>
      <c r="O26" s="156" t="str">
        <f>IF(一番最初に入力!$C$7="","",SUM(O20:O25))</f>
        <v/>
      </c>
      <c r="P26" s="156" t="str">
        <f>IF(一番最初に入力!$C$7="","",SUM(P20:P25))</f>
        <v/>
      </c>
      <c r="Q26" s="156" t="str">
        <f>IF(一番最初に入力!$C$7="","",SUM(Q20:Q25))</f>
        <v/>
      </c>
      <c r="R26" s="157" t="str">
        <f>IF(一番最初に入力!$C$7="","",SUM(F26:Q26))</f>
        <v/>
      </c>
    </row>
    <row r="27" spans="1:29" ht="21" customHeight="1" thickBot="1">
      <c r="D27" s="38"/>
      <c r="E27" s="41" t="s">
        <v>15</v>
      </c>
      <c r="F27" s="158" t="str">
        <f>IF(一番最初に入力!$C$7="","",IF(F26&lt;2500,F26,2500))</f>
        <v/>
      </c>
      <c r="G27" s="158" t="str">
        <f>IF(一番最初に入力!$C$7="","",IF(G26&lt;2500,G26,2500))</f>
        <v/>
      </c>
      <c r="H27" s="158" t="str">
        <f>IF(一番最初に入力!$C$7="","",IF(H26&lt;2500,H26,2500))</f>
        <v/>
      </c>
      <c r="I27" s="158" t="str">
        <f>IF(一番最初に入力!$C$7="","",IF(I26&lt;2500,I26,2500))</f>
        <v/>
      </c>
      <c r="J27" s="158" t="str">
        <f>IF(一番最初に入力!$C$7="","",IF(J26&lt;2500,J26,2500))</f>
        <v/>
      </c>
      <c r="K27" s="158" t="str">
        <f>IF(一番最初に入力!$C$7="","",IF(K26&lt;2500,K26,2500))</f>
        <v/>
      </c>
      <c r="L27" s="158" t="str">
        <f>IF(一番最初に入力!$C$7="","",IF(L26&lt;2500,L26,2500))</f>
        <v/>
      </c>
      <c r="M27" s="158" t="str">
        <f>IF(一番最初に入力!$C$7="","",IF(M26&lt;2500,M26,2500))</f>
        <v/>
      </c>
      <c r="N27" s="158" t="str">
        <f>IF(一番最初に入力!$C$7="","",IF(N26&lt;2500,N26,2500))</f>
        <v/>
      </c>
      <c r="O27" s="158" t="str">
        <f>IF(一番最初に入力!$C$7="","",IF(O26&lt;2500,O26,2500))</f>
        <v/>
      </c>
      <c r="P27" s="158" t="str">
        <f>IF(一番最初に入力!$C$7="","",IF(P26&lt;2500,P26,2500))</f>
        <v/>
      </c>
      <c r="Q27" s="158" t="str">
        <f>IF(一番最初に入力!$C$7="","",IF(Q26&lt;2500,Q26,2500))</f>
        <v/>
      </c>
      <c r="R27" s="159" t="str">
        <f>IF(一番最初に入力!$C$7="","",SUM(F27:Q27))</f>
        <v/>
      </c>
      <c r="S27" s="112" t="s">
        <v>365</v>
      </c>
      <c r="U27" s="120" t="s">
        <v>446</v>
      </c>
      <c r="V27" s="121" t="str">
        <f>IF(B24="１号",COUNTIF(F27:Q27,"&gt;0"),"")</f>
        <v/>
      </c>
      <c r="W27" s="122" t="str">
        <f>IF(B24="１号",SUM(F27:Q27),"")</f>
        <v/>
      </c>
      <c r="X27" s="120" t="s">
        <v>447</v>
      </c>
      <c r="Y27" s="121" t="str">
        <f>IF(B24="２号",COUNTIF(F27:Q27,"&gt;0"),"")</f>
        <v/>
      </c>
      <c r="Z27" s="122" t="str">
        <f>IF(B24="２号",SUM(F27:Q27),"")</f>
        <v/>
      </c>
      <c r="AA27" s="120" t="s">
        <v>448</v>
      </c>
      <c r="AB27" s="121" t="str">
        <f>IF(B24="３号",COUNTIF(F27:Q27,"&gt;0"),"")</f>
        <v/>
      </c>
      <c r="AC27" s="122" t="str">
        <f>IF(B24="３号",SUM(F27:Q27),"")</f>
        <v/>
      </c>
    </row>
    <row r="28" spans="1:29" ht="21" customHeight="1">
      <c r="E28" s="35"/>
      <c r="R28" s="39"/>
    </row>
    <row r="29" spans="1:29" ht="21" customHeight="1">
      <c r="A29" s="111" t="s">
        <v>428</v>
      </c>
      <c r="B29" s="271"/>
      <c r="C29" s="272"/>
      <c r="D29" s="273"/>
      <c r="E29" s="274" t="s">
        <v>0</v>
      </c>
      <c r="F29" s="277" t="s">
        <v>1</v>
      </c>
      <c r="G29" s="277"/>
      <c r="H29" s="277"/>
      <c r="I29" s="277"/>
      <c r="J29" s="277"/>
      <c r="K29" s="277"/>
      <c r="L29" s="277"/>
      <c r="M29" s="277"/>
      <c r="N29" s="277"/>
      <c r="O29" s="277"/>
      <c r="P29" s="277"/>
      <c r="Q29" s="278"/>
      <c r="R29" s="279" t="s">
        <v>14</v>
      </c>
    </row>
    <row r="30" spans="1:29" ht="21" customHeight="1">
      <c r="A30" s="282" t="s">
        <v>221</v>
      </c>
      <c r="B30" s="284"/>
      <c r="C30" s="285"/>
      <c r="D30" s="286"/>
      <c r="E30" s="275"/>
      <c r="F30" s="279" t="s">
        <v>2</v>
      </c>
      <c r="G30" s="279" t="s">
        <v>3</v>
      </c>
      <c r="H30" s="279" t="s">
        <v>4</v>
      </c>
      <c r="I30" s="279" t="s">
        <v>5</v>
      </c>
      <c r="J30" s="279" t="s">
        <v>6</v>
      </c>
      <c r="K30" s="279" t="s">
        <v>7</v>
      </c>
      <c r="L30" s="279" t="s">
        <v>8</v>
      </c>
      <c r="M30" s="279" t="s">
        <v>9</v>
      </c>
      <c r="N30" s="279" t="s">
        <v>10</v>
      </c>
      <c r="O30" s="279" t="s">
        <v>11</v>
      </c>
      <c r="P30" s="279" t="s">
        <v>12</v>
      </c>
      <c r="Q30" s="291" t="s">
        <v>13</v>
      </c>
      <c r="R30" s="280"/>
    </row>
    <row r="31" spans="1:29" ht="21" customHeight="1">
      <c r="A31" s="283"/>
      <c r="B31" s="287"/>
      <c r="C31" s="288"/>
      <c r="D31" s="289"/>
      <c r="E31" s="276"/>
      <c r="F31" s="290"/>
      <c r="G31" s="290"/>
      <c r="H31" s="290"/>
      <c r="I31" s="290"/>
      <c r="J31" s="290"/>
      <c r="K31" s="290"/>
      <c r="L31" s="290"/>
      <c r="M31" s="290"/>
      <c r="N31" s="290"/>
      <c r="O31" s="290"/>
      <c r="P31" s="290"/>
      <c r="Q31" s="292"/>
      <c r="R31" s="280"/>
    </row>
    <row r="32" spans="1:29" ht="21" customHeight="1">
      <c r="A32" s="293" t="s">
        <v>220</v>
      </c>
      <c r="B32" s="295"/>
      <c r="C32" s="296"/>
      <c r="D32" s="297"/>
      <c r="E32" s="45"/>
      <c r="F32" s="152"/>
      <c r="G32" s="152"/>
      <c r="H32" s="152"/>
      <c r="I32" s="152"/>
      <c r="J32" s="152"/>
      <c r="K32" s="152"/>
      <c r="L32" s="152"/>
      <c r="M32" s="152"/>
      <c r="N32" s="152"/>
      <c r="O32" s="152"/>
      <c r="P32" s="152"/>
      <c r="Q32" s="153"/>
      <c r="R32" s="280"/>
    </row>
    <row r="33" spans="1:29" ht="21" customHeight="1">
      <c r="A33" s="294"/>
      <c r="B33" s="298"/>
      <c r="C33" s="299"/>
      <c r="D33" s="300"/>
      <c r="E33" s="45"/>
      <c r="F33" s="152"/>
      <c r="G33" s="152"/>
      <c r="H33" s="152"/>
      <c r="I33" s="152"/>
      <c r="J33" s="152"/>
      <c r="K33" s="152"/>
      <c r="L33" s="152"/>
      <c r="M33" s="152"/>
      <c r="N33" s="152"/>
      <c r="O33" s="152"/>
      <c r="P33" s="152"/>
      <c r="Q33" s="153"/>
      <c r="R33" s="280"/>
    </row>
    <row r="34" spans="1:29" ht="21" customHeight="1">
      <c r="A34" s="293" t="s">
        <v>427</v>
      </c>
      <c r="B34" s="301" t="str">
        <f>IF(B32="","",IF(B32&gt;DATE($U$1,4,1),0,
DATEDIF(B32,DATE($U$1,4,1),"y")))</f>
        <v/>
      </c>
      <c r="C34" s="302"/>
      <c r="D34" s="303"/>
      <c r="E34" s="45"/>
      <c r="F34" s="152"/>
      <c r="G34" s="152"/>
      <c r="H34" s="152"/>
      <c r="I34" s="152"/>
      <c r="J34" s="152"/>
      <c r="K34" s="152"/>
      <c r="L34" s="152"/>
      <c r="M34" s="152"/>
      <c r="N34" s="152"/>
      <c r="O34" s="152"/>
      <c r="P34" s="152"/>
      <c r="Q34" s="152"/>
      <c r="R34" s="280"/>
    </row>
    <row r="35" spans="1:29" ht="21" customHeight="1">
      <c r="A35" s="294"/>
      <c r="B35" s="304"/>
      <c r="C35" s="305"/>
      <c r="D35" s="306"/>
      <c r="E35" s="45"/>
      <c r="F35" s="152"/>
      <c r="G35" s="152"/>
      <c r="H35" s="152"/>
      <c r="I35" s="152"/>
      <c r="J35" s="152"/>
      <c r="K35" s="152"/>
      <c r="L35" s="152"/>
      <c r="M35" s="152"/>
      <c r="N35" s="152"/>
      <c r="O35" s="152"/>
      <c r="P35" s="152"/>
      <c r="Q35" s="153"/>
      <c r="R35" s="280"/>
    </row>
    <row r="36" spans="1:29" ht="21" customHeight="1">
      <c r="A36" s="307" t="s">
        <v>426</v>
      </c>
      <c r="B36" s="308"/>
      <c r="C36" s="308"/>
      <c r="D36" s="308"/>
      <c r="E36" s="45"/>
      <c r="F36" s="152"/>
      <c r="G36" s="152"/>
      <c r="H36" s="152"/>
      <c r="I36" s="152"/>
      <c r="J36" s="152"/>
      <c r="K36" s="152"/>
      <c r="L36" s="152"/>
      <c r="M36" s="152"/>
      <c r="N36" s="152"/>
      <c r="O36" s="152"/>
      <c r="P36" s="152"/>
      <c r="Q36" s="153"/>
      <c r="R36" s="280"/>
    </row>
    <row r="37" spans="1:29" ht="21" customHeight="1" thickBot="1">
      <c r="A37" s="283"/>
      <c r="B37" s="309"/>
      <c r="C37" s="309"/>
      <c r="D37" s="309"/>
      <c r="E37" s="46"/>
      <c r="F37" s="154"/>
      <c r="G37" s="154"/>
      <c r="H37" s="154"/>
      <c r="I37" s="154"/>
      <c r="J37" s="154"/>
      <c r="K37" s="154"/>
      <c r="L37" s="154"/>
      <c r="M37" s="154"/>
      <c r="N37" s="154"/>
      <c r="O37" s="154"/>
      <c r="P37" s="154"/>
      <c r="Q37" s="155"/>
      <c r="R37" s="281"/>
    </row>
    <row r="38" spans="1:29" ht="21" customHeight="1" thickTop="1" thickBot="1">
      <c r="D38" s="38"/>
      <c r="E38" s="40" t="s">
        <v>14</v>
      </c>
      <c r="F38" s="156" t="str">
        <f>IF(一番最初に入力!$C$7="","",SUM(F32:F37))</f>
        <v/>
      </c>
      <c r="G38" s="156" t="str">
        <f>IF(一番最初に入力!$C$7="","",SUM(G32:G37))</f>
        <v/>
      </c>
      <c r="H38" s="156" t="str">
        <f>IF(一番最初に入力!$C$7="","",SUM(H32:H37))</f>
        <v/>
      </c>
      <c r="I38" s="156" t="str">
        <f>IF(一番最初に入力!$C$7="","",SUM(I32:I37))</f>
        <v/>
      </c>
      <c r="J38" s="156" t="str">
        <f>IF(一番最初に入力!$C$7="","",SUM(J32:J37))</f>
        <v/>
      </c>
      <c r="K38" s="156" t="str">
        <f>IF(一番最初に入力!$C$7="","",SUM(K32:K37))</f>
        <v/>
      </c>
      <c r="L38" s="156" t="str">
        <f>IF(一番最初に入力!$C$7="","",SUM(L32:L37))</f>
        <v/>
      </c>
      <c r="M38" s="156" t="str">
        <f>IF(一番最初に入力!$C$7="","",SUM(M32:M37))</f>
        <v/>
      </c>
      <c r="N38" s="156" t="str">
        <f>IF(一番最初に入力!$C$7="","",SUM(N32:N37))</f>
        <v/>
      </c>
      <c r="O38" s="156" t="str">
        <f>IF(一番最初に入力!$C$7="","",SUM(O32:O37))</f>
        <v/>
      </c>
      <c r="P38" s="156" t="str">
        <f>IF(一番最初に入力!$C$7="","",SUM(P32:P37))</f>
        <v/>
      </c>
      <c r="Q38" s="156" t="str">
        <f>IF(一番最初に入力!$C$7="","",SUM(Q32:Q37))</f>
        <v/>
      </c>
      <c r="R38" s="157" t="str">
        <f>IF(一番最初に入力!$C$7="","",SUM(F38:Q38))</f>
        <v/>
      </c>
    </row>
    <row r="39" spans="1:29" ht="21" customHeight="1" thickBot="1">
      <c r="D39" s="38"/>
      <c r="E39" s="41" t="s">
        <v>15</v>
      </c>
      <c r="F39" s="158" t="str">
        <f>IF(一番最初に入力!$C$7="","",IF(F38&lt;2500,F38,2500))</f>
        <v/>
      </c>
      <c r="G39" s="158" t="str">
        <f>IF(一番最初に入力!$C$7="","",IF(G38&lt;2500,G38,2500))</f>
        <v/>
      </c>
      <c r="H39" s="158" t="str">
        <f>IF(一番最初に入力!$C$7="","",IF(H38&lt;2500,H38,2500))</f>
        <v/>
      </c>
      <c r="I39" s="158" t="str">
        <f>IF(一番最初に入力!$C$7="","",IF(I38&lt;2500,I38,2500))</f>
        <v/>
      </c>
      <c r="J39" s="158" t="str">
        <f>IF(一番最初に入力!$C$7="","",IF(J38&lt;2500,J38,2500))</f>
        <v/>
      </c>
      <c r="K39" s="158" t="str">
        <f>IF(一番最初に入力!$C$7="","",IF(K38&lt;2500,K38,2500))</f>
        <v/>
      </c>
      <c r="L39" s="158" t="str">
        <f>IF(一番最初に入力!$C$7="","",IF(L38&lt;2500,L38,2500))</f>
        <v/>
      </c>
      <c r="M39" s="158" t="str">
        <f>IF(一番最初に入力!$C$7="","",IF(M38&lt;2500,M38,2500))</f>
        <v/>
      </c>
      <c r="N39" s="158" t="str">
        <f>IF(一番最初に入力!$C$7="","",IF(N38&lt;2500,N38,2500))</f>
        <v/>
      </c>
      <c r="O39" s="158" t="str">
        <f>IF(一番最初に入力!$C$7="","",IF(O38&lt;2500,O38,2500))</f>
        <v/>
      </c>
      <c r="P39" s="158" t="str">
        <f>IF(一番最初に入力!$C$7="","",IF(P38&lt;2500,P38,2500))</f>
        <v/>
      </c>
      <c r="Q39" s="158" t="str">
        <f>IF(一番最初に入力!$C$7="","",IF(Q38&lt;2500,Q38,2500))</f>
        <v/>
      </c>
      <c r="R39" s="159" t="str">
        <f>IF(一番最初に入力!$C$7="","",SUM(F39:Q39))</f>
        <v/>
      </c>
      <c r="S39" s="112" t="s">
        <v>364</v>
      </c>
      <c r="U39" s="120" t="s">
        <v>446</v>
      </c>
      <c r="V39" s="121" t="str">
        <f>IF(B36="１号",COUNTIF(F39:Q39,"&gt;0"),"")</f>
        <v/>
      </c>
      <c r="W39" s="122" t="str">
        <f>IF(B36="１号",SUM(F39:Q39),"")</f>
        <v/>
      </c>
      <c r="X39" s="120" t="s">
        <v>447</v>
      </c>
      <c r="Y39" s="121" t="str">
        <f>IF(B36="２号",COUNTIF(F39:Q39,"&gt;0"),"")</f>
        <v/>
      </c>
      <c r="Z39" s="122" t="str">
        <f>IF(B36="２号",SUM(F39:Q39),"")</f>
        <v/>
      </c>
      <c r="AA39" s="120" t="s">
        <v>448</v>
      </c>
      <c r="AB39" s="121" t="str">
        <f>IF(B36="３号",COUNTIF(F39:Q39,"&gt;0"),"")</f>
        <v/>
      </c>
      <c r="AC39" s="122" t="str">
        <f>IF(B36="３号",SUM(F39:Q39),"")</f>
        <v/>
      </c>
    </row>
    <row r="40" spans="1:29" ht="21" customHeight="1">
      <c r="E40" s="35"/>
    </row>
    <row r="41" spans="1:29" ht="21" customHeight="1">
      <c r="A41" s="111" t="s">
        <v>428</v>
      </c>
      <c r="B41" s="271"/>
      <c r="C41" s="272"/>
      <c r="D41" s="273"/>
      <c r="E41" s="274" t="s">
        <v>0</v>
      </c>
      <c r="F41" s="277" t="s">
        <v>1</v>
      </c>
      <c r="G41" s="277"/>
      <c r="H41" s="277"/>
      <c r="I41" s="277"/>
      <c r="J41" s="277"/>
      <c r="K41" s="277"/>
      <c r="L41" s="277"/>
      <c r="M41" s="277"/>
      <c r="N41" s="277"/>
      <c r="O41" s="277"/>
      <c r="P41" s="277"/>
      <c r="Q41" s="278"/>
      <c r="R41" s="279" t="s">
        <v>14</v>
      </c>
    </row>
    <row r="42" spans="1:29" ht="21" customHeight="1">
      <c r="A42" s="282" t="s">
        <v>221</v>
      </c>
      <c r="B42" s="284"/>
      <c r="C42" s="285"/>
      <c r="D42" s="286"/>
      <c r="E42" s="275"/>
      <c r="F42" s="279" t="s">
        <v>2</v>
      </c>
      <c r="G42" s="279" t="s">
        <v>3</v>
      </c>
      <c r="H42" s="279" t="s">
        <v>4</v>
      </c>
      <c r="I42" s="279" t="s">
        <v>5</v>
      </c>
      <c r="J42" s="279" t="s">
        <v>6</v>
      </c>
      <c r="K42" s="279" t="s">
        <v>7</v>
      </c>
      <c r="L42" s="279" t="s">
        <v>8</v>
      </c>
      <c r="M42" s="279" t="s">
        <v>9</v>
      </c>
      <c r="N42" s="279" t="s">
        <v>10</v>
      </c>
      <c r="O42" s="279" t="s">
        <v>11</v>
      </c>
      <c r="P42" s="279" t="s">
        <v>12</v>
      </c>
      <c r="Q42" s="291" t="s">
        <v>13</v>
      </c>
      <c r="R42" s="280"/>
    </row>
    <row r="43" spans="1:29" ht="21" customHeight="1">
      <c r="A43" s="283"/>
      <c r="B43" s="287"/>
      <c r="C43" s="288"/>
      <c r="D43" s="289"/>
      <c r="E43" s="276"/>
      <c r="F43" s="290"/>
      <c r="G43" s="290"/>
      <c r="H43" s="290"/>
      <c r="I43" s="290"/>
      <c r="J43" s="290"/>
      <c r="K43" s="290"/>
      <c r="L43" s="290"/>
      <c r="M43" s="290"/>
      <c r="N43" s="290"/>
      <c r="O43" s="290"/>
      <c r="P43" s="290"/>
      <c r="Q43" s="292"/>
      <c r="R43" s="280"/>
    </row>
    <row r="44" spans="1:29" ht="21" customHeight="1">
      <c r="A44" s="293" t="s">
        <v>220</v>
      </c>
      <c r="B44" s="295"/>
      <c r="C44" s="296"/>
      <c r="D44" s="297"/>
      <c r="E44" s="45"/>
      <c r="F44" s="152"/>
      <c r="G44" s="152"/>
      <c r="H44" s="152"/>
      <c r="I44" s="152"/>
      <c r="J44" s="152"/>
      <c r="K44" s="152"/>
      <c r="L44" s="152"/>
      <c r="M44" s="152"/>
      <c r="N44" s="152"/>
      <c r="O44" s="152"/>
      <c r="P44" s="152"/>
      <c r="Q44" s="153"/>
      <c r="R44" s="280"/>
    </row>
    <row r="45" spans="1:29" ht="21" customHeight="1">
      <c r="A45" s="294"/>
      <c r="B45" s="298"/>
      <c r="C45" s="299"/>
      <c r="D45" s="300"/>
      <c r="E45" s="45"/>
      <c r="F45" s="152"/>
      <c r="G45" s="152"/>
      <c r="H45" s="152"/>
      <c r="I45" s="152"/>
      <c r="J45" s="152"/>
      <c r="K45" s="152"/>
      <c r="L45" s="152"/>
      <c r="M45" s="152"/>
      <c r="N45" s="152"/>
      <c r="O45" s="152"/>
      <c r="P45" s="152"/>
      <c r="Q45" s="153"/>
      <c r="R45" s="280"/>
    </row>
    <row r="46" spans="1:29" ht="21" customHeight="1">
      <c r="A46" s="293" t="s">
        <v>427</v>
      </c>
      <c r="B46" s="301" t="str">
        <f>IF(B44="","",IF(B44&gt;DATE($U$1,4,1),0,
DATEDIF(B44,DATE($U$1,4,1),"y")))</f>
        <v/>
      </c>
      <c r="C46" s="302"/>
      <c r="D46" s="303"/>
      <c r="E46" s="45"/>
      <c r="F46" s="152"/>
      <c r="G46" s="152"/>
      <c r="H46" s="152"/>
      <c r="I46" s="152"/>
      <c r="J46" s="152"/>
      <c r="K46" s="152"/>
      <c r="L46" s="152"/>
      <c r="M46" s="152"/>
      <c r="N46" s="152"/>
      <c r="O46" s="152"/>
      <c r="P46" s="152"/>
      <c r="Q46" s="153"/>
      <c r="R46" s="280"/>
    </row>
    <row r="47" spans="1:29" ht="21" customHeight="1">
      <c r="A47" s="294"/>
      <c r="B47" s="304"/>
      <c r="C47" s="305"/>
      <c r="D47" s="306"/>
      <c r="E47" s="45"/>
      <c r="F47" s="152"/>
      <c r="G47" s="152"/>
      <c r="H47" s="152"/>
      <c r="I47" s="152"/>
      <c r="J47" s="152"/>
      <c r="K47" s="152"/>
      <c r="L47" s="152"/>
      <c r="M47" s="152"/>
      <c r="N47" s="152"/>
      <c r="O47" s="152"/>
      <c r="P47" s="152"/>
      <c r="Q47" s="153"/>
      <c r="R47" s="280"/>
    </row>
    <row r="48" spans="1:29" ht="21" customHeight="1">
      <c r="A48" s="307" t="s">
        <v>426</v>
      </c>
      <c r="B48" s="308"/>
      <c r="C48" s="308"/>
      <c r="D48" s="308"/>
      <c r="E48" s="45"/>
      <c r="F48" s="152"/>
      <c r="G48" s="152"/>
      <c r="H48" s="152"/>
      <c r="I48" s="152"/>
      <c r="J48" s="152"/>
      <c r="K48" s="152"/>
      <c r="L48" s="152"/>
      <c r="M48" s="152"/>
      <c r="N48" s="152"/>
      <c r="O48" s="152"/>
      <c r="P48" s="152"/>
      <c r="Q48" s="153"/>
      <c r="R48" s="280"/>
    </row>
    <row r="49" spans="1:29" ht="21" customHeight="1" thickBot="1">
      <c r="A49" s="283"/>
      <c r="B49" s="309"/>
      <c r="C49" s="309"/>
      <c r="D49" s="309"/>
      <c r="E49" s="46"/>
      <c r="F49" s="154"/>
      <c r="G49" s="154"/>
      <c r="H49" s="154"/>
      <c r="I49" s="154"/>
      <c r="J49" s="154"/>
      <c r="K49" s="154"/>
      <c r="L49" s="154"/>
      <c r="M49" s="154"/>
      <c r="N49" s="154"/>
      <c r="O49" s="154"/>
      <c r="P49" s="154"/>
      <c r="Q49" s="155"/>
      <c r="R49" s="281"/>
    </row>
    <row r="50" spans="1:29" ht="21" customHeight="1" thickTop="1" thickBot="1">
      <c r="D50" s="38"/>
      <c r="E50" s="40" t="s">
        <v>14</v>
      </c>
      <c r="F50" s="156" t="str">
        <f>IF(一番最初に入力!$C$7="","",SUM(F44:F49))</f>
        <v/>
      </c>
      <c r="G50" s="156" t="str">
        <f>IF(一番最初に入力!$C$7="","",SUM(G44:G49))</f>
        <v/>
      </c>
      <c r="H50" s="156" t="str">
        <f>IF(一番最初に入力!$C$7="","",SUM(H44:H49))</f>
        <v/>
      </c>
      <c r="I50" s="156" t="str">
        <f>IF(一番最初に入力!$C$7="","",SUM(I44:I49))</f>
        <v/>
      </c>
      <c r="J50" s="156" t="str">
        <f>IF(一番最初に入力!$C$7="","",SUM(J44:J49))</f>
        <v/>
      </c>
      <c r="K50" s="156" t="str">
        <f>IF(一番最初に入力!$C$7="","",SUM(K44:K49))</f>
        <v/>
      </c>
      <c r="L50" s="156" t="str">
        <f>IF(一番最初に入力!$C$7="","",SUM(L44:L49))</f>
        <v/>
      </c>
      <c r="M50" s="156" t="str">
        <f>IF(一番最初に入力!$C$7="","",SUM(M44:M49))</f>
        <v/>
      </c>
      <c r="N50" s="156" t="str">
        <f>IF(一番最初に入力!$C$7="","",SUM(N44:N49))</f>
        <v/>
      </c>
      <c r="O50" s="156" t="str">
        <f>IF(一番最初に入力!$C$7="","",SUM(O44:O49))</f>
        <v/>
      </c>
      <c r="P50" s="156" t="str">
        <f>IF(一番最初に入力!$C$7="","",SUM(P44:P49))</f>
        <v/>
      </c>
      <c r="Q50" s="156" t="str">
        <f>IF(一番最初に入力!$C$7="","",SUM(Q44:Q49))</f>
        <v/>
      </c>
      <c r="R50" s="157" t="str">
        <f>IF(一番最初に入力!$C$7="","",SUM(F50:Q50))</f>
        <v/>
      </c>
    </row>
    <row r="51" spans="1:29" ht="21" customHeight="1" thickBot="1">
      <c r="D51" s="38"/>
      <c r="E51" s="41" t="s">
        <v>15</v>
      </c>
      <c r="F51" s="158" t="str">
        <f>IF(一番最初に入力!$C$7="","",IF(F50&lt;2500,F50,2500))</f>
        <v/>
      </c>
      <c r="G51" s="158" t="str">
        <f>IF(一番最初に入力!$C$7="","",IF(G50&lt;2500,G50,2500))</f>
        <v/>
      </c>
      <c r="H51" s="158" t="str">
        <f>IF(一番最初に入力!$C$7="","",IF(H50&lt;2500,H50,2500))</f>
        <v/>
      </c>
      <c r="I51" s="158" t="str">
        <f>IF(一番最初に入力!$C$7="","",IF(I50&lt;2500,I50,2500))</f>
        <v/>
      </c>
      <c r="J51" s="158" t="str">
        <f>IF(一番最初に入力!$C$7="","",IF(J50&lt;2500,J50,2500))</f>
        <v/>
      </c>
      <c r="K51" s="158" t="str">
        <f>IF(一番最初に入力!$C$7="","",IF(K50&lt;2500,K50,2500))</f>
        <v/>
      </c>
      <c r="L51" s="158" t="str">
        <f>IF(一番最初に入力!$C$7="","",IF(L50&lt;2500,L50,2500))</f>
        <v/>
      </c>
      <c r="M51" s="158" t="str">
        <f>IF(一番最初に入力!$C$7="","",IF(M50&lt;2500,M50,2500))</f>
        <v/>
      </c>
      <c r="N51" s="158" t="str">
        <f>IF(一番最初に入力!$C$7="","",IF(N50&lt;2500,N50,2500))</f>
        <v/>
      </c>
      <c r="O51" s="158" t="str">
        <f>IF(一番最初に入力!$C$7="","",IF(O50&lt;2500,O50,2500))</f>
        <v/>
      </c>
      <c r="P51" s="158" t="str">
        <f>IF(一番最初に入力!$C$7="","",IF(P50&lt;2500,P50,2500))</f>
        <v/>
      </c>
      <c r="Q51" s="158" t="str">
        <f>IF(一番最初に入力!$C$7="","",IF(Q50&lt;2500,Q50,2500))</f>
        <v/>
      </c>
      <c r="R51" s="159" t="str">
        <f>IF(一番最初に入力!$C$7="","",SUM(F51:Q51))</f>
        <v/>
      </c>
      <c r="S51" s="112" t="s">
        <v>366</v>
      </c>
      <c r="U51" s="120" t="s">
        <v>446</v>
      </c>
      <c r="V51" s="121" t="str">
        <f>IF(B48="１号",COUNTIF(F51:Q51,"&gt;0"),"")</f>
        <v/>
      </c>
      <c r="W51" s="122" t="str">
        <f>IF(B48="１号",SUM(F51:Q51),"")</f>
        <v/>
      </c>
      <c r="X51" s="120" t="s">
        <v>447</v>
      </c>
      <c r="Y51" s="121" t="str">
        <f>IF(B48="２号",COUNTIF(F51:Q51,"&gt;0"),"")</f>
        <v/>
      </c>
      <c r="Z51" s="122" t="str">
        <f>IF(B48="２号",SUM(F51:Q51),"")</f>
        <v/>
      </c>
      <c r="AA51" s="120" t="s">
        <v>448</v>
      </c>
      <c r="AB51" s="121" t="str">
        <f>IF(B48="３号",COUNTIF(F51:Q51,"&gt;0"),"")</f>
        <v/>
      </c>
      <c r="AC51" s="122" t="str">
        <f>IF(B48="３号",SUM(F51:Q51),"")</f>
        <v/>
      </c>
    </row>
    <row r="52" spans="1:29" ht="21" customHeight="1">
      <c r="E52" s="35"/>
    </row>
    <row r="53" spans="1:29" ht="21" customHeight="1">
      <c r="A53" s="111" t="s">
        <v>428</v>
      </c>
      <c r="B53" s="271"/>
      <c r="C53" s="272"/>
      <c r="D53" s="273"/>
      <c r="E53" s="274" t="s">
        <v>0</v>
      </c>
      <c r="F53" s="277" t="s">
        <v>1</v>
      </c>
      <c r="G53" s="277"/>
      <c r="H53" s="277"/>
      <c r="I53" s="277"/>
      <c r="J53" s="277"/>
      <c r="K53" s="277"/>
      <c r="L53" s="277"/>
      <c r="M53" s="277"/>
      <c r="N53" s="277"/>
      <c r="O53" s="277"/>
      <c r="P53" s="277"/>
      <c r="Q53" s="278"/>
      <c r="R53" s="279" t="s">
        <v>14</v>
      </c>
    </row>
    <row r="54" spans="1:29" ht="21" customHeight="1">
      <c r="A54" s="282" t="s">
        <v>221</v>
      </c>
      <c r="B54" s="284"/>
      <c r="C54" s="285"/>
      <c r="D54" s="286"/>
      <c r="E54" s="275"/>
      <c r="F54" s="279" t="s">
        <v>2</v>
      </c>
      <c r="G54" s="279" t="s">
        <v>3</v>
      </c>
      <c r="H54" s="279" t="s">
        <v>4</v>
      </c>
      <c r="I54" s="279" t="s">
        <v>5</v>
      </c>
      <c r="J54" s="279" t="s">
        <v>6</v>
      </c>
      <c r="K54" s="279" t="s">
        <v>7</v>
      </c>
      <c r="L54" s="279" t="s">
        <v>8</v>
      </c>
      <c r="M54" s="279" t="s">
        <v>9</v>
      </c>
      <c r="N54" s="279" t="s">
        <v>10</v>
      </c>
      <c r="O54" s="279" t="s">
        <v>11</v>
      </c>
      <c r="P54" s="279" t="s">
        <v>12</v>
      </c>
      <c r="Q54" s="291" t="s">
        <v>13</v>
      </c>
      <c r="R54" s="280"/>
    </row>
    <row r="55" spans="1:29" ht="21" customHeight="1">
      <c r="A55" s="283"/>
      <c r="B55" s="287"/>
      <c r="C55" s="288"/>
      <c r="D55" s="289"/>
      <c r="E55" s="276"/>
      <c r="F55" s="290"/>
      <c r="G55" s="290"/>
      <c r="H55" s="290"/>
      <c r="I55" s="290"/>
      <c r="J55" s="290"/>
      <c r="K55" s="290"/>
      <c r="L55" s="290"/>
      <c r="M55" s="290"/>
      <c r="N55" s="290"/>
      <c r="O55" s="290"/>
      <c r="P55" s="290"/>
      <c r="Q55" s="292"/>
      <c r="R55" s="280"/>
    </row>
    <row r="56" spans="1:29" ht="21" customHeight="1">
      <c r="A56" s="293" t="s">
        <v>220</v>
      </c>
      <c r="B56" s="295"/>
      <c r="C56" s="296"/>
      <c r="D56" s="297"/>
      <c r="E56" s="45"/>
      <c r="F56" s="152"/>
      <c r="G56" s="152"/>
      <c r="H56" s="152"/>
      <c r="I56" s="152"/>
      <c r="J56" s="152"/>
      <c r="K56" s="152"/>
      <c r="L56" s="152"/>
      <c r="M56" s="152"/>
      <c r="N56" s="152"/>
      <c r="O56" s="152"/>
      <c r="P56" s="152"/>
      <c r="Q56" s="153"/>
      <c r="R56" s="280"/>
    </row>
    <row r="57" spans="1:29" ht="21" customHeight="1">
      <c r="A57" s="294"/>
      <c r="B57" s="298"/>
      <c r="C57" s="299"/>
      <c r="D57" s="300"/>
      <c r="E57" s="45"/>
      <c r="F57" s="152"/>
      <c r="G57" s="152"/>
      <c r="H57" s="152"/>
      <c r="I57" s="152"/>
      <c r="J57" s="152"/>
      <c r="K57" s="152"/>
      <c r="L57" s="152"/>
      <c r="M57" s="152"/>
      <c r="N57" s="152"/>
      <c r="O57" s="152"/>
      <c r="P57" s="152"/>
      <c r="Q57" s="153"/>
      <c r="R57" s="280"/>
    </row>
    <row r="58" spans="1:29" ht="21" customHeight="1">
      <c r="A58" s="293" t="s">
        <v>427</v>
      </c>
      <c r="B58" s="301" t="str">
        <f>IF(B56="","",IF(B56&gt;DATE($U$1,4,1),0,
DATEDIF(B56,DATE($U$1,4,1),"y")))</f>
        <v/>
      </c>
      <c r="C58" s="302"/>
      <c r="D58" s="303"/>
      <c r="E58" s="45"/>
      <c r="F58" s="152"/>
      <c r="G58" s="152"/>
      <c r="H58" s="152"/>
      <c r="I58" s="152"/>
      <c r="J58" s="152"/>
      <c r="K58" s="152"/>
      <c r="L58" s="152"/>
      <c r="M58" s="152"/>
      <c r="N58" s="152"/>
      <c r="O58" s="152"/>
      <c r="P58" s="152"/>
      <c r="Q58" s="153"/>
      <c r="R58" s="280"/>
    </row>
    <row r="59" spans="1:29" ht="21" customHeight="1">
      <c r="A59" s="294"/>
      <c r="B59" s="304"/>
      <c r="C59" s="305"/>
      <c r="D59" s="306"/>
      <c r="E59" s="45"/>
      <c r="F59" s="152"/>
      <c r="G59" s="152"/>
      <c r="H59" s="152"/>
      <c r="I59" s="152"/>
      <c r="J59" s="152"/>
      <c r="K59" s="152"/>
      <c r="L59" s="152"/>
      <c r="M59" s="152"/>
      <c r="N59" s="152"/>
      <c r="O59" s="152"/>
      <c r="P59" s="152"/>
      <c r="Q59" s="153"/>
      <c r="R59" s="280"/>
    </row>
    <row r="60" spans="1:29" ht="21" customHeight="1">
      <c r="A60" s="307" t="s">
        <v>426</v>
      </c>
      <c r="B60" s="308"/>
      <c r="C60" s="308"/>
      <c r="D60" s="308"/>
      <c r="E60" s="45"/>
      <c r="F60" s="152"/>
      <c r="G60" s="152"/>
      <c r="H60" s="152"/>
      <c r="I60" s="152"/>
      <c r="J60" s="152"/>
      <c r="K60" s="152"/>
      <c r="L60" s="152"/>
      <c r="M60" s="152"/>
      <c r="N60" s="152"/>
      <c r="O60" s="152"/>
      <c r="P60" s="152"/>
      <c r="Q60" s="153"/>
      <c r="R60" s="280"/>
    </row>
    <row r="61" spans="1:29" ht="21" customHeight="1" thickBot="1">
      <c r="A61" s="283"/>
      <c r="B61" s="309"/>
      <c r="C61" s="309"/>
      <c r="D61" s="309"/>
      <c r="E61" s="46"/>
      <c r="F61" s="154"/>
      <c r="G61" s="154"/>
      <c r="H61" s="154"/>
      <c r="I61" s="154"/>
      <c r="J61" s="154"/>
      <c r="K61" s="154"/>
      <c r="L61" s="154"/>
      <c r="M61" s="154"/>
      <c r="N61" s="154"/>
      <c r="O61" s="154"/>
      <c r="P61" s="154"/>
      <c r="Q61" s="155"/>
      <c r="R61" s="281"/>
    </row>
    <row r="62" spans="1:29" ht="21" customHeight="1" thickTop="1" thickBot="1">
      <c r="D62" s="38"/>
      <c r="E62" s="40" t="s">
        <v>14</v>
      </c>
      <c r="F62" s="156" t="str">
        <f>IF(一番最初に入力!$C$7="","",SUM(F56:F61))</f>
        <v/>
      </c>
      <c r="G62" s="156" t="str">
        <f>IF(一番最初に入力!$C$7="","",SUM(G56:G61))</f>
        <v/>
      </c>
      <c r="H62" s="156" t="str">
        <f>IF(一番最初に入力!$C$7="","",SUM(H56:H61))</f>
        <v/>
      </c>
      <c r="I62" s="156" t="str">
        <f>IF(一番最初に入力!$C$7="","",SUM(I56:I61))</f>
        <v/>
      </c>
      <c r="J62" s="156" t="str">
        <f>IF(一番最初に入力!$C$7="","",SUM(J56:J61))</f>
        <v/>
      </c>
      <c r="K62" s="156" t="str">
        <f>IF(一番最初に入力!$C$7="","",SUM(K56:K61))</f>
        <v/>
      </c>
      <c r="L62" s="156" t="str">
        <f>IF(一番最初に入力!$C$7="","",SUM(L56:L61))</f>
        <v/>
      </c>
      <c r="M62" s="156" t="str">
        <f>IF(一番最初に入力!$C$7="","",SUM(M56:M61))</f>
        <v/>
      </c>
      <c r="N62" s="156" t="str">
        <f>IF(一番最初に入力!$C$7="","",SUM(N56:N61))</f>
        <v/>
      </c>
      <c r="O62" s="156" t="str">
        <f>IF(一番最初に入力!$C$7="","",SUM(O56:O61))</f>
        <v/>
      </c>
      <c r="P62" s="156" t="str">
        <f>IF(一番最初に入力!$C$7="","",SUM(P56:P61))</f>
        <v/>
      </c>
      <c r="Q62" s="156" t="str">
        <f>IF(一番最初に入力!$C$7="","",SUM(Q56:Q61))</f>
        <v/>
      </c>
      <c r="R62" s="157" t="str">
        <f>IF(一番最初に入力!$C$7="","",SUM(F62:Q62))</f>
        <v/>
      </c>
    </row>
    <row r="63" spans="1:29" ht="21" customHeight="1" thickBot="1">
      <c r="D63" s="38"/>
      <c r="E63" s="41" t="s">
        <v>15</v>
      </c>
      <c r="F63" s="158" t="str">
        <f>IF(一番最初に入力!$C$7="","",IF(F62&lt;2500,F62,2500))</f>
        <v/>
      </c>
      <c r="G63" s="158" t="str">
        <f>IF(一番最初に入力!$C$7="","",IF(G62&lt;2500,G62,2500))</f>
        <v/>
      </c>
      <c r="H63" s="158" t="str">
        <f>IF(一番最初に入力!$C$7="","",IF(H62&lt;2500,H62,2500))</f>
        <v/>
      </c>
      <c r="I63" s="158" t="str">
        <f>IF(一番最初に入力!$C$7="","",IF(I62&lt;2500,I62,2500))</f>
        <v/>
      </c>
      <c r="J63" s="158" t="str">
        <f>IF(一番最初に入力!$C$7="","",IF(J62&lt;2500,J62,2500))</f>
        <v/>
      </c>
      <c r="K63" s="158" t="str">
        <f>IF(一番最初に入力!$C$7="","",IF(K62&lt;2500,K62,2500))</f>
        <v/>
      </c>
      <c r="L63" s="158" t="str">
        <f>IF(一番最初に入力!$C$7="","",IF(L62&lt;2500,L62,2500))</f>
        <v/>
      </c>
      <c r="M63" s="158" t="str">
        <f>IF(一番最初に入力!$C$7="","",IF(M62&lt;2500,M62,2500))</f>
        <v/>
      </c>
      <c r="N63" s="158" t="str">
        <f>IF(一番最初に入力!$C$7="","",IF(N62&lt;2500,N62,2500))</f>
        <v/>
      </c>
      <c r="O63" s="158" t="str">
        <f>IF(一番最初に入力!$C$7="","",IF(O62&lt;2500,O62,2500))</f>
        <v/>
      </c>
      <c r="P63" s="158" t="str">
        <f>IF(一番最初に入力!$C$7="","",IF(P62&lt;2500,P62,2500))</f>
        <v/>
      </c>
      <c r="Q63" s="158" t="str">
        <f>IF(一番最初に入力!$C$7="","",IF(Q62&lt;2500,Q62,2500))</f>
        <v/>
      </c>
      <c r="R63" s="159" t="str">
        <f>IF(一番最初に入力!$C$7="","",SUM(F63:Q63))</f>
        <v/>
      </c>
      <c r="S63" s="112" t="s">
        <v>367</v>
      </c>
      <c r="U63" s="120" t="s">
        <v>446</v>
      </c>
      <c r="V63" s="121" t="str">
        <f>IF(B60="１号",COUNTIF(F63:Q63,"&gt;0"),"")</f>
        <v/>
      </c>
      <c r="W63" s="122" t="str">
        <f>IF(B60="１号",SUM(F63:Q63),"")</f>
        <v/>
      </c>
      <c r="X63" s="120" t="s">
        <v>447</v>
      </c>
      <c r="Y63" s="121" t="str">
        <f>IF(B60="２号",COUNTIF(F63:Q63,"&gt;0"),"")</f>
        <v/>
      </c>
      <c r="Z63" s="122" t="str">
        <f>IF(B60="２号",SUM(F63:Q63),"")</f>
        <v/>
      </c>
      <c r="AA63" s="120" t="s">
        <v>448</v>
      </c>
      <c r="AB63" s="121" t="str">
        <f>IF(B60="３号",COUNTIF(F63:Q63,"&gt;0"),"")</f>
        <v/>
      </c>
      <c r="AC63" s="122" t="str">
        <f>IF(B60="３号",SUM(F63:Q63),"")</f>
        <v/>
      </c>
    </row>
    <row r="64" spans="1:29" ht="24.95" customHeight="1"/>
    <row r="65" spans="1:29" ht="21" customHeight="1">
      <c r="A65" s="111" t="s">
        <v>428</v>
      </c>
      <c r="B65" s="271"/>
      <c r="C65" s="272"/>
      <c r="D65" s="273"/>
      <c r="E65" s="274" t="s">
        <v>0</v>
      </c>
      <c r="F65" s="277" t="s">
        <v>1</v>
      </c>
      <c r="G65" s="277"/>
      <c r="H65" s="277"/>
      <c r="I65" s="277"/>
      <c r="J65" s="277"/>
      <c r="K65" s="277"/>
      <c r="L65" s="277"/>
      <c r="M65" s="277"/>
      <c r="N65" s="277"/>
      <c r="O65" s="277"/>
      <c r="P65" s="277"/>
      <c r="Q65" s="278"/>
      <c r="R65" s="279" t="s">
        <v>14</v>
      </c>
    </row>
    <row r="66" spans="1:29" ht="21" customHeight="1">
      <c r="A66" s="282" t="s">
        <v>221</v>
      </c>
      <c r="B66" s="284"/>
      <c r="C66" s="285"/>
      <c r="D66" s="286"/>
      <c r="E66" s="275"/>
      <c r="F66" s="279" t="s">
        <v>2</v>
      </c>
      <c r="G66" s="279" t="s">
        <v>3</v>
      </c>
      <c r="H66" s="279" t="s">
        <v>4</v>
      </c>
      <c r="I66" s="279" t="s">
        <v>5</v>
      </c>
      <c r="J66" s="279" t="s">
        <v>6</v>
      </c>
      <c r="K66" s="279" t="s">
        <v>7</v>
      </c>
      <c r="L66" s="279" t="s">
        <v>8</v>
      </c>
      <c r="M66" s="279" t="s">
        <v>9</v>
      </c>
      <c r="N66" s="279" t="s">
        <v>10</v>
      </c>
      <c r="O66" s="279" t="s">
        <v>11</v>
      </c>
      <c r="P66" s="279" t="s">
        <v>12</v>
      </c>
      <c r="Q66" s="291" t="s">
        <v>13</v>
      </c>
      <c r="R66" s="280"/>
    </row>
    <row r="67" spans="1:29" ht="21" customHeight="1">
      <c r="A67" s="283"/>
      <c r="B67" s="287"/>
      <c r="C67" s="288"/>
      <c r="D67" s="289"/>
      <c r="E67" s="276"/>
      <c r="F67" s="290"/>
      <c r="G67" s="290"/>
      <c r="H67" s="290"/>
      <c r="I67" s="290"/>
      <c r="J67" s="290"/>
      <c r="K67" s="290"/>
      <c r="L67" s="290"/>
      <c r="M67" s="290"/>
      <c r="N67" s="290"/>
      <c r="O67" s="290"/>
      <c r="P67" s="290"/>
      <c r="Q67" s="292"/>
      <c r="R67" s="280"/>
    </row>
    <row r="68" spans="1:29" ht="21" customHeight="1">
      <c r="A68" s="293" t="s">
        <v>220</v>
      </c>
      <c r="B68" s="295"/>
      <c r="C68" s="296"/>
      <c r="D68" s="297"/>
      <c r="E68" s="45"/>
      <c r="F68" s="152"/>
      <c r="G68" s="152"/>
      <c r="H68" s="152"/>
      <c r="I68" s="152"/>
      <c r="J68" s="152"/>
      <c r="K68" s="152"/>
      <c r="L68" s="152"/>
      <c r="M68" s="152"/>
      <c r="N68" s="152"/>
      <c r="O68" s="152"/>
      <c r="P68" s="152"/>
      <c r="Q68" s="153"/>
      <c r="R68" s="280"/>
    </row>
    <row r="69" spans="1:29" ht="21" customHeight="1">
      <c r="A69" s="294"/>
      <c r="B69" s="298"/>
      <c r="C69" s="299"/>
      <c r="D69" s="300"/>
      <c r="E69" s="45"/>
      <c r="F69" s="152"/>
      <c r="G69" s="152"/>
      <c r="H69" s="152"/>
      <c r="I69" s="152"/>
      <c r="J69" s="152"/>
      <c r="K69" s="152"/>
      <c r="L69" s="152"/>
      <c r="M69" s="152"/>
      <c r="N69" s="152"/>
      <c r="O69" s="152"/>
      <c r="P69" s="152"/>
      <c r="Q69" s="153"/>
      <c r="R69" s="280"/>
    </row>
    <row r="70" spans="1:29" ht="21" customHeight="1">
      <c r="A70" s="293" t="s">
        <v>427</v>
      </c>
      <c r="B70" s="301" t="str">
        <f>IF(B68="","",IF(B68&gt;DATE($U$1,4,1),0,
DATEDIF(B68,DATE($U$1,4,1),"y")))</f>
        <v/>
      </c>
      <c r="C70" s="302"/>
      <c r="D70" s="303"/>
      <c r="E70" s="45"/>
      <c r="F70" s="152"/>
      <c r="G70" s="152"/>
      <c r="H70" s="152"/>
      <c r="I70" s="152"/>
      <c r="J70" s="152"/>
      <c r="K70" s="152"/>
      <c r="L70" s="152"/>
      <c r="M70" s="152"/>
      <c r="N70" s="152"/>
      <c r="O70" s="152"/>
      <c r="P70" s="152"/>
      <c r="Q70" s="152"/>
      <c r="R70" s="280"/>
    </row>
    <row r="71" spans="1:29" ht="21" customHeight="1">
      <c r="A71" s="294"/>
      <c r="B71" s="304"/>
      <c r="C71" s="305"/>
      <c r="D71" s="306"/>
      <c r="E71" s="45"/>
      <c r="F71" s="152"/>
      <c r="G71" s="152"/>
      <c r="H71" s="152"/>
      <c r="I71" s="152"/>
      <c r="J71" s="152"/>
      <c r="K71" s="152"/>
      <c r="L71" s="152"/>
      <c r="M71" s="152"/>
      <c r="N71" s="152"/>
      <c r="O71" s="152"/>
      <c r="P71" s="152"/>
      <c r="Q71" s="153"/>
      <c r="R71" s="280"/>
    </row>
    <row r="72" spans="1:29" ht="21" customHeight="1">
      <c r="A72" s="307" t="s">
        <v>426</v>
      </c>
      <c r="B72" s="308"/>
      <c r="C72" s="308"/>
      <c r="D72" s="308"/>
      <c r="E72" s="45"/>
      <c r="F72" s="152"/>
      <c r="G72" s="152"/>
      <c r="H72" s="152"/>
      <c r="I72" s="152"/>
      <c r="J72" s="152"/>
      <c r="K72" s="152"/>
      <c r="L72" s="152"/>
      <c r="M72" s="152"/>
      <c r="N72" s="152"/>
      <c r="O72" s="152"/>
      <c r="P72" s="152"/>
      <c r="Q72" s="153"/>
      <c r="R72" s="280"/>
    </row>
    <row r="73" spans="1:29" ht="21" customHeight="1" thickBot="1">
      <c r="A73" s="283"/>
      <c r="B73" s="309"/>
      <c r="C73" s="309"/>
      <c r="D73" s="309"/>
      <c r="E73" s="46"/>
      <c r="F73" s="154"/>
      <c r="G73" s="154"/>
      <c r="H73" s="154"/>
      <c r="I73" s="154"/>
      <c r="J73" s="154"/>
      <c r="K73" s="154"/>
      <c r="L73" s="154"/>
      <c r="M73" s="154"/>
      <c r="N73" s="154"/>
      <c r="O73" s="154"/>
      <c r="P73" s="154"/>
      <c r="Q73" s="155"/>
      <c r="R73" s="281"/>
    </row>
    <row r="74" spans="1:29" ht="21" customHeight="1" thickTop="1" thickBot="1">
      <c r="D74" s="38"/>
      <c r="E74" s="40" t="s">
        <v>14</v>
      </c>
      <c r="F74" s="156" t="str">
        <f>IF(一番最初に入力!$C$7="","",SUM(F68:F73))</f>
        <v/>
      </c>
      <c r="G74" s="156" t="str">
        <f>IF(一番最初に入力!$C$7="","",SUM(G68:G73))</f>
        <v/>
      </c>
      <c r="H74" s="156" t="str">
        <f>IF(一番最初に入力!$C$7="","",SUM(H68:H73))</f>
        <v/>
      </c>
      <c r="I74" s="156" t="str">
        <f>IF(一番最初に入力!$C$7="","",SUM(I68:I73))</f>
        <v/>
      </c>
      <c r="J74" s="156" t="str">
        <f>IF(一番最初に入力!$C$7="","",SUM(J68:J73))</f>
        <v/>
      </c>
      <c r="K74" s="156" t="str">
        <f>IF(一番最初に入力!$C$7="","",SUM(K68:K73))</f>
        <v/>
      </c>
      <c r="L74" s="156" t="str">
        <f>IF(一番最初に入力!$C$7="","",SUM(L68:L73))</f>
        <v/>
      </c>
      <c r="M74" s="156" t="str">
        <f>IF(一番最初に入力!$C$7="","",SUM(M68:M73))</f>
        <v/>
      </c>
      <c r="N74" s="156" t="str">
        <f>IF(一番最初に入力!$C$7="","",SUM(N68:N73))</f>
        <v/>
      </c>
      <c r="O74" s="156" t="str">
        <f>IF(一番最初に入力!$C$7="","",SUM(O68:O73))</f>
        <v/>
      </c>
      <c r="P74" s="156" t="str">
        <f>IF(一番最初に入力!$C$7="","",SUM(P68:P73))</f>
        <v/>
      </c>
      <c r="Q74" s="156" t="str">
        <f>IF(一番最初に入力!$C$7="","",SUM(Q68:Q73))</f>
        <v/>
      </c>
      <c r="R74" s="157" t="str">
        <f>IF(一番最初に入力!$C$7="","",SUM(F74:Q74))</f>
        <v/>
      </c>
    </row>
    <row r="75" spans="1:29" ht="21" customHeight="1" thickBot="1">
      <c r="D75" s="38"/>
      <c r="E75" s="41" t="s">
        <v>15</v>
      </c>
      <c r="F75" s="158" t="str">
        <f>IF(一番最初に入力!$C$7="","",IF(F74&lt;2500,F74,2500))</f>
        <v/>
      </c>
      <c r="G75" s="158" t="str">
        <f>IF(一番最初に入力!$C$7="","",IF(G74&lt;2500,G74,2500))</f>
        <v/>
      </c>
      <c r="H75" s="158" t="str">
        <f>IF(一番最初に入力!$C$7="","",IF(H74&lt;2500,H74,2500))</f>
        <v/>
      </c>
      <c r="I75" s="158" t="str">
        <f>IF(一番最初に入力!$C$7="","",IF(I74&lt;2500,I74,2500))</f>
        <v/>
      </c>
      <c r="J75" s="158" t="str">
        <f>IF(一番最初に入力!$C$7="","",IF(J74&lt;2500,J74,2500))</f>
        <v/>
      </c>
      <c r="K75" s="158" t="str">
        <f>IF(一番最初に入力!$C$7="","",IF(K74&lt;2500,K74,2500))</f>
        <v/>
      </c>
      <c r="L75" s="158" t="str">
        <f>IF(一番最初に入力!$C$7="","",IF(L74&lt;2500,L74,2500))</f>
        <v/>
      </c>
      <c r="M75" s="158" t="str">
        <f>IF(一番最初に入力!$C$7="","",IF(M74&lt;2500,M74,2500))</f>
        <v/>
      </c>
      <c r="N75" s="158" t="str">
        <f>IF(一番最初に入力!$C$7="","",IF(N74&lt;2500,N74,2500))</f>
        <v/>
      </c>
      <c r="O75" s="158" t="str">
        <f>IF(一番最初に入力!$C$7="","",IF(O74&lt;2500,O74,2500))</f>
        <v/>
      </c>
      <c r="P75" s="158" t="str">
        <f>IF(一番最初に入力!$C$7="","",IF(P74&lt;2500,P74,2500))</f>
        <v/>
      </c>
      <c r="Q75" s="158" t="str">
        <f>IF(一番最初に入力!$C$7="","",IF(Q74&lt;2500,Q74,2500))</f>
        <v/>
      </c>
      <c r="R75" s="159" t="str">
        <f>IF(一番最初に入力!$C$7="","",SUM(F75:Q75))</f>
        <v/>
      </c>
      <c r="S75" s="112" t="s">
        <v>504</v>
      </c>
      <c r="U75" s="120" t="s">
        <v>446</v>
      </c>
      <c r="V75" s="121" t="str">
        <f>IF(B72="１号",COUNTIF(F75:Q75,"&gt;0"),"")</f>
        <v/>
      </c>
      <c r="W75" s="122" t="str">
        <f>IF(B72="１号",SUM(F75:Q75),"")</f>
        <v/>
      </c>
      <c r="X75" s="120" t="s">
        <v>447</v>
      </c>
      <c r="Y75" s="121" t="str">
        <f>IF(B72="２号",COUNTIF(F75:Q75,"&gt;0"),"")</f>
        <v/>
      </c>
      <c r="Z75" s="122" t="str">
        <f>IF(B72="２号",SUM(F75:Q75),"")</f>
        <v/>
      </c>
      <c r="AA75" s="120" t="s">
        <v>448</v>
      </c>
      <c r="AB75" s="121" t="str">
        <f>IF(B72="３号",COUNTIF(F75:Q75,"&gt;0"),"")</f>
        <v/>
      </c>
      <c r="AC75" s="122" t="str">
        <f>IF(B72="３号",SUM(F75:Q75),"")</f>
        <v/>
      </c>
    </row>
    <row r="76" spans="1:29" ht="21" customHeight="1">
      <c r="E76" s="35"/>
    </row>
    <row r="77" spans="1:29" ht="21" customHeight="1">
      <c r="A77" s="111" t="s">
        <v>428</v>
      </c>
      <c r="B77" s="271"/>
      <c r="C77" s="272"/>
      <c r="D77" s="273"/>
      <c r="E77" s="274" t="s">
        <v>0</v>
      </c>
      <c r="F77" s="277" t="s">
        <v>1</v>
      </c>
      <c r="G77" s="277"/>
      <c r="H77" s="277"/>
      <c r="I77" s="277"/>
      <c r="J77" s="277"/>
      <c r="K77" s="277"/>
      <c r="L77" s="277"/>
      <c r="M77" s="277"/>
      <c r="N77" s="277"/>
      <c r="O77" s="277"/>
      <c r="P77" s="277"/>
      <c r="Q77" s="278"/>
      <c r="R77" s="279" t="s">
        <v>14</v>
      </c>
    </row>
    <row r="78" spans="1:29" ht="21" customHeight="1">
      <c r="A78" s="282" t="s">
        <v>221</v>
      </c>
      <c r="B78" s="284"/>
      <c r="C78" s="285"/>
      <c r="D78" s="286"/>
      <c r="E78" s="275"/>
      <c r="F78" s="279" t="s">
        <v>2</v>
      </c>
      <c r="G78" s="279" t="s">
        <v>3</v>
      </c>
      <c r="H78" s="279" t="s">
        <v>4</v>
      </c>
      <c r="I78" s="279" t="s">
        <v>5</v>
      </c>
      <c r="J78" s="279" t="s">
        <v>6</v>
      </c>
      <c r="K78" s="279" t="s">
        <v>7</v>
      </c>
      <c r="L78" s="279" t="s">
        <v>8</v>
      </c>
      <c r="M78" s="279" t="s">
        <v>9</v>
      </c>
      <c r="N78" s="279" t="s">
        <v>10</v>
      </c>
      <c r="O78" s="279" t="s">
        <v>11</v>
      </c>
      <c r="P78" s="279" t="s">
        <v>12</v>
      </c>
      <c r="Q78" s="291" t="s">
        <v>13</v>
      </c>
      <c r="R78" s="280"/>
    </row>
    <row r="79" spans="1:29" ht="21" customHeight="1">
      <c r="A79" s="283"/>
      <c r="B79" s="287"/>
      <c r="C79" s="288"/>
      <c r="D79" s="289"/>
      <c r="E79" s="276"/>
      <c r="F79" s="290"/>
      <c r="G79" s="290"/>
      <c r="H79" s="290"/>
      <c r="I79" s="290"/>
      <c r="J79" s="290"/>
      <c r="K79" s="290"/>
      <c r="L79" s="290"/>
      <c r="M79" s="290"/>
      <c r="N79" s="290"/>
      <c r="O79" s="290"/>
      <c r="P79" s="290"/>
      <c r="Q79" s="292"/>
      <c r="R79" s="280"/>
    </row>
    <row r="80" spans="1:29" ht="21" customHeight="1">
      <c r="A80" s="293" t="s">
        <v>220</v>
      </c>
      <c r="B80" s="295"/>
      <c r="C80" s="296"/>
      <c r="D80" s="297"/>
      <c r="E80" s="45"/>
      <c r="F80" s="152"/>
      <c r="G80" s="152"/>
      <c r="H80" s="152"/>
      <c r="I80" s="152"/>
      <c r="J80" s="152"/>
      <c r="K80" s="152"/>
      <c r="L80" s="152"/>
      <c r="M80" s="152"/>
      <c r="N80" s="152"/>
      <c r="O80" s="152"/>
      <c r="P80" s="152"/>
      <c r="Q80" s="153"/>
      <c r="R80" s="280"/>
    </row>
    <row r="81" spans="1:29" ht="21" customHeight="1">
      <c r="A81" s="294"/>
      <c r="B81" s="298"/>
      <c r="C81" s="299"/>
      <c r="D81" s="300"/>
      <c r="E81" s="45"/>
      <c r="F81" s="152"/>
      <c r="G81" s="152"/>
      <c r="H81" s="152"/>
      <c r="I81" s="152"/>
      <c r="J81" s="152"/>
      <c r="K81" s="152"/>
      <c r="L81" s="152"/>
      <c r="M81" s="152"/>
      <c r="N81" s="152"/>
      <c r="O81" s="152"/>
      <c r="P81" s="152"/>
      <c r="Q81" s="153"/>
      <c r="R81" s="280"/>
    </row>
    <row r="82" spans="1:29" ht="21" customHeight="1">
      <c r="A82" s="293" t="s">
        <v>427</v>
      </c>
      <c r="B82" s="301" t="str">
        <f>IF(B80="","",IF(B80&gt;DATE($U$1,4,1),0,
DATEDIF(B80,DATE($U$1,4,1),"y")))</f>
        <v/>
      </c>
      <c r="C82" s="302"/>
      <c r="D82" s="303"/>
      <c r="E82" s="45"/>
      <c r="F82" s="152"/>
      <c r="G82" s="152"/>
      <c r="H82" s="152"/>
      <c r="I82" s="152"/>
      <c r="J82" s="152"/>
      <c r="K82" s="152"/>
      <c r="L82" s="152"/>
      <c r="M82" s="152"/>
      <c r="N82" s="152"/>
      <c r="O82" s="152"/>
      <c r="P82" s="152"/>
      <c r="Q82" s="153"/>
      <c r="R82" s="280"/>
    </row>
    <row r="83" spans="1:29" ht="21" customHeight="1">
      <c r="A83" s="294"/>
      <c r="B83" s="304"/>
      <c r="C83" s="305"/>
      <c r="D83" s="306"/>
      <c r="E83" s="45"/>
      <c r="F83" s="152"/>
      <c r="G83" s="152"/>
      <c r="H83" s="152"/>
      <c r="I83" s="152"/>
      <c r="J83" s="152"/>
      <c r="K83" s="152"/>
      <c r="L83" s="152"/>
      <c r="M83" s="152"/>
      <c r="N83" s="152"/>
      <c r="O83" s="152"/>
      <c r="P83" s="152"/>
      <c r="Q83" s="153"/>
      <c r="R83" s="280"/>
    </row>
    <row r="84" spans="1:29" ht="21" customHeight="1">
      <c r="A84" s="307" t="s">
        <v>426</v>
      </c>
      <c r="B84" s="308"/>
      <c r="C84" s="308"/>
      <c r="D84" s="308"/>
      <c r="E84" s="45"/>
      <c r="F84" s="152"/>
      <c r="G84" s="152"/>
      <c r="H84" s="152"/>
      <c r="I84" s="152"/>
      <c r="J84" s="152"/>
      <c r="K84" s="152"/>
      <c r="L84" s="152"/>
      <c r="M84" s="152"/>
      <c r="N84" s="152"/>
      <c r="O84" s="152"/>
      <c r="P84" s="152"/>
      <c r="Q84" s="153"/>
      <c r="R84" s="280"/>
    </row>
    <row r="85" spans="1:29" ht="21" customHeight="1" thickBot="1">
      <c r="A85" s="283"/>
      <c r="B85" s="309"/>
      <c r="C85" s="309"/>
      <c r="D85" s="309"/>
      <c r="E85" s="46"/>
      <c r="F85" s="154"/>
      <c r="G85" s="154"/>
      <c r="H85" s="154"/>
      <c r="I85" s="154"/>
      <c r="J85" s="154"/>
      <c r="K85" s="154"/>
      <c r="L85" s="154"/>
      <c r="M85" s="154"/>
      <c r="N85" s="154"/>
      <c r="O85" s="154"/>
      <c r="P85" s="154"/>
      <c r="Q85" s="155"/>
      <c r="R85" s="281"/>
    </row>
    <row r="86" spans="1:29" ht="21" customHeight="1" thickTop="1" thickBot="1">
      <c r="D86" s="38"/>
      <c r="E86" s="40" t="s">
        <v>14</v>
      </c>
      <c r="F86" s="156" t="str">
        <f>IF(一番最初に入力!$C$7="","",SUM(F80:F85))</f>
        <v/>
      </c>
      <c r="G86" s="156" t="str">
        <f>IF(一番最初に入力!$C$7="","",SUM(G80:G85))</f>
        <v/>
      </c>
      <c r="H86" s="156" t="str">
        <f>IF(一番最初に入力!$C$7="","",SUM(H80:H85))</f>
        <v/>
      </c>
      <c r="I86" s="156" t="str">
        <f>IF(一番最初に入力!$C$7="","",SUM(I80:I85))</f>
        <v/>
      </c>
      <c r="J86" s="156" t="str">
        <f>IF(一番最初に入力!$C$7="","",SUM(J80:J85))</f>
        <v/>
      </c>
      <c r="K86" s="156" t="str">
        <f>IF(一番最初に入力!$C$7="","",SUM(K80:K85))</f>
        <v/>
      </c>
      <c r="L86" s="156" t="str">
        <f>IF(一番最初に入力!$C$7="","",SUM(L80:L85))</f>
        <v/>
      </c>
      <c r="M86" s="156" t="str">
        <f>IF(一番最初に入力!$C$7="","",SUM(M80:M85))</f>
        <v/>
      </c>
      <c r="N86" s="156" t="str">
        <f>IF(一番最初に入力!$C$7="","",SUM(N80:N85))</f>
        <v/>
      </c>
      <c r="O86" s="156" t="str">
        <f>IF(一番最初に入力!$C$7="","",SUM(O80:O85))</f>
        <v/>
      </c>
      <c r="P86" s="156" t="str">
        <f>IF(一番最初に入力!$C$7="","",SUM(P80:P85))</f>
        <v/>
      </c>
      <c r="Q86" s="156" t="str">
        <f>IF(一番最初に入力!$C$7="","",SUM(Q80:Q85))</f>
        <v/>
      </c>
      <c r="R86" s="157" t="str">
        <f>IF(一番最初に入力!$C$7="","",SUM(F86:Q86))</f>
        <v/>
      </c>
    </row>
    <row r="87" spans="1:29" ht="21" customHeight="1" thickBot="1">
      <c r="D87" s="38"/>
      <c r="E87" s="41" t="s">
        <v>15</v>
      </c>
      <c r="F87" s="158" t="str">
        <f>IF(一番最初に入力!$C$7="","",IF(F86&lt;2500,F86,2500))</f>
        <v/>
      </c>
      <c r="G87" s="158" t="str">
        <f>IF(一番最初に入力!$C$7="","",IF(G86&lt;2500,G86,2500))</f>
        <v/>
      </c>
      <c r="H87" s="158" t="str">
        <f>IF(一番最初に入力!$C$7="","",IF(H86&lt;2500,H86,2500))</f>
        <v/>
      </c>
      <c r="I87" s="158" t="str">
        <f>IF(一番最初に入力!$C$7="","",IF(I86&lt;2500,I86,2500))</f>
        <v/>
      </c>
      <c r="J87" s="158" t="str">
        <f>IF(一番最初に入力!$C$7="","",IF(J86&lt;2500,J86,2500))</f>
        <v/>
      </c>
      <c r="K87" s="158" t="str">
        <f>IF(一番最初に入力!$C$7="","",IF(K86&lt;2500,K86,2500))</f>
        <v/>
      </c>
      <c r="L87" s="158" t="str">
        <f>IF(一番最初に入力!$C$7="","",IF(L86&lt;2500,L86,2500))</f>
        <v/>
      </c>
      <c r="M87" s="158" t="str">
        <f>IF(一番最初に入力!$C$7="","",IF(M86&lt;2500,M86,2500))</f>
        <v/>
      </c>
      <c r="N87" s="158" t="str">
        <f>IF(一番最初に入力!$C$7="","",IF(N86&lt;2500,N86,2500))</f>
        <v/>
      </c>
      <c r="O87" s="158" t="str">
        <f>IF(一番最初に入力!$C$7="","",IF(O86&lt;2500,O86,2500))</f>
        <v/>
      </c>
      <c r="P87" s="158" t="str">
        <f>IF(一番最初に入力!$C$7="","",IF(P86&lt;2500,P86,2500))</f>
        <v/>
      </c>
      <c r="Q87" s="158" t="str">
        <f>IF(一番最初に入力!$C$7="","",IF(Q86&lt;2500,Q86,2500))</f>
        <v/>
      </c>
      <c r="R87" s="159" t="str">
        <f>IF(一番最初に入力!$C$7="","",SUM(F87:Q87))</f>
        <v/>
      </c>
      <c r="S87" s="112" t="s">
        <v>505</v>
      </c>
      <c r="U87" s="120" t="s">
        <v>446</v>
      </c>
      <c r="V87" s="121" t="str">
        <f>IF(B84="１号",COUNTIF(F87:Q87,"&gt;0"),"")</f>
        <v/>
      </c>
      <c r="W87" s="122" t="str">
        <f>IF(B84="１号",SUM(F87:Q87),"")</f>
        <v/>
      </c>
      <c r="X87" s="120" t="s">
        <v>447</v>
      </c>
      <c r="Y87" s="121" t="str">
        <f>IF(B84="２号",COUNTIF(F87:Q87,"&gt;0"),"")</f>
        <v/>
      </c>
      <c r="Z87" s="122" t="str">
        <f>IF(B84="２号",SUM(F87:Q87),"")</f>
        <v/>
      </c>
      <c r="AA87" s="120" t="s">
        <v>448</v>
      </c>
      <c r="AB87" s="121" t="str">
        <f>IF(B84="３号",COUNTIF(F87:Q87,"&gt;0"),"")</f>
        <v/>
      </c>
      <c r="AC87" s="122" t="str">
        <f>IF(B84="３号",SUM(F87:Q87),"")</f>
        <v/>
      </c>
    </row>
    <row r="88" spans="1:29" ht="21" customHeight="1">
      <c r="E88" s="35"/>
    </row>
    <row r="89" spans="1:29" ht="21" customHeight="1">
      <c r="A89" s="111" t="s">
        <v>428</v>
      </c>
      <c r="B89" s="271"/>
      <c r="C89" s="272"/>
      <c r="D89" s="273"/>
      <c r="E89" s="274" t="s">
        <v>0</v>
      </c>
      <c r="F89" s="277" t="s">
        <v>1</v>
      </c>
      <c r="G89" s="277"/>
      <c r="H89" s="277"/>
      <c r="I89" s="277"/>
      <c r="J89" s="277"/>
      <c r="K89" s="277"/>
      <c r="L89" s="277"/>
      <c r="M89" s="277"/>
      <c r="N89" s="277"/>
      <c r="O89" s="277"/>
      <c r="P89" s="277"/>
      <c r="Q89" s="278"/>
      <c r="R89" s="279" t="s">
        <v>14</v>
      </c>
    </row>
    <row r="90" spans="1:29" ht="21" customHeight="1">
      <c r="A90" s="282" t="s">
        <v>221</v>
      </c>
      <c r="B90" s="284"/>
      <c r="C90" s="285"/>
      <c r="D90" s="286"/>
      <c r="E90" s="275"/>
      <c r="F90" s="279" t="s">
        <v>2</v>
      </c>
      <c r="G90" s="279" t="s">
        <v>3</v>
      </c>
      <c r="H90" s="279" t="s">
        <v>4</v>
      </c>
      <c r="I90" s="279" t="s">
        <v>5</v>
      </c>
      <c r="J90" s="279" t="s">
        <v>6</v>
      </c>
      <c r="K90" s="279" t="s">
        <v>7</v>
      </c>
      <c r="L90" s="279" t="s">
        <v>8</v>
      </c>
      <c r="M90" s="279" t="s">
        <v>9</v>
      </c>
      <c r="N90" s="279" t="s">
        <v>10</v>
      </c>
      <c r="O90" s="279" t="s">
        <v>11</v>
      </c>
      <c r="P90" s="279" t="s">
        <v>12</v>
      </c>
      <c r="Q90" s="291" t="s">
        <v>13</v>
      </c>
      <c r="R90" s="280"/>
    </row>
    <row r="91" spans="1:29" ht="21" customHeight="1">
      <c r="A91" s="283"/>
      <c r="B91" s="287"/>
      <c r="C91" s="288"/>
      <c r="D91" s="289"/>
      <c r="E91" s="276"/>
      <c r="F91" s="290"/>
      <c r="G91" s="290"/>
      <c r="H91" s="290"/>
      <c r="I91" s="290"/>
      <c r="J91" s="290"/>
      <c r="K91" s="290"/>
      <c r="L91" s="290"/>
      <c r="M91" s="290"/>
      <c r="N91" s="290"/>
      <c r="O91" s="290"/>
      <c r="P91" s="290"/>
      <c r="Q91" s="292"/>
      <c r="R91" s="280"/>
    </row>
    <row r="92" spans="1:29" ht="21" customHeight="1">
      <c r="A92" s="293" t="s">
        <v>220</v>
      </c>
      <c r="B92" s="295"/>
      <c r="C92" s="296"/>
      <c r="D92" s="297"/>
      <c r="E92" s="45"/>
      <c r="F92" s="152"/>
      <c r="G92" s="152"/>
      <c r="H92" s="152"/>
      <c r="I92" s="152"/>
      <c r="J92" s="152"/>
      <c r="K92" s="152"/>
      <c r="L92" s="152"/>
      <c r="M92" s="152"/>
      <c r="N92" s="152"/>
      <c r="O92" s="152"/>
      <c r="P92" s="152"/>
      <c r="Q92" s="153"/>
      <c r="R92" s="280"/>
    </row>
    <row r="93" spans="1:29" ht="21" customHeight="1">
      <c r="A93" s="294"/>
      <c r="B93" s="298"/>
      <c r="C93" s="299"/>
      <c r="D93" s="300"/>
      <c r="E93" s="45"/>
      <c r="F93" s="152"/>
      <c r="G93" s="152"/>
      <c r="H93" s="152"/>
      <c r="I93" s="152"/>
      <c r="J93" s="152"/>
      <c r="K93" s="152"/>
      <c r="L93" s="152"/>
      <c r="M93" s="152"/>
      <c r="N93" s="152"/>
      <c r="O93" s="152"/>
      <c r="P93" s="152"/>
      <c r="Q93" s="153"/>
      <c r="R93" s="280"/>
    </row>
    <row r="94" spans="1:29" ht="21" customHeight="1">
      <c r="A94" s="293" t="s">
        <v>427</v>
      </c>
      <c r="B94" s="301" t="str">
        <f>IF(B92="","",IF(B92&gt;DATE($U$1,4,1),0,
DATEDIF(B92,DATE($U$1,4,1),"y")))</f>
        <v/>
      </c>
      <c r="C94" s="302"/>
      <c r="D94" s="303"/>
      <c r="E94" s="45"/>
      <c r="F94" s="152"/>
      <c r="G94" s="152"/>
      <c r="H94" s="152"/>
      <c r="I94" s="152"/>
      <c r="J94" s="152"/>
      <c r="K94" s="152"/>
      <c r="L94" s="152"/>
      <c r="M94" s="152"/>
      <c r="N94" s="152"/>
      <c r="O94" s="152"/>
      <c r="P94" s="152"/>
      <c r="Q94" s="153"/>
      <c r="R94" s="280"/>
    </row>
    <row r="95" spans="1:29" ht="21" customHeight="1">
      <c r="A95" s="294"/>
      <c r="B95" s="304"/>
      <c r="C95" s="305"/>
      <c r="D95" s="306"/>
      <c r="E95" s="45"/>
      <c r="F95" s="152"/>
      <c r="G95" s="152"/>
      <c r="H95" s="152"/>
      <c r="I95" s="152"/>
      <c r="J95" s="152"/>
      <c r="K95" s="152"/>
      <c r="L95" s="152"/>
      <c r="M95" s="152"/>
      <c r="N95" s="152"/>
      <c r="O95" s="152"/>
      <c r="P95" s="152"/>
      <c r="Q95" s="153"/>
      <c r="R95" s="280"/>
    </row>
    <row r="96" spans="1:29" ht="21" customHeight="1">
      <c r="A96" s="307" t="s">
        <v>426</v>
      </c>
      <c r="B96" s="308"/>
      <c r="C96" s="308"/>
      <c r="D96" s="308"/>
      <c r="E96" s="45"/>
      <c r="F96" s="152"/>
      <c r="G96" s="152"/>
      <c r="H96" s="152"/>
      <c r="I96" s="152"/>
      <c r="J96" s="152"/>
      <c r="K96" s="152"/>
      <c r="L96" s="152"/>
      <c r="M96" s="152"/>
      <c r="N96" s="152"/>
      <c r="O96" s="152"/>
      <c r="P96" s="152"/>
      <c r="Q96" s="153"/>
      <c r="R96" s="280"/>
    </row>
    <row r="97" spans="1:29" ht="21" customHeight="1" thickBot="1">
      <c r="A97" s="283"/>
      <c r="B97" s="309"/>
      <c r="C97" s="309"/>
      <c r="D97" s="309"/>
      <c r="E97" s="46"/>
      <c r="F97" s="154"/>
      <c r="G97" s="154"/>
      <c r="H97" s="154"/>
      <c r="I97" s="154"/>
      <c r="J97" s="154"/>
      <c r="K97" s="154"/>
      <c r="L97" s="154"/>
      <c r="M97" s="154"/>
      <c r="N97" s="154"/>
      <c r="O97" s="154"/>
      <c r="P97" s="154"/>
      <c r="Q97" s="155"/>
      <c r="R97" s="281"/>
    </row>
    <row r="98" spans="1:29" ht="21" customHeight="1" thickTop="1" thickBot="1">
      <c r="D98" s="38"/>
      <c r="E98" s="40" t="s">
        <v>14</v>
      </c>
      <c r="F98" s="156" t="str">
        <f>IF(一番最初に入力!$C$7="","",SUM(F92:F97))</f>
        <v/>
      </c>
      <c r="G98" s="156" t="str">
        <f>IF(一番最初に入力!$C$7="","",SUM(G92:G97))</f>
        <v/>
      </c>
      <c r="H98" s="156" t="str">
        <f>IF(一番最初に入力!$C$7="","",SUM(H92:H97))</f>
        <v/>
      </c>
      <c r="I98" s="156" t="str">
        <f>IF(一番最初に入力!$C$7="","",SUM(I92:I97))</f>
        <v/>
      </c>
      <c r="J98" s="156" t="str">
        <f>IF(一番最初に入力!$C$7="","",SUM(J92:J97))</f>
        <v/>
      </c>
      <c r="K98" s="156" t="str">
        <f>IF(一番最初に入力!$C$7="","",SUM(K92:K97))</f>
        <v/>
      </c>
      <c r="L98" s="156" t="str">
        <f>IF(一番最初に入力!$C$7="","",SUM(L92:L97))</f>
        <v/>
      </c>
      <c r="M98" s="156" t="str">
        <f>IF(一番最初に入力!$C$7="","",SUM(M92:M97))</f>
        <v/>
      </c>
      <c r="N98" s="156" t="str">
        <f>IF(一番最初に入力!$C$7="","",SUM(N92:N97))</f>
        <v/>
      </c>
      <c r="O98" s="156" t="str">
        <f>IF(一番最初に入力!$C$7="","",SUM(O92:O97))</f>
        <v/>
      </c>
      <c r="P98" s="156" t="str">
        <f>IF(一番最初に入力!$C$7="","",SUM(P92:P97))</f>
        <v/>
      </c>
      <c r="Q98" s="156" t="str">
        <f>IF(一番最初に入力!$C$7="","",SUM(Q92:Q97))</f>
        <v/>
      </c>
      <c r="R98" s="157" t="str">
        <f>IF(一番最初に入力!$C$7="","",SUM(F98:Q98))</f>
        <v/>
      </c>
    </row>
    <row r="99" spans="1:29" ht="21" customHeight="1" thickBot="1">
      <c r="D99" s="38"/>
      <c r="E99" s="41" t="s">
        <v>15</v>
      </c>
      <c r="F99" s="158" t="str">
        <f>IF(一番最初に入力!$C$7="","",IF(F98&lt;2500,F98,2500))</f>
        <v/>
      </c>
      <c r="G99" s="158" t="str">
        <f>IF(一番最初に入力!$C$7="","",IF(G98&lt;2500,G98,2500))</f>
        <v/>
      </c>
      <c r="H99" s="158" t="str">
        <f>IF(一番最初に入力!$C$7="","",IF(H98&lt;2500,H98,2500))</f>
        <v/>
      </c>
      <c r="I99" s="158" t="str">
        <f>IF(一番最初に入力!$C$7="","",IF(I98&lt;2500,I98,2500))</f>
        <v/>
      </c>
      <c r="J99" s="158" t="str">
        <f>IF(一番最初に入力!$C$7="","",IF(J98&lt;2500,J98,2500))</f>
        <v/>
      </c>
      <c r="K99" s="158" t="str">
        <f>IF(一番最初に入力!$C$7="","",IF(K98&lt;2500,K98,2500))</f>
        <v/>
      </c>
      <c r="L99" s="158" t="str">
        <f>IF(一番最初に入力!$C$7="","",IF(L98&lt;2500,L98,2500))</f>
        <v/>
      </c>
      <c r="M99" s="158" t="str">
        <f>IF(一番最初に入力!$C$7="","",IF(M98&lt;2500,M98,2500))</f>
        <v/>
      </c>
      <c r="N99" s="158" t="str">
        <f>IF(一番最初に入力!$C$7="","",IF(N98&lt;2500,N98,2500))</f>
        <v/>
      </c>
      <c r="O99" s="158" t="str">
        <f>IF(一番最初に入力!$C$7="","",IF(O98&lt;2500,O98,2500))</f>
        <v/>
      </c>
      <c r="P99" s="158" t="str">
        <f>IF(一番最初に入力!$C$7="","",IF(P98&lt;2500,P98,2500))</f>
        <v/>
      </c>
      <c r="Q99" s="158" t="str">
        <f>IF(一番最初に入力!$C$7="","",IF(Q98&lt;2500,Q98,2500))</f>
        <v/>
      </c>
      <c r="R99" s="159" t="str">
        <f>IF(一番最初に入力!$C$7="","",SUM(F99:Q99))</f>
        <v/>
      </c>
      <c r="S99" s="112" t="s">
        <v>506</v>
      </c>
      <c r="U99" s="120" t="s">
        <v>446</v>
      </c>
      <c r="V99" s="121" t="str">
        <f>IF(B96="１号",COUNTIF(F99:Q99,"&gt;0"),"")</f>
        <v/>
      </c>
      <c r="W99" s="122" t="str">
        <f>IF(B96="１号",SUM(F99:Q99),"")</f>
        <v/>
      </c>
      <c r="X99" s="120" t="s">
        <v>447</v>
      </c>
      <c r="Y99" s="121" t="str">
        <f>IF(B96="２号",COUNTIF(F99:Q99,"&gt;0"),"")</f>
        <v/>
      </c>
      <c r="Z99" s="122" t="str">
        <f>IF(B96="２号",SUM(F99:Q99),"")</f>
        <v/>
      </c>
      <c r="AA99" s="120" t="s">
        <v>448</v>
      </c>
      <c r="AB99" s="121" t="str">
        <f>IF(B96="３号",COUNTIF(F99:Q99,"&gt;0"),"")</f>
        <v/>
      </c>
      <c r="AC99" s="122" t="str">
        <f>IF(B96="３号",SUM(F99:Q99),"")</f>
        <v/>
      </c>
    </row>
    <row r="100" spans="1:29" ht="24.95" customHeight="1"/>
    <row r="101" spans="1:29" ht="21" customHeight="1">
      <c r="A101" s="111" t="s">
        <v>428</v>
      </c>
      <c r="B101" s="271"/>
      <c r="C101" s="272"/>
      <c r="D101" s="273"/>
      <c r="E101" s="274" t="s">
        <v>0</v>
      </c>
      <c r="F101" s="277" t="s">
        <v>1</v>
      </c>
      <c r="G101" s="277"/>
      <c r="H101" s="277"/>
      <c r="I101" s="277"/>
      <c r="J101" s="277"/>
      <c r="K101" s="277"/>
      <c r="L101" s="277"/>
      <c r="M101" s="277"/>
      <c r="N101" s="277"/>
      <c r="O101" s="277"/>
      <c r="P101" s="277"/>
      <c r="Q101" s="278"/>
      <c r="R101" s="279" t="s">
        <v>14</v>
      </c>
    </row>
    <row r="102" spans="1:29" ht="21" customHeight="1">
      <c r="A102" s="282" t="s">
        <v>221</v>
      </c>
      <c r="B102" s="284"/>
      <c r="C102" s="285"/>
      <c r="D102" s="286"/>
      <c r="E102" s="275"/>
      <c r="F102" s="279" t="s">
        <v>2</v>
      </c>
      <c r="G102" s="279" t="s">
        <v>3</v>
      </c>
      <c r="H102" s="279" t="s">
        <v>4</v>
      </c>
      <c r="I102" s="279" t="s">
        <v>5</v>
      </c>
      <c r="J102" s="279" t="s">
        <v>6</v>
      </c>
      <c r="K102" s="279" t="s">
        <v>7</v>
      </c>
      <c r="L102" s="279" t="s">
        <v>8</v>
      </c>
      <c r="M102" s="279" t="s">
        <v>9</v>
      </c>
      <c r="N102" s="279" t="s">
        <v>10</v>
      </c>
      <c r="O102" s="279" t="s">
        <v>11</v>
      </c>
      <c r="P102" s="279" t="s">
        <v>12</v>
      </c>
      <c r="Q102" s="291" t="s">
        <v>13</v>
      </c>
      <c r="R102" s="280"/>
    </row>
    <row r="103" spans="1:29" ht="21" customHeight="1">
      <c r="A103" s="283"/>
      <c r="B103" s="287"/>
      <c r="C103" s="288"/>
      <c r="D103" s="289"/>
      <c r="E103" s="276"/>
      <c r="F103" s="290"/>
      <c r="G103" s="290"/>
      <c r="H103" s="290"/>
      <c r="I103" s="290"/>
      <c r="J103" s="290"/>
      <c r="K103" s="290"/>
      <c r="L103" s="290"/>
      <c r="M103" s="290"/>
      <c r="N103" s="290"/>
      <c r="O103" s="290"/>
      <c r="P103" s="290"/>
      <c r="Q103" s="292"/>
      <c r="R103" s="280"/>
    </row>
    <row r="104" spans="1:29" ht="21" customHeight="1">
      <c r="A104" s="293" t="s">
        <v>220</v>
      </c>
      <c r="B104" s="295"/>
      <c r="C104" s="296"/>
      <c r="D104" s="297"/>
      <c r="E104" s="45"/>
      <c r="F104" s="152"/>
      <c r="G104" s="152"/>
      <c r="H104" s="152"/>
      <c r="I104" s="152"/>
      <c r="J104" s="152"/>
      <c r="K104" s="152"/>
      <c r="L104" s="152"/>
      <c r="M104" s="152"/>
      <c r="N104" s="152"/>
      <c r="O104" s="152"/>
      <c r="P104" s="152"/>
      <c r="Q104" s="153"/>
      <c r="R104" s="280"/>
    </row>
    <row r="105" spans="1:29" ht="21" customHeight="1">
      <c r="A105" s="294"/>
      <c r="B105" s="298"/>
      <c r="C105" s="299"/>
      <c r="D105" s="300"/>
      <c r="E105" s="45"/>
      <c r="F105" s="152"/>
      <c r="G105" s="152"/>
      <c r="H105" s="152"/>
      <c r="I105" s="152"/>
      <c r="J105" s="152"/>
      <c r="K105" s="152"/>
      <c r="L105" s="152"/>
      <c r="M105" s="152"/>
      <c r="N105" s="152"/>
      <c r="O105" s="152"/>
      <c r="P105" s="152"/>
      <c r="Q105" s="153"/>
      <c r="R105" s="280"/>
    </row>
    <row r="106" spans="1:29" ht="21" customHeight="1">
      <c r="A106" s="293" t="s">
        <v>427</v>
      </c>
      <c r="B106" s="301" t="str">
        <f>IF(B104="","",IF(B104&gt;DATE($U$1,4,1),0,
DATEDIF(B104,DATE($U$1,4,1),"y")))</f>
        <v/>
      </c>
      <c r="C106" s="302"/>
      <c r="D106" s="303"/>
      <c r="E106" s="45"/>
      <c r="F106" s="152"/>
      <c r="G106" s="152"/>
      <c r="H106" s="152"/>
      <c r="I106" s="152"/>
      <c r="J106" s="152"/>
      <c r="K106" s="152"/>
      <c r="L106" s="152"/>
      <c r="M106" s="152"/>
      <c r="N106" s="152"/>
      <c r="O106" s="152"/>
      <c r="P106" s="152"/>
      <c r="Q106" s="152"/>
      <c r="R106" s="280"/>
    </row>
    <row r="107" spans="1:29" ht="21" customHeight="1">
      <c r="A107" s="294"/>
      <c r="B107" s="304"/>
      <c r="C107" s="305"/>
      <c r="D107" s="306"/>
      <c r="E107" s="45"/>
      <c r="F107" s="152"/>
      <c r="G107" s="152"/>
      <c r="H107" s="152"/>
      <c r="I107" s="152"/>
      <c r="J107" s="152"/>
      <c r="K107" s="152"/>
      <c r="L107" s="152"/>
      <c r="M107" s="152"/>
      <c r="N107" s="152"/>
      <c r="O107" s="152"/>
      <c r="P107" s="152"/>
      <c r="Q107" s="153"/>
      <c r="R107" s="280"/>
    </row>
    <row r="108" spans="1:29" ht="21" customHeight="1">
      <c r="A108" s="307" t="s">
        <v>426</v>
      </c>
      <c r="B108" s="308"/>
      <c r="C108" s="308"/>
      <c r="D108" s="308"/>
      <c r="E108" s="45"/>
      <c r="F108" s="152"/>
      <c r="G108" s="152"/>
      <c r="H108" s="152"/>
      <c r="I108" s="152"/>
      <c r="J108" s="152"/>
      <c r="K108" s="152"/>
      <c r="L108" s="152"/>
      <c r="M108" s="152"/>
      <c r="N108" s="152"/>
      <c r="O108" s="152"/>
      <c r="P108" s="152"/>
      <c r="Q108" s="153"/>
      <c r="R108" s="280"/>
    </row>
    <row r="109" spans="1:29" ht="21" customHeight="1" thickBot="1">
      <c r="A109" s="283"/>
      <c r="B109" s="309"/>
      <c r="C109" s="309"/>
      <c r="D109" s="309"/>
      <c r="E109" s="46"/>
      <c r="F109" s="154"/>
      <c r="G109" s="154"/>
      <c r="H109" s="154"/>
      <c r="I109" s="154"/>
      <c r="J109" s="154"/>
      <c r="K109" s="154"/>
      <c r="L109" s="154"/>
      <c r="M109" s="154"/>
      <c r="N109" s="154"/>
      <c r="O109" s="154"/>
      <c r="P109" s="154"/>
      <c r="Q109" s="155"/>
      <c r="R109" s="281"/>
    </row>
    <row r="110" spans="1:29" ht="21" customHeight="1" thickTop="1" thickBot="1">
      <c r="D110" s="38"/>
      <c r="E110" s="40" t="s">
        <v>14</v>
      </c>
      <c r="F110" s="156" t="str">
        <f>IF(一番最初に入力!$C$7="","",SUM(F104:F109))</f>
        <v/>
      </c>
      <c r="G110" s="156" t="str">
        <f>IF(一番最初に入力!$C$7="","",SUM(G104:G109))</f>
        <v/>
      </c>
      <c r="H110" s="156" t="str">
        <f>IF(一番最初に入力!$C$7="","",SUM(H104:H109))</f>
        <v/>
      </c>
      <c r="I110" s="156" t="str">
        <f>IF(一番最初に入力!$C$7="","",SUM(I104:I109))</f>
        <v/>
      </c>
      <c r="J110" s="156" t="str">
        <f>IF(一番最初に入力!$C$7="","",SUM(J104:J109))</f>
        <v/>
      </c>
      <c r="K110" s="156" t="str">
        <f>IF(一番最初に入力!$C$7="","",SUM(K104:K109))</f>
        <v/>
      </c>
      <c r="L110" s="156" t="str">
        <f>IF(一番最初に入力!$C$7="","",SUM(L104:L109))</f>
        <v/>
      </c>
      <c r="M110" s="156" t="str">
        <f>IF(一番最初に入力!$C$7="","",SUM(M104:M109))</f>
        <v/>
      </c>
      <c r="N110" s="156" t="str">
        <f>IF(一番最初に入力!$C$7="","",SUM(N104:N109))</f>
        <v/>
      </c>
      <c r="O110" s="156" t="str">
        <f>IF(一番最初に入力!$C$7="","",SUM(O104:O109))</f>
        <v/>
      </c>
      <c r="P110" s="156" t="str">
        <f>IF(一番最初に入力!$C$7="","",SUM(P104:P109))</f>
        <v/>
      </c>
      <c r="Q110" s="156" t="str">
        <f>IF(一番最初に入力!$C$7="","",SUM(Q104:Q109))</f>
        <v/>
      </c>
      <c r="R110" s="157" t="str">
        <f>IF(一番最初に入力!$C$7="","",SUM(F110:Q110))</f>
        <v/>
      </c>
    </row>
    <row r="111" spans="1:29" ht="21" customHeight="1" thickBot="1">
      <c r="D111" s="38"/>
      <c r="E111" s="41" t="s">
        <v>15</v>
      </c>
      <c r="F111" s="158" t="str">
        <f>IF(一番最初に入力!$C$7="","",IF(F110&lt;2500,F110,2500))</f>
        <v/>
      </c>
      <c r="G111" s="158" t="str">
        <f>IF(一番最初に入力!$C$7="","",IF(G110&lt;2500,G110,2500))</f>
        <v/>
      </c>
      <c r="H111" s="158" t="str">
        <f>IF(一番最初に入力!$C$7="","",IF(H110&lt;2500,H110,2500))</f>
        <v/>
      </c>
      <c r="I111" s="158" t="str">
        <f>IF(一番最初に入力!$C$7="","",IF(I110&lt;2500,I110,2500))</f>
        <v/>
      </c>
      <c r="J111" s="158" t="str">
        <f>IF(一番最初に入力!$C$7="","",IF(J110&lt;2500,J110,2500))</f>
        <v/>
      </c>
      <c r="K111" s="158" t="str">
        <f>IF(一番最初に入力!$C$7="","",IF(K110&lt;2500,K110,2500))</f>
        <v/>
      </c>
      <c r="L111" s="158" t="str">
        <f>IF(一番最初に入力!$C$7="","",IF(L110&lt;2500,L110,2500))</f>
        <v/>
      </c>
      <c r="M111" s="158" t="str">
        <f>IF(一番最初に入力!$C$7="","",IF(M110&lt;2500,M110,2500))</f>
        <v/>
      </c>
      <c r="N111" s="158" t="str">
        <f>IF(一番最初に入力!$C$7="","",IF(N110&lt;2500,N110,2500))</f>
        <v/>
      </c>
      <c r="O111" s="158" t="str">
        <f>IF(一番最初に入力!$C$7="","",IF(O110&lt;2500,O110,2500))</f>
        <v/>
      </c>
      <c r="P111" s="158" t="str">
        <f>IF(一番最初に入力!$C$7="","",IF(P110&lt;2500,P110,2500))</f>
        <v/>
      </c>
      <c r="Q111" s="158" t="str">
        <f>IF(一番最初に入力!$C$7="","",IF(Q110&lt;2500,Q110,2500))</f>
        <v/>
      </c>
      <c r="R111" s="159" t="str">
        <f>IF(一番最初に入力!$C$7="","",SUM(F111:Q111))</f>
        <v/>
      </c>
      <c r="S111" s="112" t="s">
        <v>507</v>
      </c>
      <c r="U111" s="120" t="s">
        <v>446</v>
      </c>
      <c r="V111" s="121" t="str">
        <f>IF(B108="１号",COUNTIF(F111:Q111,"&gt;0"),"")</f>
        <v/>
      </c>
      <c r="W111" s="122" t="str">
        <f>IF(B108="１号",SUM(F111:Q111),"")</f>
        <v/>
      </c>
      <c r="X111" s="120" t="s">
        <v>447</v>
      </c>
      <c r="Y111" s="121" t="str">
        <f>IF(B108="２号",COUNTIF(F111:Q111,"&gt;0"),"")</f>
        <v/>
      </c>
      <c r="Z111" s="122" t="str">
        <f>IF(B108="２号",SUM(F111:Q111),"")</f>
        <v/>
      </c>
      <c r="AA111" s="120" t="s">
        <v>448</v>
      </c>
      <c r="AB111" s="121" t="str">
        <f>IF(B108="３号",COUNTIF(F111:Q111,"&gt;0"),"")</f>
        <v/>
      </c>
      <c r="AC111" s="122" t="str">
        <f>IF(B108="３号",SUM(F111:Q111),"")</f>
        <v/>
      </c>
    </row>
    <row r="112" spans="1:29" ht="21" customHeight="1">
      <c r="E112" s="35"/>
    </row>
    <row r="113" spans="1:29" ht="21" customHeight="1">
      <c r="A113" s="111" t="s">
        <v>428</v>
      </c>
      <c r="B113" s="271"/>
      <c r="C113" s="272"/>
      <c r="D113" s="273"/>
      <c r="E113" s="274" t="s">
        <v>0</v>
      </c>
      <c r="F113" s="277" t="s">
        <v>1</v>
      </c>
      <c r="G113" s="277"/>
      <c r="H113" s="277"/>
      <c r="I113" s="277"/>
      <c r="J113" s="277"/>
      <c r="K113" s="277"/>
      <c r="L113" s="277"/>
      <c r="M113" s="277"/>
      <c r="N113" s="277"/>
      <c r="O113" s="277"/>
      <c r="P113" s="277"/>
      <c r="Q113" s="278"/>
      <c r="R113" s="279" t="s">
        <v>14</v>
      </c>
    </row>
    <row r="114" spans="1:29" ht="21" customHeight="1">
      <c r="A114" s="282" t="s">
        <v>221</v>
      </c>
      <c r="B114" s="284"/>
      <c r="C114" s="285"/>
      <c r="D114" s="286"/>
      <c r="E114" s="275"/>
      <c r="F114" s="279" t="s">
        <v>2</v>
      </c>
      <c r="G114" s="279" t="s">
        <v>3</v>
      </c>
      <c r="H114" s="279" t="s">
        <v>4</v>
      </c>
      <c r="I114" s="279" t="s">
        <v>5</v>
      </c>
      <c r="J114" s="279" t="s">
        <v>6</v>
      </c>
      <c r="K114" s="279" t="s">
        <v>7</v>
      </c>
      <c r="L114" s="279" t="s">
        <v>8</v>
      </c>
      <c r="M114" s="279" t="s">
        <v>9</v>
      </c>
      <c r="N114" s="279" t="s">
        <v>10</v>
      </c>
      <c r="O114" s="279" t="s">
        <v>11</v>
      </c>
      <c r="P114" s="279" t="s">
        <v>12</v>
      </c>
      <c r="Q114" s="291" t="s">
        <v>13</v>
      </c>
      <c r="R114" s="280"/>
    </row>
    <row r="115" spans="1:29" ht="21" customHeight="1">
      <c r="A115" s="283"/>
      <c r="B115" s="287"/>
      <c r="C115" s="288"/>
      <c r="D115" s="289"/>
      <c r="E115" s="276"/>
      <c r="F115" s="290"/>
      <c r="G115" s="290"/>
      <c r="H115" s="290"/>
      <c r="I115" s="290"/>
      <c r="J115" s="290"/>
      <c r="K115" s="290"/>
      <c r="L115" s="290"/>
      <c r="M115" s="290"/>
      <c r="N115" s="290"/>
      <c r="O115" s="290"/>
      <c r="P115" s="290"/>
      <c r="Q115" s="292"/>
      <c r="R115" s="280"/>
    </row>
    <row r="116" spans="1:29" ht="21" customHeight="1">
      <c r="A116" s="293" t="s">
        <v>220</v>
      </c>
      <c r="B116" s="295"/>
      <c r="C116" s="296"/>
      <c r="D116" s="297"/>
      <c r="E116" s="45"/>
      <c r="F116" s="152"/>
      <c r="G116" s="152"/>
      <c r="H116" s="152"/>
      <c r="I116" s="152"/>
      <c r="J116" s="152"/>
      <c r="K116" s="152"/>
      <c r="L116" s="152"/>
      <c r="M116" s="152"/>
      <c r="N116" s="152"/>
      <c r="O116" s="152"/>
      <c r="P116" s="152"/>
      <c r="Q116" s="153"/>
      <c r="R116" s="280"/>
    </row>
    <row r="117" spans="1:29" ht="21" customHeight="1">
      <c r="A117" s="294"/>
      <c r="B117" s="298"/>
      <c r="C117" s="299"/>
      <c r="D117" s="300"/>
      <c r="E117" s="45"/>
      <c r="F117" s="152"/>
      <c r="G117" s="152"/>
      <c r="H117" s="152"/>
      <c r="I117" s="152"/>
      <c r="J117" s="152"/>
      <c r="K117" s="152"/>
      <c r="L117" s="152"/>
      <c r="M117" s="152"/>
      <c r="N117" s="152"/>
      <c r="O117" s="152"/>
      <c r="P117" s="152"/>
      <c r="Q117" s="153"/>
      <c r="R117" s="280"/>
    </row>
    <row r="118" spans="1:29" ht="21" customHeight="1">
      <c r="A118" s="293" t="s">
        <v>427</v>
      </c>
      <c r="B118" s="301" t="str">
        <f>IF(B116="","",IF(B116&gt;DATE($U$1,4,1),0,
DATEDIF(B116,DATE($U$1,4,1),"y")))</f>
        <v/>
      </c>
      <c r="C118" s="302"/>
      <c r="D118" s="303"/>
      <c r="E118" s="45"/>
      <c r="F118" s="152"/>
      <c r="G118" s="152"/>
      <c r="H118" s="152"/>
      <c r="I118" s="152"/>
      <c r="J118" s="152"/>
      <c r="K118" s="152"/>
      <c r="L118" s="152"/>
      <c r="M118" s="152"/>
      <c r="N118" s="152"/>
      <c r="O118" s="152"/>
      <c r="P118" s="152"/>
      <c r="Q118" s="153"/>
      <c r="R118" s="280"/>
    </row>
    <row r="119" spans="1:29" ht="21" customHeight="1">
      <c r="A119" s="294"/>
      <c r="B119" s="304"/>
      <c r="C119" s="305"/>
      <c r="D119" s="306"/>
      <c r="E119" s="45"/>
      <c r="F119" s="152"/>
      <c r="G119" s="152"/>
      <c r="H119" s="152"/>
      <c r="I119" s="152"/>
      <c r="J119" s="152"/>
      <c r="K119" s="152"/>
      <c r="L119" s="152"/>
      <c r="M119" s="152"/>
      <c r="N119" s="152"/>
      <c r="O119" s="152"/>
      <c r="P119" s="152"/>
      <c r="Q119" s="153"/>
      <c r="R119" s="280"/>
    </row>
    <row r="120" spans="1:29" ht="21" customHeight="1">
      <c r="A120" s="307" t="s">
        <v>426</v>
      </c>
      <c r="B120" s="308"/>
      <c r="C120" s="308"/>
      <c r="D120" s="308"/>
      <c r="E120" s="45"/>
      <c r="F120" s="152"/>
      <c r="G120" s="152"/>
      <c r="H120" s="152"/>
      <c r="I120" s="152"/>
      <c r="J120" s="152"/>
      <c r="K120" s="152"/>
      <c r="L120" s="152"/>
      <c r="M120" s="152"/>
      <c r="N120" s="152"/>
      <c r="O120" s="152"/>
      <c r="P120" s="152"/>
      <c r="Q120" s="153"/>
      <c r="R120" s="280"/>
    </row>
    <row r="121" spans="1:29" ht="21" customHeight="1" thickBot="1">
      <c r="A121" s="283"/>
      <c r="B121" s="309"/>
      <c r="C121" s="309"/>
      <c r="D121" s="309"/>
      <c r="E121" s="46"/>
      <c r="F121" s="154"/>
      <c r="G121" s="154"/>
      <c r="H121" s="154"/>
      <c r="I121" s="154"/>
      <c r="J121" s="154"/>
      <c r="K121" s="154"/>
      <c r="L121" s="154"/>
      <c r="M121" s="154"/>
      <c r="N121" s="154"/>
      <c r="O121" s="154"/>
      <c r="P121" s="154"/>
      <c r="Q121" s="155"/>
      <c r="R121" s="281"/>
    </row>
    <row r="122" spans="1:29" ht="21" customHeight="1" thickTop="1" thickBot="1">
      <c r="D122" s="38"/>
      <c r="E122" s="40" t="s">
        <v>14</v>
      </c>
      <c r="F122" s="156" t="str">
        <f>IF(一番最初に入力!$C$7="","",SUM(F116:F121))</f>
        <v/>
      </c>
      <c r="G122" s="156" t="str">
        <f>IF(一番最初に入力!$C$7="","",SUM(G116:G121))</f>
        <v/>
      </c>
      <c r="H122" s="156" t="str">
        <f>IF(一番最初に入力!$C$7="","",SUM(H116:H121))</f>
        <v/>
      </c>
      <c r="I122" s="156" t="str">
        <f>IF(一番最初に入力!$C$7="","",SUM(I116:I121))</f>
        <v/>
      </c>
      <c r="J122" s="156" t="str">
        <f>IF(一番最初に入力!$C$7="","",SUM(J116:J121))</f>
        <v/>
      </c>
      <c r="K122" s="156" t="str">
        <f>IF(一番最初に入力!$C$7="","",SUM(K116:K121))</f>
        <v/>
      </c>
      <c r="L122" s="156" t="str">
        <f>IF(一番最初に入力!$C$7="","",SUM(L116:L121))</f>
        <v/>
      </c>
      <c r="M122" s="156" t="str">
        <f>IF(一番最初に入力!$C$7="","",SUM(M116:M121))</f>
        <v/>
      </c>
      <c r="N122" s="156" t="str">
        <f>IF(一番最初に入力!$C$7="","",SUM(N116:N121))</f>
        <v/>
      </c>
      <c r="O122" s="156" t="str">
        <f>IF(一番最初に入力!$C$7="","",SUM(O116:O121))</f>
        <v/>
      </c>
      <c r="P122" s="156" t="str">
        <f>IF(一番最初に入力!$C$7="","",SUM(P116:P121))</f>
        <v/>
      </c>
      <c r="Q122" s="156" t="str">
        <f>IF(一番最初に入力!$C$7="","",SUM(Q116:Q121))</f>
        <v/>
      </c>
      <c r="R122" s="157" t="str">
        <f>IF(一番最初に入力!$C$7="","",SUM(F122:Q122))</f>
        <v/>
      </c>
    </row>
    <row r="123" spans="1:29" ht="21" customHeight="1" thickBot="1">
      <c r="D123" s="38"/>
      <c r="E123" s="41" t="s">
        <v>15</v>
      </c>
      <c r="F123" s="158" t="str">
        <f>IF(一番最初に入力!$C$7="","",IF(F122&lt;2500,F122,2500))</f>
        <v/>
      </c>
      <c r="G123" s="158" t="str">
        <f>IF(一番最初に入力!$C$7="","",IF(G122&lt;2500,G122,2500))</f>
        <v/>
      </c>
      <c r="H123" s="158" t="str">
        <f>IF(一番最初に入力!$C$7="","",IF(H122&lt;2500,H122,2500))</f>
        <v/>
      </c>
      <c r="I123" s="158" t="str">
        <f>IF(一番最初に入力!$C$7="","",IF(I122&lt;2500,I122,2500))</f>
        <v/>
      </c>
      <c r="J123" s="158" t="str">
        <f>IF(一番最初に入力!$C$7="","",IF(J122&lt;2500,J122,2500))</f>
        <v/>
      </c>
      <c r="K123" s="158" t="str">
        <f>IF(一番最初に入力!$C$7="","",IF(K122&lt;2500,K122,2500))</f>
        <v/>
      </c>
      <c r="L123" s="158" t="str">
        <f>IF(一番最初に入力!$C$7="","",IF(L122&lt;2500,L122,2500))</f>
        <v/>
      </c>
      <c r="M123" s="158" t="str">
        <f>IF(一番最初に入力!$C$7="","",IF(M122&lt;2500,M122,2500))</f>
        <v/>
      </c>
      <c r="N123" s="158" t="str">
        <f>IF(一番最初に入力!$C$7="","",IF(N122&lt;2500,N122,2500))</f>
        <v/>
      </c>
      <c r="O123" s="158" t="str">
        <f>IF(一番最初に入力!$C$7="","",IF(O122&lt;2500,O122,2500))</f>
        <v/>
      </c>
      <c r="P123" s="158" t="str">
        <f>IF(一番最初に入力!$C$7="","",IF(P122&lt;2500,P122,2500))</f>
        <v/>
      </c>
      <c r="Q123" s="158" t="str">
        <f>IF(一番最初に入力!$C$7="","",IF(Q122&lt;2500,Q122,2500))</f>
        <v/>
      </c>
      <c r="R123" s="159" t="str">
        <f>IF(一番最初に入力!$C$7="","",SUM(F123:Q123))</f>
        <v/>
      </c>
      <c r="S123" s="112" t="s">
        <v>508</v>
      </c>
      <c r="U123" s="120" t="s">
        <v>446</v>
      </c>
      <c r="V123" s="121" t="str">
        <f>IF(B120="１号",COUNTIF(F123:Q123,"&gt;0"),"")</f>
        <v/>
      </c>
      <c r="W123" s="122" t="str">
        <f>IF(B120="１号",SUM(F123:Q123),"")</f>
        <v/>
      </c>
      <c r="X123" s="120" t="s">
        <v>447</v>
      </c>
      <c r="Y123" s="121" t="str">
        <f>IF(B120="２号",COUNTIF(F123:Q123,"&gt;0"),"")</f>
        <v/>
      </c>
      <c r="Z123" s="122" t="str">
        <f>IF(B120="２号",SUM(F123:Q123),"")</f>
        <v/>
      </c>
      <c r="AA123" s="120" t="s">
        <v>448</v>
      </c>
      <c r="AB123" s="121" t="str">
        <f>IF(B120="３号",COUNTIF(F123:Q123,"&gt;0"),"")</f>
        <v/>
      </c>
      <c r="AC123" s="122" t="str">
        <f>IF(B120="３号",SUM(F123:Q123),"")</f>
        <v/>
      </c>
    </row>
    <row r="124" spans="1:29" ht="21" customHeight="1">
      <c r="E124" s="35"/>
    </row>
    <row r="125" spans="1:29" ht="21" customHeight="1">
      <c r="A125" s="111" t="s">
        <v>428</v>
      </c>
      <c r="B125" s="271"/>
      <c r="C125" s="272"/>
      <c r="D125" s="273"/>
      <c r="E125" s="274" t="s">
        <v>0</v>
      </c>
      <c r="F125" s="277" t="s">
        <v>1</v>
      </c>
      <c r="G125" s="277"/>
      <c r="H125" s="277"/>
      <c r="I125" s="277"/>
      <c r="J125" s="277"/>
      <c r="K125" s="277"/>
      <c r="L125" s="277"/>
      <c r="M125" s="277"/>
      <c r="N125" s="277"/>
      <c r="O125" s="277"/>
      <c r="P125" s="277"/>
      <c r="Q125" s="278"/>
      <c r="R125" s="279" t="s">
        <v>14</v>
      </c>
    </row>
    <row r="126" spans="1:29" ht="21" customHeight="1">
      <c r="A126" s="282" t="s">
        <v>221</v>
      </c>
      <c r="B126" s="284"/>
      <c r="C126" s="285"/>
      <c r="D126" s="286"/>
      <c r="E126" s="275"/>
      <c r="F126" s="279" t="s">
        <v>2</v>
      </c>
      <c r="G126" s="279" t="s">
        <v>3</v>
      </c>
      <c r="H126" s="279" t="s">
        <v>4</v>
      </c>
      <c r="I126" s="279" t="s">
        <v>5</v>
      </c>
      <c r="J126" s="279" t="s">
        <v>6</v>
      </c>
      <c r="K126" s="279" t="s">
        <v>7</v>
      </c>
      <c r="L126" s="279" t="s">
        <v>8</v>
      </c>
      <c r="M126" s="279" t="s">
        <v>9</v>
      </c>
      <c r="N126" s="279" t="s">
        <v>10</v>
      </c>
      <c r="O126" s="279" t="s">
        <v>11</v>
      </c>
      <c r="P126" s="279" t="s">
        <v>12</v>
      </c>
      <c r="Q126" s="291" t="s">
        <v>13</v>
      </c>
      <c r="R126" s="280"/>
    </row>
    <row r="127" spans="1:29" ht="21" customHeight="1">
      <c r="A127" s="283"/>
      <c r="B127" s="287"/>
      <c r="C127" s="288"/>
      <c r="D127" s="289"/>
      <c r="E127" s="276"/>
      <c r="F127" s="290"/>
      <c r="G127" s="290"/>
      <c r="H127" s="290"/>
      <c r="I127" s="290"/>
      <c r="J127" s="290"/>
      <c r="K127" s="290"/>
      <c r="L127" s="290"/>
      <c r="M127" s="290"/>
      <c r="N127" s="290"/>
      <c r="O127" s="290"/>
      <c r="P127" s="290"/>
      <c r="Q127" s="292"/>
      <c r="R127" s="280"/>
    </row>
    <row r="128" spans="1:29" ht="21" customHeight="1">
      <c r="A128" s="293" t="s">
        <v>220</v>
      </c>
      <c r="B128" s="295"/>
      <c r="C128" s="296"/>
      <c r="D128" s="297"/>
      <c r="E128" s="45"/>
      <c r="F128" s="152"/>
      <c r="G128" s="152"/>
      <c r="H128" s="152"/>
      <c r="I128" s="152"/>
      <c r="J128" s="152"/>
      <c r="K128" s="152"/>
      <c r="L128" s="152"/>
      <c r="M128" s="152"/>
      <c r="N128" s="152"/>
      <c r="O128" s="152"/>
      <c r="P128" s="152"/>
      <c r="Q128" s="153"/>
      <c r="R128" s="280"/>
    </row>
    <row r="129" spans="1:29" ht="21" customHeight="1">
      <c r="A129" s="294"/>
      <c r="B129" s="298"/>
      <c r="C129" s="299"/>
      <c r="D129" s="300"/>
      <c r="E129" s="45"/>
      <c r="F129" s="152"/>
      <c r="G129" s="152"/>
      <c r="H129" s="152"/>
      <c r="I129" s="152"/>
      <c r="J129" s="152"/>
      <c r="K129" s="152"/>
      <c r="L129" s="152"/>
      <c r="M129" s="152"/>
      <c r="N129" s="152"/>
      <c r="O129" s="152"/>
      <c r="P129" s="152"/>
      <c r="Q129" s="153"/>
      <c r="R129" s="280"/>
    </row>
    <row r="130" spans="1:29" ht="21" customHeight="1">
      <c r="A130" s="293" t="s">
        <v>427</v>
      </c>
      <c r="B130" s="301" t="str">
        <f>IF(B128="","",IF(B128&gt;DATE($U$1,4,1),0,
DATEDIF(B128,DATE($U$1,4,1),"y")))</f>
        <v/>
      </c>
      <c r="C130" s="302"/>
      <c r="D130" s="303"/>
      <c r="E130" s="45"/>
      <c r="F130" s="152"/>
      <c r="G130" s="152"/>
      <c r="H130" s="152"/>
      <c r="I130" s="152"/>
      <c r="J130" s="152"/>
      <c r="K130" s="152"/>
      <c r="L130" s="152"/>
      <c r="M130" s="152"/>
      <c r="N130" s="152"/>
      <c r="O130" s="152"/>
      <c r="P130" s="152"/>
      <c r="Q130" s="153"/>
      <c r="R130" s="280"/>
    </row>
    <row r="131" spans="1:29" ht="21" customHeight="1">
      <c r="A131" s="294"/>
      <c r="B131" s="304"/>
      <c r="C131" s="305"/>
      <c r="D131" s="306"/>
      <c r="E131" s="45"/>
      <c r="F131" s="152"/>
      <c r="G131" s="152"/>
      <c r="H131" s="152"/>
      <c r="I131" s="152"/>
      <c r="J131" s="152"/>
      <c r="K131" s="152"/>
      <c r="L131" s="152"/>
      <c r="M131" s="152"/>
      <c r="N131" s="152"/>
      <c r="O131" s="152"/>
      <c r="P131" s="152"/>
      <c r="Q131" s="153"/>
      <c r="R131" s="280"/>
    </row>
    <row r="132" spans="1:29" ht="21" customHeight="1">
      <c r="A132" s="307" t="s">
        <v>426</v>
      </c>
      <c r="B132" s="308"/>
      <c r="C132" s="308"/>
      <c r="D132" s="308"/>
      <c r="E132" s="45"/>
      <c r="F132" s="152"/>
      <c r="G132" s="152"/>
      <c r="H132" s="152"/>
      <c r="I132" s="152"/>
      <c r="J132" s="152"/>
      <c r="K132" s="152"/>
      <c r="L132" s="152"/>
      <c r="M132" s="152"/>
      <c r="N132" s="152"/>
      <c r="O132" s="152"/>
      <c r="P132" s="152"/>
      <c r="Q132" s="153"/>
      <c r="R132" s="280"/>
    </row>
    <row r="133" spans="1:29" ht="21" customHeight="1" thickBot="1">
      <c r="A133" s="283"/>
      <c r="B133" s="309"/>
      <c r="C133" s="309"/>
      <c r="D133" s="309"/>
      <c r="E133" s="46"/>
      <c r="F133" s="154"/>
      <c r="G133" s="154"/>
      <c r="H133" s="154"/>
      <c r="I133" s="154"/>
      <c r="J133" s="154"/>
      <c r="K133" s="154"/>
      <c r="L133" s="154"/>
      <c r="M133" s="154"/>
      <c r="N133" s="154"/>
      <c r="O133" s="154"/>
      <c r="P133" s="154"/>
      <c r="Q133" s="155"/>
      <c r="R133" s="281"/>
    </row>
    <row r="134" spans="1:29" ht="21" customHeight="1" thickTop="1" thickBot="1">
      <c r="D134" s="38"/>
      <c r="E134" s="40" t="s">
        <v>14</v>
      </c>
      <c r="F134" s="156" t="str">
        <f>IF(一番最初に入力!$C$7="","",SUM(F128:F133))</f>
        <v/>
      </c>
      <c r="G134" s="156" t="str">
        <f>IF(一番最初に入力!$C$7="","",SUM(G128:G133))</f>
        <v/>
      </c>
      <c r="H134" s="156" t="str">
        <f>IF(一番最初に入力!$C$7="","",SUM(H128:H133))</f>
        <v/>
      </c>
      <c r="I134" s="156" t="str">
        <f>IF(一番最初に入力!$C$7="","",SUM(I128:I133))</f>
        <v/>
      </c>
      <c r="J134" s="156" t="str">
        <f>IF(一番最初に入力!$C$7="","",SUM(J128:J133))</f>
        <v/>
      </c>
      <c r="K134" s="156" t="str">
        <f>IF(一番最初に入力!$C$7="","",SUM(K128:K133))</f>
        <v/>
      </c>
      <c r="L134" s="156" t="str">
        <f>IF(一番最初に入力!$C$7="","",SUM(L128:L133))</f>
        <v/>
      </c>
      <c r="M134" s="156" t="str">
        <f>IF(一番最初に入力!$C$7="","",SUM(M128:M133))</f>
        <v/>
      </c>
      <c r="N134" s="156" t="str">
        <f>IF(一番最初に入力!$C$7="","",SUM(N128:N133))</f>
        <v/>
      </c>
      <c r="O134" s="156" t="str">
        <f>IF(一番最初に入力!$C$7="","",SUM(O128:O133))</f>
        <v/>
      </c>
      <c r="P134" s="156" t="str">
        <f>IF(一番最初に入力!$C$7="","",SUM(P128:P133))</f>
        <v/>
      </c>
      <c r="Q134" s="156" t="str">
        <f>IF(一番最初に入力!$C$7="","",SUM(Q128:Q133))</f>
        <v/>
      </c>
      <c r="R134" s="157" t="str">
        <f>IF(一番最初に入力!$C$7="","",SUM(F134:Q134))</f>
        <v/>
      </c>
    </row>
    <row r="135" spans="1:29" ht="21" customHeight="1" thickBot="1">
      <c r="D135" s="38"/>
      <c r="E135" s="41" t="s">
        <v>15</v>
      </c>
      <c r="F135" s="158" t="str">
        <f>IF(一番最初に入力!$C$7="","",IF(F134&lt;2500,F134,2500))</f>
        <v/>
      </c>
      <c r="G135" s="158" t="str">
        <f>IF(一番最初に入力!$C$7="","",IF(G134&lt;2500,G134,2500))</f>
        <v/>
      </c>
      <c r="H135" s="158" t="str">
        <f>IF(一番最初に入力!$C$7="","",IF(H134&lt;2500,H134,2500))</f>
        <v/>
      </c>
      <c r="I135" s="158" t="str">
        <f>IF(一番最初に入力!$C$7="","",IF(I134&lt;2500,I134,2500))</f>
        <v/>
      </c>
      <c r="J135" s="158" t="str">
        <f>IF(一番最初に入力!$C$7="","",IF(J134&lt;2500,J134,2500))</f>
        <v/>
      </c>
      <c r="K135" s="158" t="str">
        <f>IF(一番最初に入力!$C$7="","",IF(K134&lt;2500,K134,2500))</f>
        <v/>
      </c>
      <c r="L135" s="158" t="str">
        <f>IF(一番最初に入力!$C$7="","",IF(L134&lt;2500,L134,2500))</f>
        <v/>
      </c>
      <c r="M135" s="158" t="str">
        <f>IF(一番最初に入力!$C$7="","",IF(M134&lt;2500,M134,2500))</f>
        <v/>
      </c>
      <c r="N135" s="158" t="str">
        <f>IF(一番最初に入力!$C$7="","",IF(N134&lt;2500,N134,2500))</f>
        <v/>
      </c>
      <c r="O135" s="158" t="str">
        <f>IF(一番最初に入力!$C$7="","",IF(O134&lt;2500,O134,2500))</f>
        <v/>
      </c>
      <c r="P135" s="158" t="str">
        <f>IF(一番最初に入力!$C$7="","",IF(P134&lt;2500,P134,2500))</f>
        <v/>
      </c>
      <c r="Q135" s="158" t="str">
        <f>IF(一番最初に入力!$C$7="","",IF(Q134&lt;2500,Q134,2500))</f>
        <v/>
      </c>
      <c r="R135" s="159" t="str">
        <f>IF(一番最初に入力!$C$7="","",SUM(F135:Q135))</f>
        <v/>
      </c>
      <c r="S135" s="112" t="s">
        <v>509</v>
      </c>
      <c r="U135" s="120" t="s">
        <v>446</v>
      </c>
      <c r="V135" s="121" t="str">
        <f>IF(B132="１号",COUNTIF(F135:Q135,"&gt;0"),"")</f>
        <v/>
      </c>
      <c r="W135" s="122" t="str">
        <f>IF(B132="１号",SUM(F135:Q135),"")</f>
        <v/>
      </c>
      <c r="X135" s="120" t="s">
        <v>447</v>
      </c>
      <c r="Y135" s="121" t="str">
        <f>IF(B132="２号",COUNTIF(F135:Q135,"&gt;0"),"")</f>
        <v/>
      </c>
      <c r="Z135" s="122" t="str">
        <f>IF(B132="２号",SUM(F135:Q135),"")</f>
        <v/>
      </c>
      <c r="AA135" s="120" t="s">
        <v>448</v>
      </c>
      <c r="AB135" s="121" t="str">
        <f>IF(B132="３号",COUNTIF(F135:Q135,"&gt;0"),"")</f>
        <v/>
      </c>
      <c r="AC135" s="122" t="str">
        <f>IF(B132="３号",SUM(F135:Q135),"")</f>
        <v/>
      </c>
    </row>
    <row r="136" spans="1:29" ht="24.95" customHeight="1"/>
    <row r="137" spans="1:29" ht="21" customHeight="1">
      <c r="A137" s="111" t="s">
        <v>428</v>
      </c>
      <c r="B137" s="271"/>
      <c r="C137" s="272"/>
      <c r="D137" s="273"/>
      <c r="E137" s="274" t="s">
        <v>0</v>
      </c>
      <c r="F137" s="277" t="s">
        <v>1</v>
      </c>
      <c r="G137" s="277"/>
      <c r="H137" s="277"/>
      <c r="I137" s="277"/>
      <c r="J137" s="277"/>
      <c r="K137" s="277"/>
      <c r="L137" s="277"/>
      <c r="M137" s="277"/>
      <c r="N137" s="277"/>
      <c r="O137" s="277"/>
      <c r="P137" s="277"/>
      <c r="Q137" s="278"/>
      <c r="R137" s="279" t="s">
        <v>14</v>
      </c>
    </row>
    <row r="138" spans="1:29" ht="21" customHeight="1">
      <c r="A138" s="282" t="s">
        <v>221</v>
      </c>
      <c r="B138" s="284"/>
      <c r="C138" s="285"/>
      <c r="D138" s="286"/>
      <c r="E138" s="275"/>
      <c r="F138" s="279" t="s">
        <v>2</v>
      </c>
      <c r="G138" s="279" t="s">
        <v>3</v>
      </c>
      <c r="H138" s="279" t="s">
        <v>4</v>
      </c>
      <c r="I138" s="279" t="s">
        <v>5</v>
      </c>
      <c r="J138" s="279" t="s">
        <v>6</v>
      </c>
      <c r="K138" s="279" t="s">
        <v>7</v>
      </c>
      <c r="L138" s="279" t="s">
        <v>8</v>
      </c>
      <c r="M138" s="279" t="s">
        <v>9</v>
      </c>
      <c r="N138" s="279" t="s">
        <v>10</v>
      </c>
      <c r="O138" s="279" t="s">
        <v>11</v>
      </c>
      <c r="P138" s="279" t="s">
        <v>12</v>
      </c>
      <c r="Q138" s="291" t="s">
        <v>13</v>
      </c>
      <c r="R138" s="280"/>
    </row>
    <row r="139" spans="1:29" ht="21" customHeight="1">
      <c r="A139" s="283"/>
      <c r="B139" s="287"/>
      <c r="C139" s="288"/>
      <c r="D139" s="289"/>
      <c r="E139" s="276"/>
      <c r="F139" s="290"/>
      <c r="G139" s="290"/>
      <c r="H139" s="290"/>
      <c r="I139" s="290"/>
      <c r="J139" s="290"/>
      <c r="K139" s="290"/>
      <c r="L139" s="290"/>
      <c r="M139" s="290"/>
      <c r="N139" s="290"/>
      <c r="O139" s="290"/>
      <c r="P139" s="290"/>
      <c r="Q139" s="292"/>
      <c r="R139" s="280"/>
    </row>
    <row r="140" spans="1:29" ht="21" customHeight="1">
      <c r="A140" s="293" t="s">
        <v>220</v>
      </c>
      <c r="B140" s="295"/>
      <c r="C140" s="296"/>
      <c r="D140" s="297"/>
      <c r="E140" s="45"/>
      <c r="F140" s="152"/>
      <c r="G140" s="152"/>
      <c r="H140" s="152"/>
      <c r="I140" s="152"/>
      <c r="J140" s="152"/>
      <c r="K140" s="152"/>
      <c r="L140" s="152"/>
      <c r="M140" s="152"/>
      <c r="N140" s="152"/>
      <c r="O140" s="152"/>
      <c r="P140" s="152"/>
      <c r="Q140" s="153"/>
      <c r="R140" s="280"/>
    </row>
    <row r="141" spans="1:29" ht="21" customHeight="1">
      <c r="A141" s="294"/>
      <c r="B141" s="298"/>
      <c r="C141" s="299"/>
      <c r="D141" s="300"/>
      <c r="E141" s="45"/>
      <c r="F141" s="152"/>
      <c r="G141" s="152"/>
      <c r="H141" s="152"/>
      <c r="I141" s="152"/>
      <c r="J141" s="152"/>
      <c r="K141" s="152"/>
      <c r="L141" s="152"/>
      <c r="M141" s="152"/>
      <c r="N141" s="152"/>
      <c r="O141" s="152"/>
      <c r="P141" s="152"/>
      <c r="Q141" s="153"/>
      <c r="R141" s="280"/>
    </row>
    <row r="142" spans="1:29" ht="21" customHeight="1">
      <c r="A142" s="293" t="s">
        <v>427</v>
      </c>
      <c r="B142" s="301" t="str">
        <f>IF(B140="","",IF(B140&gt;DATE($U$1,4,1),0,
DATEDIF(B140,DATE($U$1,4,1),"y")))</f>
        <v/>
      </c>
      <c r="C142" s="302"/>
      <c r="D142" s="303"/>
      <c r="E142" s="45"/>
      <c r="F142" s="152"/>
      <c r="G142" s="152"/>
      <c r="H142" s="152"/>
      <c r="I142" s="152"/>
      <c r="J142" s="152"/>
      <c r="K142" s="152"/>
      <c r="L142" s="152"/>
      <c r="M142" s="152"/>
      <c r="N142" s="152"/>
      <c r="O142" s="152"/>
      <c r="P142" s="152"/>
      <c r="Q142" s="153"/>
      <c r="R142" s="280"/>
    </row>
    <row r="143" spans="1:29" ht="21" customHeight="1">
      <c r="A143" s="294"/>
      <c r="B143" s="304"/>
      <c r="C143" s="305"/>
      <c r="D143" s="306"/>
      <c r="E143" s="45"/>
      <c r="F143" s="152"/>
      <c r="G143" s="152"/>
      <c r="H143" s="152"/>
      <c r="I143" s="152"/>
      <c r="J143" s="152"/>
      <c r="K143" s="152"/>
      <c r="L143" s="152"/>
      <c r="M143" s="152"/>
      <c r="N143" s="152"/>
      <c r="O143" s="152"/>
      <c r="P143" s="152"/>
      <c r="Q143" s="153"/>
      <c r="R143" s="280"/>
    </row>
    <row r="144" spans="1:29" ht="21" customHeight="1">
      <c r="A144" s="307" t="s">
        <v>426</v>
      </c>
      <c r="B144" s="308"/>
      <c r="C144" s="308"/>
      <c r="D144" s="308"/>
      <c r="E144" s="45"/>
      <c r="F144" s="152"/>
      <c r="G144" s="152"/>
      <c r="H144" s="152"/>
      <c r="I144" s="152"/>
      <c r="J144" s="152"/>
      <c r="K144" s="152"/>
      <c r="L144" s="152"/>
      <c r="M144" s="152"/>
      <c r="N144" s="152"/>
      <c r="O144" s="152"/>
      <c r="P144" s="152"/>
      <c r="Q144" s="153"/>
      <c r="R144" s="280"/>
    </row>
    <row r="145" spans="1:29" ht="21" customHeight="1" thickBot="1">
      <c r="A145" s="283"/>
      <c r="B145" s="309"/>
      <c r="C145" s="309"/>
      <c r="D145" s="309"/>
      <c r="E145" s="46"/>
      <c r="F145" s="154"/>
      <c r="G145" s="154"/>
      <c r="H145" s="154"/>
      <c r="I145" s="154"/>
      <c r="J145" s="154"/>
      <c r="K145" s="154"/>
      <c r="L145" s="154"/>
      <c r="M145" s="154"/>
      <c r="N145" s="154"/>
      <c r="O145" s="154"/>
      <c r="P145" s="154"/>
      <c r="Q145" s="155"/>
      <c r="R145" s="281"/>
    </row>
    <row r="146" spans="1:29" ht="21" customHeight="1" thickTop="1" thickBot="1">
      <c r="D146" s="38"/>
      <c r="E146" s="40" t="s">
        <v>14</v>
      </c>
      <c r="F146" s="156" t="str">
        <f>IF(一番最初に入力!$C$7="","",SUM(F140:F145))</f>
        <v/>
      </c>
      <c r="G146" s="156" t="str">
        <f>IF(一番最初に入力!$C$7="","",SUM(G140:G145))</f>
        <v/>
      </c>
      <c r="H146" s="156" t="str">
        <f>IF(一番最初に入力!$C$7="","",SUM(H140:H145))</f>
        <v/>
      </c>
      <c r="I146" s="156" t="str">
        <f>IF(一番最初に入力!$C$7="","",SUM(I140:I145))</f>
        <v/>
      </c>
      <c r="J146" s="156" t="str">
        <f>IF(一番最初に入力!$C$7="","",SUM(J140:J145))</f>
        <v/>
      </c>
      <c r="K146" s="156" t="str">
        <f>IF(一番最初に入力!$C$7="","",SUM(K140:K145))</f>
        <v/>
      </c>
      <c r="L146" s="156" t="str">
        <f>IF(一番最初に入力!$C$7="","",SUM(L140:L145))</f>
        <v/>
      </c>
      <c r="M146" s="156" t="str">
        <f>IF(一番最初に入力!$C$7="","",SUM(M140:M145))</f>
        <v/>
      </c>
      <c r="N146" s="156" t="str">
        <f>IF(一番最初に入力!$C$7="","",SUM(N140:N145))</f>
        <v/>
      </c>
      <c r="O146" s="156" t="str">
        <f>IF(一番最初に入力!$C$7="","",SUM(O140:O145))</f>
        <v/>
      </c>
      <c r="P146" s="156" t="str">
        <f>IF(一番最初に入力!$C$7="","",SUM(P140:P145))</f>
        <v/>
      </c>
      <c r="Q146" s="156" t="str">
        <f>IF(一番最初に入力!$C$7="","",SUM(Q140:Q145))</f>
        <v/>
      </c>
      <c r="R146" s="157" t="str">
        <f>IF(一番最初に入力!$C$7="","",SUM(F146:Q146))</f>
        <v/>
      </c>
    </row>
    <row r="147" spans="1:29" ht="21" customHeight="1" thickBot="1">
      <c r="D147" s="38"/>
      <c r="E147" s="41" t="s">
        <v>15</v>
      </c>
      <c r="F147" s="158" t="str">
        <f>IF(一番最初に入力!$C$7="","",IF(F146&lt;2500,F146,2500))</f>
        <v/>
      </c>
      <c r="G147" s="158" t="str">
        <f>IF(一番最初に入力!$C$7="","",IF(G146&lt;2500,G146,2500))</f>
        <v/>
      </c>
      <c r="H147" s="158" t="str">
        <f>IF(一番最初に入力!$C$7="","",IF(H146&lt;2500,H146,2500))</f>
        <v/>
      </c>
      <c r="I147" s="158" t="str">
        <f>IF(一番最初に入力!$C$7="","",IF(I146&lt;2500,I146,2500))</f>
        <v/>
      </c>
      <c r="J147" s="158" t="str">
        <f>IF(一番最初に入力!$C$7="","",IF(J146&lt;2500,J146,2500))</f>
        <v/>
      </c>
      <c r="K147" s="158" t="str">
        <f>IF(一番最初に入力!$C$7="","",IF(K146&lt;2500,K146,2500))</f>
        <v/>
      </c>
      <c r="L147" s="158" t="str">
        <f>IF(一番最初に入力!$C$7="","",IF(L146&lt;2500,L146,2500))</f>
        <v/>
      </c>
      <c r="M147" s="158" t="str">
        <f>IF(一番最初に入力!$C$7="","",IF(M146&lt;2500,M146,2500))</f>
        <v/>
      </c>
      <c r="N147" s="158" t="str">
        <f>IF(一番最初に入力!$C$7="","",IF(N146&lt;2500,N146,2500))</f>
        <v/>
      </c>
      <c r="O147" s="158" t="str">
        <f>IF(一番最初に入力!$C$7="","",IF(O146&lt;2500,O146,2500))</f>
        <v/>
      </c>
      <c r="P147" s="158" t="str">
        <f>IF(一番最初に入力!$C$7="","",IF(P146&lt;2500,P146,2500))</f>
        <v/>
      </c>
      <c r="Q147" s="158" t="str">
        <f>IF(一番最初に入力!$C$7="","",IF(Q146&lt;2500,Q146,2500))</f>
        <v/>
      </c>
      <c r="R147" s="159" t="str">
        <f>IF(一番最初に入力!$C$7="","",SUM(F147:Q147))</f>
        <v/>
      </c>
      <c r="S147" s="112" t="s">
        <v>510</v>
      </c>
      <c r="U147" s="120" t="s">
        <v>446</v>
      </c>
      <c r="V147" s="121" t="str">
        <f>IF(B144="１号",COUNTIF(F147:Q147,"&gt;0"),"")</f>
        <v/>
      </c>
      <c r="W147" s="122" t="str">
        <f>IF(B144="１号",SUM(F147:Q147),"")</f>
        <v/>
      </c>
      <c r="X147" s="120" t="s">
        <v>447</v>
      </c>
      <c r="Y147" s="121" t="str">
        <f>IF(B144="２号",COUNTIF(F147:Q147,"&gt;0"),"")</f>
        <v/>
      </c>
      <c r="Z147" s="122" t="str">
        <f>IF(B144="２号",SUM(F147:Q147),"")</f>
        <v/>
      </c>
      <c r="AA147" s="120" t="s">
        <v>448</v>
      </c>
      <c r="AB147" s="121" t="str">
        <f>IF(B144="３号",COUNTIF(F147:Q147,"&gt;0"),"")</f>
        <v/>
      </c>
      <c r="AC147" s="122" t="str">
        <f>IF(B144="３号",SUM(F147:Q147),"")</f>
        <v/>
      </c>
    </row>
    <row r="148" spans="1:29" ht="24.95" customHeight="1"/>
    <row r="149" spans="1:29" ht="21" customHeight="1">
      <c r="A149" s="111" t="s">
        <v>428</v>
      </c>
      <c r="B149" s="271"/>
      <c r="C149" s="272"/>
      <c r="D149" s="273"/>
      <c r="E149" s="274" t="s">
        <v>0</v>
      </c>
      <c r="F149" s="277" t="s">
        <v>1</v>
      </c>
      <c r="G149" s="277"/>
      <c r="H149" s="277"/>
      <c r="I149" s="277"/>
      <c r="J149" s="277"/>
      <c r="K149" s="277"/>
      <c r="L149" s="277"/>
      <c r="M149" s="277"/>
      <c r="N149" s="277"/>
      <c r="O149" s="277"/>
      <c r="P149" s="277"/>
      <c r="Q149" s="278"/>
      <c r="R149" s="279" t="s">
        <v>14</v>
      </c>
    </row>
    <row r="150" spans="1:29" ht="21" customHeight="1">
      <c r="A150" s="282" t="s">
        <v>221</v>
      </c>
      <c r="B150" s="284"/>
      <c r="C150" s="285"/>
      <c r="D150" s="286"/>
      <c r="E150" s="275"/>
      <c r="F150" s="279" t="s">
        <v>2</v>
      </c>
      <c r="G150" s="279" t="s">
        <v>3</v>
      </c>
      <c r="H150" s="279" t="s">
        <v>4</v>
      </c>
      <c r="I150" s="279" t="s">
        <v>5</v>
      </c>
      <c r="J150" s="279" t="s">
        <v>6</v>
      </c>
      <c r="K150" s="279" t="s">
        <v>7</v>
      </c>
      <c r="L150" s="279" t="s">
        <v>8</v>
      </c>
      <c r="M150" s="279" t="s">
        <v>9</v>
      </c>
      <c r="N150" s="279" t="s">
        <v>10</v>
      </c>
      <c r="O150" s="279" t="s">
        <v>11</v>
      </c>
      <c r="P150" s="279" t="s">
        <v>12</v>
      </c>
      <c r="Q150" s="291" t="s">
        <v>13</v>
      </c>
      <c r="R150" s="280"/>
    </row>
    <row r="151" spans="1:29" ht="21" customHeight="1">
      <c r="A151" s="283"/>
      <c r="B151" s="287"/>
      <c r="C151" s="288"/>
      <c r="D151" s="289"/>
      <c r="E151" s="276"/>
      <c r="F151" s="290"/>
      <c r="G151" s="290"/>
      <c r="H151" s="290"/>
      <c r="I151" s="290"/>
      <c r="J151" s="290"/>
      <c r="K151" s="290"/>
      <c r="L151" s="290"/>
      <c r="M151" s="290"/>
      <c r="N151" s="290"/>
      <c r="O151" s="290"/>
      <c r="P151" s="290"/>
      <c r="Q151" s="292"/>
      <c r="R151" s="280"/>
    </row>
    <row r="152" spans="1:29" ht="21" customHeight="1">
      <c r="A152" s="293" t="s">
        <v>220</v>
      </c>
      <c r="B152" s="295"/>
      <c r="C152" s="296"/>
      <c r="D152" s="297"/>
      <c r="E152" s="45"/>
      <c r="F152" s="152"/>
      <c r="G152" s="152"/>
      <c r="H152" s="152"/>
      <c r="I152" s="152"/>
      <c r="J152" s="152"/>
      <c r="K152" s="152"/>
      <c r="L152" s="152"/>
      <c r="M152" s="152"/>
      <c r="N152" s="152"/>
      <c r="O152" s="152"/>
      <c r="P152" s="152"/>
      <c r="Q152" s="153"/>
      <c r="R152" s="280"/>
    </row>
    <row r="153" spans="1:29" ht="21" customHeight="1">
      <c r="A153" s="294"/>
      <c r="B153" s="298"/>
      <c r="C153" s="299"/>
      <c r="D153" s="300"/>
      <c r="E153" s="45"/>
      <c r="F153" s="152"/>
      <c r="G153" s="152"/>
      <c r="H153" s="152"/>
      <c r="I153" s="152"/>
      <c r="J153" s="152"/>
      <c r="K153" s="152"/>
      <c r="L153" s="152"/>
      <c r="M153" s="152"/>
      <c r="N153" s="152"/>
      <c r="O153" s="152"/>
      <c r="P153" s="152"/>
      <c r="Q153" s="153"/>
      <c r="R153" s="280"/>
    </row>
    <row r="154" spans="1:29" ht="21" customHeight="1">
      <c r="A154" s="293" t="s">
        <v>427</v>
      </c>
      <c r="B154" s="301" t="str">
        <f>IF(B152="","",IF(B152&gt;DATE($U$1,4,1),0,
DATEDIF(B152,DATE($U$1,4,1),"y")))</f>
        <v/>
      </c>
      <c r="C154" s="302"/>
      <c r="D154" s="303"/>
      <c r="E154" s="45"/>
      <c r="F154" s="152"/>
      <c r="G154" s="152"/>
      <c r="H154" s="152"/>
      <c r="I154" s="152"/>
      <c r="J154" s="152"/>
      <c r="K154" s="152"/>
      <c r="L154" s="152"/>
      <c r="M154" s="152"/>
      <c r="N154" s="152"/>
      <c r="O154" s="152"/>
      <c r="P154" s="152"/>
      <c r="Q154" s="153"/>
      <c r="R154" s="280"/>
    </row>
    <row r="155" spans="1:29" ht="21" customHeight="1">
      <c r="A155" s="294"/>
      <c r="B155" s="304"/>
      <c r="C155" s="305"/>
      <c r="D155" s="306"/>
      <c r="E155" s="45"/>
      <c r="F155" s="152"/>
      <c r="G155" s="152"/>
      <c r="H155" s="152"/>
      <c r="I155" s="152"/>
      <c r="J155" s="152"/>
      <c r="K155" s="152"/>
      <c r="L155" s="152"/>
      <c r="M155" s="152"/>
      <c r="N155" s="152"/>
      <c r="O155" s="152"/>
      <c r="P155" s="152"/>
      <c r="Q155" s="153"/>
      <c r="R155" s="280"/>
    </row>
    <row r="156" spans="1:29" ht="21" customHeight="1">
      <c r="A156" s="307" t="s">
        <v>426</v>
      </c>
      <c r="B156" s="308"/>
      <c r="C156" s="308"/>
      <c r="D156" s="308"/>
      <c r="E156" s="45"/>
      <c r="F156" s="152"/>
      <c r="G156" s="152"/>
      <c r="H156" s="152"/>
      <c r="I156" s="152"/>
      <c r="J156" s="152"/>
      <c r="K156" s="152"/>
      <c r="L156" s="152"/>
      <c r="M156" s="152"/>
      <c r="N156" s="152"/>
      <c r="O156" s="152"/>
      <c r="P156" s="152"/>
      <c r="Q156" s="153"/>
      <c r="R156" s="280"/>
    </row>
    <row r="157" spans="1:29" ht="21" customHeight="1" thickBot="1">
      <c r="A157" s="283"/>
      <c r="B157" s="309"/>
      <c r="C157" s="309"/>
      <c r="D157" s="309"/>
      <c r="E157" s="46"/>
      <c r="F157" s="154"/>
      <c r="G157" s="154"/>
      <c r="H157" s="154"/>
      <c r="I157" s="154"/>
      <c r="J157" s="154"/>
      <c r="K157" s="154"/>
      <c r="L157" s="154"/>
      <c r="M157" s="154"/>
      <c r="N157" s="154"/>
      <c r="O157" s="154"/>
      <c r="P157" s="154"/>
      <c r="Q157" s="155"/>
      <c r="R157" s="281"/>
    </row>
    <row r="158" spans="1:29" ht="21" customHeight="1" thickTop="1" thickBot="1">
      <c r="D158" s="38"/>
      <c r="E158" s="40" t="s">
        <v>14</v>
      </c>
      <c r="F158" s="156" t="str">
        <f>IF(一番最初に入力!$C$7="","",SUM(F152:F157))</f>
        <v/>
      </c>
      <c r="G158" s="156" t="str">
        <f>IF(一番最初に入力!$C$7="","",SUM(G152:G157))</f>
        <v/>
      </c>
      <c r="H158" s="156" t="str">
        <f>IF(一番最初に入力!$C$7="","",SUM(H152:H157))</f>
        <v/>
      </c>
      <c r="I158" s="156" t="str">
        <f>IF(一番最初に入力!$C$7="","",SUM(I152:I157))</f>
        <v/>
      </c>
      <c r="J158" s="156" t="str">
        <f>IF(一番最初に入力!$C$7="","",SUM(J152:J157))</f>
        <v/>
      </c>
      <c r="K158" s="156" t="str">
        <f>IF(一番最初に入力!$C$7="","",SUM(K152:K157))</f>
        <v/>
      </c>
      <c r="L158" s="156" t="str">
        <f>IF(一番最初に入力!$C$7="","",SUM(L152:L157))</f>
        <v/>
      </c>
      <c r="M158" s="156" t="str">
        <f>IF(一番最初に入力!$C$7="","",SUM(M152:M157))</f>
        <v/>
      </c>
      <c r="N158" s="156" t="str">
        <f>IF(一番最初に入力!$C$7="","",SUM(N152:N157))</f>
        <v/>
      </c>
      <c r="O158" s="156" t="str">
        <f>IF(一番最初に入力!$C$7="","",SUM(O152:O157))</f>
        <v/>
      </c>
      <c r="P158" s="156" t="str">
        <f>IF(一番最初に入力!$C$7="","",SUM(P152:P157))</f>
        <v/>
      </c>
      <c r="Q158" s="156" t="str">
        <f>IF(一番最初に入力!$C$7="","",SUM(Q152:Q157))</f>
        <v/>
      </c>
      <c r="R158" s="157" t="str">
        <f>IF(一番最初に入力!$C$7="","",SUM(F158:Q158))</f>
        <v/>
      </c>
    </row>
    <row r="159" spans="1:29" ht="21" customHeight="1" thickBot="1">
      <c r="D159" s="38"/>
      <c r="E159" s="41" t="s">
        <v>15</v>
      </c>
      <c r="F159" s="158" t="str">
        <f>IF(一番最初に入力!$C$7="","",IF(F158&lt;2500,F158,2500))</f>
        <v/>
      </c>
      <c r="G159" s="158" t="str">
        <f>IF(一番最初に入力!$C$7="","",IF(G158&lt;2500,G158,2500))</f>
        <v/>
      </c>
      <c r="H159" s="158" t="str">
        <f>IF(一番最初に入力!$C$7="","",IF(H158&lt;2500,H158,2500))</f>
        <v/>
      </c>
      <c r="I159" s="158" t="str">
        <f>IF(一番最初に入力!$C$7="","",IF(I158&lt;2500,I158,2500))</f>
        <v/>
      </c>
      <c r="J159" s="158" t="str">
        <f>IF(一番最初に入力!$C$7="","",IF(J158&lt;2500,J158,2500))</f>
        <v/>
      </c>
      <c r="K159" s="158" t="str">
        <f>IF(一番最初に入力!$C$7="","",IF(K158&lt;2500,K158,2500))</f>
        <v/>
      </c>
      <c r="L159" s="158" t="str">
        <f>IF(一番最初に入力!$C$7="","",IF(L158&lt;2500,L158,2500))</f>
        <v/>
      </c>
      <c r="M159" s="158" t="str">
        <f>IF(一番最初に入力!$C$7="","",IF(M158&lt;2500,M158,2500))</f>
        <v/>
      </c>
      <c r="N159" s="158" t="str">
        <f>IF(一番最初に入力!$C$7="","",IF(N158&lt;2500,N158,2500))</f>
        <v/>
      </c>
      <c r="O159" s="158" t="str">
        <f>IF(一番最初に入力!$C$7="","",IF(O158&lt;2500,O158,2500))</f>
        <v/>
      </c>
      <c r="P159" s="158" t="str">
        <f>IF(一番最初に入力!$C$7="","",IF(P158&lt;2500,P158,2500))</f>
        <v/>
      </c>
      <c r="Q159" s="158" t="str">
        <f>IF(一番最初に入力!$C$7="","",IF(Q158&lt;2500,Q158,2500))</f>
        <v/>
      </c>
      <c r="R159" s="159" t="str">
        <f>IF(一番最初に入力!$C$7="","",SUM(F159:Q159))</f>
        <v/>
      </c>
      <c r="S159" s="112" t="s">
        <v>511</v>
      </c>
      <c r="U159" s="120" t="s">
        <v>446</v>
      </c>
      <c r="V159" s="121" t="str">
        <f>IF(B156="１号",COUNTIF(F159:Q159,"&gt;0"),"")</f>
        <v/>
      </c>
      <c r="W159" s="122" t="str">
        <f>IF(B156="１号",SUM(F159:Q159),"")</f>
        <v/>
      </c>
      <c r="X159" s="120" t="s">
        <v>447</v>
      </c>
      <c r="Y159" s="121" t="str">
        <f>IF(B156="２号",COUNTIF(F159:Q159,"&gt;0"),"")</f>
        <v/>
      </c>
      <c r="Z159" s="122" t="str">
        <f>IF(B156="２号",SUM(F159:Q159),"")</f>
        <v/>
      </c>
      <c r="AA159" s="120" t="s">
        <v>448</v>
      </c>
      <c r="AB159" s="121" t="str">
        <f>IF(B156="３号",COUNTIF(F159:Q159,"&gt;0"),"")</f>
        <v/>
      </c>
      <c r="AC159" s="122" t="str">
        <f>IF(B156="３号",SUM(F159:Q159),"")</f>
        <v/>
      </c>
    </row>
    <row r="160" spans="1:29" ht="24.95" customHeight="1"/>
  </sheetData>
  <sheetProtection password="C016" sheet="1" objects="1" scenarios="1"/>
  <mergeCells count="301">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L42:L43"/>
    <mergeCell ref="B34:D35"/>
    <mergeCell ref="A36:A37"/>
    <mergeCell ref="B36:D37"/>
    <mergeCell ref="O42:O43"/>
    <mergeCell ref="F42:F43"/>
    <mergeCell ref="G42:G43"/>
    <mergeCell ref="H42:H43"/>
    <mergeCell ref="I42:I43"/>
    <mergeCell ref="J42:J43"/>
    <mergeCell ref="M42:M43"/>
    <mergeCell ref="N42:N43"/>
    <mergeCell ref="F41:Q41"/>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5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47" customWidth="1"/>
    <col min="2" max="5" width="3.875" style="47" customWidth="1"/>
    <col min="6" max="9" width="4.5" style="47" customWidth="1"/>
    <col min="10" max="28" width="4" style="47" customWidth="1"/>
    <col min="29" max="38" width="0.625" style="47" customWidth="1"/>
    <col min="39" max="16384" width="9" style="47"/>
  </cols>
  <sheetData>
    <row r="1" spans="1:39" ht="32.25" customHeight="1">
      <c r="A1" s="59"/>
      <c r="B1" s="59"/>
      <c r="C1" s="59"/>
      <c r="D1" s="59"/>
      <c r="E1" s="59"/>
      <c r="F1" s="59"/>
      <c r="G1" s="59"/>
      <c r="H1" s="59"/>
      <c r="I1" s="59"/>
      <c r="J1" s="59"/>
      <c r="K1" s="59"/>
      <c r="L1" s="59"/>
      <c r="M1" s="59"/>
      <c r="N1" s="59"/>
      <c r="O1" s="59"/>
      <c r="P1" s="59"/>
      <c r="Q1" s="59"/>
      <c r="R1" s="59"/>
      <c r="S1" s="59"/>
      <c r="T1" s="59"/>
      <c r="U1" s="59"/>
      <c r="V1" s="59"/>
      <c r="W1" s="59"/>
      <c r="X1" s="59"/>
      <c r="Y1" s="395" t="s">
        <v>466</v>
      </c>
      <c r="Z1" s="395"/>
      <c r="AA1" s="395"/>
      <c r="AB1" s="59"/>
      <c r="AC1" s="59"/>
      <c r="AD1" s="59"/>
      <c r="AE1" s="59"/>
      <c r="AF1" s="59"/>
      <c r="AG1" s="59"/>
      <c r="AH1" s="74"/>
      <c r="AI1" s="74"/>
      <c r="AJ1" s="74"/>
    </row>
    <row r="2" spans="1:39" ht="35.25" customHeight="1">
      <c r="A2" s="60" t="s">
        <v>449</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M2" s="50" t="s">
        <v>451</v>
      </c>
    </row>
    <row r="3" spans="1:39" ht="35.25" customHeight="1">
      <c r="A3" s="60"/>
      <c r="B3" s="59" t="s">
        <v>450</v>
      </c>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row>
    <row r="4" spans="1:39" ht="30" customHeight="1">
      <c r="A4" s="59"/>
      <c r="B4" s="61"/>
      <c r="C4" s="62"/>
      <c r="D4" s="62"/>
      <c r="E4" s="63"/>
      <c r="F4" s="324" t="s">
        <v>430</v>
      </c>
      <c r="G4" s="325"/>
      <c r="H4" s="325"/>
      <c r="I4" s="325"/>
      <c r="J4" s="325"/>
      <c r="K4" s="325"/>
      <c r="L4" s="325"/>
      <c r="M4" s="325"/>
      <c r="N4" s="325"/>
      <c r="O4" s="325"/>
      <c r="P4" s="325"/>
      <c r="Q4" s="325"/>
      <c r="R4" s="326"/>
      <c r="S4" s="327" t="s">
        <v>465</v>
      </c>
      <c r="T4" s="328"/>
      <c r="U4" s="328"/>
      <c r="V4" s="328"/>
      <c r="W4" s="329"/>
      <c r="X4" s="72"/>
      <c r="Y4" s="72"/>
      <c r="Z4" s="72"/>
      <c r="AA4" s="72"/>
      <c r="AB4" s="72"/>
      <c r="AC4" s="72"/>
      <c r="AD4" s="72"/>
      <c r="AE4" s="72"/>
      <c r="AF4" s="73"/>
      <c r="AG4" s="65"/>
      <c r="AH4" s="65"/>
      <c r="AI4" s="65"/>
      <c r="AJ4" s="65"/>
    </row>
    <row r="5" spans="1:39" ht="30" customHeight="1">
      <c r="A5" s="59"/>
      <c r="B5" s="64"/>
      <c r="C5" s="65"/>
      <c r="D5" s="65"/>
      <c r="E5" s="66"/>
      <c r="F5" s="324" t="s">
        <v>431</v>
      </c>
      <c r="G5" s="325"/>
      <c r="H5" s="325"/>
      <c r="I5" s="325"/>
      <c r="J5" s="325"/>
      <c r="K5" s="325"/>
      <c r="L5" s="325"/>
      <c r="M5" s="325"/>
      <c r="N5" s="325"/>
      <c r="O5" s="325"/>
      <c r="P5" s="325"/>
      <c r="Q5" s="325"/>
      <c r="R5" s="326"/>
      <c r="S5" s="330"/>
      <c r="T5" s="331"/>
      <c r="U5" s="331"/>
      <c r="V5" s="331"/>
      <c r="W5" s="332"/>
    </row>
    <row r="6" spans="1:39" ht="30" customHeight="1">
      <c r="A6" s="59"/>
      <c r="B6" s="64"/>
      <c r="C6" s="65"/>
      <c r="D6" s="65"/>
      <c r="E6" s="66"/>
      <c r="F6" s="347" t="s">
        <v>432</v>
      </c>
      <c r="G6" s="348"/>
      <c r="H6" s="348"/>
      <c r="I6" s="348"/>
      <c r="J6" s="347" t="s">
        <v>433</v>
      </c>
      <c r="K6" s="347"/>
      <c r="L6" s="348"/>
      <c r="M6" s="348"/>
      <c r="N6" s="348"/>
      <c r="O6" s="348"/>
      <c r="P6" s="348"/>
      <c r="Q6" s="348"/>
      <c r="R6" s="348"/>
      <c r="S6" s="330"/>
      <c r="T6" s="331"/>
      <c r="U6" s="331"/>
      <c r="V6" s="331"/>
      <c r="W6" s="332"/>
    </row>
    <row r="7" spans="1:39" ht="30" customHeight="1">
      <c r="A7" s="59"/>
      <c r="B7" s="64"/>
      <c r="C7" s="65"/>
      <c r="D7" s="65"/>
      <c r="E7" s="66"/>
      <c r="F7" s="348"/>
      <c r="G7" s="348"/>
      <c r="H7" s="348"/>
      <c r="I7" s="348"/>
      <c r="J7" s="349"/>
      <c r="K7" s="349"/>
      <c r="L7" s="349"/>
      <c r="M7" s="349"/>
      <c r="N7" s="349"/>
      <c r="O7" s="349"/>
      <c r="P7" s="349"/>
      <c r="Q7" s="349"/>
      <c r="R7" s="349"/>
      <c r="S7" s="330"/>
      <c r="T7" s="331"/>
      <c r="U7" s="331"/>
      <c r="V7" s="331"/>
      <c r="W7" s="332"/>
      <c r="X7" s="49"/>
    </row>
    <row r="8" spans="1:39" ht="30" customHeight="1">
      <c r="A8" s="59"/>
      <c r="B8" s="64"/>
      <c r="C8" s="65"/>
      <c r="D8" s="65"/>
      <c r="E8" s="66"/>
      <c r="F8" s="114"/>
      <c r="G8" s="115"/>
      <c r="H8" s="115"/>
      <c r="I8" s="67"/>
      <c r="J8" s="344" t="s">
        <v>434</v>
      </c>
      <c r="K8" s="345"/>
      <c r="L8" s="346"/>
      <c r="M8" s="345" t="s">
        <v>435</v>
      </c>
      <c r="N8" s="345"/>
      <c r="O8" s="346"/>
      <c r="P8" s="345" t="s">
        <v>436</v>
      </c>
      <c r="Q8" s="345"/>
      <c r="R8" s="346"/>
      <c r="S8" s="67"/>
      <c r="T8" s="67"/>
      <c r="U8" s="67"/>
      <c r="V8" s="67"/>
      <c r="W8" s="67"/>
      <c r="X8" s="49"/>
    </row>
    <row r="9" spans="1:39" ht="30" customHeight="1">
      <c r="A9" s="59"/>
      <c r="B9" s="64"/>
      <c r="C9" s="65"/>
      <c r="D9" s="65"/>
      <c r="E9" s="66"/>
      <c r="F9" s="114"/>
      <c r="G9" s="115"/>
      <c r="H9" s="115"/>
      <c r="I9" s="116" t="s">
        <v>437</v>
      </c>
      <c r="J9" s="114"/>
      <c r="K9" s="115"/>
      <c r="L9" s="116" t="s">
        <v>438</v>
      </c>
      <c r="M9" s="115"/>
      <c r="N9" s="115"/>
      <c r="O9" s="116" t="s">
        <v>439</v>
      </c>
      <c r="P9" s="115"/>
      <c r="Q9" s="115"/>
      <c r="R9" s="116" t="s">
        <v>440</v>
      </c>
      <c r="S9" s="64"/>
      <c r="T9" s="65"/>
      <c r="U9" s="65"/>
      <c r="V9" s="65"/>
      <c r="W9" s="66" t="s">
        <v>441</v>
      </c>
    </row>
    <row r="10" spans="1:39" ht="30" customHeight="1">
      <c r="A10" s="59"/>
      <c r="B10" s="356" t="s">
        <v>442</v>
      </c>
      <c r="C10" s="357"/>
      <c r="D10" s="357"/>
      <c r="E10" s="358"/>
      <c r="F10" s="362"/>
      <c r="G10" s="363"/>
      <c r="H10" s="363"/>
      <c r="I10" s="364"/>
      <c r="J10" s="355">
        <v>12</v>
      </c>
      <c r="K10" s="339"/>
      <c r="L10" s="340"/>
      <c r="M10" s="339">
        <f>COUNTIF(別表1_教材費・行事費等!$V$20:$V$159,"12")</f>
        <v>0</v>
      </c>
      <c r="N10" s="339"/>
      <c r="O10" s="340"/>
      <c r="P10" s="355">
        <f t="shared" ref="P10:P21" si="0">J10*M10</f>
        <v>0</v>
      </c>
      <c r="Q10" s="339"/>
      <c r="R10" s="340"/>
      <c r="S10" s="386">
        <f>SUM(別表1_教材費・行事費等!W27:W63)</f>
        <v>0</v>
      </c>
      <c r="T10" s="387"/>
      <c r="U10" s="387"/>
      <c r="V10" s="387"/>
      <c r="W10" s="388"/>
    </row>
    <row r="11" spans="1:39" ht="30" customHeight="1">
      <c r="A11" s="59"/>
      <c r="B11" s="344"/>
      <c r="C11" s="345"/>
      <c r="D11" s="345"/>
      <c r="E11" s="346"/>
      <c r="F11" s="365"/>
      <c r="G11" s="366"/>
      <c r="H11" s="366"/>
      <c r="I11" s="367"/>
      <c r="J11" s="341">
        <v>11</v>
      </c>
      <c r="K11" s="342"/>
      <c r="L11" s="343"/>
      <c r="M11" s="341">
        <f>COUNTIF(別表1_教材費・行事費等!$V$20:$V$159,"11")</f>
        <v>0</v>
      </c>
      <c r="N11" s="342"/>
      <c r="O11" s="343"/>
      <c r="P11" s="341">
        <f t="shared" si="0"/>
        <v>0</v>
      </c>
      <c r="Q11" s="342"/>
      <c r="R11" s="343"/>
      <c r="S11" s="389"/>
      <c r="T11" s="390"/>
      <c r="U11" s="390"/>
      <c r="V11" s="390"/>
      <c r="W11" s="391"/>
    </row>
    <row r="12" spans="1:39" ht="30" customHeight="1">
      <c r="A12" s="59"/>
      <c r="B12" s="344"/>
      <c r="C12" s="345"/>
      <c r="D12" s="345"/>
      <c r="E12" s="346"/>
      <c r="F12" s="365"/>
      <c r="G12" s="366"/>
      <c r="H12" s="366"/>
      <c r="I12" s="367"/>
      <c r="J12" s="341">
        <v>10</v>
      </c>
      <c r="K12" s="342"/>
      <c r="L12" s="343"/>
      <c r="M12" s="341">
        <f>COUNTIF(別表1_教材費・行事費等!$V$20:$V$159,"10")</f>
        <v>0</v>
      </c>
      <c r="N12" s="342"/>
      <c r="O12" s="343"/>
      <c r="P12" s="341">
        <f t="shared" si="0"/>
        <v>0</v>
      </c>
      <c r="Q12" s="342"/>
      <c r="R12" s="343"/>
      <c r="S12" s="389"/>
      <c r="T12" s="390"/>
      <c r="U12" s="390"/>
      <c r="V12" s="390"/>
      <c r="W12" s="391"/>
    </row>
    <row r="13" spans="1:39" ht="30" customHeight="1">
      <c r="A13" s="59"/>
      <c r="B13" s="344"/>
      <c r="C13" s="345"/>
      <c r="D13" s="345"/>
      <c r="E13" s="346"/>
      <c r="F13" s="365"/>
      <c r="G13" s="366"/>
      <c r="H13" s="366"/>
      <c r="I13" s="367"/>
      <c r="J13" s="333">
        <v>9</v>
      </c>
      <c r="K13" s="334"/>
      <c r="L13" s="335"/>
      <c r="M13" s="341">
        <f>COUNTIF(別表1_教材費・行事費等!$V$20:$V$159,"9")</f>
        <v>0</v>
      </c>
      <c r="N13" s="342"/>
      <c r="O13" s="343"/>
      <c r="P13" s="333">
        <f t="shared" si="0"/>
        <v>0</v>
      </c>
      <c r="Q13" s="334"/>
      <c r="R13" s="335"/>
      <c r="S13" s="389"/>
      <c r="T13" s="390"/>
      <c r="U13" s="390"/>
      <c r="V13" s="390"/>
      <c r="W13" s="391"/>
    </row>
    <row r="14" spans="1:39" ht="30" customHeight="1">
      <c r="A14" s="59"/>
      <c r="B14" s="344"/>
      <c r="C14" s="345"/>
      <c r="D14" s="345"/>
      <c r="E14" s="346"/>
      <c r="F14" s="365"/>
      <c r="G14" s="366"/>
      <c r="H14" s="366"/>
      <c r="I14" s="367"/>
      <c r="J14" s="341">
        <v>8</v>
      </c>
      <c r="K14" s="342"/>
      <c r="L14" s="343"/>
      <c r="M14" s="341">
        <f>COUNTIF(別表1_教材費・行事費等!$V$20:$V$159,"8")</f>
        <v>0</v>
      </c>
      <c r="N14" s="342"/>
      <c r="O14" s="343"/>
      <c r="P14" s="341">
        <f t="shared" si="0"/>
        <v>0</v>
      </c>
      <c r="Q14" s="342"/>
      <c r="R14" s="343"/>
      <c r="S14" s="389"/>
      <c r="T14" s="390"/>
      <c r="U14" s="390"/>
      <c r="V14" s="390"/>
      <c r="W14" s="391"/>
    </row>
    <row r="15" spans="1:39" ht="30" customHeight="1">
      <c r="A15" s="59"/>
      <c r="B15" s="344"/>
      <c r="C15" s="345"/>
      <c r="D15" s="345"/>
      <c r="E15" s="346"/>
      <c r="F15" s="365"/>
      <c r="G15" s="366"/>
      <c r="H15" s="366"/>
      <c r="I15" s="367"/>
      <c r="J15" s="333">
        <v>7</v>
      </c>
      <c r="K15" s="334"/>
      <c r="L15" s="335"/>
      <c r="M15" s="341">
        <f>COUNTIF(別表1_教材費・行事費等!$V$20:$V$159,"7")</f>
        <v>0</v>
      </c>
      <c r="N15" s="342"/>
      <c r="O15" s="343"/>
      <c r="P15" s="333">
        <f t="shared" si="0"/>
        <v>0</v>
      </c>
      <c r="Q15" s="334"/>
      <c r="R15" s="335"/>
      <c r="S15" s="389"/>
      <c r="T15" s="390"/>
      <c r="U15" s="390"/>
      <c r="V15" s="390"/>
      <c r="W15" s="391"/>
    </row>
    <row r="16" spans="1:39" ht="30" customHeight="1">
      <c r="A16" s="59"/>
      <c r="B16" s="344"/>
      <c r="C16" s="345"/>
      <c r="D16" s="345"/>
      <c r="E16" s="346"/>
      <c r="F16" s="365"/>
      <c r="G16" s="366"/>
      <c r="H16" s="366"/>
      <c r="I16" s="367"/>
      <c r="J16" s="341">
        <v>6</v>
      </c>
      <c r="K16" s="342"/>
      <c r="L16" s="343"/>
      <c r="M16" s="341">
        <f>COUNTIF(別表1_教材費・行事費等!$V$20:$V$159,"6")</f>
        <v>0</v>
      </c>
      <c r="N16" s="342"/>
      <c r="O16" s="343"/>
      <c r="P16" s="341">
        <f t="shared" si="0"/>
        <v>0</v>
      </c>
      <c r="Q16" s="342"/>
      <c r="R16" s="343"/>
      <c r="S16" s="389"/>
      <c r="T16" s="390"/>
      <c r="U16" s="390"/>
      <c r="V16" s="390"/>
      <c r="W16" s="391"/>
    </row>
    <row r="17" spans="1:23" ht="30" customHeight="1">
      <c r="A17" s="59"/>
      <c r="B17" s="344"/>
      <c r="C17" s="345"/>
      <c r="D17" s="345"/>
      <c r="E17" s="346"/>
      <c r="F17" s="365"/>
      <c r="G17" s="366"/>
      <c r="H17" s="366"/>
      <c r="I17" s="367"/>
      <c r="J17" s="341">
        <v>5</v>
      </c>
      <c r="K17" s="342"/>
      <c r="L17" s="343"/>
      <c r="M17" s="341">
        <f>COUNTIF(別表1_教材費・行事費等!$V$20:$V$159,"5")</f>
        <v>0</v>
      </c>
      <c r="N17" s="342"/>
      <c r="O17" s="343"/>
      <c r="P17" s="341">
        <f t="shared" si="0"/>
        <v>0</v>
      </c>
      <c r="Q17" s="342"/>
      <c r="R17" s="343"/>
      <c r="S17" s="389"/>
      <c r="T17" s="390"/>
      <c r="U17" s="390"/>
      <c r="V17" s="390"/>
      <c r="W17" s="391"/>
    </row>
    <row r="18" spans="1:23" ht="30" customHeight="1">
      <c r="A18" s="59"/>
      <c r="B18" s="344"/>
      <c r="C18" s="345"/>
      <c r="D18" s="345"/>
      <c r="E18" s="346"/>
      <c r="F18" s="365"/>
      <c r="G18" s="366"/>
      <c r="H18" s="366"/>
      <c r="I18" s="367"/>
      <c r="J18" s="341">
        <v>4</v>
      </c>
      <c r="K18" s="342"/>
      <c r="L18" s="343"/>
      <c r="M18" s="341">
        <f>COUNTIF(別表1_教材費・行事費等!$V$20:$V$159,"4")</f>
        <v>0</v>
      </c>
      <c r="N18" s="342"/>
      <c r="O18" s="343"/>
      <c r="P18" s="341">
        <f t="shared" si="0"/>
        <v>0</v>
      </c>
      <c r="Q18" s="342"/>
      <c r="R18" s="343"/>
      <c r="S18" s="389"/>
      <c r="T18" s="390"/>
      <c r="U18" s="390"/>
      <c r="V18" s="390"/>
      <c r="W18" s="391"/>
    </row>
    <row r="19" spans="1:23" ht="30" customHeight="1">
      <c r="A19" s="59"/>
      <c r="B19" s="344"/>
      <c r="C19" s="345"/>
      <c r="D19" s="345"/>
      <c r="E19" s="346"/>
      <c r="F19" s="365"/>
      <c r="G19" s="366"/>
      <c r="H19" s="366"/>
      <c r="I19" s="367"/>
      <c r="J19" s="333">
        <v>3</v>
      </c>
      <c r="K19" s="334"/>
      <c r="L19" s="335"/>
      <c r="M19" s="341">
        <f>COUNTIF(別表1_教材費・行事費等!$V$20:$V$159,"3")</f>
        <v>0</v>
      </c>
      <c r="N19" s="342"/>
      <c r="O19" s="343"/>
      <c r="P19" s="333">
        <f t="shared" si="0"/>
        <v>0</v>
      </c>
      <c r="Q19" s="334"/>
      <c r="R19" s="335"/>
      <c r="S19" s="389"/>
      <c r="T19" s="390"/>
      <c r="U19" s="390"/>
      <c r="V19" s="390"/>
      <c r="W19" s="391"/>
    </row>
    <row r="20" spans="1:23" ht="30" customHeight="1">
      <c r="A20" s="59"/>
      <c r="B20" s="344"/>
      <c r="C20" s="345"/>
      <c r="D20" s="345"/>
      <c r="E20" s="346"/>
      <c r="F20" s="365"/>
      <c r="G20" s="366"/>
      <c r="H20" s="366"/>
      <c r="I20" s="367"/>
      <c r="J20" s="341">
        <v>2</v>
      </c>
      <c r="K20" s="342"/>
      <c r="L20" s="343"/>
      <c r="M20" s="341">
        <f>COUNTIF(別表1_教材費・行事費等!$V$20:$V$159,"2")</f>
        <v>0</v>
      </c>
      <c r="N20" s="342"/>
      <c r="O20" s="343"/>
      <c r="P20" s="341">
        <f t="shared" si="0"/>
        <v>0</v>
      </c>
      <c r="Q20" s="342"/>
      <c r="R20" s="343"/>
      <c r="S20" s="389"/>
      <c r="T20" s="390"/>
      <c r="U20" s="390"/>
      <c r="V20" s="390"/>
      <c r="W20" s="391"/>
    </row>
    <row r="21" spans="1:23" ht="30" customHeight="1" thickBot="1">
      <c r="A21" s="59"/>
      <c r="B21" s="344"/>
      <c r="C21" s="345"/>
      <c r="D21" s="345"/>
      <c r="E21" s="346"/>
      <c r="F21" s="365"/>
      <c r="G21" s="366"/>
      <c r="H21" s="366"/>
      <c r="I21" s="367"/>
      <c r="J21" s="333">
        <v>1</v>
      </c>
      <c r="K21" s="334"/>
      <c r="L21" s="335"/>
      <c r="M21" s="336">
        <f>COUNTIF(別表1_教材費・行事費等!$V$20:$V$159,"1")</f>
        <v>0</v>
      </c>
      <c r="N21" s="337"/>
      <c r="O21" s="338"/>
      <c r="P21" s="333">
        <f t="shared" si="0"/>
        <v>0</v>
      </c>
      <c r="Q21" s="334"/>
      <c r="R21" s="335"/>
      <c r="S21" s="389"/>
      <c r="T21" s="390"/>
      <c r="U21" s="390"/>
      <c r="V21" s="390"/>
      <c r="W21" s="391"/>
    </row>
    <row r="22" spans="1:23" ht="30" customHeight="1" thickTop="1">
      <c r="A22" s="59"/>
      <c r="B22" s="359"/>
      <c r="C22" s="360"/>
      <c r="D22" s="360"/>
      <c r="E22" s="361"/>
      <c r="F22" s="368"/>
      <c r="G22" s="369"/>
      <c r="H22" s="369"/>
      <c r="I22" s="370"/>
      <c r="J22" s="350" t="s">
        <v>443</v>
      </c>
      <c r="K22" s="351"/>
      <c r="L22" s="351"/>
      <c r="M22" s="351"/>
      <c r="N22" s="351"/>
      <c r="O22" s="352"/>
      <c r="P22" s="353">
        <f>SUM(P10:R21)</f>
        <v>0</v>
      </c>
      <c r="Q22" s="353"/>
      <c r="R22" s="354"/>
      <c r="S22" s="392"/>
      <c r="T22" s="393"/>
      <c r="U22" s="393"/>
      <c r="V22" s="393"/>
      <c r="W22" s="394"/>
    </row>
    <row r="23" spans="1:23" ht="30" customHeight="1">
      <c r="A23" s="59"/>
      <c r="B23" s="356" t="s">
        <v>444</v>
      </c>
      <c r="C23" s="357"/>
      <c r="D23" s="357"/>
      <c r="E23" s="358"/>
      <c r="F23" s="362"/>
      <c r="G23" s="363"/>
      <c r="H23" s="363"/>
      <c r="I23" s="364"/>
      <c r="J23" s="355">
        <v>12</v>
      </c>
      <c r="K23" s="339"/>
      <c r="L23" s="340"/>
      <c r="M23" s="339">
        <f>COUNTIF(別表1_教材費・行事費等!$Y$20:$Y$159,"12")</f>
        <v>0</v>
      </c>
      <c r="N23" s="339"/>
      <c r="O23" s="340"/>
      <c r="P23" s="355">
        <f t="shared" ref="P23:P34" si="1">J23*M23</f>
        <v>0</v>
      </c>
      <c r="Q23" s="339"/>
      <c r="R23" s="340"/>
      <c r="S23" s="386">
        <f>SUM(別表1_教材費・行事費等!Z27:Z63)</f>
        <v>0</v>
      </c>
      <c r="T23" s="387"/>
      <c r="U23" s="387"/>
      <c r="V23" s="387"/>
      <c r="W23" s="388"/>
    </row>
    <row r="24" spans="1:23" ht="30" customHeight="1">
      <c r="A24" s="59"/>
      <c r="B24" s="344"/>
      <c r="C24" s="345"/>
      <c r="D24" s="345"/>
      <c r="E24" s="346"/>
      <c r="F24" s="365"/>
      <c r="G24" s="366"/>
      <c r="H24" s="366"/>
      <c r="I24" s="367"/>
      <c r="J24" s="341">
        <v>11</v>
      </c>
      <c r="K24" s="342"/>
      <c r="L24" s="343"/>
      <c r="M24" s="342">
        <f>COUNTIF(別表1_教材費・行事費等!$Y$20:$Y$159,"11")</f>
        <v>0</v>
      </c>
      <c r="N24" s="342"/>
      <c r="O24" s="343"/>
      <c r="P24" s="341">
        <f t="shared" si="1"/>
        <v>0</v>
      </c>
      <c r="Q24" s="342"/>
      <c r="R24" s="343"/>
      <c r="S24" s="389"/>
      <c r="T24" s="390"/>
      <c r="U24" s="390"/>
      <c r="V24" s="390"/>
      <c r="W24" s="391"/>
    </row>
    <row r="25" spans="1:23" ht="30" customHeight="1">
      <c r="A25" s="59"/>
      <c r="B25" s="344"/>
      <c r="C25" s="345"/>
      <c r="D25" s="345"/>
      <c r="E25" s="346"/>
      <c r="F25" s="365"/>
      <c r="G25" s="366"/>
      <c r="H25" s="366"/>
      <c r="I25" s="367"/>
      <c r="J25" s="341">
        <v>10</v>
      </c>
      <c r="K25" s="342"/>
      <c r="L25" s="343"/>
      <c r="M25" s="342">
        <f>COUNTIF(別表1_教材費・行事費等!$Y$20:$Y$159,"10")</f>
        <v>0</v>
      </c>
      <c r="N25" s="342"/>
      <c r="O25" s="343"/>
      <c r="P25" s="341">
        <f t="shared" si="1"/>
        <v>0</v>
      </c>
      <c r="Q25" s="342"/>
      <c r="R25" s="343"/>
      <c r="S25" s="389"/>
      <c r="T25" s="390"/>
      <c r="U25" s="390"/>
      <c r="V25" s="390"/>
      <c r="W25" s="391"/>
    </row>
    <row r="26" spans="1:23" ht="30" customHeight="1">
      <c r="A26" s="59"/>
      <c r="B26" s="344"/>
      <c r="C26" s="345"/>
      <c r="D26" s="345"/>
      <c r="E26" s="346"/>
      <c r="F26" s="365"/>
      <c r="G26" s="366"/>
      <c r="H26" s="366"/>
      <c r="I26" s="367"/>
      <c r="J26" s="341">
        <v>9</v>
      </c>
      <c r="K26" s="342"/>
      <c r="L26" s="343"/>
      <c r="M26" s="342">
        <f>COUNTIF(別表1_教材費・行事費等!$Y$20:$Y$159,"9")</f>
        <v>0</v>
      </c>
      <c r="N26" s="342"/>
      <c r="O26" s="343"/>
      <c r="P26" s="341">
        <f t="shared" si="1"/>
        <v>0</v>
      </c>
      <c r="Q26" s="342"/>
      <c r="R26" s="343"/>
      <c r="S26" s="389"/>
      <c r="T26" s="390"/>
      <c r="U26" s="390"/>
      <c r="V26" s="390"/>
      <c r="W26" s="391"/>
    </row>
    <row r="27" spans="1:23" ht="30" customHeight="1">
      <c r="A27" s="59"/>
      <c r="B27" s="344"/>
      <c r="C27" s="345"/>
      <c r="D27" s="345"/>
      <c r="E27" s="346"/>
      <c r="F27" s="365"/>
      <c r="G27" s="366"/>
      <c r="H27" s="366"/>
      <c r="I27" s="367"/>
      <c r="J27" s="341">
        <v>8</v>
      </c>
      <c r="K27" s="342"/>
      <c r="L27" s="343"/>
      <c r="M27" s="342">
        <f>COUNTIF(別表1_教材費・行事費等!$Y$20:$Y$159,"8")</f>
        <v>0</v>
      </c>
      <c r="N27" s="342"/>
      <c r="O27" s="343"/>
      <c r="P27" s="341">
        <f t="shared" si="1"/>
        <v>0</v>
      </c>
      <c r="Q27" s="342"/>
      <c r="R27" s="343"/>
      <c r="S27" s="389"/>
      <c r="T27" s="390"/>
      <c r="U27" s="390"/>
      <c r="V27" s="390"/>
      <c r="W27" s="391"/>
    </row>
    <row r="28" spans="1:23" ht="30" customHeight="1">
      <c r="A28" s="59"/>
      <c r="B28" s="344"/>
      <c r="C28" s="345"/>
      <c r="D28" s="345"/>
      <c r="E28" s="346"/>
      <c r="F28" s="365"/>
      <c r="G28" s="366"/>
      <c r="H28" s="366"/>
      <c r="I28" s="367"/>
      <c r="J28" s="341">
        <v>7</v>
      </c>
      <c r="K28" s="342"/>
      <c r="L28" s="343"/>
      <c r="M28" s="342">
        <f>COUNTIF(別表1_教材費・行事費等!$Y$20:$Y$159,"7")</f>
        <v>0</v>
      </c>
      <c r="N28" s="342"/>
      <c r="O28" s="343"/>
      <c r="P28" s="341">
        <f t="shared" si="1"/>
        <v>0</v>
      </c>
      <c r="Q28" s="342"/>
      <c r="R28" s="343"/>
      <c r="S28" s="389"/>
      <c r="T28" s="390"/>
      <c r="U28" s="390"/>
      <c r="V28" s="390"/>
      <c r="W28" s="391"/>
    </row>
    <row r="29" spans="1:23" ht="30" customHeight="1">
      <c r="A29" s="59"/>
      <c r="B29" s="344"/>
      <c r="C29" s="345"/>
      <c r="D29" s="345"/>
      <c r="E29" s="346"/>
      <c r="F29" s="365"/>
      <c r="G29" s="366"/>
      <c r="H29" s="366"/>
      <c r="I29" s="367"/>
      <c r="J29" s="341">
        <v>6</v>
      </c>
      <c r="K29" s="342"/>
      <c r="L29" s="343"/>
      <c r="M29" s="342">
        <f>COUNTIF(別表1_教材費・行事費等!$Y$20:$Y$159,"6")</f>
        <v>0</v>
      </c>
      <c r="N29" s="342"/>
      <c r="O29" s="343"/>
      <c r="P29" s="341">
        <f t="shared" si="1"/>
        <v>0</v>
      </c>
      <c r="Q29" s="342"/>
      <c r="R29" s="343"/>
      <c r="S29" s="389"/>
      <c r="T29" s="390"/>
      <c r="U29" s="390"/>
      <c r="V29" s="390"/>
      <c r="W29" s="391"/>
    </row>
    <row r="30" spans="1:23" ht="30" customHeight="1">
      <c r="A30" s="59"/>
      <c r="B30" s="344"/>
      <c r="C30" s="345"/>
      <c r="D30" s="345"/>
      <c r="E30" s="346"/>
      <c r="F30" s="365"/>
      <c r="G30" s="366"/>
      <c r="H30" s="366"/>
      <c r="I30" s="367"/>
      <c r="J30" s="341">
        <v>5</v>
      </c>
      <c r="K30" s="342"/>
      <c r="L30" s="343"/>
      <c r="M30" s="342">
        <f>COUNTIF(別表1_教材費・行事費等!$Y$20:$Y$159,"5")</f>
        <v>0</v>
      </c>
      <c r="N30" s="342"/>
      <c r="O30" s="343"/>
      <c r="P30" s="341">
        <f t="shared" si="1"/>
        <v>0</v>
      </c>
      <c r="Q30" s="342"/>
      <c r="R30" s="343"/>
      <c r="S30" s="389"/>
      <c r="T30" s="390"/>
      <c r="U30" s="390"/>
      <c r="V30" s="390"/>
      <c r="W30" s="391"/>
    </row>
    <row r="31" spans="1:23" ht="30" customHeight="1">
      <c r="A31" s="59"/>
      <c r="B31" s="344"/>
      <c r="C31" s="345"/>
      <c r="D31" s="345"/>
      <c r="E31" s="346"/>
      <c r="F31" s="365"/>
      <c r="G31" s="366"/>
      <c r="H31" s="366"/>
      <c r="I31" s="367"/>
      <c r="J31" s="341">
        <v>4</v>
      </c>
      <c r="K31" s="342"/>
      <c r="L31" s="343"/>
      <c r="M31" s="342">
        <f>COUNTIF(別表1_教材費・行事費等!$Y$20:$Y$159,"4")</f>
        <v>0</v>
      </c>
      <c r="N31" s="342"/>
      <c r="O31" s="343"/>
      <c r="P31" s="341">
        <f t="shared" si="1"/>
        <v>0</v>
      </c>
      <c r="Q31" s="342"/>
      <c r="R31" s="343"/>
      <c r="S31" s="389"/>
      <c r="T31" s="390"/>
      <c r="U31" s="390"/>
      <c r="V31" s="390"/>
      <c r="W31" s="391"/>
    </row>
    <row r="32" spans="1:23" ht="30" customHeight="1">
      <c r="A32" s="59"/>
      <c r="B32" s="344"/>
      <c r="C32" s="345"/>
      <c r="D32" s="345"/>
      <c r="E32" s="346"/>
      <c r="F32" s="365"/>
      <c r="G32" s="366"/>
      <c r="H32" s="366"/>
      <c r="I32" s="367"/>
      <c r="J32" s="341">
        <v>3</v>
      </c>
      <c r="K32" s="342"/>
      <c r="L32" s="343"/>
      <c r="M32" s="342">
        <f>COUNTIF(別表1_教材費・行事費等!$Y$20:$Y$159,"3")</f>
        <v>0</v>
      </c>
      <c r="N32" s="342"/>
      <c r="O32" s="343"/>
      <c r="P32" s="341">
        <f t="shared" si="1"/>
        <v>0</v>
      </c>
      <c r="Q32" s="342"/>
      <c r="R32" s="343"/>
      <c r="S32" s="389"/>
      <c r="T32" s="390"/>
      <c r="U32" s="390"/>
      <c r="V32" s="390"/>
      <c r="W32" s="391"/>
    </row>
    <row r="33" spans="1:23" ht="30" customHeight="1">
      <c r="A33" s="59"/>
      <c r="B33" s="344"/>
      <c r="C33" s="345"/>
      <c r="D33" s="345"/>
      <c r="E33" s="346"/>
      <c r="F33" s="365"/>
      <c r="G33" s="366"/>
      <c r="H33" s="366"/>
      <c r="I33" s="367"/>
      <c r="J33" s="341">
        <v>2</v>
      </c>
      <c r="K33" s="342"/>
      <c r="L33" s="343"/>
      <c r="M33" s="342">
        <f>COUNTIF(別表1_教材費・行事費等!$Y$20:$Y$159,"2")</f>
        <v>0</v>
      </c>
      <c r="N33" s="342"/>
      <c r="O33" s="343"/>
      <c r="P33" s="341">
        <f t="shared" si="1"/>
        <v>0</v>
      </c>
      <c r="Q33" s="342"/>
      <c r="R33" s="343"/>
      <c r="S33" s="389"/>
      <c r="T33" s="390"/>
      <c r="U33" s="390"/>
      <c r="V33" s="390"/>
      <c r="W33" s="391"/>
    </row>
    <row r="34" spans="1:23" ht="30" customHeight="1" thickBot="1">
      <c r="A34" s="59"/>
      <c r="B34" s="344"/>
      <c r="C34" s="345"/>
      <c r="D34" s="345"/>
      <c r="E34" s="346"/>
      <c r="F34" s="365"/>
      <c r="G34" s="366"/>
      <c r="H34" s="366"/>
      <c r="I34" s="367"/>
      <c r="J34" s="341">
        <v>1</v>
      </c>
      <c r="K34" s="342"/>
      <c r="L34" s="343"/>
      <c r="M34" s="342">
        <f>COUNTIF(別表1_教材費・行事費等!$Y$20:$Y$159,"1")</f>
        <v>0</v>
      </c>
      <c r="N34" s="342"/>
      <c r="O34" s="343"/>
      <c r="P34" s="333">
        <f t="shared" si="1"/>
        <v>0</v>
      </c>
      <c r="Q34" s="334"/>
      <c r="R34" s="335"/>
      <c r="S34" s="389"/>
      <c r="T34" s="390"/>
      <c r="U34" s="390"/>
      <c r="V34" s="390"/>
      <c r="W34" s="391"/>
    </row>
    <row r="35" spans="1:23" ht="30" customHeight="1" thickTop="1">
      <c r="A35" s="59"/>
      <c r="B35" s="359"/>
      <c r="C35" s="360"/>
      <c r="D35" s="360"/>
      <c r="E35" s="361"/>
      <c r="F35" s="368"/>
      <c r="G35" s="369"/>
      <c r="H35" s="369"/>
      <c r="I35" s="370"/>
      <c r="J35" s="350" t="s">
        <v>443</v>
      </c>
      <c r="K35" s="351"/>
      <c r="L35" s="351"/>
      <c r="M35" s="351"/>
      <c r="N35" s="351"/>
      <c r="O35" s="352"/>
      <c r="P35" s="374">
        <f>SUM(P23:R34)</f>
        <v>0</v>
      </c>
      <c r="Q35" s="353"/>
      <c r="R35" s="354"/>
      <c r="S35" s="392"/>
      <c r="T35" s="393"/>
      <c r="U35" s="393"/>
      <c r="V35" s="393"/>
      <c r="W35" s="394"/>
    </row>
    <row r="36" spans="1:23" ht="30" customHeight="1">
      <c r="A36" s="59"/>
      <c r="B36" s="344" t="s">
        <v>445</v>
      </c>
      <c r="C36" s="345"/>
      <c r="D36" s="345"/>
      <c r="E36" s="346"/>
      <c r="F36" s="362"/>
      <c r="G36" s="363"/>
      <c r="H36" s="363"/>
      <c r="I36" s="364"/>
      <c r="J36" s="371">
        <v>12</v>
      </c>
      <c r="K36" s="372"/>
      <c r="L36" s="373"/>
      <c r="M36" s="339">
        <f>COUNTIF(別表1_教材費・行事費等!$AB$20:$AB$159,"12")</f>
        <v>0</v>
      </c>
      <c r="N36" s="339"/>
      <c r="O36" s="340"/>
      <c r="P36" s="371">
        <f t="shared" ref="P36:P47" si="2">J36*M36</f>
        <v>0</v>
      </c>
      <c r="Q36" s="372"/>
      <c r="R36" s="373"/>
      <c r="S36" s="386">
        <f>SUM(別表1_教材費・行事費等!AC27:AC63)</f>
        <v>0</v>
      </c>
      <c r="T36" s="387"/>
      <c r="U36" s="387"/>
      <c r="V36" s="387"/>
      <c r="W36" s="388"/>
    </row>
    <row r="37" spans="1:23" ht="30" customHeight="1">
      <c r="A37" s="59"/>
      <c r="B37" s="344"/>
      <c r="C37" s="345"/>
      <c r="D37" s="345"/>
      <c r="E37" s="346"/>
      <c r="F37" s="365"/>
      <c r="G37" s="366"/>
      <c r="H37" s="366"/>
      <c r="I37" s="367"/>
      <c r="J37" s="341">
        <v>11</v>
      </c>
      <c r="K37" s="342"/>
      <c r="L37" s="343"/>
      <c r="M37" s="342">
        <f>COUNTIF(別表1_教材費・行事費等!$AB$20:$AB$159,"11")</f>
        <v>0</v>
      </c>
      <c r="N37" s="342"/>
      <c r="O37" s="343"/>
      <c r="P37" s="371">
        <f t="shared" si="2"/>
        <v>0</v>
      </c>
      <c r="Q37" s="372"/>
      <c r="R37" s="373"/>
      <c r="S37" s="389"/>
      <c r="T37" s="390"/>
      <c r="U37" s="390"/>
      <c r="V37" s="390"/>
      <c r="W37" s="391"/>
    </row>
    <row r="38" spans="1:23" ht="30" customHeight="1">
      <c r="A38" s="59"/>
      <c r="B38" s="344"/>
      <c r="C38" s="345"/>
      <c r="D38" s="345"/>
      <c r="E38" s="346"/>
      <c r="F38" s="365"/>
      <c r="G38" s="366"/>
      <c r="H38" s="366"/>
      <c r="I38" s="367"/>
      <c r="J38" s="341">
        <v>10</v>
      </c>
      <c r="K38" s="342"/>
      <c r="L38" s="343"/>
      <c r="M38" s="342">
        <f>COUNTIF(別表1_教材費・行事費等!$AB$20:$AB$159,"10")</f>
        <v>0</v>
      </c>
      <c r="N38" s="342"/>
      <c r="O38" s="343"/>
      <c r="P38" s="371">
        <f t="shared" si="2"/>
        <v>0</v>
      </c>
      <c r="Q38" s="372"/>
      <c r="R38" s="373"/>
      <c r="S38" s="389"/>
      <c r="T38" s="390"/>
      <c r="U38" s="390"/>
      <c r="V38" s="390"/>
      <c r="W38" s="391"/>
    </row>
    <row r="39" spans="1:23" ht="30" customHeight="1">
      <c r="A39" s="59"/>
      <c r="B39" s="344"/>
      <c r="C39" s="345"/>
      <c r="D39" s="345"/>
      <c r="E39" s="346"/>
      <c r="F39" s="365"/>
      <c r="G39" s="366"/>
      <c r="H39" s="366"/>
      <c r="I39" s="367"/>
      <c r="J39" s="341">
        <v>9</v>
      </c>
      <c r="K39" s="342"/>
      <c r="L39" s="343"/>
      <c r="M39" s="342">
        <f>COUNTIF(別表1_教材費・行事費等!$AB$20:$AB$159,"9")</f>
        <v>0</v>
      </c>
      <c r="N39" s="342"/>
      <c r="O39" s="343"/>
      <c r="P39" s="371">
        <f t="shared" si="2"/>
        <v>0</v>
      </c>
      <c r="Q39" s="372"/>
      <c r="R39" s="373"/>
      <c r="S39" s="389"/>
      <c r="T39" s="390"/>
      <c r="U39" s="390"/>
      <c r="V39" s="390"/>
      <c r="W39" s="391"/>
    </row>
    <row r="40" spans="1:23" ht="30" customHeight="1">
      <c r="A40" s="59"/>
      <c r="B40" s="344"/>
      <c r="C40" s="345"/>
      <c r="D40" s="345"/>
      <c r="E40" s="346"/>
      <c r="F40" s="365"/>
      <c r="G40" s="366"/>
      <c r="H40" s="366"/>
      <c r="I40" s="367"/>
      <c r="J40" s="341">
        <v>8</v>
      </c>
      <c r="K40" s="342"/>
      <c r="L40" s="343"/>
      <c r="M40" s="342">
        <f>COUNTIF(別表1_教材費・行事費等!$AB$20:$AB$159,"8")</f>
        <v>0</v>
      </c>
      <c r="N40" s="342"/>
      <c r="O40" s="343"/>
      <c r="P40" s="371">
        <f t="shared" si="2"/>
        <v>0</v>
      </c>
      <c r="Q40" s="372"/>
      <c r="R40" s="373"/>
      <c r="S40" s="389"/>
      <c r="T40" s="390"/>
      <c r="U40" s="390"/>
      <c r="V40" s="390"/>
      <c r="W40" s="391"/>
    </row>
    <row r="41" spans="1:23" ht="30" customHeight="1">
      <c r="A41" s="59"/>
      <c r="B41" s="344"/>
      <c r="C41" s="345"/>
      <c r="D41" s="345"/>
      <c r="E41" s="346"/>
      <c r="F41" s="365"/>
      <c r="G41" s="366"/>
      <c r="H41" s="366"/>
      <c r="I41" s="367"/>
      <c r="J41" s="341">
        <v>7</v>
      </c>
      <c r="K41" s="342"/>
      <c r="L41" s="343"/>
      <c r="M41" s="342">
        <f>COUNTIF(別表1_教材費・行事費等!$AB$20:$AB$159,"7")</f>
        <v>0</v>
      </c>
      <c r="N41" s="342"/>
      <c r="O41" s="343"/>
      <c r="P41" s="371">
        <f t="shared" si="2"/>
        <v>0</v>
      </c>
      <c r="Q41" s="372"/>
      <c r="R41" s="373"/>
      <c r="S41" s="389"/>
      <c r="T41" s="390"/>
      <c r="U41" s="390"/>
      <c r="V41" s="390"/>
      <c r="W41" s="391"/>
    </row>
    <row r="42" spans="1:23" ht="30" customHeight="1">
      <c r="A42" s="59"/>
      <c r="B42" s="344"/>
      <c r="C42" s="345"/>
      <c r="D42" s="345"/>
      <c r="E42" s="346"/>
      <c r="F42" s="365"/>
      <c r="G42" s="366"/>
      <c r="H42" s="366"/>
      <c r="I42" s="367"/>
      <c r="J42" s="341">
        <v>6</v>
      </c>
      <c r="K42" s="342"/>
      <c r="L42" s="343"/>
      <c r="M42" s="342">
        <f>COUNTIF(別表1_教材費・行事費等!$AB$20:$AB$159,"6")</f>
        <v>0</v>
      </c>
      <c r="N42" s="342"/>
      <c r="O42" s="343"/>
      <c r="P42" s="371">
        <f t="shared" si="2"/>
        <v>0</v>
      </c>
      <c r="Q42" s="372"/>
      <c r="R42" s="373"/>
      <c r="S42" s="389"/>
      <c r="T42" s="390"/>
      <c r="U42" s="390"/>
      <c r="V42" s="390"/>
      <c r="W42" s="391"/>
    </row>
    <row r="43" spans="1:23" ht="30" customHeight="1">
      <c r="A43" s="59"/>
      <c r="B43" s="344"/>
      <c r="C43" s="345"/>
      <c r="D43" s="345"/>
      <c r="E43" s="346"/>
      <c r="F43" s="365"/>
      <c r="G43" s="366"/>
      <c r="H43" s="366"/>
      <c r="I43" s="367"/>
      <c r="J43" s="341">
        <v>5</v>
      </c>
      <c r="K43" s="342"/>
      <c r="L43" s="343"/>
      <c r="M43" s="342">
        <f>COUNTIF(別表1_教材費・行事費等!$AB$20:$AB$159,"5")</f>
        <v>0</v>
      </c>
      <c r="N43" s="342"/>
      <c r="O43" s="343"/>
      <c r="P43" s="371">
        <f t="shared" si="2"/>
        <v>0</v>
      </c>
      <c r="Q43" s="372"/>
      <c r="R43" s="373"/>
      <c r="S43" s="389"/>
      <c r="T43" s="390"/>
      <c r="U43" s="390"/>
      <c r="V43" s="390"/>
      <c r="W43" s="391"/>
    </row>
    <row r="44" spans="1:23" ht="30" customHeight="1">
      <c r="A44" s="59"/>
      <c r="B44" s="344"/>
      <c r="C44" s="345"/>
      <c r="D44" s="345"/>
      <c r="E44" s="346"/>
      <c r="F44" s="365"/>
      <c r="G44" s="366"/>
      <c r="H44" s="366"/>
      <c r="I44" s="367"/>
      <c r="J44" s="341">
        <v>4</v>
      </c>
      <c r="K44" s="342"/>
      <c r="L44" s="343"/>
      <c r="M44" s="342">
        <f>COUNTIF(別表1_教材費・行事費等!$AB$20:$AB$159,"4")</f>
        <v>0</v>
      </c>
      <c r="N44" s="342"/>
      <c r="O44" s="343"/>
      <c r="P44" s="371">
        <f t="shared" si="2"/>
        <v>0</v>
      </c>
      <c r="Q44" s="372"/>
      <c r="R44" s="373"/>
      <c r="S44" s="389"/>
      <c r="T44" s="390"/>
      <c r="U44" s="390"/>
      <c r="V44" s="390"/>
      <c r="W44" s="391"/>
    </row>
    <row r="45" spans="1:23" ht="30" customHeight="1">
      <c r="A45" s="59"/>
      <c r="B45" s="344"/>
      <c r="C45" s="345"/>
      <c r="D45" s="345"/>
      <c r="E45" s="346"/>
      <c r="F45" s="365"/>
      <c r="G45" s="366"/>
      <c r="H45" s="366"/>
      <c r="I45" s="367"/>
      <c r="J45" s="341">
        <v>3</v>
      </c>
      <c r="K45" s="342"/>
      <c r="L45" s="343"/>
      <c r="M45" s="342">
        <f>COUNTIF(別表1_教材費・行事費等!$AB$20:$AB$159,"3")</f>
        <v>0</v>
      </c>
      <c r="N45" s="342"/>
      <c r="O45" s="343"/>
      <c r="P45" s="371">
        <f t="shared" si="2"/>
        <v>0</v>
      </c>
      <c r="Q45" s="372"/>
      <c r="R45" s="373"/>
      <c r="S45" s="389"/>
      <c r="T45" s="390"/>
      <c r="U45" s="390"/>
      <c r="V45" s="390"/>
      <c r="W45" s="391"/>
    </row>
    <row r="46" spans="1:23" ht="30" customHeight="1">
      <c r="A46" s="59"/>
      <c r="B46" s="344"/>
      <c r="C46" s="345"/>
      <c r="D46" s="345"/>
      <c r="E46" s="346"/>
      <c r="F46" s="365"/>
      <c r="G46" s="366"/>
      <c r="H46" s="366"/>
      <c r="I46" s="367"/>
      <c r="J46" s="341">
        <v>2</v>
      </c>
      <c r="K46" s="342"/>
      <c r="L46" s="343"/>
      <c r="M46" s="342">
        <f>COUNTIF(別表1_教材費・行事費等!$AB$20:$AB$159,"2")</f>
        <v>0</v>
      </c>
      <c r="N46" s="342"/>
      <c r="O46" s="343"/>
      <c r="P46" s="371">
        <f t="shared" si="2"/>
        <v>0</v>
      </c>
      <c r="Q46" s="372"/>
      <c r="R46" s="373"/>
      <c r="S46" s="389"/>
      <c r="T46" s="390"/>
      <c r="U46" s="390"/>
      <c r="V46" s="390"/>
      <c r="W46" s="391"/>
    </row>
    <row r="47" spans="1:23" ht="30" customHeight="1" thickBot="1">
      <c r="A47" s="59"/>
      <c r="B47" s="344"/>
      <c r="C47" s="345"/>
      <c r="D47" s="345"/>
      <c r="E47" s="346"/>
      <c r="F47" s="365"/>
      <c r="G47" s="366"/>
      <c r="H47" s="366"/>
      <c r="I47" s="367"/>
      <c r="J47" s="336">
        <v>1</v>
      </c>
      <c r="K47" s="337"/>
      <c r="L47" s="338"/>
      <c r="M47" s="342">
        <f>COUNTIF(別表1_教材費・行事費等!$AB$20:$AB$159,"1")</f>
        <v>0</v>
      </c>
      <c r="N47" s="342"/>
      <c r="O47" s="343"/>
      <c r="P47" s="336">
        <f t="shared" si="2"/>
        <v>0</v>
      </c>
      <c r="Q47" s="337"/>
      <c r="R47" s="338"/>
      <c r="S47" s="389"/>
      <c r="T47" s="390"/>
      <c r="U47" s="390"/>
      <c r="V47" s="390"/>
      <c r="W47" s="391"/>
    </row>
    <row r="48" spans="1:23" ht="30" customHeight="1" thickTop="1">
      <c r="A48" s="59"/>
      <c r="B48" s="344"/>
      <c r="C48" s="345"/>
      <c r="D48" s="345"/>
      <c r="E48" s="346"/>
      <c r="F48" s="365"/>
      <c r="G48" s="366"/>
      <c r="H48" s="366"/>
      <c r="I48" s="367"/>
      <c r="J48" s="381" t="s">
        <v>443</v>
      </c>
      <c r="K48" s="382"/>
      <c r="L48" s="382"/>
      <c r="M48" s="382"/>
      <c r="N48" s="382"/>
      <c r="O48" s="383"/>
      <c r="P48" s="384">
        <f>SUM(P36:R47)</f>
        <v>0</v>
      </c>
      <c r="Q48" s="384"/>
      <c r="R48" s="385"/>
      <c r="S48" s="389"/>
      <c r="T48" s="390"/>
      <c r="U48" s="390"/>
      <c r="V48" s="390"/>
      <c r="W48" s="391"/>
    </row>
    <row r="49" spans="1:23" ht="30" customHeight="1">
      <c r="A49" s="59"/>
      <c r="B49" s="375" t="s">
        <v>14</v>
      </c>
      <c r="C49" s="375"/>
      <c r="D49" s="375"/>
      <c r="E49" s="375"/>
      <c r="F49" s="376"/>
      <c r="G49" s="376"/>
      <c r="H49" s="376"/>
      <c r="I49" s="376"/>
      <c r="J49" s="377"/>
      <c r="K49" s="378"/>
      <c r="L49" s="378"/>
      <c r="M49" s="378"/>
      <c r="N49" s="378"/>
      <c r="O49" s="378"/>
      <c r="P49" s="378"/>
      <c r="Q49" s="378"/>
      <c r="R49" s="379"/>
      <c r="S49" s="380">
        <f>S10+S23+S36</f>
        <v>0</v>
      </c>
      <c r="T49" s="380"/>
      <c r="U49" s="380"/>
      <c r="V49" s="380"/>
      <c r="W49" s="380"/>
    </row>
  </sheetData>
  <sheetProtection algorithmName="SHA-512" hashValue="LFzpLac4L3EJ1C2W9NaOOAL6UB4oh1CyfLjTfNBcxSGXTYpL+CC809D0336UR1XqYrT8IcCDZAghYQP5YK7kgQ==" saltValue="REcZnzan52iXUgYen6sDDw==" spinCount="100000" sheet="1" objects="1" scenarios="1"/>
  <mergeCells count="136">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7"/>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05" hidden="1" customWidth="1"/>
    <col min="2" max="2" width="22.875" style="104" hidden="1" customWidth="1"/>
    <col min="3" max="3" width="49.375" style="104" hidden="1" customWidth="1"/>
    <col min="4" max="4" width="42.125" style="104" hidden="1" customWidth="1"/>
    <col min="5" max="5" width="37.75" style="104" hidden="1" customWidth="1"/>
    <col min="6" max="6" width="13.875" style="104" hidden="1" customWidth="1"/>
    <col min="7" max="16384" width="9" style="104"/>
  </cols>
  <sheetData>
    <row r="1" spans="1:6" ht="21.75" customHeight="1">
      <c r="A1" s="102" t="s">
        <v>222</v>
      </c>
      <c r="B1" s="140" t="s">
        <v>616</v>
      </c>
      <c r="C1" s="103" t="s">
        <v>223</v>
      </c>
      <c r="D1" s="140" t="s">
        <v>224</v>
      </c>
      <c r="E1" s="103" t="s">
        <v>225</v>
      </c>
      <c r="F1" s="141" t="s">
        <v>617</v>
      </c>
    </row>
    <row r="2" spans="1:6">
      <c r="A2" s="396" t="s">
        <v>29</v>
      </c>
      <c r="B2" s="397" t="s">
        <v>1327</v>
      </c>
      <c r="C2" s="398" t="s">
        <v>30</v>
      </c>
      <c r="D2" s="399" t="s">
        <v>226</v>
      </c>
      <c r="E2" s="400" t="s">
        <v>227</v>
      </c>
      <c r="F2" s="401">
        <v>60</v>
      </c>
    </row>
    <row r="3" spans="1:6">
      <c r="A3" s="402" t="s">
        <v>35</v>
      </c>
      <c r="B3" s="403" t="s">
        <v>1327</v>
      </c>
      <c r="C3" s="404" t="s">
        <v>36</v>
      </c>
      <c r="D3" s="405" t="s">
        <v>228</v>
      </c>
      <c r="E3" s="406" t="s">
        <v>229</v>
      </c>
      <c r="F3" s="401">
        <v>90</v>
      </c>
    </row>
    <row r="4" spans="1:6">
      <c r="A4" s="402" t="s">
        <v>47</v>
      </c>
      <c r="B4" s="403" t="s">
        <v>1327</v>
      </c>
      <c r="C4" s="404" t="s">
        <v>48</v>
      </c>
      <c r="D4" s="405" t="s">
        <v>231</v>
      </c>
      <c r="E4" s="406" t="s">
        <v>232</v>
      </c>
      <c r="F4" s="401">
        <v>120</v>
      </c>
    </row>
    <row r="5" spans="1:6">
      <c r="A5" s="402" t="s">
        <v>51</v>
      </c>
      <c r="B5" s="403" t="s">
        <v>1327</v>
      </c>
      <c r="C5" s="404" t="s">
        <v>52</v>
      </c>
      <c r="D5" s="405" t="s">
        <v>233</v>
      </c>
      <c r="E5" s="406" t="s">
        <v>234</v>
      </c>
      <c r="F5" s="401">
        <v>120</v>
      </c>
    </row>
    <row r="6" spans="1:6">
      <c r="A6" s="402" t="s">
        <v>57</v>
      </c>
      <c r="B6" s="403" t="s">
        <v>1327</v>
      </c>
      <c r="C6" s="404" t="s">
        <v>58</v>
      </c>
      <c r="D6" s="405" t="s">
        <v>233</v>
      </c>
      <c r="E6" s="406" t="s">
        <v>234</v>
      </c>
      <c r="F6" s="401">
        <v>100</v>
      </c>
    </row>
    <row r="7" spans="1:6">
      <c r="A7" s="402" t="s">
        <v>63</v>
      </c>
      <c r="B7" s="403" t="s">
        <v>1327</v>
      </c>
      <c r="C7" s="404" t="s">
        <v>64</v>
      </c>
      <c r="D7" s="405" t="s">
        <v>226</v>
      </c>
      <c r="E7" s="406" t="s">
        <v>227</v>
      </c>
      <c r="F7" s="401">
        <v>70</v>
      </c>
    </row>
    <row r="8" spans="1:6">
      <c r="A8" s="402" t="s">
        <v>70</v>
      </c>
      <c r="B8" s="403" t="s">
        <v>1327</v>
      </c>
      <c r="C8" s="404" t="s">
        <v>71</v>
      </c>
      <c r="D8" s="405" t="s">
        <v>235</v>
      </c>
      <c r="E8" s="406" t="s">
        <v>672</v>
      </c>
      <c r="F8" s="401">
        <v>60</v>
      </c>
    </row>
    <row r="9" spans="1:6">
      <c r="A9" s="402" t="s">
        <v>76</v>
      </c>
      <c r="B9" s="403" t="s">
        <v>1327</v>
      </c>
      <c r="C9" s="404" t="s">
        <v>77</v>
      </c>
      <c r="D9" s="405" t="s">
        <v>233</v>
      </c>
      <c r="E9" s="406" t="s">
        <v>234</v>
      </c>
      <c r="F9" s="401">
        <v>120</v>
      </c>
    </row>
    <row r="10" spans="1:6">
      <c r="A10" s="402" t="s">
        <v>84</v>
      </c>
      <c r="B10" s="403" t="s">
        <v>1327</v>
      </c>
      <c r="C10" s="404" t="s">
        <v>85</v>
      </c>
      <c r="D10" s="405" t="s">
        <v>618</v>
      </c>
      <c r="E10" s="406" t="s">
        <v>237</v>
      </c>
      <c r="F10" s="401">
        <v>90</v>
      </c>
    </row>
    <row r="11" spans="1:6">
      <c r="A11" s="402" t="s">
        <v>90</v>
      </c>
      <c r="B11" s="403" t="s">
        <v>1327</v>
      </c>
      <c r="C11" s="404" t="s">
        <v>91</v>
      </c>
      <c r="D11" s="405" t="s">
        <v>238</v>
      </c>
      <c r="E11" s="406" t="s">
        <v>239</v>
      </c>
      <c r="F11" s="401">
        <v>60</v>
      </c>
    </row>
    <row r="12" spans="1:6">
      <c r="A12" s="402" t="s">
        <v>94</v>
      </c>
      <c r="B12" s="403" t="s">
        <v>1327</v>
      </c>
      <c r="C12" s="404" t="s">
        <v>95</v>
      </c>
      <c r="D12" s="405" t="s">
        <v>240</v>
      </c>
      <c r="E12" s="406" t="s">
        <v>241</v>
      </c>
      <c r="F12" s="401">
        <v>60</v>
      </c>
    </row>
    <row r="13" spans="1:6">
      <c r="A13" s="402" t="s">
        <v>100</v>
      </c>
      <c r="B13" s="403" t="s">
        <v>1327</v>
      </c>
      <c r="C13" s="404" t="s">
        <v>101</v>
      </c>
      <c r="D13" s="405" t="s">
        <v>242</v>
      </c>
      <c r="E13" s="406" t="s">
        <v>243</v>
      </c>
      <c r="F13" s="401">
        <v>60</v>
      </c>
    </row>
    <row r="14" spans="1:6">
      <c r="A14" s="402" t="s">
        <v>105</v>
      </c>
      <c r="B14" s="403" t="s">
        <v>1327</v>
      </c>
      <c r="C14" s="404" t="s">
        <v>106</v>
      </c>
      <c r="D14" s="405" t="s">
        <v>244</v>
      </c>
      <c r="E14" s="406" t="s">
        <v>245</v>
      </c>
      <c r="F14" s="401">
        <v>135</v>
      </c>
    </row>
    <row r="15" spans="1:6">
      <c r="A15" s="402" t="s">
        <v>109</v>
      </c>
      <c r="B15" s="403" t="s">
        <v>1327</v>
      </c>
      <c r="C15" s="404" t="s">
        <v>1328</v>
      </c>
      <c r="D15" s="405" t="s">
        <v>246</v>
      </c>
      <c r="E15" s="406" t="s">
        <v>247</v>
      </c>
      <c r="F15" s="401">
        <v>30</v>
      </c>
    </row>
    <row r="16" spans="1:6">
      <c r="A16" s="402" t="s">
        <v>111</v>
      </c>
      <c r="B16" s="403" t="s">
        <v>1327</v>
      </c>
      <c r="C16" s="404" t="s">
        <v>1329</v>
      </c>
      <c r="D16" s="405" t="s">
        <v>248</v>
      </c>
      <c r="E16" s="406" t="s">
        <v>249</v>
      </c>
      <c r="F16" s="401">
        <v>90</v>
      </c>
    </row>
    <row r="17" spans="1:6">
      <c r="A17" s="402" t="s">
        <v>117</v>
      </c>
      <c r="B17" s="403" t="s">
        <v>1327</v>
      </c>
      <c r="C17" s="404" t="s">
        <v>1330</v>
      </c>
      <c r="D17" s="405" t="s">
        <v>1331</v>
      </c>
      <c r="E17" s="406" t="s">
        <v>250</v>
      </c>
      <c r="F17" s="401">
        <v>70</v>
      </c>
    </row>
    <row r="18" spans="1:6">
      <c r="A18" s="402" t="s">
        <v>127</v>
      </c>
      <c r="B18" s="403" t="s">
        <v>1327</v>
      </c>
      <c r="C18" s="404" t="s">
        <v>128</v>
      </c>
      <c r="D18" s="405" t="s">
        <v>1332</v>
      </c>
      <c r="E18" s="406" t="s">
        <v>251</v>
      </c>
      <c r="F18" s="401">
        <v>60</v>
      </c>
    </row>
    <row r="19" spans="1:6">
      <c r="A19" s="402" t="s">
        <v>136</v>
      </c>
      <c r="B19" s="403" t="s">
        <v>1327</v>
      </c>
      <c r="C19" s="404" t="s">
        <v>137</v>
      </c>
      <c r="D19" s="405" t="s">
        <v>252</v>
      </c>
      <c r="E19" s="406" t="s">
        <v>619</v>
      </c>
      <c r="F19" s="401">
        <v>38</v>
      </c>
    </row>
    <row r="20" spans="1:6">
      <c r="A20" s="402" t="s">
        <v>143</v>
      </c>
      <c r="B20" s="403" t="s">
        <v>1327</v>
      </c>
      <c r="C20" s="404" t="s">
        <v>144</v>
      </c>
      <c r="D20" s="405" t="s">
        <v>253</v>
      </c>
      <c r="E20" s="406" t="s">
        <v>254</v>
      </c>
      <c r="F20" s="401">
        <v>50</v>
      </c>
    </row>
    <row r="21" spans="1:6">
      <c r="A21" s="402" t="s">
        <v>151</v>
      </c>
      <c r="B21" s="403" t="s">
        <v>1327</v>
      </c>
      <c r="C21" s="404" t="s">
        <v>152</v>
      </c>
      <c r="D21" s="405" t="s">
        <v>255</v>
      </c>
      <c r="E21" s="406" t="s">
        <v>256</v>
      </c>
      <c r="F21" s="401">
        <v>90</v>
      </c>
    </row>
    <row r="22" spans="1:6">
      <c r="A22" s="402" t="s">
        <v>161</v>
      </c>
      <c r="B22" s="403" t="s">
        <v>1327</v>
      </c>
      <c r="C22" s="404" t="s">
        <v>1333</v>
      </c>
      <c r="D22" s="405" t="s">
        <v>258</v>
      </c>
      <c r="E22" s="406" t="s">
        <v>1334</v>
      </c>
      <c r="F22" s="401">
        <v>78</v>
      </c>
    </row>
    <row r="23" spans="1:6">
      <c r="A23" s="402" t="s">
        <v>673</v>
      </c>
      <c r="B23" s="403" t="s">
        <v>1327</v>
      </c>
      <c r="C23" s="404" t="s">
        <v>1335</v>
      </c>
      <c r="D23" s="405" t="s">
        <v>1324</v>
      </c>
      <c r="E23" s="406" t="s">
        <v>1336</v>
      </c>
      <c r="F23" s="401">
        <v>30</v>
      </c>
    </row>
    <row r="24" spans="1:6">
      <c r="A24" s="402" t="s">
        <v>31</v>
      </c>
      <c r="B24" s="403" t="s">
        <v>1327</v>
      </c>
      <c r="C24" s="404" t="s">
        <v>32</v>
      </c>
      <c r="D24" s="405" t="s">
        <v>674</v>
      </c>
      <c r="E24" s="406" t="s">
        <v>259</v>
      </c>
      <c r="F24" s="401">
        <v>90</v>
      </c>
    </row>
    <row r="25" spans="1:6">
      <c r="A25" s="402" t="s">
        <v>37</v>
      </c>
      <c r="B25" s="403" t="s">
        <v>1327</v>
      </c>
      <c r="C25" s="404" t="s">
        <v>38</v>
      </c>
      <c r="D25" s="405" t="s">
        <v>260</v>
      </c>
      <c r="E25" s="406" t="s">
        <v>261</v>
      </c>
      <c r="F25" s="401">
        <v>90</v>
      </c>
    </row>
    <row r="26" spans="1:6">
      <c r="A26" s="402" t="s">
        <v>41</v>
      </c>
      <c r="B26" s="403" t="s">
        <v>1327</v>
      </c>
      <c r="C26" s="404" t="s">
        <v>42</v>
      </c>
      <c r="D26" s="405" t="s">
        <v>231</v>
      </c>
      <c r="E26" s="406" t="s">
        <v>232</v>
      </c>
      <c r="F26" s="401">
        <v>60</v>
      </c>
    </row>
    <row r="27" spans="1:6">
      <c r="A27" s="402" t="s">
        <v>53</v>
      </c>
      <c r="B27" s="403" t="s">
        <v>1327</v>
      </c>
      <c r="C27" s="404" t="s">
        <v>54</v>
      </c>
      <c r="D27" s="405" t="s">
        <v>263</v>
      </c>
      <c r="E27" s="406" t="s">
        <v>264</v>
      </c>
      <c r="F27" s="401">
        <v>130</v>
      </c>
    </row>
    <row r="28" spans="1:6">
      <c r="A28" s="402" t="s">
        <v>59</v>
      </c>
      <c r="B28" s="403" t="s">
        <v>1327</v>
      </c>
      <c r="C28" s="404" t="s">
        <v>60</v>
      </c>
      <c r="D28" s="405" t="s">
        <v>265</v>
      </c>
      <c r="E28" s="406" t="s">
        <v>266</v>
      </c>
      <c r="F28" s="401">
        <v>30</v>
      </c>
    </row>
    <row r="29" spans="1:6">
      <c r="A29" s="402" t="s">
        <v>72</v>
      </c>
      <c r="B29" s="403" t="s">
        <v>1327</v>
      </c>
      <c r="C29" s="404" t="s">
        <v>73</v>
      </c>
      <c r="D29" s="405" t="s">
        <v>267</v>
      </c>
      <c r="E29" s="406" t="s">
        <v>268</v>
      </c>
      <c r="F29" s="401">
        <v>120</v>
      </c>
    </row>
    <row r="30" spans="1:6">
      <c r="A30" s="402" t="s">
        <v>78</v>
      </c>
      <c r="B30" s="403" t="s">
        <v>1327</v>
      </c>
      <c r="C30" s="404" t="s">
        <v>79</v>
      </c>
      <c r="D30" s="405" t="s">
        <v>269</v>
      </c>
      <c r="E30" s="406" t="s">
        <v>270</v>
      </c>
      <c r="F30" s="401">
        <v>60</v>
      </c>
    </row>
    <row r="31" spans="1:6">
      <c r="A31" s="402" t="s">
        <v>86</v>
      </c>
      <c r="B31" s="403" t="s">
        <v>1327</v>
      </c>
      <c r="C31" s="404" t="s">
        <v>87</v>
      </c>
      <c r="D31" s="405" t="s">
        <v>271</v>
      </c>
      <c r="E31" s="406" t="s">
        <v>272</v>
      </c>
      <c r="F31" s="401">
        <v>90</v>
      </c>
    </row>
    <row r="32" spans="1:6">
      <c r="A32" s="402" t="s">
        <v>96</v>
      </c>
      <c r="B32" s="403" t="s">
        <v>1327</v>
      </c>
      <c r="C32" s="404" t="s">
        <v>97</v>
      </c>
      <c r="D32" s="405" t="s">
        <v>273</v>
      </c>
      <c r="E32" s="406" t="s">
        <v>274</v>
      </c>
      <c r="F32" s="401">
        <v>60</v>
      </c>
    </row>
    <row r="33" spans="1:6">
      <c r="A33" s="402" t="s">
        <v>113</v>
      </c>
      <c r="B33" s="403" t="s">
        <v>1327</v>
      </c>
      <c r="C33" s="404" t="s">
        <v>114</v>
      </c>
      <c r="D33" s="405" t="s">
        <v>278</v>
      </c>
      <c r="E33" s="406" t="s">
        <v>279</v>
      </c>
      <c r="F33" s="401">
        <v>120</v>
      </c>
    </row>
    <row r="34" spans="1:6">
      <c r="A34" s="402" t="s">
        <v>119</v>
      </c>
      <c r="B34" s="403" t="s">
        <v>1327</v>
      </c>
      <c r="C34" s="404" t="s">
        <v>120</v>
      </c>
      <c r="D34" s="405" t="s">
        <v>1337</v>
      </c>
      <c r="E34" s="406" t="s">
        <v>621</v>
      </c>
      <c r="F34" s="401">
        <v>90</v>
      </c>
    </row>
    <row r="35" spans="1:6">
      <c r="A35" s="402" t="s">
        <v>123</v>
      </c>
      <c r="B35" s="403" t="s">
        <v>1327</v>
      </c>
      <c r="C35" s="404" t="s">
        <v>124</v>
      </c>
      <c r="D35" s="405" t="s">
        <v>246</v>
      </c>
      <c r="E35" s="406" t="s">
        <v>247</v>
      </c>
      <c r="F35" s="401">
        <v>110</v>
      </c>
    </row>
    <row r="36" spans="1:6">
      <c r="A36" s="402" t="s">
        <v>129</v>
      </c>
      <c r="B36" s="403" t="s">
        <v>1327</v>
      </c>
      <c r="C36" s="404" t="s">
        <v>130</v>
      </c>
      <c r="D36" s="405" t="s">
        <v>620</v>
      </c>
      <c r="E36" s="406" t="s">
        <v>277</v>
      </c>
      <c r="F36" s="401">
        <v>100</v>
      </c>
    </row>
    <row r="37" spans="1:6">
      <c r="A37" s="402" t="s">
        <v>134</v>
      </c>
      <c r="B37" s="403" t="s">
        <v>1327</v>
      </c>
      <c r="C37" s="404" t="s">
        <v>135</v>
      </c>
      <c r="D37" s="405" t="s">
        <v>620</v>
      </c>
      <c r="E37" s="406" t="s">
        <v>277</v>
      </c>
      <c r="F37" s="401">
        <v>80</v>
      </c>
    </row>
    <row r="38" spans="1:6">
      <c r="A38" s="402" t="s">
        <v>138</v>
      </c>
      <c r="B38" s="403" t="s">
        <v>1327</v>
      </c>
      <c r="C38" s="404" t="s">
        <v>1338</v>
      </c>
      <c r="D38" s="405" t="s">
        <v>622</v>
      </c>
      <c r="E38" s="406" t="s">
        <v>1339</v>
      </c>
      <c r="F38" s="401">
        <v>90</v>
      </c>
    </row>
    <row r="39" spans="1:6">
      <c r="A39" s="402" t="s">
        <v>145</v>
      </c>
      <c r="B39" s="403" t="s">
        <v>1327</v>
      </c>
      <c r="C39" s="404" t="s">
        <v>1340</v>
      </c>
      <c r="D39" s="405" t="s">
        <v>280</v>
      </c>
      <c r="E39" s="406" t="s">
        <v>281</v>
      </c>
      <c r="F39" s="401">
        <v>60</v>
      </c>
    </row>
    <row r="40" spans="1:6">
      <c r="A40" s="402" t="s">
        <v>148</v>
      </c>
      <c r="B40" s="403" t="s">
        <v>1327</v>
      </c>
      <c r="C40" s="404" t="s">
        <v>1341</v>
      </c>
      <c r="D40" s="405" t="s">
        <v>620</v>
      </c>
      <c r="E40" s="406" t="s">
        <v>277</v>
      </c>
      <c r="F40" s="401">
        <v>80</v>
      </c>
    </row>
    <row r="41" spans="1:6">
      <c r="A41" s="402" t="s">
        <v>153</v>
      </c>
      <c r="B41" s="403" t="s">
        <v>1327</v>
      </c>
      <c r="C41" s="404" t="s">
        <v>154</v>
      </c>
      <c r="D41" s="405" t="s">
        <v>263</v>
      </c>
      <c r="E41" s="406" t="s">
        <v>264</v>
      </c>
      <c r="F41" s="401">
        <v>70</v>
      </c>
    </row>
    <row r="42" spans="1:6">
      <c r="A42" s="402" t="s">
        <v>157</v>
      </c>
      <c r="B42" s="403" t="s">
        <v>1327</v>
      </c>
      <c r="C42" s="404" t="s">
        <v>1007</v>
      </c>
      <c r="D42" s="405" t="s">
        <v>675</v>
      </c>
      <c r="E42" s="406" t="s">
        <v>282</v>
      </c>
      <c r="F42" s="401">
        <v>90</v>
      </c>
    </row>
    <row r="43" spans="1:6">
      <c r="A43" s="402" t="s">
        <v>159</v>
      </c>
      <c r="B43" s="403" t="s">
        <v>1327</v>
      </c>
      <c r="C43" s="404" t="s">
        <v>160</v>
      </c>
      <c r="D43" s="405" t="s">
        <v>622</v>
      </c>
      <c r="E43" s="406" t="s">
        <v>1339</v>
      </c>
      <c r="F43" s="401">
        <v>90</v>
      </c>
    </row>
    <row r="44" spans="1:6">
      <c r="A44" s="402" t="s">
        <v>163</v>
      </c>
      <c r="B44" s="403" t="s">
        <v>1327</v>
      </c>
      <c r="C44" s="404" t="s">
        <v>676</v>
      </c>
      <c r="D44" s="405" t="s">
        <v>1342</v>
      </c>
      <c r="E44" s="406" t="s">
        <v>1343</v>
      </c>
      <c r="F44" s="401">
        <v>60</v>
      </c>
    </row>
    <row r="45" spans="1:6">
      <c r="A45" s="402" t="s">
        <v>173</v>
      </c>
      <c r="B45" s="403" t="s">
        <v>1327</v>
      </c>
      <c r="C45" s="404" t="s">
        <v>1344</v>
      </c>
      <c r="D45" s="405" t="s">
        <v>623</v>
      </c>
      <c r="E45" s="406" t="s">
        <v>468</v>
      </c>
      <c r="F45" s="401">
        <v>90</v>
      </c>
    </row>
    <row r="46" spans="1:6">
      <c r="A46" s="402" t="s">
        <v>176</v>
      </c>
      <c r="B46" s="403" t="s">
        <v>1327</v>
      </c>
      <c r="C46" s="404" t="s">
        <v>177</v>
      </c>
      <c r="D46" s="405" t="s">
        <v>624</v>
      </c>
      <c r="E46" s="406" t="s">
        <v>1345</v>
      </c>
      <c r="F46" s="401">
        <v>120</v>
      </c>
    </row>
    <row r="47" spans="1:6">
      <c r="A47" s="402" t="s">
        <v>182</v>
      </c>
      <c r="B47" s="403" t="s">
        <v>1327</v>
      </c>
      <c r="C47" s="404" t="s">
        <v>1346</v>
      </c>
      <c r="D47" s="405" t="s">
        <v>1347</v>
      </c>
      <c r="E47" s="406" t="s">
        <v>1348</v>
      </c>
      <c r="F47" s="401">
        <v>42</v>
      </c>
    </row>
    <row r="48" spans="1:6">
      <c r="A48" s="402" t="s">
        <v>471</v>
      </c>
      <c r="B48" s="403" t="s">
        <v>1327</v>
      </c>
      <c r="C48" s="404" t="s">
        <v>1349</v>
      </c>
      <c r="D48" s="405" t="s">
        <v>262</v>
      </c>
      <c r="E48" s="406" t="s">
        <v>1350</v>
      </c>
      <c r="F48" s="401">
        <v>90</v>
      </c>
    </row>
    <row r="49" spans="1:6">
      <c r="A49" s="402" t="s">
        <v>625</v>
      </c>
      <c r="B49" s="403" t="s">
        <v>1327</v>
      </c>
      <c r="C49" s="404" t="s">
        <v>1351</v>
      </c>
      <c r="D49" s="405" t="s">
        <v>1352</v>
      </c>
      <c r="E49" s="406" t="s">
        <v>1353</v>
      </c>
      <c r="F49" s="401">
        <v>60</v>
      </c>
    </row>
    <row r="50" spans="1:6">
      <c r="A50" s="402" t="s">
        <v>678</v>
      </c>
      <c r="B50" s="403" t="s">
        <v>1327</v>
      </c>
      <c r="C50" s="404" t="s">
        <v>1354</v>
      </c>
      <c r="D50" s="405" t="s">
        <v>1355</v>
      </c>
      <c r="E50" s="406" t="s">
        <v>679</v>
      </c>
      <c r="F50" s="401">
        <v>60</v>
      </c>
    </row>
    <row r="51" spans="1:6">
      <c r="A51" s="402" t="s">
        <v>680</v>
      </c>
      <c r="B51" s="403" t="s">
        <v>1327</v>
      </c>
      <c r="C51" s="404" t="s">
        <v>1356</v>
      </c>
      <c r="D51" s="405" t="s">
        <v>1352</v>
      </c>
      <c r="E51" s="406" t="s">
        <v>1353</v>
      </c>
      <c r="F51" s="401">
        <v>60</v>
      </c>
    </row>
    <row r="52" spans="1:6">
      <c r="A52" s="402" t="s">
        <v>681</v>
      </c>
      <c r="B52" s="403" t="s">
        <v>1327</v>
      </c>
      <c r="C52" s="404" t="s">
        <v>1357</v>
      </c>
      <c r="D52" s="405" t="s">
        <v>1358</v>
      </c>
      <c r="E52" s="406" t="s">
        <v>1359</v>
      </c>
      <c r="F52" s="401">
        <v>60</v>
      </c>
    </row>
    <row r="53" spans="1:6">
      <c r="A53" s="402" t="s">
        <v>1325</v>
      </c>
      <c r="B53" s="403" t="s">
        <v>1327</v>
      </c>
      <c r="C53" s="404" t="s">
        <v>1360</v>
      </c>
      <c r="D53" s="405" t="s">
        <v>622</v>
      </c>
      <c r="E53" s="406" t="s">
        <v>1339</v>
      </c>
      <c r="F53" s="401">
        <v>100</v>
      </c>
    </row>
    <row r="54" spans="1:6">
      <c r="A54" s="402" t="s">
        <v>1361</v>
      </c>
      <c r="B54" s="403" t="s">
        <v>1327</v>
      </c>
      <c r="C54" s="404" t="s">
        <v>1362</v>
      </c>
      <c r="D54" s="405" t="s">
        <v>323</v>
      </c>
      <c r="E54" s="406" t="s">
        <v>628</v>
      </c>
      <c r="F54" s="401">
        <v>50</v>
      </c>
    </row>
    <row r="55" spans="1:6">
      <c r="A55" s="402" t="s">
        <v>193</v>
      </c>
      <c r="B55" s="403" t="s">
        <v>1327</v>
      </c>
      <c r="C55" s="404" t="s">
        <v>194</v>
      </c>
      <c r="D55" s="405" t="s">
        <v>283</v>
      </c>
      <c r="E55" s="406" t="s">
        <v>284</v>
      </c>
      <c r="F55" s="401">
        <v>90</v>
      </c>
    </row>
    <row r="56" spans="1:6">
      <c r="A56" s="402" t="s">
        <v>199</v>
      </c>
      <c r="B56" s="403" t="s">
        <v>1327</v>
      </c>
      <c r="C56" s="404" t="s">
        <v>200</v>
      </c>
      <c r="D56" s="405" t="s">
        <v>226</v>
      </c>
      <c r="E56" s="406" t="s">
        <v>227</v>
      </c>
      <c r="F56" s="401">
        <v>60</v>
      </c>
    </row>
    <row r="57" spans="1:6">
      <c r="A57" s="402" t="s">
        <v>203</v>
      </c>
      <c r="B57" s="403" t="s">
        <v>1327</v>
      </c>
      <c r="C57" s="404" t="s">
        <v>204</v>
      </c>
      <c r="D57" s="405" t="s">
        <v>267</v>
      </c>
      <c r="E57" s="406" t="s">
        <v>268</v>
      </c>
      <c r="F57" s="401">
        <v>120</v>
      </c>
    </row>
    <row r="58" spans="1:6">
      <c r="A58" s="402" t="s">
        <v>39</v>
      </c>
      <c r="B58" s="403" t="s">
        <v>1327</v>
      </c>
      <c r="C58" s="404" t="s">
        <v>40</v>
      </c>
      <c r="D58" s="405" t="s">
        <v>285</v>
      </c>
      <c r="E58" s="406" t="s">
        <v>286</v>
      </c>
      <c r="F58" s="401">
        <v>90</v>
      </c>
    </row>
    <row r="59" spans="1:6">
      <c r="A59" s="402" t="s">
        <v>43</v>
      </c>
      <c r="B59" s="403" t="s">
        <v>1327</v>
      </c>
      <c r="C59" s="404" t="s">
        <v>44</v>
      </c>
      <c r="D59" s="405" t="s">
        <v>285</v>
      </c>
      <c r="E59" s="406" t="s">
        <v>286</v>
      </c>
      <c r="F59" s="401">
        <v>90</v>
      </c>
    </row>
    <row r="60" spans="1:6">
      <c r="A60" s="402" t="s">
        <v>49</v>
      </c>
      <c r="B60" s="403" t="s">
        <v>1327</v>
      </c>
      <c r="C60" s="404" t="s">
        <v>50</v>
      </c>
      <c r="D60" s="405" t="s">
        <v>285</v>
      </c>
      <c r="E60" s="406" t="s">
        <v>286</v>
      </c>
      <c r="F60" s="401">
        <v>90</v>
      </c>
    </row>
    <row r="61" spans="1:6">
      <c r="A61" s="402" t="s">
        <v>55</v>
      </c>
      <c r="B61" s="403" t="s">
        <v>1327</v>
      </c>
      <c r="C61" s="404" t="s">
        <v>56</v>
      </c>
      <c r="D61" s="405" t="s">
        <v>246</v>
      </c>
      <c r="E61" s="406" t="s">
        <v>247</v>
      </c>
      <c r="F61" s="401">
        <v>90</v>
      </c>
    </row>
    <row r="62" spans="1:6">
      <c r="A62" s="402" t="s">
        <v>65</v>
      </c>
      <c r="B62" s="403" t="s">
        <v>1327</v>
      </c>
      <c r="C62" s="404" t="s">
        <v>66</v>
      </c>
      <c r="D62" s="405" t="s">
        <v>287</v>
      </c>
      <c r="E62" s="406" t="s">
        <v>288</v>
      </c>
      <c r="F62" s="401">
        <v>80</v>
      </c>
    </row>
    <row r="63" spans="1:6">
      <c r="A63" s="402" t="s">
        <v>80</v>
      </c>
      <c r="B63" s="403" t="s">
        <v>1327</v>
      </c>
      <c r="C63" s="404" t="s">
        <v>81</v>
      </c>
      <c r="D63" s="405" t="s">
        <v>289</v>
      </c>
      <c r="E63" s="406" t="s">
        <v>245</v>
      </c>
      <c r="F63" s="401">
        <v>120</v>
      </c>
    </row>
    <row r="64" spans="1:6">
      <c r="A64" s="402" t="s">
        <v>88</v>
      </c>
      <c r="B64" s="403" t="s">
        <v>1327</v>
      </c>
      <c r="C64" s="404" t="s">
        <v>89</v>
      </c>
      <c r="D64" s="405" t="s">
        <v>290</v>
      </c>
      <c r="E64" s="406" t="s">
        <v>291</v>
      </c>
      <c r="F64" s="401">
        <v>60</v>
      </c>
    </row>
    <row r="65" spans="1:6">
      <c r="A65" s="402" t="s">
        <v>92</v>
      </c>
      <c r="B65" s="403" t="s">
        <v>1327</v>
      </c>
      <c r="C65" s="404" t="s">
        <v>93</v>
      </c>
      <c r="D65" s="405" t="s">
        <v>278</v>
      </c>
      <c r="E65" s="406" t="s">
        <v>279</v>
      </c>
      <c r="F65" s="401">
        <v>120</v>
      </c>
    </row>
    <row r="66" spans="1:6">
      <c r="A66" s="402" t="s">
        <v>102</v>
      </c>
      <c r="B66" s="403" t="s">
        <v>1327</v>
      </c>
      <c r="C66" s="404" t="s">
        <v>103</v>
      </c>
      <c r="D66" s="405" t="s">
        <v>1363</v>
      </c>
      <c r="E66" s="406" t="s">
        <v>292</v>
      </c>
      <c r="F66" s="401">
        <v>90</v>
      </c>
    </row>
    <row r="67" spans="1:6">
      <c r="A67" s="402" t="s">
        <v>121</v>
      </c>
      <c r="B67" s="403" t="s">
        <v>1327</v>
      </c>
      <c r="C67" s="404" t="s">
        <v>1364</v>
      </c>
      <c r="D67" s="405" t="s">
        <v>248</v>
      </c>
      <c r="E67" s="406" t="s">
        <v>249</v>
      </c>
      <c r="F67" s="401">
        <v>108</v>
      </c>
    </row>
    <row r="68" spans="1:6">
      <c r="A68" s="402" t="s">
        <v>125</v>
      </c>
      <c r="B68" s="403" t="s">
        <v>1327</v>
      </c>
      <c r="C68" s="404" t="s">
        <v>1365</v>
      </c>
      <c r="D68" s="405" t="s">
        <v>293</v>
      </c>
      <c r="E68" s="406" t="s">
        <v>294</v>
      </c>
      <c r="F68" s="401">
        <v>86</v>
      </c>
    </row>
    <row r="69" spans="1:6">
      <c r="A69" s="402" t="s">
        <v>131</v>
      </c>
      <c r="B69" s="403" t="s">
        <v>1327</v>
      </c>
      <c r="C69" s="404" t="s">
        <v>1366</v>
      </c>
      <c r="D69" s="405" t="s">
        <v>267</v>
      </c>
      <c r="E69" s="406" t="s">
        <v>268</v>
      </c>
      <c r="F69" s="401">
        <v>90</v>
      </c>
    </row>
    <row r="70" spans="1:6">
      <c r="A70" s="402" t="s">
        <v>139</v>
      </c>
      <c r="B70" s="403" t="s">
        <v>1327</v>
      </c>
      <c r="C70" s="404" t="s">
        <v>140</v>
      </c>
      <c r="D70" s="405" t="s">
        <v>295</v>
      </c>
      <c r="E70" s="406" t="s">
        <v>296</v>
      </c>
      <c r="F70" s="401">
        <v>60</v>
      </c>
    </row>
    <row r="71" spans="1:6">
      <c r="A71" s="402" t="s">
        <v>470</v>
      </c>
      <c r="B71" s="403" t="s">
        <v>1327</v>
      </c>
      <c r="C71" s="404" t="s">
        <v>1367</v>
      </c>
      <c r="D71" s="405" t="s">
        <v>622</v>
      </c>
      <c r="E71" s="406" t="s">
        <v>1339</v>
      </c>
      <c r="F71" s="401">
        <v>56</v>
      </c>
    </row>
    <row r="72" spans="1:6">
      <c r="A72" s="402" t="s">
        <v>627</v>
      </c>
      <c r="B72" s="403" t="s">
        <v>1327</v>
      </c>
      <c r="C72" s="404" t="s">
        <v>683</v>
      </c>
      <c r="D72" s="405" t="s">
        <v>326</v>
      </c>
      <c r="E72" s="406" t="s">
        <v>327</v>
      </c>
      <c r="F72" s="401">
        <v>120</v>
      </c>
    </row>
    <row r="73" spans="1:6">
      <c r="A73" s="402" t="s">
        <v>1368</v>
      </c>
      <c r="B73" s="403" t="s">
        <v>1327</v>
      </c>
      <c r="C73" s="404" t="s">
        <v>1369</v>
      </c>
      <c r="D73" s="405" t="s">
        <v>1370</v>
      </c>
      <c r="E73" s="406" t="s">
        <v>1371</v>
      </c>
      <c r="F73" s="401">
        <v>43</v>
      </c>
    </row>
    <row r="74" spans="1:6">
      <c r="A74" s="402" t="s">
        <v>164</v>
      </c>
      <c r="B74" s="403" t="s">
        <v>1327</v>
      </c>
      <c r="C74" s="404" t="s">
        <v>165</v>
      </c>
      <c r="D74" s="405" t="s">
        <v>297</v>
      </c>
      <c r="E74" s="406" t="s">
        <v>298</v>
      </c>
      <c r="F74" s="401">
        <v>60</v>
      </c>
    </row>
    <row r="75" spans="1:6">
      <c r="A75" s="402" t="s">
        <v>168</v>
      </c>
      <c r="B75" s="403" t="s">
        <v>1327</v>
      </c>
      <c r="C75" s="404" t="s">
        <v>169</v>
      </c>
      <c r="D75" s="405" t="s">
        <v>299</v>
      </c>
      <c r="E75" s="406" t="s">
        <v>300</v>
      </c>
      <c r="F75" s="401">
        <v>90</v>
      </c>
    </row>
    <row r="76" spans="1:6">
      <c r="A76" s="402" t="s">
        <v>184</v>
      </c>
      <c r="B76" s="403" t="s">
        <v>1327</v>
      </c>
      <c r="C76" s="404" t="s">
        <v>185</v>
      </c>
      <c r="D76" s="405" t="s">
        <v>301</v>
      </c>
      <c r="E76" s="406" t="s">
        <v>684</v>
      </c>
      <c r="F76" s="401">
        <v>30</v>
      </c>
    </row>
    <row r="77" spans="1:6">
      <c r="A77" s="402" t="s">
        <v>189</v>
      </c>
      <c r="B77" s="403" t="s">
        <v>1327</v>
      </c>
      <c r="C77" s="404" t="s">
        <v>190</v>
      </c>
      <c r="D77" s="405" t="s">
        <v>302</v>
      </c>
      <c r="E77" s="406" t="s">
        <v>303</v>
      </c>
      <c r="F77" s="401">
        <v>90</v>
      </c>
    </row>
    <row r="78" spans="1:6">
      <c r="A78" s="402" t="s">
        <v>195</v>
      </c>
      <c r="B78" s="403" t="s">
        <v>1327</v>
      </c>
      <c r="C78" s="404" t="s">
        <v>196</v>
      </c>
      <c r="D78" s="405" t="s">
        <v>265</v>
      </c>
      <c r="E78" s="406" t="s">
        <v>304</v>
      </c>
      <c r="F78" s="401">
        <v>90</v>
      </c>
    </row>
    <row r="79" spans="1:6">
      <c r="A79" s="402" t="s">
        <v>205</v>
      </c>
      <c r="B79" s="403" t="s">
        <v>1327</v>
      </c>
      <c r="C79" s="404" t="s">
        <v>206</v>
      </c>
      <c r="D79" s="405" t="s">
        <v>235</v>
      </c>
      <c r="E79" s="406" t="s">
        <v>236</v>
      </c>
      <c r="F79" s="401">
        <v>70</v>
      </c>
    </row>
    <row r="80" spans="1:6">
      <c r="A80" s="402" t="s">
        <v>209</v>
      </c>
      <c r="B80" s="403" t="s">
        <v>1327</v>
      </c>
      <c r="C80" s="404" t="s">
        <v>210</v>
      </c>
      <c r="D80" s="405" t="s">
        <v>620</v>
      </c>
      <c r="E80" s="406" t="s">
        <v>277</v>
      </c>
      <c r="F80" s="401">
        <v>80</v>
      </c>
    </row>
    <row r="81" spans="1:6">
      <c r="A81" s="402" t="s">
        <v>33</v>
      </c>
      <c r="B81" s="403" t="s">
        <v>1327</v>
      </c>
      <c r="C81" s="404" t="s">
        <v>34</v>
      </c>
      <c r="D81" s="405" t="s">
        <v>1363</v>
      </c>
      <c r="E81" s="406" t="s">
        <v>292</v>
      </c>
      <c r="F81" s="401">
        <v>60</v>
      </c>
    </row>
    <row r="82" spans="1:6">
      <c r="A82" s="402" t="s">
        <v>45</v>
      </c>
      <c r="B82" s="403" t="s">
        <v>1327</v>
      </c>
      <c r="C82" s="404" t="s">
        <v>46</v>
      </c>
      <c r="D82" s="405" t="s">
        <v>305</v>
      </c>
      <c r="E82" s="406" t="s">
        <v>306</v>
      </c>
      <c r="F82" s="401">
        <v>60</v>
      </c>
    </row>
    <row r="83" spans="1:6">
      <c r="A83" s="402" t="s">
        <v>61</v>
      </c>
      <c r="B83" s="403" t="s">
        <v>1327</v>
      </c>
      <c r="C83" s="404" t="s">
        <v>62</v>
      </c>
      <c r="D83" s="405" t="s">
        <v>307</v>
      </c>
      <c r="E83" s="406" t="s">
        <v>249</v>
      </c>
      <c r="F83" s="401">
        <v>105</v>
      </c>
    </row>
    <row r="84" spans="1:6">
      <c r="A84" s="402" t="s">
        <v>67</v>
      </c>
      <c r="B84" s="403" t="s">
        <v>1327</v>
      </c>
      <c r="C84" s="404" t="s">
        <v>68</v>
      </c>
      <c r="D84" s="405" t="s">
        <v>308</v>
      </c>
      <c r="E84" s="406" t="s">
        <v>309</v>
      </c>
      <c r="F84" s="401">
        <v>60</v>
      </c>
    </row>
    <row r="85" spans="1:6">
      <c r="A85" s="402" t="s">
        <v>74</v>
      </c>
      <c r="B85" s="403" t="s">
        <v>1327</v>
      </c>
      <c r="C85" s="404" t="s">
        <v>75</v>
      </c>
      <c r="D85" s="405" t="s">
        <v>310</v>
      </c>
      <c r="E85" s="406" t="s">
        <v>309</v>
      </c>
      <c r="F85" s="401">
        <v>60</v>
      </c>
    </row>
    <row r="86" spans="1:6">
      <c r="A86" s="402" t="s">
        <v>82</v>
      </c>
      <c r="B86" s="403" t="s">
        <v>1327</v>
      </c>
      <c r="C86" s="404" t="s">
        <v>83</v>
      </c>
      <c r="D86" s="405" t="s">
        <v>311</v>
      </c>
      <c r="E86" s="406" t="s">
        <v>312</v>
      </c>
      <c r="F86" s="401">
        <v>60</v>
      </c>
    </row>
    <row r="87" spans="1:6">
      <c r="A87" s="402" t="s">
        <v>98</v>
      </c>
      <c r="B87" s="403" t="s">
        <v>1327</v>
      </c>
      <c r="C87" s="404" t="s">
        <v>99</v>
      </c>
      <c r="D87" s="405" t="s">
        <v>1372</v>
      </c>
      <c r="E87" s="406" t="s">
        <v>1373</v>
      </c>
      <c r="F87" s="401">
        <v>40</v>
      </c>
    </row>
    <row r="88" spans="1:6">
      <c r="A88" s="402" t="s">
        <v>685</v>
      </c>
      <c r="B88" s="403" t="s">
        <v>1327</v>
      </c>
      <c r="C88" s="404" t="s">
        <v>1374</v>
      </c>
      <c r="D88" s="405" t="s">
        <v>1347</v>
      </c>
      <c r="E88" s="406" t="s">
        <v>1348</v>
      </c>
      <c r="F88" s="401">
        <v>60</v>
      </c>
    </row>
    <row r="89" spans="1:6">
      <c r="A89" s="402" t="s">
        <v>1319</v>
      </c>
      <c r="B89" s="403" t="s">
        <v>1327</v>
      </c>
      <c r="C89" s="404" t="s">
        <v>1375</v>
      </c>
      <c r="D89" s="405" t="s">
        <v>1376</v>
      </c>
      <c r="E89" s="406" t="s">
        <v>1377</v>
      </c>
      <c r="F89" s="401">
        <v>50</v>
      </c>
    </row>
    <row r="90" spans="1:6">
      <c r="A90" s="402" t="s">
        <v>1378</v>
      </c>
      <c r="B90" s="403" t="s">
        <v>1327</v>
      </c>
      <c r="C90" s="404" t="s">
        <v>1379</v>
      </c>
      <c r="D90" s="405" t="s">
        <v>1358</v>
      </c>
      <c r="E90" s="406" t="s">
        <v>1359</v>
      </c>
      <c r="F90" s="401">
        <v>60</v>
      </c>
    </row>
    <row r="91" spans="1:6">
      <c r="A91" s="402" t="s">
        <v>107</v>
      </c>
      <c r="B91" s="403" t="s">
        <v>1327</v>
      </c>
      <c r="C91" s="404" t="s">
        <v>108</v>
      </c>
      <c r="D91" s="405" t="s">
        <v>226</v>
      </c>
      <c r="E91" s="406" t="s">
        <v>227</v>
      </c>
      <c r="F91" s="401">
        <v>60</v>
      </c>
    </row>
    <row r="92" spans="1:6">
      <c r="A92" s="402" t="s">
        <v>115</v>
      </c>
      <c r="B92" s="403" t="s">
        <v>1327</v>
      </c>
      <c r="C92" s="404" t="s">
        <v>116</v>
      </c>
      <c r="D92" s="405" t="s">
        <v>313</v>
      </c>
      <c r="E92" s="406" t="s">
        <v>314</v>
      </c>
      <c r="F92" s="401">
        <v>130</v>
      </c>
    </row>
    <row r="93" spans="1:6">
      <c r="A93" s="402" t="s">
        <v>132</v>
      </c>
      <c r="B93" s="403" t="s">
        <v>1327</v>
      </c>
      <c r="C93" s="404" t="s">
        <v>133</v>
      </c>
      <c r="D93" s="405" t="s">
        <v>315</v>
      </c>
      <c r="E93" s="406" t="s">
        <v>316</v>
      </c>
      <c r="F93" s="401">
        <v>90</v>
      </c>
    </row>
    <row r="94" spans="1:6">
      <c r="A94" s="402" t="s">
        <v>141</v>
      </c>
      <c r="B94" s="403" t="s">
        <v>1327</v>
      </c>
      <c r="C94" s="404" t="s">
        <v>142</v>
      </c>
      <c r="D94" s="405" t="s">
        <v>317</v>
      </c>
      <c r="E94" s="406" t="s">
        <v>318</v>
      </c>
      <c r="F94" s="401">
        <v>30</v>
      </c>
    </row>
    <row r="95" spans="1:6">
      <c r="A95" s="402" t="s">
        <v>155</v>
      </c>
      <c r="B95" s="403" t="s">
        <v>1327</v>
      </c>
      <c r="C95" s="404" t="s">
        <v>156</v>
      </c>
      <c r="D95" s="405" t="s">
        <v>620</v>
      </c>
      <c r="E95" s="406" t="s">
        <v>277</v>
      </c>
      <c r="F95" s="401">
        <v>90</v>
      </c>
    </row>
    <row r="96" spans="1:6">
      <c r="A96" s="402" t="s">
        <v>166</v>
      </c>
      <c r="B96" s="403" t="s">
        <v>1327</v>
      </c>
      <c r="C96" s="404" t="s">
        <v>1380</v>
      </c>
      <c r="D96" s="405" t="s">
        <v>246</v>
      </c>
      <c r="E96" s="406" t="s">
        <v>247</v>
      </c>
      <c r="F96" s="401">
        <v>130</v>
      </c>
    </row>
    <row r="97" spans="1:6">
      <c r="A97" s="402" t="s">
        <v>170</v>
      </c>
      <c r="B97" s="403" t="s">
        <v>1327</v>
      </c>
      <c r="C97" s="404" t="s">
        <v>171</v>
      </c>
      <c r="D97" s="405" t="s">
        <v>319</v>
      </c>
      <c r="E97" s="406" t="s">
        <v>320</v>
      </c>
      <c r="F97" s="401">
        <v>60</v>
      </c>
    </row>
    <row r="98" spans="1:6">
      <c r="A98" s="402" t="s">
        <v>178</v>
      </c>
      <c r="B98" s="403" t="s">
        <v>1327</v>
      </c>
      <c r="C98" s="404" t="s">
        <v>179</v>
      </c>
      <c r="D98" s="405" t="s">
        <v>1381</v>
      </c>
      <c r="E98" s="406" t="s">
        <v>250</v>
      </c>
      <c r="F98" s="401">
        <v>80</v>
      </c>
    </row>
    <row r="99" spans="1:6">
      <c r="A99" s="402" t="s">
        <v>186</v>
      </c>
      <c r="B99" s="403" t="s">
        <v>1327</v>
      </c>
      <c r="C99" s="404" t="s">
        <v>187</v>
      </c>
      <c r="D99" s="405" t="s">
        <v>311</v>
      </c>
      <c r="E99" s="406" t="s">
        <v>312</v>
      </c>
      <c r="F99" s="401">
        <v>60</v>
      </c>
    </row>
    <row r="100" spans="1:6">
      <c r="A100" s="402" t="s">
        <v>197</v>
      </c>
      <c r="B100" s="403" t="s">
        <v>1327</v>
      </c>
      <c r="C100" s="404" t="s">
        <v>198</v>
      </c>
      <c r="D100" s="405" t="s">
        <v>321</v>
      </c>
      <c r="E100" s="406" t="s">
        <v>322</v>
      </c>
      <c r="F100" s="401">
        <v>46</v>
      </c>
    </row>
    <row r="101" spans="1:6">
      <c r="A101" s="402" t="s">
        <v>201</v>
      </c>
      <c r="B101" s="403" t="s">
        <v>1327</v>
      </c>
      <c r="C101" s="404" t="s">
        <v>202</v>
      </c>
      <c r="D101" s="405" t="s">
        <v>323</v>
      </c>
      <c r="E101" s="406" t="s">
        <v>628</v>
      </c>
      <c r="F101" s="401">
        <v>60</v>
      </c>
    </row>
    <row r="102" spans="1:6">
      <c r="A102" s="402" t="s">
        <v>472</v>
      </c>
      <c r="B102" s="403" t="s">
        <v>1327</v>
      </c>
      <c r="C102" s="404" t="s">
        <v>686</v>
      </c>
      <c r="D102" s="405" t="s">
        <v>1382</v>
      </c>
      <c r="E102" s="406" t="s">
        <v>629</v>
      </c>
      <c r="F102" s="401">
        <v>60</v>
      </c>
    </row>
    <row r="103" spans="1:6">
      <c r="A103" s="402" t="s">
        <v>473</v>
      </c>
      <c r="B103" s="403" t="s">
        <v>1327</v>
      </c>
      <c r="C103" s="404" t="s">
        <v>1383</v>
      </c>
      <c r="D103" s="405" t="s">
        <v>293</v>
      </c>
      <c r="E103" s="406" t="s">
        <v>1384</v>
      </c>
      <c r="F103" s="401">
        <v>80</v>
      </c>
    </row>
    <row r="104" spans="1:6">
      <c r="A104" s="402" t="s">
        <v>688</v>
      </c>
      <c r="B104" s="403" t="s">
        <v>1327</v>
      </c>
      <c r="C104" s="404" t="s">
        <v>1385</v>
      </c>
      <c r="D104" s="405" t="s">
        <v>1386</v>
      </c>
      <c r="E104" s="406" t="s">
        <v>689</v>
      </c>
      <c r="F104" s="401">
        <v>50</v>
      </c>
    </row>
    <row r="105" spans="1:6">
      <c r="A105" s="402" t="s">
        <v>172</v>
      </c>
      <c r="B105" s="403" t="s">
        <v>1327</v>
      </c>
      <c r="C105" s="404" t="s">
        <v>1008</v>
      </c>
      <c r="D105" s="405" t="s">
        <v>324</v>
      </c>
      <c r="E105" s="406" t="s">
        <v>325</v>
      </c>
      <c r="F105" s="401">
        <v>127</v>
      </c>
    </row>
    <row r="106" spans="1:6">
      <c r="A106" s="402" t="s">
        <v>175</v>
      </c>
      <c r="B106" s="403" t="s">
        <v>1327</v>
      </c>
      <c r="C106" s="404" t="s">
        <v>1009</v>
      </c>
      <c r="D106" s="405" t="s">
        <v>246</v>
      </c>
      <c r="E106" s="406" t="s">
        <v>247</v>
      </c>
      <c r="F106" s="401">
        <v>150</v>
      </c>
    </row>
    <row r="107" spans="1:6">
      <c r="A107" s="402" t="s">
        <v>180</v>
      </c>
      <c r="B107" s="403" t="s">
        <v>1327</v>
      </c>
      <c r="C107" s="404" t="s">
        <v>181</v>
      </c>
      <c r="D107" s="405" t="s">
        <v>246</v>
      </c>
      <c r="E107" s="406" t="s">
        <v>247</v>
      </c>
      <c r="F107" s="401">
        <v>90</v>
      </c>
    </row>
    <row r="108" spans="1:6">
      <c r="A108" s="402" t="s">
        <v>191</v>
      </c>
      <c r="B108" s="403" t="s">
        <v>1327</v>
      </c>
      <c r="C108" s="404" t="s">
        <v>192</v>
      </c>
      <c r="D108" s="405" t="s">
        <v>620</v>
      </c>
      <c r="E108" s="406" t="s">
        <v>277</v>
      </c>
      <c r="F108" s="401">
        <v>110</v>
      </c>
    </row>
    <row r="109" spans="1:6">
      <c r="A109" s="402" t="s">
        <v>207</v>
      </c>
      <c r="B109" s="403" t="s">
        <v>1327</v>
      </c>
      <c r="C109" s="404" t="s">
        <v>208</v>
      </c>
      <c r="D109" s="405" t="s">
        <v>246</v>
      </c>
      <c r="E109" s="406" t="s">
        <v>247</v>
      </c>
      <c r="F109" s="401">
        <v>90</v>
      </c>
    </row>
    <row r="110" spans="1:6">
      <c r="A110" s="402" t="s">
        <v>520</v>
      </c>
      <c r="B110" s="403" t="s">
        <v>1327</v>
      </c>
      <c r="C110" s="404" t="s">
        <v>1387</v>
      </c>
      <c r="D110" s="405" t="s">
        <v>1347</v>
      </c>
      <c r="E110" s="406" t="s">
        <v>1348</v>
      </c>
      <c r="F110" s="401">
        <v>90</v>
      </c>
    </row>
    <row r="111" spans="1:6">
      <c r="A111" s="402" t="s">
        <v>630</v>
      </c>
      <c r="B111" s="403" t="s">
        <v>1327</v>
      </c>
      <c r="C111" s="404" t="s">
        <v>1388</v>
      </c>
      <c r="D111" s="405" t="s">
        <v>275</v>
      </c>
      <c r="E111" s="406" t="s">
        <v>276</v>
      </c>
      <c r="F111" s="401">
        <v>90</v>
      </c>
    </row>
    <row r="112" spans="1:6">
      <c r="A112" s="402" t="s">
        <v>691</v>
      </c>
      <c r="B112" s="403" t="s">
        <v>692</v>
      </c>
      <c r="C112" s="404" t="s">
        <v>1389</v>
      </c>
      <c r="D112" s="405" t="s">
        <v>1390</v>
      </c>
      <c r="E112" s="406" t="s">
        <v>1391</v>
      </c>
      <c r="F112" s="401">
        <v>60</v>
      </c>
    </row>
    <row r="113" spans="1:6">
      <c r="A113" s="402" t="s">
        <v>693</v>
      </c>
      <c r="B113" s="403" t="s">
        <v>692</v>
      </c>
      <c r="C113" s="404" t="s">
        <v>1392</v>
      </c>
      <c r="D113" s="405" t="s">
        <v>1393</v>
      </c>
      <c r="E113" s="406" t="s">
        <v>1394</v>
      </c>
      <c r="F113" s="401">
        <v>45</v>
      </c>
    </row>
    <row r="114" spans="1:6">
      <c r="A114" s="402" t="s">
        <v>1273</v>
      </c>
      <c r="B114" s="403" t="s">
        <v>692</v>
      </c>
      <c r="C114" s="404" t="s">
        <v>1395</v>
      </c>
      <c r="D114" s="405" t="s">
        <v>1396</v>
      </c>
      <c r="E114" s="406" t="s">
        <v>1397</v>
      </c>
      <c r="F114" s="401">
        <v>150</v>
      </c>
    </row>
    <row r="115" spans="1:6">
      <c r="A115" s="402" t="s">
        <v>1274</v>
      </c>
      <c r="B115" s="403" t="s">
        <v>692</v>
      </c>
      <c r="C115" s="404" t="s">
        <v>1398</v>
      </c>
      <c r="D115" s="405" t="s">
        <v>1399</v>
      </c>
      <c r="E115" s="406" t="s">
        <v>1400</v>
      </c>
      <c r="F115" s="401">
        <v>90</v>
      </c>
    </row>
    <row r="116" spans="1:6">
      <c r="A116" s="402" t="s">
        <v>1401</v>
      </c>
      <c r="B116" s="403" t="s">
        <v>692</v>
      </c>
      <c r="C116" s="404" t="s">
        <v>1402</v>
      </c>
      <c r="D116" s="405" t="s">
        <v>1403</v>
      </c>
      <c r="E116" s="406" t="s">
        <v>1404</v>
      </c>
      <c r="F116" s="401">
        <v>300</v>
      </c>
    </row>
    <row r="117" spans="1:6">
      <c r="A117" s="402" t="s">
        <v>1405</v>
      </c>
      <c r="B117" s="403" t="s">
        <v>692</v>
      </c>
      <c r="C117" s="404" t="s">
        <v>1406</v>
      </c>
      <c r="D117" s="405" t="s">
        <v>1407</v>
      </c>
      <c r="E117" s="406" t="s">
        <v>1408</v>
      </c>
      <c r="F117" s="401">
        <v>120</v>
      </c>
    </row>
    <row r="118" spans="1:6">
      <c r="A118" s="402" t="s">
        <v>1409</v>
      </c>
      <c r="B118" s="403" t="s">
        <v>692</v>
      </c>
      <c r="C118" s="404" t="s">
        <v>1410</v>
      </c>
      <c r="D118" s="405" t="s">
        <v>1411</v>
      </c>
      <c r="E118" s="406" t="s">
        <v>1412</v>
      </c>
      <c r="F118" s="401">
        <v>120</v>
      </c>
    </row>
    <row r="119" spans="1:6">
      <c r="A119" s="402" t="s">
        <v>1413</v>
      </c>
      <c r="B119" s="403" t="s">
        <v>692</v>
      </c>
      <c r="C119" s="404" t="s">
        <v>1414</v>
      </c>
      <c r="D119" s="405" t="s">
        <v>1415</v>
      </c>
      <c r="E119" s="406" t="s">
        <v>1416</v>
      </c>
      <c r="F119" s="401">
        <v>80</v>
      </c>
    </row>
    <row r="120" spans="1:6">
      <c r="A120" s="402" t="s">
        <v>1417</v>
      </c>
      <c r="B120" s="403" t="s">
        <v>692</v>
      </c>
      <c r="C120" s="404" t="s">
        <v>1418</v>
      </c>
      <c r="D120" s="405" t="s">
        <v>1419</v>
      </c>
      <c r="E120" s="406" t="s">
        <v>1420</v>
      </c>
      <c r="F120" s="401">
        <v>190</v>
      </c>
    </row>
    <row r="121" spans="1:6">
      <c r="A121" s="402" t="s">
        <v>694</v>
      </c>
      <c r="B121" s="403" t="s">
        <v>692</v>
      </c>
      <c r="C121" s="404" t="s">
        <v>1421</v>
      </c>
      <c r="D121" s="405" t="s">
        <v>1422</v>
      </c>
      <c r="E121" s="406" t="s">
        <v>1423</v>
      </c>
      <c r="F121" s="407">
        <v>45</v>
      </c>
    </row>
    <row r="122" spans="1:6">
      <c r="A122" s="402" t="s">
        <v>695</v>
      </c>
      <c r="B122" s="403" t="s">
        <v>692</v>
      </c>
      <c r="C122" s="404" t="s">
        <v>1424</v>
      </c>
      <c r="D122" s="405" t="s">
        <v>1425</v>
      </c>
      <c r="E122" s="406" t="s">
        <v>1426</v>
      </c>
      <c r="F122" s="407">
        <v>25</v>
      </c>
    </row>
    <row r="123" spans="1:6">
      <c r="A123" s="402" t="s">
        <v>696</v>
      </c>
      <c r="B123" s="403" t="s">
        <v>692</v>
      </c>
      <c r="C123" s="404" t="s">
        <v>1427</v>
      </c>
      <c r="D123" s="405" t="s">
        <v>1428</v>
      </c>
      <c r="E123" s="406" t="s">
        <v>1429</v>
      </c>
      <c r="F123" s="407">
        <v>25</v>
      </c>
    </row>
    <row r="124" spans="1:6">
      <c r="A124" s="402" t="s">
        <v>1275</v>
      </c>
      <c r="B124" s="403" t="s">
        <v>692</v>
      </c>
      <c r="C124" s="404" t="s">
        <v>1430</v>
      </c>
      <c r="D124" s="405" t="s">
        <v>1431</v>
      </c>
      <c r="E124" s="406" t="s">
        <v>1432</v>
      </c>
      <c r="F124" s="407">
        <v>150</v>
      </c>
    </row>
    <row r="125" spans="1:6">
      <c r="A125" s="402" t="s">
        <v>1433</v>
      </c>
      <c r="B125" s="403" t="s">
        <v>692</v>
      </c>
      <c r="C125" s="404" t="s">
        <v>1434</v>
      </c>
      <c r="D125" s="405" t="s">
        <v>1435</v>
      </c>
      <c r="E125" s="406" t="s">
        <v>1436</v>
      </c>
      <c r="F125" s="407">
        <v>35</v>
      </c>
    </row>
    <row r="126" spans="1:6">
      <c r="A126" s="402" t="s">
        <v>1437</v>
      </c>
      <c r="B126" s="403" t="s">
        <v>692</v>
      </c>
      <c r="C126" s="404" t="s">
        <v>1438</v>
      </c>
      <c r="D126" s="405" t="s">
        <v>1439</v>
      </c>
      <c r="E126" s="406" t="s">
        <v>1440</v>
      </c>
      <c r="F126" s="407">
        <v>135</v>
      </c>
    </row>
    <row r="127" spans="1:6">
      <c r="A127" s="402" t="s">
        <v>697</v>
      </c>
      <c r="B127" s="403" t="s">
        <v>692</v>
      </c>
      <c r="C127" s="404" t="s">
        <v>1441</v>
      </c>
      <c r="D127" s="405" t="s">
        <v>1442</v>
      </c>
      <c r="E127" s="406" t="s">
        <v>631</v>
      </c>
      <c r="F127" s="407">
        <v>120</v>
      </c>
    </row>
    <row r="128" spans="1:6">
      <c r="A128" s="402" t="s">
        <v>698</v>
      </c>
      <c r="B128" s="403" t="s">
        <v>692</v>
      </c>
      <c r="C128" s="404" t="s">
        <v>1443</v>
      </c>
      <c r="D128" s="405" t="s">
        <v>1444</v>
      </c>
      <c r="E128" s="406" t="s">
        <v>632</v>
      </c>
      <c r="F128" s="407">
        <v>180</v>
      </c>
    </row>
    <row r="129" spans="1:6">
      <c r="A129" s="402" t="s">
        <v>699</v>
      </c>
      <c r="B129" s="403" t="s">
        <v>692</v>
      </c>
      <c r="C129" s="404" t="s">
        <v>1445</v>
      </c>
      <c r="D129" s="405" t="s">
        <v>1446</v>
      </c>
      <c r="E129" s="406" t="s">
        <v>1447</v>
      </c>
      <c r="F129" s="407">
        <v>105</v>
      </c>
    </row>
    <row r="130" spans="1:6">
      <c r="A130" s="402" t="s">
        <v>700</v>
      </c>
      <c r="B130" s="403" t="s">
        <v>692</v>
      </c>
      <c r="C130" s="404" t="s">
        <v>1448</v>
      </c>
      <c r="D130" s="405" t="s">
        <v>1449</v>
      </c>
      <c r="E130" s="406" t="s">
        <v>1450</v>
      </c>
      <c r="F130" s="407">
        <v>60</v>
      </c>
    </row>
    <row r="131" spans="1:6">
      <c r="A131" s="402" t="s">
        <v>701</v>
      </c>
      <c r="B131" s="403" t="s">
        <v>692</v>
      </c>
      <c r="C131" s="404" t="s">
        <v>1451</v>
      </c>
      <c r="D131" s="405" t="s">
        <v>1452</v>
      </c>
      <c r="E131" s="406" t="s">
        <v>1453</v>
      </c>
      <c r="F131" s="407">
        <v>70</v>
      </c>
    </row>
    <row r="132" spans="1:6">
      <c r="A132" s="402" t="s">
        <v>1454</v>
      </c>
      <c r="B132" s="403" t="s">
        <v>692</v>
      </c>
      <c r="C132" s="404" t="s">
        <v>1455</v>
      </c>
      <c r="D132" s="405" t="s">
        <v>1456</v>
      </c>
      <c r="E132" s="406" t="s">
        <v>1457</v>
      </c>
      <c r="F132" s="407">
        <v>80</v>
      </c>
    </row>
    <row r="133" spans="1:6">
      <c r="A133" s="402" t="s">
        <v>702</v>
      </c>
      <c r="B133" s="403" t="s">
        <v>692</v>
      </c>
      <c r="C133" s="404" t="s">
        <v>1458</v>
      </c>
      <c r="D133" s="405" t="s">
        <v>1459</v>
      </c>
      <c r="E133" s="406" t="s">
        <v>1460</v>
      </c>
      <c r="F133" s="407">
        <v>60</v>
      </c>
    </row>
    <row r="134" spans="1:6">
      <c r="A134" s="402" t="s">
        <v>703</v>
      </c>
      <c r="B134" s="403" t="s">
        <v>692</v>
      </c>
      <c r="C134" s="404" t="s">
        <v>1461</v>
      </c>
      <c r="D134" s="405" t="s">
        <v>1462</v>
      </c>
      <c r="E134" s="406" t="s">
        <v>633</v>
      </c>
      <c r="F134" s="407">
        <v>40</v>
      </c>
    </row>
    <row r="135" spans="1:6">
      <c r="A135" s="402" t="s">
        <v>704</v>
      </c>
      <c r="B135" s="403" t="s">
        <v>692</v>
      </c>
      <c r="C135" s="404" t="s">
        <v>1463</v>
      </c>
      <c r="D135" s="405" t="s">
        <v>1464</v>
      </c>
      <c r="E135" s="406" t="s">
        <v>1465</v>
      </c>
      <c r="F135" s="407">
        <v>80</v>
      </c>
    </row>
    <row r="136" spans="1:6">
      <c r="A136" s="402" t="s">
        <v>705</v>
      </c>
      <c r="B136" s="403" t="s">
        <v>692</v>
      </c>
      <c r="C136" s="404" t="s">
        <v>1466</v>
      </c>
      <c r="D136" s="405" t="s">
        <v>706</v>
      </c>
      <c r="E136" s="406" t="s">
        <v>1467</v>
      </c>
      <c r="F136" s="407">
        <v>120</v>
      </c>
    </row>
    <row r="137" spans="1:6">
      <c r="A137" s="402" t="s">
        <v>1276</v>
      </c>
      <c r="B137" s="403" t="s">
        <v>692</v>
      </c>
      <c r="C137" s="404" t="s">
        <v>1468</v>
      </c>
      <c r="D137" s="405" t="s">
        <v>1469</v>
      </c>
      <c r="E137" s="406" t="s">
        <v>1470</v>
      </c>
      <c r="F137" s="407">
        <v>60</v>
      </c>
    </row>
    <row r="138" spans="1:6">
      <c r="A138" s="402" t="s">
        <v>1471</v>
      </c>
      <c r="B138" s="403" t="s">
        <v>692</v>
      </c>
      <c r="C138" s="404" t="s">
        <v>1472</v>
      </c>
      <c r="D138" s="405" t="s">
        <v>1473</v>
      </c>
      <c r="E138" s="406" t="s">
        <v>1474</v>
      </c>
      <c r="F138" s="407">
        <v>90</v>
      </c>
    </row>
    <row r="139" spans="1:6">
      <c r="A139" s="402" t="s">
        <v>1277</v>
      </c>
      <c r="B139" s="403" t="s">
        <v>692</v>
      </c>
      <c r="C139" s="404" t="s">
        <v>1475</v>
      </c>
      <c r="D139" s="405" t="s">
        <v>1476</v>
      </c>
      <c r="E139" s="406" t="s">
        <v>1477</v>
      </c>
      <c r="F139" s="407">
        <v>75</v>
      </c>
    </row>
    <row r="140" spans="1:6">
      <c r="A140" s="402" t="s">
        <v>1278</v>
      </c>
      <c r="B140" s="403" t="s">
        <v>692</v>
      </c>
      <c r="C140" s="404" t="s">
        <v>1478</v>
      </c>
      <c r="D140" s="405" t="s">
        <v>1479</v>
      </c>
      <c r="E140" s="406" t="s">
        <v>1480</v>
      </c>
      <c r="F140" s="407">
        <v>75</v>
      </c>
    </row>
    <row r="141" spans="1:6">
      <c r="A141" s="402" t="s">
        <v>1481</v>
      </c>
      <c r="B141" s="403" t="s">
        <v>692</v>
      </c>
      <c r="C141" s="404" t="s">
        <v>1482</v>
      </c>
      <c r="D141" s="405" t="s">
        <v>1483</v>
      </c>
      <c r="E141" s="406" t="s">
        <v>1484</v>
      </c>
      <c r="F141" s="401">
        <v>80</v>
      </c>
    </row>
    <row r="142" spans="1:6">
      <c r="A142" s="402" t="s">
        <v>707</v>
      </c>
      <c r="B142" s="403" t="s">
        <v>1485</v>
      </c>
      <c r="C142" s="404" t="s">
        <v>1486</v>
      </c>
      <c r="D142" s="405" t="s">
        <v>1100</v>
      </c>
      <c r="E142" s="406" t="s">
        <v>1172</v>
      </c>
      <c r="F142" s="401">
        <v>19</v>
      </c>
    </row>
    <row r="143" spans="1:6">
      <c r="A143" s="402" t="s">
        <v>708</v>
      </c>
      <c r="B143" s="405" t="s">
        <v>1485</v>
      </c>
      <c r="C143" s="404" t="s">
        <v>330</v>
      </c>
      <c r="D143" s="405" t="s">
        <v>1101</v>
      </c>
      <c r="E143" s="406" t="s">
        <v>1173</v>
      </c>
      <c r="F143" s="407">
        <v>19</v>
      </c>
    </row>
    <row r="144" spans="1:6">
      <c r="A144" s="402" t="s">
        <v>709</v>
      </c>
      <c r="B144" s="405" t="s">
        <v>1485</v>
      </c>
      <c r="C144" s="404" t="s">
        <v>331</v>
      </c>
      <c r="D144" s="405" t="s">
        <v>1102</v>
      </c>
      <c r="E144" s="406" t="s">
        <v>1174</v>
      </c>
      <c r="F144" s="407">
        <v>12</v>
      </c>
    </row>
    <row r="145" spans="1:6">
      <c r="A145" s="402" t="s">
        <v>710</v>
      </c>
      <c r="B145" s="405" t="s">
        <v>1485</v>
      </c>
      <c r="C145" s="404" t="s">
        <v>1037</v>
      </c>
      <c r="D145" s="405" t="s">
        <v>1103</v>
      </c>
      <c r="E145" s="406" t="s">
        <v>1175</v>
      </c>
      <c r="F145" s="407">
        <v>19</v>
      </c>
    </row>
    <row r="146" spans="1:6">
      <c r="A146" s="402" t="s">
        <v>711</v>
      </c>
      <c r="B146" s="405" t="s">
        <v>1485</v>
      </c>
      <c r="C146" s="404" t="s">
        <v>1038</v>
      </c>
      <c r="D146" s="405" t="s">
        <v>1104</v>
      </c>
      <c r="E146" s="406" t="s">
        <v>1177</v>
      </c>
      <c r="F146" s="407">
        <v>12</v>
      </c>
    </row>
    <row r="147" spans="1:6">
      <c r="A147" s="402" t="s">
        <v>712</v>
      </c>
      <c r="B147" s="405" t="s">
        <v>1485</v>
      </c>
      <c r="C147" s="404" t="s">
        <v>1039</v>
      </c>
      <c r="D147" s="405" t="s">
        <v>1105</v>
      </c>
      <c r="E147" s="406" t="s">
        <v>1176</v>
      </c>
      <c r="F147" s="407">
        <v>12</v>
      </c>
    </row>
    <row r="148" spans="1:6">
      <c r="A148" s="402" t="s">
        <v>713</v>
      </c>
      <c r="B148" s="405" t="s">
        <v>1485</v>
      </c>
      <c r="C148" s="404" t="s">
        <v>1040</v>
      </c>
      <c r="D148" s="405" t="s">
        <v>1106</v>
      </c>
      <c r="E148" s="406" t="s">
        <v>1178</v>
      </c>
      <c r="F148" s="407">
        <v>19</v>
      </c>
    </row>
    <row r="149" spans="1:6">
      <c r="A149" s="402" t="s">
        <v>714</v>
      </c>
      <c r="B149" s="405" t="s">
        <v>1485</v>
      </c>
      <c r="C149" s="404" t="s">
        <v>1041</v>
      </c>
      <c r="D149" s="405" t="s">
        <v>476</v>
      </c>
      <c r="E149" s="406" t="s">
        <v>1179</v>
      </c>
      <c r="F149" s="407">
        <v>11</v>
      </c>
    </row>
    <row r="150" spans="1:6">
      <c r="A150" s="402" t="s">
        <v>715</v>
      </c>
      <c r="B150" s="405" t="s">
        <v>1485</v>
      </c>
      <c r="C150" s="404" t="s">
        <v>1042</v>
      </c>
      <c r="D150" s="405" t="s">
        <v>1107</v>
      </c>
      <c r="E150" s="406" t="s">
        <v>1180</v>
      </c>
      <c r="F150" s="407">
        <v>12</v>
      </c>
    </row>
    <row r="151" spans="1:6">
      <c r="A151" s="402" t="s">
        <v>716</v>
      </c>
      <c r="B151" s="405" t="s">
        <v>1485</v>
      </c>
      <c r="C151" s="404" t="s">
        <v>1043</v>
      </c>
      <c r="D151" s="405" t="s">
        <v>1108</v>
      </c>
      <c r="E151" s="406" t="s">
        <v>1181</v>
      </c>
      <c r="F151" s="407">
        <v>19</v>
      </c>
    </row>
    <row r="152" spans="1:6">
      <c r="A152" s="402" t="s">
        <v>717</v>
      </c>
      <c r="B152" s="405" t="s">
        <v>1485</v>
      </c>
      <c r="C152" s="406" t="s">
        <v>718</v>
      </c>
      <c r="D152" s="405" t="s">
        <v>1109</v>
      </c>
      <c r="E152" s="406" t="s">
        <v>1182</v>
      </c>
      <c r="F152" s="407">
        <v>19</v>
      </c>
    </row>
    <row r="153" spans="1:6">
      <c r="A153" s="402" t="s">
        <v>719</v>
      </c>
      <c r="B153" s="405" t="s">
        <v>1485</v>
      </c>
      <c r="C153" s="406" t="s">
        <v>332</v>
      </c>
      <c r="D153" s="405" t="s">
        <v>1110</v>
      </c>
      <c r="E153" s="406" t="s">
        <v>1183</v>
      </c>
      <c r="F153" s="407">
        <v>19</v>
      </c>
    </row>
    <row r="154" spans="1:6">
      <c r="A154" s="402" t="s">
        <v>720</v>
      </c>
      <c r="B154" s="405" t="s">
        <v>1485</v>
      </c>
      <c r="C154" s="406" t="s">
        <v>1044</v>
      </c>
      <c r="D154" s="405" t="s">
        <v>1110</v>
      </c>
      <c r="E154" s="406" t="s">
        <v>1183</v>
      </c>
      <c r="F154" s="407">
        <v>12</v>
      </c>
    </row>
    <row r="155" spans="1:6">
      <c r="A155" s="402" t="s">
        <v>721</v>
      </c>
      <c r="B155" s="405" t="s">
        <v>1485</v>
      </c>
      <c r="C155" s="406" t="s">
        <v>1045</v>
      </c>
      <c r="D155" s="405" t="s">
        <v>1111</v>
      </c>
      <c r="E155" s="406" t="s">
        <v>452</v>
      </c>
      <c r="F155" s="407">
        <v>12</v>
      </c>
    </row>
    <row r="156" spans="1:6">
      <c r="A156" s="402" t="s">
        <v>722</v>
      </c>
      <c r="B156" s="405" t="s">
        <v>1485</v>
      </c>
      <c r="C156" s="406" t="s">
        <v>1046</v>
      </c>
      <c r="D156" s="405" t="s">
        <v>1112</v>
      </c>
      <c r="E156" s="406" t="s">
        <v>453</v>
      </c>
      <c r="F156" s="407">
        <v>12</v>
      </c>
    </row>
    <row r="157" spans="1:6">
      <c r="A157" s="402" t="s">
        <v>723</v>
      </c>
      <c r="B157" s="405" t="s">
        <v>1485</v>
      </c>
      <c r="C157" s="406" t="s">
        <v>1047</v>
      </c>
      <c r="D157" s="405" t="s">
        <v>634</v>
      </c>
      <c r="E157" s="406" t="s">
        <v>1184</v>
      </c>
      <c r="F157" s="407">
        <v>12</v>
      </c>
    </row>
    <row r="158" spans="1:6">
      <c r="A158" s="402" t="s">
        <v>724</v>
      </c>
      <c r="B158" s="405" t="s">
        <v>1485</v>
      </c>
      <c r="C158" s="406" t="s">
        <v>1048</v>
      </c>
      <c r="D158" s="405" t="s">
        <v>1113</v>
      </c>
      <c r="E158" s="406" t="s">
        <v>1185</v>
      </c>
      <c r="F158" s="407">
        <v>9</v>
      </c>
    </row>
    <row r="159" spans="1:6">
      <c r="A159" s="402" t="s">
        <v>725</v>
      </c>
      <c r="B159" s="405" t="s">
        <v>1485</v>
      </c>
      <c r="C159" s="406" t="s">
        <v>1049</v>
      </c>
      <c r="D159" s="405" t="s">
        <v>476</v>
      </c>
      <c r="E159" s="406" t="s">
        <v>1186</v>
      </c>
      <c r="F159" s="407">
        <v>10</v>
      </c>
    </row>
    <row r="160" spans="1:6">
      <c r="A160" s="402" t="s">
        <v>726</v>
      </c>
      <c r="B160" s="405" t="s">
        <v>1485</v>
      </c>
      <c r="C160" s="406" t="s">
        <v>1050</v>
      </c>
      <c r="D160" s="405" t="s">
        <v>1114</v>
      </c>
      <c r="E160" s="406" t="s">
        <v>1187</v>
      </c>
      <c r="F160" s="407">
        <v>12</v>
      </c>
    </row>
    <row r="161" spans="1:6">
      <c r="A161" s="402" t="s">
        <v>727</v>
      </c>
      <c r="B161" s="405" t="s">
        <v>1485</v>
      </c>
      <c r="C161" s="406" t="s">
        <v>1051</v>
      </c>
      <c r="D161" s="405" t="s">
        <v>1115</v>
      </c>
      <c r="E161" s="406" t="s">
        <v>1188</v>
      </c>
      <c r="F161" s="407">
        <v>12</v>
      </c>
    </row>
    <row r="162" spans="1:6">
      <c r="A162" s="402" t="s">
        <v>728</v>
      </c>
      <c r="B162" s="405" t="s">
        <v>1485</v>
      </c>
      <c r="C162" s="406" t="s">
        <v>1052</v>
      </c>
      <c r="D162" s="405" t="s">
        <v>1116</v>
      </c>
      <c r="E162" s="406" t="s">
        <v>1189</v>
      </c>
      <c r="F162" s="407">
        <v>12</v>
      </c>
    </row>
    <row r="163" spans="1:6">
      <c r="A163" s="402" t="s">
        <v>729</v>
      </c>
      <c r="B163" s="405" t="s">
        <v>1485</v>
      </c>
      <c r="C163" s="406" t="s">
        <v>333</v>
      </c>
      <c r="D163" s="405" t="s">
        <v>1117</v>
      </c>
      <c r="E163" s="406" t="s">
        <v>1190</v>
      </c>
      <c r="F163" s="407">
        <v>12</v>
      </c>
    </row>
    <row r="164" spans="1:6">
      <c r="A164" s="402" t="s">
        <v>730</v>
      </c>
      <c r="B164" s="405" t="s">
        <v>1485</v>
      </c>
      <c r="C164" s="406" t="s">
        <v>1053</v>
      </c>
      <c r="D164" s="405" t="s">
        <v>1118</v>
      </c>
      <c r="E164" s="406" t="s">
        <v>1191</v>
      </c>
      <c r="F164" s="407">
        <v>12</v>
      </c>
    </row>
    <row r="165" spans="1:6">
      <c r="A165" s="402" t="s">
        <v>731</v>
      </c>
      <c r="B165" s="405" t="s">
        <v>1485</v>
      </c>
      <c r="C165" s="406" t="s">
        <v>334</v>
      </c>
      <c r="D165" s="405" t="s">
        <v>1118</v>
      </c>
      <c r="E165" s="406" t="s">
        <v>477</v>
      </c>
      <c r="F165" s="407">
        <v>12</v>
      </c>
    </row>
    <row r="166" spans="1:6">
      <c r="A166" s="402" t="s">
        <v>732</v>
      </c>
      <c r="B166" s="405" t="s">
        <v>1487</v>
      </c>
      <c r="C166" s="406" t="s">
        <v>733</v>
      </c>
      <c r="D166" s="405" t="s">
        <v>1109</v>
      </c>
      <c r="E166" s="406" t="s">
        <v>1182</v>
      </c>
      <c r="F166" s="407">
        <v>19</v>
      </c>
    </row>
    <row r="167" spans="1:6">
      <c r="A167" s="402" t="s">
        <v>1488</v>
      </c>
      <c r="B167" s="405" t="s">
        <v>1487</v>
      </c>
      <c r="C167" s="406" t="s">
        <v>1489</v>
      </c>
      <c r="D167" s="405" t="s">
        <v>1152</v>
      </c>
      <c r="E167" s="406" t="s">
        <v>1214</v>
      </c>
      <c r="F167" s="407">
        <v>12</v>
      </c>
    </row>
    <row r="168" spans="1:6">
      <c r="A168" s="402" t="s">
        <v>1490</v>
      </c>
      <c r="B168" s="405" t="s">
        <v>1487</v>
      </c>
      <c r="C168" s="406" t="s">
        <v>1235</v>
      </c>
      <c r="D168" s="405" t="s">
        <v>899</v>
      </c>
      <c r="E168" s="406" t="s">
        <v>900</v>
      </c>
      <c r="F168" s="407">
        <v>12</v>
      </c>
    </row>
    <row r="169" spans="1:6">
      <c r="A169" s="402" t="s">
        <v>734</v>
      </c>
      <c r="B169" s="405" t="s">
        <v>1485</v>
      </c>
      <c r="C169" s="406" t="s">
        <v>335</v>
      </c>
      <c r="D169" s="405" t="s">
        <v>1119</v>
      </c>
      <c r="E169" s="406" t="s">
        <v>1192</v>
      </c>
      <c r="F169" s="407">
        <v>19</v>
      </c>
    </row>
    <row r="170" spans="1:6">
      <c r="A170" s="402" t="s">
        <v>735</v>
      </c>
      <c r="B170" s="405" t="s">
        <v>1487</v>
      </c>
      <c r="C170" s="406" t="s">
        <v>336</v>
      </c>
      <c r="D170" s="405" t="s">
        <v>1120</v>
      </c>
      <c r="E170" s="406" t="s">
        <v>1193</v>
      </c>
      <c r="F170" s="407">
        <v>12</v>
      </c>
    </row>
    <row r="171" spans="1:6">
      <c r="A171" s="402" t="s">
        <v>736</v>
      </c>
      <c r="B171" s="405" t="s">
        <v>1487</v>
      </c>
      <c r="C171" s="406" t="s">
        <v>1054</v>
      </c>
      <c r="D171" s="405" t="s">
        <v>1121</v>
      </c>
      <c r="E171" s="406" t="s">
        <v>1194</v>
      </c>
      <c r="F171" s="407">
        <v>12</v>
      </c>
    </row>
    <row r="172" spans="1:6">
      <c r="A172" s="402" t="s">
        <v>737</v>
      </c>
      <c r="B172" s="405" t="s">
        <v>1487</v>
      </c>
      <c r="C172" s="406" t="s">
        <v>1055</v>
      </c>
      <c r="D172" s="405" t="s">
        <v>1122</v>
      </c>
      <c r="E172" s="406" t="s">
        <v>1195</v>
      </c>
      <c r="F172" s="407">
        <v>12</v>
      </c>
    </row>
    <row r="173" spans="1:6">
      <c r="A173" s="402" t="s">
        <v>738</v>
      </c>
      <c r="B173" s="405" t="s">
        <v>1487</v>
      </c>
      <c r="C173" s="406" t="s">
        <v>1056</v>
      </c>
      <c r="D173" s="405" t="s">
        <v>1491</v>
      </c>
      <c r="E173" s="406" t="s">
        <v>1492</v>
      </c>
      <c r="F173" s="407">
        <v>19</v>
      </c>
    </row>
    <row r="174" spans="1:6">
      <c r="A174" s="402" t="s">
        <v>739</v>
      </c>
      <c r="B174" s="405" t="s">
        <v>1487</v>
      </c>
      <c r="C174" s="406" t="s">
        <v>1057</v>
      </c>
      <c r="D174" s="405" t="s">
        <v>1123</v>
      </c>
      <c r="E174" s="406" t="s">
        <v>1196</v>
      </c>
      <c r="F174" s="407">
        <v>19</v>
      </c>
    </row>
    <row r="175" spans="1:6">
      <c r="A175" s="402" t="s">
        <v>740</v>
      </c>
      <c r="B175" s="405" t="s">
        <v>1487</v>
      </c>
      <c r="C175" s="406" t="s">
        <v>337</v>
      </c>
      <c r="D175" s="405" t="s">
        <v>1124</v>
      </c>
      <c r="E175" s="406" t="s">
        <v>1197</v>
      </c>
      <c r="F175" s="407">
        <v>12</v>
      </c>
    </row>
    <row r="176" spans="1:6">
      <c r="A176" s="402" t="s">
        <v>741</v>
      </c>
      <c r="B176" s="405" t="s">
        <v>1487</v>
      </c>
      <c r="C176" s="406" t="s">
        <v>338</v>
      </c>
      <c r="D176" s="405" t="s">
        <v>1125</v>
      </c>
      <c r="E176" s="406" t="s">
        <v>1198</v>
      </c>
      <c r="F176" s="407">
        <v>19</v>
      </c>
    </row>
    <row r="177" spans="1:6">
      <c r="A177" s="402" t="s">
        <v>742</v>
      </c>
      <c r="B177" s="405" t="s">
        <v>1487</v>
      </c>
      <c r="C177" s="406" t="s">
        <v>1058</v>
      </c>
      <c r="D177" s="405" t="s">
        <v>1126</v>
      </c>
      <c r="E177" s="406" t="s">
        <v>478</v>
      </c>
      <c r="F177" s="407">
        <v>12</v>
      </c>
    </row>
    <row r="178" spans="1:6">
      <c r="A178" s="402" t="s">
        <v>743</v>
      </c>
      <c r="B178" s="405" t="s">
        <v>1487</v>
      </c>
      <c r="C178" s="406" t="s">
        <v>1059</v>
      </c>
      <c r="D178" s="405" t="s">
        <v>1127</v>
      </c>
      <c r="E178" s="406" t="s">
        <v>479</v>
      </c>
      <c r="F178" s="407">
        <v>12</v>
      </c>
    </row>
    <row r="179" spans="1:6">
      <c r="A179" s="402" t="s">
        <v>744</v>
      </c>
      <c r="B179" s="405" t="s">
        <v>1487</v>
      </c>
      <c r="C179" s="406" t="s">
        <v>474</v>
      </c>
      <c r="D179" s="405" t="s">
        <v>1128</v>
      </c>
      <c r="E179" s="406" t="s">
        <v>1199</v>
      </c>
      <c r="F179" s="407">
        <v>19</v>
      </c>
    </row>
    <row r="180" spans="1:6">
      <c r="A180" s="402" t="s">
        <v>745</v>
      </c>
      <c r="B180" s="405" t="s">
        <v>1487</v>
      </c>
      <c r="C180" s="406" t="s">
        <v>746</v>
      </c>
      <c r="D180" s="405" t="s">
        <v>1129</v>
      </c>
      <c r="E180" s="406" t="s">
        <v>1200</v>
      </c>
      <c r="F180" s="407">
        <v>12</v>
      </c>
    </row>
    <row r="181" spans="1:6">
      <c r="A181" s="402" t="s">
        <v>747</v>
      </c>
      <c r="B181" s="405" t="s">
        <v>1487</v>
      </c>
      <c r="C181" s="406" t="s">
        <v>748</v>
      </c>
      <c r="D181" s="405" t="s">
        <v>749</v>
      </c>
      <c r="E181" s="406" t="s">
        <v>750</v>
      </c>
      <c r="F181" s="407">
        <v>12</v>
      </c>
    </row>
    <row r="182" spans="1:6">
      <c r="A182" s="402" t="s">
        <v>751</v>
      </c>
      <c r="B182" s="405" t="s">
        <v>1487</v>
      </c>
      <c r="C182" s="406" t="s">
        <v>1060</v>
      </c>
      <c r="D182" s="405" t="s">
        <v>1130</v>
      </c>
      <c r="E182" s="406" t="s">
        <v>752</v>
      </c>
      <c r="F182" s="407">
        <v>19</v>
      </c>
    </row>
    <row r="183" spans="1:6">
      <c r="A183" s="402" t="s">
        <v>753</v>
      </c>
      <c r="B183" s="405" t="s">
        <v>1487</v>
      </c>
      <c r="C183" s="406" t="s">
        <v>1061</v>
      </c>
      <c r="D183" s="405" t="s">
        <v>1131</v>
      </c>
      <c r="E183" s="406" t="s">
        <v>1201</v>
      </c>
      <c r="F183" s="407">
        <v>19</v>
      </c>
    </row>
    <row r="184" spans="1:6">
      <c r="A184" s="402" t="s">
        <v>754</v>
      </c>
      <c r="B184" s="405" t="s">
        <v>1487</v>
      </c>
      <c r="C184" s="406" t="s">
        <v>1062</v>
      </c>
      <c r="D184" s="405" t="s">
        <v>755</v>
      </c>
      <c r="E184" s="406" t="s">
        <v>484</v>
      </c>
      <c r="F184" s="407">
        <v>12</v>
      </c>
    </row>
    <row r="185" spans="1:6">
      <c r="A185" s="402" t="s">
        <v>1035</v>
      </c>
      <c r="B185" s="405" t="s">
        <v>1485</v>
      </c>
      <c r="C185" s="406" t="s">
        <v>1063</v>
      </c>
      <c r="D185" s="405" t="s">
        <v>1132</v>
      </c>
      <c r="E185" s="406" t="s">
        <v>488</v>
      </c>
      <c r="F185" s="407">
        <v>19</v>
      </c>
    </row>
    <row r="186" spans="1:6">
      <c r="A186" s="402" t="s">
        <v>1493</v>
      </c>
      <c r="B186" s="405" t="s">
        <v>1485</v>
      </c>
      <c r="C186" s="406" t="s">
        <v>1494</v>
      </c>
      <c r="D186" s="405" t="s">
        <v>749</v>
      </c>
      <c r="E186" s="406" t="s">
        <v>750</v>
      </c>
      <c r="F186" s="407">
        <v>12</v>
      </c>
    </row>
    <row r="187" spans="1:6">
      <c r="A187" s="402" t="s">
        <v>756</v>
      </c>
      <c r="B187" s="405" t="s">
        <v>1485</v>
      </c>
      <c r="C187" s="406" t="s">
        <v>339</v>
      </c>
      <c r="D187" s="405" t="s">
        <v>635</v>
      </c>
      <c r="E187" s="406" t="s">
        <v>1202</v>
      </c>
      <c r="F187" s="407">
        <v>17</v>
      </c>
    </row>
    <row r="188" spans="1:6">
      <c r="A188" s="402" t="s">
        <v>757</v>
      </c>
      <c r="B188" s="405" t="s">
        <v>1485</v>
      </c>
      <c r="C188" s="406" t="s">
        <v>340</v>
      </c>
      <c r="D188" s="405" t="s">
        <v>1118</v>
      </c>
      <c r="E188" s="406" t="s">
        <v>1191</v>
      </c>
      <c r="F188" s="407">
        <v>19</v>
      </c>
    </row>
    <row r="189" spans="1:6">
      <c r="A189" s="402" t="s">
        <v>758</v>
      </c>
      <c r="B189" s="405" t="s">
        <v>1485</v>
      </c>
      <c r="C189" s="406" t="s">
        <v>1064</v>
      </c>
      <c r="D189" s="405" t="s">
        <v>1106</v>
      </c>
      <c r="E189" s="406" t="s">
        <v>1178</v>
      </c>
      <c r="F189" s="407">
        <v>19</v>
      </c>
    </row>
    <row r="190" spans="1:6">
      <c r="A190" s="402" t="s">
        <v>759</v>
      </c>
      <c r="B190" s="405" t="s">
        <v>1485</v>
      </c>
      <c r="C190" s="406" t="s">
        <v>1065</v>
      </c>
      <c r="D190" s="405" t="s">
        <v>1107</v>
      </c>
      <c r="E190" s="406" t="s">
        <v>1180</v>
      </c>
      <c r="F190" s="407">
        <v>12</v>
      </c>
    </row>
    <row r="191" spans="1:6">
      <c r="A191" s="402" t="s">
        <v>760</v>
      </c>
      <c r="B191" s="405" t="s">
        <v>1485</v>
      </c>
      <c r="C191" s="406" t="s">
        <v>1066</v>
      </c>
      <c r="D191" s="405" t="s">
        <v>1133</v>
      </c>
      <c r="E191" s="406" t="s">
        <v>1203</v>
      </c>
      <c r="F191" s="407">
        <v>19</v>
      </c>
    </row>
    <row r="192" spans="1:6">
      <c r="A192" s="402" t="s">
        <v>761</v>
      </c>
      <c r="B192" s="405" t="s">
        <v>1485</v>
      </c>
      <c r="C192" s="406" t="s">
        <v>341</v>
      </c>
      <c r="D192" s="405" t="s">
        <v>1134</v>
      </c>
      <c r="E192" s="406" t="s">
        <v>1204</v>
      </c>
      <c r="F192" s="407">
        <v>19</v>
      </c>
    </row>
    <row r="193" spans="1:6">
      <c r="A193" s="402" t="s">
        <v>762</v>
      </c>
      <c r="B193" s="405" t="s">
        <v>1485</v>
      </c>
      <c r="C193" s="406" t="s">
        <v>342</v>
      </c>
      <c r="D193" s="405" t="s">
        <v>1118</v>
      </c>
      <c r="E193" s="406" t="s">
        <v>1191</v>
      </c>
      <c r="F193" s="407">
        <v>19</v>
      </c>
    </row>
    <row r="194" spans="1:6">
      <c r="A194" s="402" t="s">
        <v>763</v>
      </c>
      <c r="B194" s="405" t="s">
        <v>1485</v>
      </c>
      <c r="C194" s="406" t="s">
        <v>1067</v>
      </c>
      <c r="D194" s="405" t="s">
        <v>1135</v>
      </c>
      <c r="E194" s="406" t="s">
        <v>1205</v>
      </c>
      <c r="F194" s="407">
        <v>18</v>
      </c>
    </row>
    <row r="195" spans="1:6">
      <c r="A195" s="402" t="s">
        <v>764</v>
      </c>
      <c r="B195" s="405" t="s">
        <v>1485</v>
      </c>
      <c r="C195" s="406" t="s">
        <v>343</v>
      </c>
      <c r="D195" s="405" t="s">
        <v>1123</v>
      </c>
      <c r="E195" s="406" t="s">
        <v>1196</v>
      </c>
      <c r="F195" s="407">
        <v>19</v>
      </c>
    </row>
    <row r="196" spans="1:6">
      <c r="A196" s="402" t="s">
        <v>765</v>
      </c>
      <c r="B196" s="405" t="s">
        <v>1485</v>
      </c>
      <c r="C196" s="406" t="s">
        <v>1068</v>
      </c>
      <c r="D196" s="405" t="s">
        <v>1136</v>
      </c>
      <c r="E196" s="406" t="s">
        <v>480</v>
      </c>
      <c r="F196" s="407">
        <v>11</v>
      </c>
    </row>
    <row r="197" spans="1:6">
      <c r="A197" s="402" t="s">
        <v>766</v>
      </c>
      <c r="B197" s="405" t="s">
        <v>1485</v>
      </c>
      <c r="C197" s="406" t="s">
        <v>1069</v>
      </c>
      <c r="D197" s="405" t="s">
        <v>1137</v>
      </c>
      <c r="E197" s="406" t="s">
        <v>481</v>
      </c>
      <c r="F197" s="407">
        <v>19</v>
      </c>
    </row>
    <row r="198" spans="1:6">
      <c r="A198" s="402" t="s">
        <v>767</v>
      </c>
      <c r="B198" s="405" t="s">
        <v>1485</v>
      </c>
      <c r="C198" s="406" t="s">
        <v>1070</v>
      </c>
      <c r="D198" s="405" t="s">
        <v>1138</v>
      </c>
      <c r="E198" s="406" t="s">
        <v>482</v>
      </c>
      <c r="F198" s="407">
        <v>19</v>
      </c>
    </row>
    <row r="199" spans="1:6">
      <c r="A199" s="402" t="s">
        <v>768</v>
      </c>
      <c r="B199" s="405" t="s">
        <v>1485</v>
      </c>
      <c r="C199" s="406" t="s">
        <v>1071</v>
      </c>
      <c r="D199" s="405" t="s">
        <v>1139</v>
      </c>
      <c r="E199" s="406" t="s">
        <v>1206</v>
      </c>
      <c r="F199" s="407">
        <v>12</v>
      </c>
    </row>
    <row r="200" spans="1:6">
      <c r="A200" s="402" t="s">
        <v>769</v>
      </c>
      <c r="B200" s="405" t="s">
        <v>1485</v>
      </c>
      <c r="C200" s="406" t="s">
        <v>1072</v>
      </c>
      <c r="D200" s="405" t="s">
        <v>1140</v>
      </c>
      <c r="E200" s="406" t="s">
        <v>489</v>
      </c>
      <c r="F200" s="407">
        <v>12</v>
      </c>
    </row>
    <row r="201" spans="1:6">
      <c r="A201" s="402" t="s">
        <v>770</v>
      </c>
      <c r="B201" s="405" t="s">
        <v>1485</v>
      </c>
      <c r="C201" s="406" t="s">
        <v>344</v>
      </c>
      <c r="D201" s="405" t="s">
        <v>1141</v>
      </c>
      <c r="E201" s="406" t="s">
        <v>1207</v>
      </c>
      <c r="F201" s="407">
        <v>19</v>
      </c>
    </row>
    <row r="202" spans="1:6">
      <c r="A202" s="402" t="s">
        <v>771</v>
      </c>
      <c r="B202" s="405" t="s">
        <v>1485</v>
      </c>
      <c r="C202" s="406" t="s">
        <v>345</v>
      </c>
      <c r="D202" s="405" t="s">
        <v>1142</v>
      </c>
      <c r="E202" s="406" t="s">
        <v>483</v>
      </c>
      <c r="F202" s="407">
        <v>19</v>
      </c>
    </row>
    <row r="203" spans="1:6">
      <c r="A203" s="402" t="s">
        <v>772</v>
      </c>
      <c r="B203" s="405" t="s">
        <v>1485</v>
      </c>
      <c r="C203" s="406" t="s">
        <v>346</v>
      </c>
      <c r="D203" s="405" t="s">
        <v>1121</v>
      </c>
      <c r="E203" s="406" t="s">
        <v>484</v>
      </c>
      <c r="F203" s="407">
        <v>19</v>
      </c>
    </row>
    <row r="204" spans="1:6">
      <c r="A204" s="402" t="s">
        <v>773</v>
      </c>
      <c r="B204" s="405" t="s">
        <v>1485</v>
      </c>
      <c r="C204" s="406" t="s">
        <v>1073</v>
      </c>
      <c r="D204" s="405" t="s">
        <v>1491</v>
      </c>
      <c r="E204" s="406" t="s">
        <v>1495</v>
      </c>
      <c r="F204" s="407">
        <v>19</v>
      </c>
    </row>
    <row r="205" spans="1:6">
      <c r="A205" s="402" t="s">
        <v>774</v>
      </c>
      <c r="B205" s="405" t="s">
        <v>1485</v>
      </c>
      <c r="C205" s="406" t="s">
        <v>1074</v>
      </c>
      <c r="D205" s="405" t="s">
        <v>1143</v>
      </c>
      <c r="E205" s="406" t="s">
        <v>1208</v>
      </c>
      <c r="F205" s="407">
        <v>12</v>
      </c>
    </row>
    <row r="206" spans="1:6">
      <c r="A206" s="402" t="s">
        <v>775</v>
      </c>
      <c r="B206" s="405" t="s">
        <v>1485</v>
      </c>
      <c r="C206" s="406" t="s">
        <v>1075</v>
      </c>
      <c r="D206" s="405" t="s">
        <v>1144</v>
      </c>
      <c r="E206" s="406" t="s">
        <v>1209</v>
      </c>
      <c r="F206" s="407">
        <v>19</v>
      </c>
    </row>
    <row r="207" spans="1:6">
      <c r="A207" s="402" t="s">
        <v>776</v>
      </c>
      <c r="B207" s="405" t="s">
        <v>1485</v>
      </c>
      <c r="C207" s="406" t="s">
        <v>1076</v>
      </c>
      <c r="D207" s="405" t="s">
        <v>1145</v>
      </c>
      <c r="E207" s="406" t="s">
        <v>1210</v>
      </c>
      <c r="F207" s="407">
        <v>19</v>
      </c>
    </row>
    <row r="208" spans="1:6">
      <c r="A208" s="402" t="s">
        <v>777</v>
      </c>
      <c r="B208" s="405" t="s">
        <v>1485</v>
      </c>
      <c r="C208" s="406" t="s">
        <v>1077</v>
      </c>
      <c r="D208" s="405" t="s">
        <v>1146</v>
      </c>
      <c r="E208" s="406" t="s">
        <v>1211</v>
      </c>
      <c r="F208" s="407">
        <v>12</v>
      </c>
    </row>
    <row r="209" spans="1:6">
      <c r="A209" s="402" t="s">
        <v>778</v>
      </c>
      <c r="B209" s="405" t="s">
        <v>1485</v>
      </c>
      <c r="C209" s="406" t="s">
        <v>1078</v>
      </c>
      <c r="D209" s="405" t="s">
        <v>1147</v>
      </c>
      <c r="E209" s="406" t="s">
        <v>485</v>
      </c>
      <c r="F209" s="407">
        <v>19</v>
      </c>
    </row>
    <row r="210" spans="1:6">
      <c r="A210" s="402" t="s">
        <v>779</v>
      </c>
      <c r="B210" s="405" t="s">
        <v>1485</v>
      </c>
      <c r="C210" s="406" t="s">
        <v>347</v>
      </c>
      <c r="D210" s="405"/>
      <c r="E210" s="406" t="s">
        <v>1496</v>
      </c>
      <c r="F210" s="407">
        <v>18</v>
      </c>
    </row>
    <row r="211" spans="1:6">
      <c r="A211" s="402" t="s">
        <v>780</v>
      </c>
      <c r="B211" s="405" t="s">
        <v>1485</v>
      </c>
      <c r="C211" s="406" t="s">
        <v>1079</v>
      </c>
      <c r="D211" s="405" t="s">
        <v>1148</v>
      </c>
      <c r="E211" s="406" t="s">
        <v>486</v>
      </c>
      <c r="F211" s="407">
        <v>19</v>
      </c>
    </row>
    <row r="212" spans="1:6">
      <c r="A212" s="402" t="s">
        <v>781</v>
      </c>
      <c r="B212" s="405" t="s">
        <v>1485</v>
      </c>
      <c r="C212" s="406" t="s">
        <v>1080</v>
      </c>
      <c r="D212" s="405" t="s">
        <v>1149</v>
      </c>
      <c r="E212" s="406" t="s">
        <v>1212</v>
      </c>
      <c r="F212" s="407">
        <v>19</v>
      </c>
    </row>
    <row r="213" spans="1:6">
      <c r="A213" s="402" t="s">
        <v>782</v>
      </c>
      <c r="B213" s="405" t="s">
        <v>1485</v>
      </c>
      <c r="C213" s="406" t="s">
        <v>1081</v>
      </c>
      <c r="D213" s="405" t="s">
        <v>1150</v>
      </c>
      <c r="E213" s="406" t="s">
        <v>1213</v>
      </c>
      <c r="F213" s="407">
        <v>12</v>
      </c>
    </row>
    <row r="214" spans="1:6">
      <c r="A214" s="402" t="s">
        <v>783</v>
      </c>
      <c r="B214" s="405" t="s">
        <v>1485</v>
      </c>
      <c r="C214" s="406" t="s">
        <v>1082</v>
      </c>
      <c r="D214" s="405" t="s">
        <v>1151</v>
      </c>
      <c r="E214" s="406" t="s">
        <v>1211</v>
      </c>
      <c r="F214" s="407">
        <v>12</v>
      </c>
    </row>
    <row r="215" spans="1:6">
      <c r="A215" s="402" t="s">
        <v>784</v>
      </c>
      <c r="B215" s="405" t="s">
        <v>1485</v>
      </c>
      <c r="C215" s="406" t="s">
        <v>1083</v>
      </c>
      <c r="D215" s="405" t="s">
        <v>1151</v>
      </c>
      <c r="E215" s="406" t="s">
        <v>1211</v>
      </c>
      <c r="F215" s="407">
        <v>12</v>
      </c>
    </row>
    <row r="216" spans="1:6">
      <c r="A216" s="402" t="s">
        <v>785</v>
      </c>
      <c r="B216" s="405" t="s">
        <v>1485</v>
      </c>
      <c r="C216" s="406" t="s">
        <v>1084</v>
      </c>
      <c r="D216" s="405" t="s">
        <v>1152</v>
      </c>
      <c r="E216" s="406" t="s">
        <v>1214</v>
      </c>
      <c r="F216" s="407">
        <v>12</v>
      </c>
    </row>
    <row r="217" spans="1:6">
      <c r="A217" s="402" t="s">
        <v>786</v>
      </c>
      <c r="B217" s="405" t="s">
        <v>1485</v>
      </c>
      <c r="C217" s="406" t="s">
        <v>1085</v>
      </c>
      <c r="D217" s="405" t="s">
        <v>1126</v>
      </c>
      <c r="E217" s="406" t="s">
        <v>478</v>
      </c>
      <c r="F217" s="407">
        <v>19</v>
      </c>
    </row>
    <row r="218" spans="1:6">
      <c r="A218" s="402" t="s">
        <v>787</v>
      </c>
      <c r="B218" s="405" t="s">
        <v>1485</v>
      </c>
      <c r="C218" s="406" t="s">
        <v>1086</v>
      </c>
      <c r="D218" s="405" t="s">
        <v>1153</v>
      </c>
      <c r="E218" s="406" t="s">
        <v>484</v>
      </c>
      <c r="F218" s="407">
        <v>19</v>
      </c>
    </row>
    <row r="219" spans="1:6">
      <c r="A219" s="402" t="s">
        <v>788</v>
      </c>
      <c r="B219" s="405" t="s">
        <v>1485</v>
      </c>
      <c r="C219" s="406" t="s">
        <v>594</v>
      </c>
      <c r="D219" s="405" t="s">
        <v>789</v>
      </c>
      <c r="E219" s="406" t="s">
        <v>790</v>
      </c>
      <c r="F219" s="407">
        <v>18</v>
      </c>
    </row>
    <row r="220" spans="1:6">
      <c r="A220" s="402" t="s">
        <v>664</v>
      </c>
      <c r="B220" s="405" t="s">
        <v>1485</v>
      </c>
      <c r="C220" s="406" t="s">
        <v>1087</v>
      </c>
      <c r="D220" s="405" t="s">
        <v>1497</v>
      </c>
      <c r="E220" s="406" t="s">
        <v>791</v>
      </c>
      <c r="F220" s="407">
        <v>19</v>
      </c>
    </row>
    <row r="221" spans="1:6">
      <c r="A221" s="402" t="s">
        <v>666</v>
      </c>
      <c r="B221" s="405" t="s">
        <v>1485</v>
      </c>
      <c r="C221" s="406" t="s">
        <v>1088</v>
      </c>
      <c r="D221" s="405" t="s">
        <v>1151</v>
      </c>
      <c r="E221" s="406" t="s">
        <v>1211</v>
      </c>
      <c r="F221" s="407">
        <v>12</v>
      </c>
    </row>
    <row r="222" spans="1:6">
      <c r="A222" s="402" t="s">
        <v>668</v>
      </c>
      <c r="B222" s="405" t="s">
        <v>1485</v>
      </c>
      <c r="C222" s="406" t="s">
        <v>1089</v>
      </c>
      <c r="D222" s="405" t="s">
        <v>1154</v>
      </c>
      <c r="E222" s="406" t="s">
        <v>1215</v>
      </c>
      <c r="F222" s="407">
        <v>12</v>
      </c>
    </row>
    <row r="223" spans="1:6">
      <c r="A223" s="402" t="s">
        <v>792</v>
      </c>
      <c r="B223" s="405" t="s">
        <v>1485</v>
      </c>
      <c r="C223" s="406" t="s">
        <v>1090</v>
      </c>
      <c r="D223" s="405" t="s">
        <v>1155</v>
      </c>
      <c r="E223" s="406" t="s">
        <v>1216</v>
      </c>
      <c r="F223" s="407">
        <v>19</v>
      </c>
    </row>
    <row r="224" spans="1:6">
      <c r="A224" s="402" t="s">
        <v>793</v>
      </c>
      <c r="B224" s="405" t="s">
        <v>1485</v>
      </c>
      <c r="C224" s="406" t="s">
        <v>348</v>
      </c>
      <c r="D224" s="405" t="s">
        <v>1156</v>
      </c>
      <c r="E224" s="406" t="s">
        <v>1217</v>
      </c>
      <c r="F224" s="407">
        <v>19</v>
      </c>
    </row>
    <row r="225" spans="1:6">
      <c r="A225" s="402" t="s">
        <v>794</v>
      </c>
      <c r="B225" s="405" t="s">
        <v>1485</v>
      </c>
      <c r="C225" s="406" t="s">
        <v>1091</v>
      </c>
      <c r="D225" s="405" t="s">
        <v>1157</v>
      </c>
      <c r="E225" s="406" t="s">
        <v>1218</v>
      </c>
      <c r="F225" s="407">
        <v>18</v>
      </c>
    </row>
    <row r="226" spans="1:6">
      <c r="A226" s="402" t="s">
        <v>795</v>
      </c>
      <c r="B226" s="405" t="s">
        <v>1485</v>
      </c>
      <c r="C226" s="406" t="s">
        <v>1092</v>
      </c>
      <c r="D226" s="405" t="s">
        <v>1158</v>
      </c>
      <c r="E226" s="406" t="s">
        <v>1219</v>
      </c>
      <c r="F226" s="407">
        <v>19</v>
      </c>
    </row>
    <row r="227" spans="1:6">
      <c r="A227" s="402" t="s">
        <v>796</v>
      </c>
      <c r="B227" s="405" t="s">
        <v>1485</v>
      </c>
      <c r="C227" s="406" t="s">
        <v>349</v>
      </c>
      <c r="D227" s="405" t="s">
        <v>1159</v>
      </c>
      <c r="E227" s="406" t="s">
        <v>1220</v>
      </c>
      <c r="F227" s="407">
        <v>19</v>
      </c>
    </row>
    <row r="228" spans="1:6">
      <c r="A228" s="402" t="s">
        <v>797</v>
      </c>
      <c r="B228" s="405" t="s">
        <v>1485</v>
      </c>
      <c r="C228" s="406" t="s">
        <v>1093</v>
      </c>
      <c r="D228" s="405" t="s">
        <v>1129</v>
      </c>
      <c r="E228" s="406" t="s">
        <v>1200</v>
      </c>
      <c r="F228" s="407">
        <v>19</v>
      </c>
    </row>
    <row r="229" spans="1:6">
      <c r="A229" s="402" t="s">
        <v>798</v>
      </c>
      <c r="B229" s="405" t="s">
        <v>1485</v>
      </c>
      <c r="C229" s="406" t="s">
        <v>1094</v>
      </c>
      <c r="D229" s="405" t="s">
        <v>1115</v>
      </c>
      <c r="E229" s="406" t="s">
        <v>1188</v>
      </c>
      <c r="F229" s="407">
        <v>12</v>
      </c>
    </row>
    <row r="230" spans="1:6">
      <c r="A230" s="402" t="s">
        <v>799</v>
      </c>
      <c r="B230" s="405" t="s">
        <v>1485</v>
      </c>
      <c r="C230" s="406" t="s">
        <v>1095</v>
      </c>
      <c r="D230" s="405" t="s">
        <v>1160</v>
      </c>
      <c r="E230" s="406" t="s">
        <v>1221</v>
      </c>
      <c r="F230" s="407">
        <v>12</v>
      </c>
    </row>
    <row r="231" spans="1:6">
      <c r="A231" s="402" t="s">
        <v>800</v>
      </c>
      <c r="B231" s="405" t="s">
        <v>1485</v>
      </c>
      <c r="C231" s="406" t="s">
        <v>801</v>
      </c>
      <c r="D231" s="405" t="s">
        <v>802</v>
      </c>
      <c r="E231" s="406" t="s">
        <v>803</v>
      </c>
      <c r="F231" s="407">
        <v>19</v>
      </c>
    </row>
    <row r="232" spans="1:6">
      <c r="A232" s="402" t="s">
        <v>1036</v>
      </c>
      <c r="B232" s="405" t="s">
        <v>1487</v>
      </c>
      <c r="C232" s="406" t="s">
        <v>1096</v>
      </c>
      <c r="D232" s="405" t="s">
        <v>1161</v>
      </c>
      <c r="E232" s="406" t="s">
        <v>1222</v>
      </c>
      <c r="F232" s="407">
        <v>12</v>
      </c>
    </row>
    <row r="233" spans="1:6">
      <c r="A233" s="402" t="s">
        <v>1498</v>
      </c>
      <c r="B233" s="405" t="s">
        <v>1487</v>
      </c>
      <c r="C233" s="406" t="s">
        <v>1499</v>
      </c>
      <c r="D233" s="405" t="s">
        <v>1129</v>
      </c>
      <c r="E233" s="406" t="s">
        <v>1200</v>
      </c>
      <c r="F233" s="407">
        <v>12</v>
      </c>
    </row>
    <row r="234" spans="1:6">
      <c r="A234" s="402" t="s">
        <v>804</v>
      </c>
      <c r="B234" s="405" t="s">
        <v>1485</v>
      </c>
      <c r="C234" s="406" t="s">
        <v>350</v>
      </c>
      <c r="D234" s="405" t="s">
        <v>1162</v>
      </c>
      <c r="E234" s="406" t="s">
        <v>1223</v>
      </c>
      <c r="F234" s="407">
        <v>12</v>
      </c>
    </row>
    <row r="235" spans="1:6">
      <c r="A235" s="408" t="s">
        <v>805</v>
      </c>
      <c r="B235" s="409" t="s">
        <v>1485</v>
      </c>
      <c r="C235" s="410" t="s">
        <v>475</v>
      </c>
      <c r="D235" s="409" t="s">
        <v>1163</v>
      </c>
      <c r="E235" s="410" t="s">
        <v>1224</v>
      </c>
      <c r="F235" s="411">
        <v>12</v>
      </c>
    </row>
    <row r="236" spans="1:6">
      <c r="A236" s="396" t="s">
        <v>806</v>
      </c>
      <c r="B236" s="399" t="s">
        <v>1500</v>
      </c>
      <c r="C236" s="400" t="s">
        <v>351</v>
      </c>
      <c r="D236" s="399"/>
      <c r="E236" s="400" t="s">
        <v>1496</v>
      </c>
      <c r="F236" s="401">
        <v>12</v>
      </c>
    </row>
    <row r="237" spans="1:6">
      <c r="A237" s="402" t="s">
        <v>807</v>
      </c>
      <c r="B237" s="405" t="s">
        <v>1500</v>
      </c>
      <c r="C237" s="406" t="s">
        <v>1097</v>
      </c>
      <c r="D237" s="405" t="s">
        <v>1164</v>
      </c>
      <c r="E237" s="406" t="s">
        <v>487</v>
      </c>
      <c r="F237" s="407">
        <v>12</v>
      </c>
    </row>
    <row r="238" spans="1:6">
      <c r="A238" s="402" t="s">
        <v>808</v>
      </c>
      <c r="B238" s="403" t="s">
        <v>1500</v>
      </c>
      <c r="C238" s="404" t="s">
        <v>1501</v>
      </c>
      <c r="D238" s="405" t="s">
        <v>1165</v>
      </c>
      <c r="E238" s="406" t="s">
        <v>1225</v>
      </c>
      <c r="F238" s="401">
        <v>12</v>
      </c>
    </row>
    <row r="239" spans="1:6">
      <c r="A239" s="402" t="s">
        <v>809</v>
      </c>
      <c r="B239" s="403" t="s">
        <v>1500</v>
      </c>
      <c r="C239" s="404" t="s">
        <v>1502</v>
      </c>
      <c r="D239" s="405" t="s">
        <v>1166</v>
      </c>
      <c r="E239" s="406" t="s">
        <v>1226</v>
      </c>
      <c r="F239" s="401">
        <v>19</v>
      </c>
    </row>
    <row r="240" spans="1:6">
      <c r="A240" s="402" t="s">
        <v>810</v>
      </c>
      <c r="B240" s="405" t="s">
        <v>1500</v>
      </c>
      <c r="C240" s="406" t="s">
        <v>352</v>
      </c>
      <c r="D240" s="405" t="s">
        <v>1167</v>
      </c>
      <c r="E240" s="406" t="s">
        <v>1227</v>
      </c>
      <c r="F240" s="407">
        <v>12</v>
      </c>
    </row>
    <row r="241" spans="1:6">
      <c r="A241" s="402" t="s">
        <v>811</v>
      </c>
      <c r="B241" s="405" t="s">
        <v>1500</v>
      </c>
      <c r="C241" s="406" t="s">
        <v>353</v>
      </c>
      <c r="D241" s="405" t="s">
        <v>1168</v>
      </c>
      <c r="E241" s="406" t="s">
        <v>1228</v>
      </c>
      <c r="F241" s="407">
        <v>19</v>
      </c>
    </row>
    <row r="242" spans="1:6">
      <c r="A242" s="402" t="s">
        <v>812</v>
      </c>
      <c r="B242" s="405" t="s">
        <v>1500</v>
      </c>
      <c r="C242" s="406" t="s">
        <v>1098</v>
      </c>
      <c r="D242" s="405" t="s">
        <v>813</v>
      </c>
      <c r="E242" s="406" t="s">
        <v>814</v>
      </c>
      <c r="F242" s="407">
        <v>12</v>
      </c>
    </row>
    <row r="243" spans="1:6">
      <c r="A243" s="402" t="s">
        <v>815</v>
      </c>
      <c r="B243" s="405" t="s">
        <v>1500</v>
      </c>
      <c r="C243" s="406" t="s">
        <v>354</v>
      </c>
      <c r="D243" s="405" t="s">
        <v>454</v>
      </c>
      <c r="E243" s="406" t="s">
        <v>1503</v>
      </c>
      <c r="F243" s="407">
        <v>19</v>
      </c>
    </row>
    <row r="244" spans="1:6">
      <c r="A244" s="402" t="s">
        <v>816</v>
      </c>
      <c r="B244" s="403" t="s">
        <v>1500</v>
      </c>
      <c r="C244" s="404" t="s">
        <v>1504</v>
      </c>
      <c r="D244" s="405" t="s">
        <v>1169</v>
      </c>
      <c r="E244" s="406" t="s">
        <v>1229</v>
      </c>
      <c r="F244" s="407">
        <v>12</v>
      </c>
    </row>
    <row r="245" spans="1:6">
      <c r="A245" s="402" t="s">
        <v>817</v>
      </c>
      <c r="B245" s="403" t="s">
        <v>1500</v>
      </c>
      <c r="C245" s="404" t="s">
        <v>1505</v>
      </c>
      <c r="D245" s="405" t="s">
        <v>1170</v>
      </c>
      <c r="E245" s="406" t="s">
        <v>1230</v>
      </c>
      <c r="F245" s="401">
        <v>11</v>
      </c>
    </row>
    <row r="246" spans="1:6">
      <c r="A246" s="408" t="s">
        <v>818</v>
      </c>
      <c r="B246" s="409" t="s">
        <v>1500</v>
      </c>
      <c r="C246" s="410" t="s">
        <v>1099</v>
      </c>
      <c r="D246" s="410" t="s">
        <v>1171</v>
      </c>
      <c r="E246" s="410" t="s">
        <v>1231</v>
      </c>
      <c r="F246" s="411">
        <v>19</v>
      </c>
    </row>
    <row r="247" spans="1:6">
      <c r="A247" s="396" t="s">
        <v>819</v>
      </c>
      <c r="B247" s="399" t="s">
        <v>1506</v>
      </c>
      <c r="C247" s="400" t="s">
        <v>1507</v>
      </c>
      <c r="D247" s="412"/>
      <c r="E247" s="400" t="s">
        <v>820</v>
      </c>
      <c r="F247" s="401">
        <v>8</v>
      </c>
    </row>
    <row r="248" spans="1:6">
      <c r="A248" s="402" t="s">
        <v>821</v>
      </c>
      <c r="B248" s="405" t="s">
        <v>1508</v>
      </c>
      <c r="C248" s="406" t="s">
        <v>1509</v>
      </c>
      <c r="D248" s="413"/>
      <c r="E248" s="406" t="s">
        <v>822</v>
      </c>
      <c r="F248" s="407">
        <v>8</v>
      </c>
    </row>
    <row r="249" spans="1:6">
      <c r="A249" s="402" t="s">
        <v>823</v>
      </c>
      <c r="B249" s="405" t="s">
        <v>1508</v>
      </c>
      <c r="C249" s="406" t="s">
        <v>1510</v>
      </c>
      <c r="D249" s="413"/>
      <c r="E249" s="406" t="s">
        <v>824</v>
      </c>
      <c r="F249" s="407">
        <v>10</v>
      </c>
    </row>
    <row r="250" spans="1:6">
      <c r="A250" s="402" t="s">
        <v>825</v>
      </c>
      <c r="B250" s="405" t="s">
        <v>1508</v>
      </c>
      <c r="C250" s="406" t="s">
        <v>1511</v>
      </c>
      <c r="D250" s="413"/>
      <c r="E250" s="406" t="s">
        <v>826</v>
      </c>
      <c r="F250" s="407">
        <v>10</v>
      </c>
    </row>
    <row r="251" spans="1:6">
      <c r="A251" s="402" t="s">
        <v>827</v>
      </c>
      <c r="B251" s="403" t="s">
        <v>1508</v>
      </c>
      <c r="C251" s="404" t="s">
        <v>1512</v>
      </c>
      <c r="D251" s="413"/>
      <c r="E251" s="406" t="s">
        <v>828</v>
      </c>
      <c r="F251" s="401">
        <v>10</v>
      </c>
    </row>
    <row r="252" spans="1:6">
      <c r="A252" s="402" t="s">
        <v>829</v>
      </c>
      <c r="B252" s="403" t="s">
        <v>1508</v>
      </c>
      <c r="C252" s="404" t="s">
        <v>1513</v>
      </c>
      <c r="D252" s="413"/>
      <c r="E252" s="406" t="s">
        <v>830</v>
      </c>
      <c r="F252" s="407">
        <v>10</v>
      </c>
    </row>
    <row r="253" spans="1:6">
      <c r="A253" s="408" t="s">
        <v>831</v>
      </c>
      <c r="B253" s="409" t="s">
        <v>1508</v>
      </c>
      <c r="C253" s="410" t="s">
        <v>1514</v>
      </c>
      <c r="D253" s="414"/>
      <c r="E253" s="410" t="s">
        <v>832</v>
      </c>
      <c r="F253" s="411">
        <v>10</v>
      </c>
    </row>
    <row r="254" spans="1:6">
      <c r="A254" s="396" t="s">
        <v>833</v>
      </c>
      <c r="B254" s="399" t="s">
        <v>1515</v>
      </c>
      <c r="C254" s="400" t="s">
        <v>1516</v>
      </c>
      <c r="D254" s="412"/>
      <c r="E254" s="400" t="s">
        <v>834</v>
      </c>
      <c r="F254" s="401">
        <v>5</v>
      </c>
    </row>
    <row r="255" spans="1:6">
      <c r="A255" s="402" t="s">
        <v>835</v>
      </c>
      <c r="B255" s="405" t="s">
        <v>1515</v>
      </c>
      <c r="C255" s="406" t="s">
        <v>1517</v>
      </c>
      <c r="D255" s="413"/>
      <c r="E255" s="406" t="s">
        <v>836</v>
      </c>
      <c r="F255" s="407">
        <v>5</v>
      </c>
    </row>
    <row r="256" spans="1:6">
      <c r="A256" s="402" t="s">
        <v>837</v>
      </c>
      <c r="B256" s="405" t="s">
        <v>1515</v>
      </c>
      <c r="C256" s="406" t="s">
        <v>1518</v>
      </c>
      <c r="D256" s="413"/>
      <c r="E256" s="406" t="s">
        <v>838</v>
      </c>
      <c r="F256" s="407">
        <v>5</v>
      </c>
    </row>
    <row r="257" spans="1:6">
      <c r="A257" s="402" t="s">
        <v>839</v>
      </c>
      <c r="B257" s="405" t="s">
        <v>1515</v>
      </c>
      <c r="C257" s="406" t="s">
        <v>1519</v>
      </c>
      <c r="D257" s="413"/>
      <c r="E257" s="406" t="s">
        <v>840</v>
      </c>
      <c r="F257" s="407">
        <v>5</v>
      </c>
    </row>
    <row r="258" spans="1:6">
      <c r="A258" s="402" t="s">
        <v>841</v>
      </c>
      <c r="B258" s="405" t="s">
        <v>1515</v>
      </c>
      <c r="C258" s="406" t="s">
        <v>1520</v>
      </c>
      <c r="D258" s="413"/>
      <c r="E258" s="406" t="s">
        <v>842</v>
      </c>
      <c r="F258" s="407">
        <v>5</v>
      </c>
    </row>
    <row r="259" spans="1:6">
      <c r="A259" s="402" t="s">
        <v>368</v>
      </c>
      <c r="B259" s="405" t="s">
        <v>1515</v>
      </c>
      <c r="C259" s="406" t="s">
        <v>1521</v>
      </c>
      <c r="D259" s="413"/>
      <c r="E259" s="406" t="s">
        <v>843</v>
      </c>
      <c r="F259" s="407">
        <v>5</v>
      </c>
    </row>
    <row r="260" spans="1:6">
      <c r="A260" s="402" t="s">
        <v>844</v>
      </c>
      <c r="B260" s="405" t="s">
        <v>1515</v>
      </c>
      <c r="C260" s="406" t="s">
        <v>1522</v>
      </c>
      <c r="D260" s="413"/>
      <c r="E260" s="406" t="s">
        <v>845</v>
      </c>
      <c r="F260" s="407">
        <v>5</v>
      </c>
    </row>
    <row r="261" spans="1:6">
      <c r="A261" s="402" t="s">
        <v>846</v>
      </c>
      <c r="B261" s="405" t="s">
        <v>1515</v>
      </c>
      <c r="C261" s="406" t="s">
        <v>1523</v>
      </c>
      <c r="D261" s="413"/>
      <c r="E261" s="406" t="s">
        <v>847</v>
      </c>
      <c r="F261" s="407">
        <v>5</v>
      </c>
    </row>
    <row r="262" spans="1:6">
      <c r="A262" s="402" t="s">
        <v>848</v>
      </c>
      <c r="B262" s="405" t="s">
        <v>1515</v>
      </c>
      <c r="C262" s="406" t="s">
        <v>1524</v>
      </c>
      <c r="D262" s="413"/>
      <c r="E262" s="406" t="s">
        <v>849</v>
      </c>
      <c r="F262" s="407">
        <v>5</v>
      </c>
    </row>
    <row r="263" spans="1:6">
      <c r="A263" s="402" t="s">
        <v>850</v>
      </c>
      <c r="B263" s="405" t="s">
        <v>1515</v>
      </c>
      <c r="C263" s="406" t="s">
        <v>1525</v>
      </c>
      <c r="D263" s="413"/>
      <c r="E263" s="406" t="s">
        <v>851</v>
      </c>
      <c r="F263" s="407">
        <v>5</v>
      </c>
    </row>
    <row r="264" spans="1:6">
      <c r="A264" s="402" t="s">
        <v>1526</v>
      </c>
      <c r="B264" s="405" t="s">
        <v>1515</v>
      </c>
      <c r="C264" s="406" t="s">
        <v>1527</v>
      </c>
      <c r="D264" s="413"/>
      <c r="E264" s="406" t="s">
        <v>1527</v>
      </c>
      <c r="F264" s="407">
        <v>5</v>
      </c>
    </row>
    <row r="265" spans="1:6">
      <c r="A265" s="402" t="s">
        <v>852</v>
      </c>
      <c r="B265" s="405" t="s">
        <v>1515</v>
      </c>
      <c r="C265" s="406" t="s">
        <v>1528</v>
      </c>
      <c r="D265" s="413"/>
      <c r="E265" s="406" t="s">
        <v>853</v>
      </c>
      <c r="F265" s="407">
        <v>5</v>
      </c>
    </row>
    <row r="266" spans="1:6">
      <c r="A266" s="402" t="s">
        <v>854</v>
      </c>
      <c r="B266" s="405" t="s">
        <v>1515</v>
      </c>
      <c r="C266" s="406" t="s">
        <v>1529</v>
      </c>
      <c r="D266" s="413"/>
      <c r="E266" s="406" t="s">
        <v>855</v>
      </c>
      <c r="F266" s="407">
        <v>5</v>
      </c>
    </row>
    <row r="267" spans="1:6">
      <c r="A267" s="402" t="s">
        <v>856</v>
      </c>
      <c r="B267" s="405" t="s">
        <v>1515</v>
      </c>
      <c r="C267" s="406" t="s">
        <v>1530</v>
      </c>
      <c r="D267" s="413"/>
      <c r="E267" s="406" t="s">
        <v>857</v>
      </c>
      <c r="F267" s="407">
        <v>5</v>
      </c>
    </row>
    <row r="268" spans="1:6">
      <c r="A268" s="402" t="s">
        <v>858</v>
      </c>
      <c r="B268" s="405" t="s">
        <v>1515</v>
      </c>
      <c r="C268" s="406" t="s">
        <v>1531</v>
      </c>
      <c r="D268" s="413"/>
      <c r="E268" s="406" t="s">
        <v>859</v>
      </c>
      <c r="F268" s="407">
        <v>5</v>
      </c>
    </row>
    <row r="269" spans="1:6">
      <c r="A269" s="402" t="s">
        <v>860</v>
      </c>
      <c r="B269" s="405" t="s">
        <v>1515</v>
      </c>
      <c r="C269" s="406" t="s">
        <v>1532</v>
      </c>
      <c r="D269" s="413"/>
      <c r="E269" s="406" t="s">
        <v>861</v>
      </c>
      <c r="F269" s="407">
        <v>5</v>
      </c>
    </row>
    <row r="270" spans="1:6">
      <c r="A270" s="402" t="s">
        <v>862</v>
      </c>
      <c r="B270" s="405" t="s">
        <v>1515</v>
      </c>
      <c r="C270" s="406" t="s">
        <v>1533</v>
      </c>
      <c r="D270" s="413"/>
      <c r="E270" s="406" t="s">
        <v>863</v>
      </c>
      <c r="F270" s="407">
        <v>5</v>
      </c>
    </row>
    <row r="271" spans="1:6">
      <c r="A271" s="402" t="s">
        <v>864</v>
      </c>
      <c r="B271" s="405" t="s">
        <v>1515</v>
      </c>
      <c r="C271" s="406" t="s">
        <v>1534</v>
      </c>
      <c r="D271" s="413"/>
      <c r="E271" s="406" t="s">
        <v>865</v>
      </c>
      <c r="F271" s="407">
        <v>5</v>
      </c>
    </row>
    <row r="272" spans="1:6">
      <c r="A272" s="402" t="s">
        <v>866</v>
      </c>
      <c r="B272" s="405" t="s">
        <v>1515</v>
      </c>
      <c r="C272" s="406" t="s">
        <v>1535</v>
      </c>
      <c r="D272" s="413"/>
      <c r="E272" s="406" t="s">
        <v>867</v>
      </c>
      <c r="F272" s="407">
        <v>5</v>
      </c>
    </row>
    <row r="273" spans="1:6">
      <c r="A273" s="402" t="s">
        <v>868</v>
      </c>
      <c r="B273" s="405" t="s">
        <v>1515</v>
      </c>
      <c r="C273" s="406" t="s">
        <v>1536</v>
      </c>
      <c r="D273" s="413"/>
      <c r="E273" s="406" t="s">
        <v>869</v>
      </c>
      <c r="F273" s="407">
        <v>5</v>
      </c>
    </row>
    <row r="274" spans="1:6">
      <c r="A274" s="402" t="s">
        <v>870</v>
      </c>
      <c r="B274" s="405" t="s">
        <v>1515</v>
      </c>
      <c r="C274" s="406" t="s">
        <v>1537</v>
      </c>
      <c r="D274" s="413"/>
      <c r="E274" s="406" t="s">
        <v>1804</v>
      </c>
      <c r="F274" s="407">
        <v>5</v>
      </c>
    </row>
    <row r="275" spans="1:6">
      <c r="A275" s="402" t="s">
        <v>1232</v>
      </c>
      <c r="B275" s="405" t="s">
        <v>1515</v>
      </c>
      <c r="C275" s="406" t="s">
        <v>1538</v>
      </c>
      <c r="D275" s="413"/>
      <c r="E275" s="406" t="s">
        <v>1539</v>
      </c>
      <c r="F275" s="407">
        <v>5</v>
      </c>
    </row>
    <row r="276" spans="1:6">
      <c r="A276" s="402" t="s">
        <v>871</v>
      </c>
      <c r="B276" s="405" t="s">
        <v>1515</v>
      </c>
      <c r="C276" s="406" t="s">
        <v>1540</v>
      </c>
      <c r="D276" s="413"/>
      <c r="E276" s="406" t="s">
        <v>872</v>
      </c>
      <c r="F276" s="407">
        <v>5</v>
      </c>
    </row>
    <row r="277" spans="1:6">
      <c r="A277" s="402" t="s">
        <v>873</v>
      </c>
      <c r="B277" s="405" t="s">
        <v>1515</v>
      </c>
      <c r="C277" s="406" t="s">
        <v>1541</v>
      </c>
      <c r="D277" s="413"/>
      <c r="E277" s="406" t="s">
        <v>874</v>
      </c>
      <c r="F277" s="407">
        <v>5</v>
      </c>
    </row>
    <row r="278" spans="1:6">
      <c r="A278" s="402" t="s">
        <v>875</v>
      </c>
      <c r="B278" s="405" t="s">
        <v>1515</v>
      </c>
      <c r="C278" s="406" t="s">
        <v>1542</v>
      </c>
      <c r="D278" s="413"/>
      <c r="E278" s="406" t="s">
        <v>876</v>
      </c>
      <c r="F278" s="407">
        <v>5</v>
      </c>
    </row>
    <row r="279" spans="1:6">
      <c r="A279" s="402" t="s">
        <v>877</v>
      </c>
      <c r="B279" s="405" t="s">
        <v>1515</v>
      </c>
      <c r="C279" s="406" t="s">
        <v>1543</v>
      </c>
      <c r="D279" s="413"/>
      <c r="E279" s="406" t="s">
        <v>878</v>
      </c>
      <c r="F279" s="407">
        <v>5</v>
      </c>
    </row>
    <row r="280" spans="1:6">
      <c r="A280" s="402" t="s">
        <v>879</v>
      </c>
      <c r="B280" s="405" t="s">
        <v>1515</v>
      </c>
      <c r="C280" s="406" t="s">
        <v>1544</v>
      </c>
      <c r="D280" s="413"/>
      <c r="E280" s="406" t="s">
        <v>880</v>
      </c>
      <c r="F280" s="407">
        <v>5</v>
      </c>
    </row>
    <row r="281" spans="1:6">
      <c r="A281" s="402" t="s">
        <v>881</v>
      </c>
      <c r="B281" s="405" t="s">
        <v>1515</v>
      </c>
      <c r="C281" s="406" t="s">
        <v>1545</v>
      </c>
      <c r="D281" s="413"/>
      <c r="E281" s="406" t="s">
        <v>882</v>
      </c>
      <c r="F281" s="407">
        <v>5</v>
      </c>
    </row>
    <row r="282" spans="1:6">
      <c r="A282" s="402" t="s">
        <v>883</v>
      </c>
      <c r="B282" s="405" t="s">
        <v>1515</v>
      </c>
      <c r="C282" s="406" t="s">
        <v>1546</v>
      </c>
      <c r="D282" s="413"/>
      <c r="E282" s="406" t="s">
        <v>884</v>
      </c>
      <c r="F282" s="407">
        <v>5</v>
      </c>
    </row>
    <row r="283" spans="1:6">
      <c r="A283" s="402" t="s">
        <v>885</v>
      </c>
      <c r="B283" s="405" t="s">
        <v>1515</v>
      </c>
      <c r="C283" s="406" t="s">
        <v>1547</v>
      </c>
      <c r="D283" s="413"/>
      <c r="E283" s="406" t="s">
        <v>886</v>
      </c>
      <c r="F283" s="407">
        <v>5</v>
      </c>
    </row>
    <row r="284" spans="1:6">
      <c r="A284" s="402" t="s">
        <v>887</v>
      </c>
      <c r="B284" s="405" t="s">
        <v>1515</v>
      </c>
      <c r="C284" s="406" t="s">
        <v>1548</v>
      </c>
      <c r="D284" s="413"/>
      <c r="E284" s="406" t="s">
        <v>888</v>
      </c>
      <c r="F284" s="407">
        <v>5</v>
      </c>
    </row>
    <row r="285" spans="1:6">
      <c r="A285" s="402" t="s">
        <v>889</v>
      </c>
      <c r="B285" s="405" t="s">
        <v>1515</v>
      </c>
      <c r="C285" s="406" t="s">
        <v>1549</v>
      </c>
      <c r="D285" s="413"/>
      <c r="E285" s="406" t="s">
        <v>890</v>
      </c>
      <c r="F285" s="407">
        <v>5</v>
      </c>
    </row>
    <row r="286" spans="1:6">
      <c r="A286" s="402" t="s">
        <v>369</v>
      </c>
      <c r="B286" s="405" t="s">
        <v>1515</v>
      </c>
      <c r="C286" s="406" t="s">
        <v>1550</v>
      </c>
      <c r="D286" s="413"/>
      <c r="E286" s="406" t="s">
        <v>891</v>
      </c>
      <c r="F286" s="407">
        <v>3</v>
      </c>
    </row>
    <row r="287" spans="1:6">
      <c r="A287" s="402" t="s">
        <v>370</v>
      </c>
      <c r="B287" s="405" t="s">
        <v>1515</v>
      </c>
      <c r="C287" s="406" t="s">
        <v>1551</v>
      </c>
      <c r="D287" s="413"/>
      <c r="E287" s="406" t="s">
        <v>892</v>
      </c>
      <c r="F287" s="407">
        <v>5</v>
      </c>
    </row>
    <row r="288" spans="1:6">
      <c r="A288" s="402" t="s">
        <v>371</v>
      </c>
      <c r="B288" s="405" t="s">
        <v>1515</v>
      </c>
      <c r="C288" s="406" t="s">
        <v>1552</v>
      </c>
      <c r="D288" s="413"/>
      <c r="E288" s="406" t="s">
        <v>893</v>
      </c>
      <c r="F288" s="407">
        <v>5</v>
      </c>
    </row>
    <row r="289" spans="1:6">
      <c r="A289" s="402" t="s">
        <v>372</v>
      </c>
      <c r="B289" s="405" t="s">
        <v>1515</v>
      </c>
      <c r="C289" s="406" t="s">
        <v>1553</v>
      </c>
      <c r="D289" s="413"/>
      <c r="E289" s="406" t="s">
        <v>894</v>
      </c>
      <c r="F289" s="407">
        <v>5</v>
      </c>
    </row>
    <row r="290" spans="1:6">
      <c r="A290" s="408" t="s">
        <v>895</v>
      </c>
      <c r="B290" s="415" t="s">
        <v>1515</v>
      </c>
      <c r="C290" s="416" t="s">
        <v>1554</v>
      </c>
      <c r="D290" s="409"/>
      <c r="E290" s="410" t="s">
        <v>1803</v>
      </c>
      <c r="F290" s="417">
        <v>5</v>
      </c>
    </row>
    <row r="291" spans="1:6">
      <c r="A291" s="396" t="s">
        <v>896</v>
      </c>
      <c r="B291" s="397" t="s">
        <v>1555</v>
      </c>
      <c r="C291" s="398" t="s">
        <v>1556</v>
      </c>
      <c r="D291" s="399" t="s">
        <v>1259</v>
      </c>
      <c r="E291" s="400" t="s">
        <v>1246</v>
      </c>
      <c r="F291" s="401">
        <v>19</v>
      </c>
    </row>
    <row r="292" spans="1:6">
      <c r="A292" s="402" t="s">
        <v>897</v>
      </c>
      <c r="B292" s="405" t="s">
        <v>636</v>
      </c>
      <c r="C292" s="406" t="s">
        <v>1233</v>
      </c>
      <c r="D292" s="405" t="s">
        <v>1260</v>
      </c>
      <c r="E292" s="406" t="s">
        <v>1247</v>
      </c>
      <c r="F292" s="407">
        <v>12</v>
      </c>
    </row>
    <row r="293" spans="1:6">
      <c r="A293" s="402" t="s">
        <v>898</v>
      </c>
      <c r="B293" s="405" t="s">
        <v>636</v>
      </c>
      <c r="C293" s="406" t="s">
        <v>1234</v>
      </c>
      <c r="D293" s="405" t="s">
        <v>1261</v>
      </c>
      <c r="E293" s="406" t="s">
        <v>1248</v>
      </c>
      <c r="F293" s="407">
        <v>19</v>
      </c>
    </row>
    <row r="294" spans="1:6">
      <c r="A294" s="402" t="s">
        <v>1557</v>
      </c>
      <c r="B294" s="405" t="s">
        <v>636</v>
      </c>
      <c r="C294" s="406" t="s">
        <v>1558</v>
      </c>
      <c r="D294" s="405" t="s">
        <v>1559</v>
      </c>
      <c r="E294" s="406" t="s">
        <v>1560</v>
      </c>
      <c r="F294" s="407">
        <v>19</v>
      </c>
    </row>
    <row r="295" spans="1:6">
      <c r="A295" s="402" t="s">
        <v>901</v>
      </c>
      <c r="B295" s="405" t="s">
        <v>636</v>
      </c>
      <c r="C295" s="406" t="s">
        <v>1236</v>
      </c>
      <c r="D295" s="405" t="s">
        <v>1262</v>
      </c>
      <c r="E295" s="406" t="s">
        <v>1249</v>
      </c>
      <c r="F295" s="407">
        <v>19</v>
      </c>
    </row>
    <row r="296" spans="1:6">
      <c r="A296" s="402" t="s">
        <v>902</v>
      </c>
      <c r="B296" s="405" t="s">
        <v>636</v>
      </c>
      <c r="C296" s="406" t="s">
        <v>1237</v>
      </c>
      <c r="D296" s="405" t="s">
        <v>1263</v>
      </c>
      <c r="E296" s="406" t="s">
        <v>1250</v>
      </c>
      <c r="F296" s="407">
        <v>19</v>
      </c>
    </row>
    <row r="297" spans="1:6">
      <c r="A297" s="408" t="s">
        <v>903</v>
      </c>
      <c r="B297" s="409" t="s">
        <v>636</v>
      </c>
      <c r="C297" s="410" t="s">
        <v>1238</v>
      </c>
      <c r="D297" s="409" t="s">
        <v>1264</v>
      </c>
      <c r="E297" s="410" t="s">
        <v>1251</v>
      </c>
      <c r="F297" s="411">
        <v>12</v>
      </c>
    </row>
    <row r="298" spans="1:6">
      <c r="A298" s="396" t="s">
        <v>904</v>
      </c>
      <c r="B298" s="399" t="s">
        <v>1561</v>
      </c>
      <c r="C298" s="400" t="s">
        <v>1239</v>
      </c>
      <c r="D298" s="399" t="s">
        <v>1265</v>
      </c>
      <c r="E298" s="400" t="s">
        <v>491</v>
      </c>
      <c r="F298" s="401">
        <v>19</v>
      </c>
    </row>
    <row r="299" spans="1:6">
      <c r="A299" s="402" t="s">
        <v>905</v>
      </c>
      <c r="B299" s="405" t="s">
        <v>1561</v>
      </c>
      <c r="C299" s="406" t="s">
        <v>1240</v>
      </c>
      <c r="D299" s="405" t="s">
        <v>1266</v>
      </c>
      <c r="E299" s="406" t="s">
        <v>1252</v>
      </c>
      <c r="F299" s="407">
        <v>5</v>
      </c>
    </row>
    <row r="300" spans="1:6">
      <c r="A300" s="408" t="s">
        <v>906</v>
      </c>
      <c r="B300" s="409" t="s">
        <v>1561</v>
      </c>
      <c r="C300" s="410" t="s">
        <v>1241</v>
      </c>
      <c r="D300" s="409" t="s">
        <v>1265</v>
      </c>
      <c r="E300" s="410" t="s">
        <v>491</v>
      </c>
      <c r="F300" s="411">
        <v>19</v>
      </c>
    </row>
    <row r="301" spans="1:6">
      <c r="A301" s="396" t="s">
        <v>907</v>
      </c>
      <c r="B301" s="399" t="s">
        <v>1562</v>
      </c>
      <c r="C301" s="400" t="s">
        <v>1242</v>
      </c>
      <c r="D301" s="399" t="s">
        <v>1267</v>
      </c>
      <c r="E301" s="400" t="s">
        <v>1253</v>
      </c>
      <c r="F301" s="401">
        <v>20</v>
      </c>
    </row>
    <row r="302" spans="1:6">
      <c r="A302" s="402" t="s">
        <v>908</v>
      </c>
      <c r="B302" s="405" t="s">
        <v>1562</v>
      </c>
      <c r="C302" s="406" t="s">
        <v>1243</v>
      </c>
      <c r="D302" s="405" t="s">
        <v>1268</v>
      </c>
      <c r="E302" s="406" t="s">
        <v>1254</v>
      </c>
      <c r="F302" s="407">
        <v>22</v>
      </c>
    </row>
    <row r="303" spans="1:6">
      <c r="A303" s="402" t="s">
        <v>909</v>
      </c>
      <c r="B303" s="405" t="s">
        <v>1562</v>
      </c>
      <c r="C303" s="406" t="s">
        <v>1244</v>
      </c>
      <c r="D303" s="405" t="s">
        <v>1269</v>
      </c>
      <c r="E303" s="406" t="s">
        <v>1255</v>
      </c>
      <c r="F303" s="407">
        <v>32</v>
      </c>
    </row>
    <row r="304" spans="1:6">
      <c r="A304" s="402" t="s">
        <v>910</v>
      </c>
      <c r="B304" s="405" t="s">
        <v>1562</v>
      </c>
      <c r="C304" s="406" t="s">
        <v>455</v>
      </c>
      <c r="D304" s="405" t="s">
        <v>1270</v>
      </c>
      <c r="E304" s="406" t="s">
        <v>1256</v>
      </c>
      <c r="F304" s="407">
        <v>29</v>
      </c>
    </row>
    <row r="305" spans="1:6">
      <c r="A305" s="402" t="s">
        <v>911</v>
      </c>
      <c r="B305" s="405" t="s">
        <v>1563</v>
      </c>
      <c r="C305" s="406" t="s">
        <v>490</v>
      </c>
      <c r="D305" s="405" t="s">
        <v>1271</v>
      </c>
      <c r="E305" s="406" t="s">
        <v>1257</v>
      </c>
      <c r="F305" s="407">
        <v>78</v>
      </c>
    </row>
    <row r="306" spans="1:6">
      <c r="A306" s="408" t="s">
        <v>912</v>
      </c>
      <c r="B306" s="409" t="s">
        <v>1563</v>
      </c>
      <c r="C306" s="410" t="s">
        <v>1245</v>
      </c>
      <c r="D306" s="409" t="s">
        <v>1272</v>
      </c>
      <c r="E306" s="410" t="s">
        <v>1258</v>
      </c>
      <c r="F306" s="411">
        <v>30</v>
      </c>
    </row>
    <row r="307" spans="1:6">
      <c r="A307" s="396" t="s">
        <v>913</v>
      </c>
      <c r="B307" s="397" t="s">
        <v>521</v>
      </c>
      <c r="C307" s="398" t="s">
        <v>1564</v>
      </c>
      <c r="D307" s="399" t="s">
        <v>1565</v>
      </c>
      <c r="E307" s="400" t="s">
        <v>1566</v>
      </c>
      <c r="F307" s="401">
        <v>180</v>
      </c>
    </row>
    <row r="308" spans="1:6">
      <c r="A308" s="402" t="s">
        <v>914</v>
      </c>
      <c r="B308" s="403" t="s">
        <v>521</v>
      </c>
      <c r="C308" s="404" t="s">
        <v>1567</v>
      </c>
      <c r="D308" s="405" t="s">
        <v>1568</v>
      </c>
      <c r="E308" s="406" t="s">
        <v>1569</v>
      </c>
      <c r="F308" s="401">
        <v>270</v>
      </c>
    </row>
    <row r="309" spans="1:6">
      <c r="A309" s="418" t="s">
        <v>915</v>
      </c>
      <c r="B309" s="403" t="s">
        <v>521</v>
      </c>
      <c r="C309" s="406" t="s">
        <v>524</v>
      </c>
      <c r="D309" s="405" t="s">
        <v>1570</v>
      </c>
      <c r="E309" s="406" t="s">
        <v>1571</v>
      </c>
      <c r="F309" s="407">
        <v>135</v>
      </c>
    </row>
    <row r="310" spans="1:6">
      <c r="A310" s="418" t="s">
        <v>916</v>
      </c>
      <c r="B310" s="403" t="s">
        <v>521</v>
      </c>
      <c r="C310" s="406" t="s">
        <v>1572</v>
      </c>
      <c r="D310" s="405" t="s">
        <v>1573</v>
      </c>
      <c r="E310" s="406" t="s">
        <v>1574</v>
      </c>
      <c r="F310" s="407">
        <v>120</v>
      </c>
    </row>
    <row r="311" spans="1:6">
      <c r="A311" s="418" t="s">
        <v>917</v>
      </c>
      <c r="B311" s="403" t="s">
        <v>521</v>
      </c>
      <c r="C311" s="406" t="s">
        <v>525</v>
      </c>
      <c r="D311" s="405" t="s">
        <v>1575</v>
      </c>
      <c r="E311" s="406" t="s">
        <v>1576</v>
      </c>
      <c r="F311" s="407">
        <v>93</v>
      </c>
    </row>
    <row r="312" spans="1:6">
      <c r="A312" s="418" t="s">
        <v>918</v>
      </c>
      <c r="B312" s="403" t="s">
        <v>521</v>
      </c>
      <c r="C312" s="406" t="s">
        <v>526</v>
      </c>
      <c r="D312" s="405" t="s">
        <v>1577</v>
      </c>
      <c r="E312" s="406" t="s">
        <v>230</v>
      </c>
      <c r="F312" s="407">
        <v>142</v>
      </c>
    </row>
    <row r="313" spans="1:6">
      <c r="A313" s="418" t="s">
        <v>919</v>
      </c>
      <c r="B313" s="403" t="s">
        <v>521</v>
      </c>
      <c r="C313" s="406" t="s">
        <v>640</v>
      </c>
      <c r="D313" s="405" t="s">
        <v>1578</v>
      </c>
      <c r="E313" s="406" t="s">
        <v>1579</v>
      </c>
      <c r="F313" s="407">
        <v>120</v>
      </c>
    </row>
    <row r="314" spans="1:6">
      <c r="A314" s="418" t="s">
        <v>920</v>
      </c>
      <c r="B314" s="403" t="s">
        <v>521</v>
      </c>
      <c r="C314" s="406" t="s">
        <v>921</v>
      </c>
      <c r="D314" s="405" t="s">
        <v>257</v>
      </c>
      <c r="E314" s="406" t="s">
        <v>1580</v>
      </c>
      <c r="F314" s="407">
        <v>63</v>
      </c>
    </row>
    <row r="315" spans="1:6">
      <c r="A315" s="418" t="s">
        <v>1295</v>
      </c>
      <c r="B315" s="403" t="s">
        <v>521</v>
      </c>
      <c r="C315" s="406" t="s">
        <v>1279</v>
      </c>
      <c r="D315" s="405" t="s">
        <v>1581</v>
      </c>
      <c r="E315" s="406" t="s">
        <v>232</v>
      </c>
      <c r="F315" s="407">
        <v>73</v>
      </c>
    </row>
    <row r="316" spans="1:6">
      <c r="A316" s="418" t="s">
        <v>923</v>
      </c>
      <c r="B316" s="403" t="s">
        <v>521</v>
      </c>
      <c r="C316" s="406" t="s">
        <v>527</v>
      </c>
      <c r="D316" s="405" t="s">
        <v>1582</v>
      </c>
      <c r="E316" s="406" t="s">
        <v>1583</v>
      </c>
      <c r="F316" s="407">
        <v>87</v>
      </c>
    </row>
    <row r="317" spans="1:6">
      <c r="A317" s="418" t="s">
        <v>924</v>
      </c>
      <c r="B317" s="403" t="s">
        <v>521</v>
      </c>
      <c r="C317" s="406" t="s">
        <v>528</v>
      </c>
      <c r="D317" s="405" t="s">
        <v>1584</v>
      </c>
      <c r="E317" s="406" t="s">
        <v>1585</v>
      </c>
      <c r="F317" s="407">
        <v>100</v>
      </c>
    </row>
    <row r="318" spans="1:6">
      <c r="A318" s="418" t="s">
        <v>925</v>
      </c>
      <c r="B318" s="403" t="s">
        <v>521</v>
      </c>
      <c r="C318" s="406" t="s">
        <v>529</v>
      </c>
      <c r="D318" s="405" t="s">
        <v>1584</v>
      </c>
      <c r="E318" s="406" t="s">
        <v>1585</v>
      </c>
      <c r="F318" s="407">
        <v>123</v>
      </c>
    </row>
    <row r="319" spans="1:6">
      <c r="A319" s="418" t="s">
        <v>926</v>
      </c>
      <c r="B319" s="403" t="s">
        <v>521</v>
      </c>
      <c r="C319" s="406" t="s">
        <v>530</v>
      </c>
      <c r="D319" s="405" t="s">
        <v>1584</v>
      </c>
      <c r="E319" s="406" t="s">
        <v>1585</v>
      </c>
      <c r="F319" s="407">
        <v>63</v>
      </c>
    </row>
    <row r="320" spans="1:6">
      <c r="A320" s="418" t="s">
        <v>927</v>
      </c>
      <c r="B320" s="403" t="s">
        <v>521</v>
      </c>
      <c r="C320" s="406" t="s">
        <v>1586</v>
      </c>
      <c r="D320" s="405" t="s">
        <v>1587</v>
      </c>
      <c r="E320" s="406" t="s">
        <v>1588</v>
      </c>
      <c r="F320" s="407">
        <v>88</v>
      </c>
    </row>
    <row r="321" spans="1:6">
      <c r="A321" s="418" t="s">
        <v>928</v>
      </c>
      <c r="B321" s="403" t="s">
        <v>521</v>
      </c>
      <c r="C321" s="406" t="s">
        <v>1589</v>
      </c>
      <c r="D321" s="405" t="s">
        <v>1590</v>
      </c>
      <c r="E321" s="406" t="s">
        <v>1591</v>
      </c>
      <c r="F321" s="407">
        <v>70</v>
      </c>
    </row>
    <row r="322" spans="1:6">
      <c r="A322" s="418" t="s">
        <v>929</v>
      </c>
      <c r="B322" s="403" t="s">
        <v>521</v>
      </c>
      <c r="C322" s="406" t="s">
        <v>1592</v>
      </c>
      <c r="D322" s="405" t="s">
        <v>1593</v>
      </c>
      <c r="E322" s="406" t="s">
        <v>1594</v>
      </c>
      <c r="F322" s="407">
        <v>234</v>
      </c>
    </row>
    <row r="323" spans="1:6">
      <c r="A323" s="418" t="s">
        <v>930</v>
      </c>
      <c r="B323" s="403" t="s">
        <v>521</v>
      </c>
      <c r="C323" s="406" t="s">
        <v>1595</v>
      </c>
      <c r="D323" s="405" t="s">
        <v>1596</v>
      </c>
      <c r="E323" s="406" t="s">
        <v>1597</v>
      </c>
      <c r="F323" s="407">
        <v>210</v>
      </c>
    </row>
    <row r="324" spans="1:6">
      <c r="A324" s="418" t="s">
        <v>931</v>
      </c>
      <c r="B324" s="403" t="s">
        <v>521</v>
      </c>
      <c r="C324" s="406" t="s">
        <v>932</v>
      </c>
      <c r="D324" s="405" t="s">
        <v>1598</v>
      </c>
      <c r="E324" s="406" t="s">
        <v>245</v>
      </c>
      <c r="F324" s="407">
        <v>135</v>
      </c>
    </row>
    <row r="325" spans="1:6">
      <c r="A325" s="418" t="s">
        <v>933</v>
      </c>
      <c r="B325" s="403" t="s">
        <v>521</v>
      </c>
      <c r="C325" s="406" t="s">
        <v>1599</v>
      </c>
      <c r="D325" s="405" t="s">
        <v>1600</v>
      </c>
      <c r="E325" s="406" t="s">
        <v>1601</v>
      </c>
      <c r="F325" s="407">
        <v>61</v>
      </c>
    </row>
    <row r="326" spans="1:6">
      <c r="A326" s="418" t="s">
        <v>934</v>
      </c>
      <c r="B326" s="403" t="s">
        <v>521</v>
      </c>
      <c r="C326" s="406" t="s">
        <v>1602</v>
      </c>
      <c r="D326" s="405" t="s">
        <v>1603</v>
      </c>
      <c r="E326" s="406" t="s">
        <v>1604</v>
      </c>
      <c r="F326" s="407">
        <v>180</v>
      </c>
    </row>
    <row r="327" spans="1:6">
      <c r="A327" s="418" t="s">
        <v>935</v>
      </c>
      <c r="B327" s="403" t="s">
        <v>521</v>
      </c>
      <c r="C327" s="406" t="s">
        <v>532</v>
      </c>
      <c r="D327" s="405" t="s">
        <v>1584</v>
      </c>
      <c r="E327" s="406" t="s">
        <v>1585</v>
      </c>
      <c r="F327" s="407">
        <v>93</v>
      </c>
    </row>
    <row r="328" spans="1:6">
      <c r="A328" s="418" t="s">
        <v>936</v>
      </c>
      <c r="B328" s="403" t="s">
        <v>521</v>
      </c>
      <c r="C328" s="406" t="s">
        <v>1605</v>
      </c>
      <c r="D328" s="405" t="s">
        <v>1606</v>
      </c>
      <c r="E328" s="406" t="s">
        <v>1607</v>
      </c>
      <c r="F328" s="407">
        <v>70</v>
      </c>
    </row>
    <row r="329" spans="1:6">
      <c r="A329" s="418" t="s">
        <v>937</v>
      </c>
      <c r="B329" s="403" t="s">
        <v>521</v>
      </c>
      <c r="C329" s="406" t="s">
        <v>533</v>
      </c>
      <c r="D329" s="405" t="s">
        <v>1608</v>
      </c>
      <c r="E329" s="406" t="s">
        <v>232</v>
      </c>
      <c r="F329" s="407">
        <v>120</v>
      </c>
    </row>
    <row r="330" spans="1:6">
      <c r="A330" s="418" t="s">
        <v>938</v>
      </c>
      <c r="B330" s="403" t="s">
        <v>521</v>
      </c>
      <c r="C330" s="406" t="s">
        <v>1609</v>
      </c>
      <c r="D330" s="405" t="s">
        <v>1600</v>
      </c>
      <c r="E330" s="406" t="s">
        <v>1601</v>
      </c>
      <c r="F330" s="407">
        <v>165</v>
      </c>
    </row>
    <row r="331" spans="1:6">
      <c r="A331" s="418" t="s">
        <v>939</v>
      </c>
      <c r="B331" s="403" t="s">
        <v>521</v>
      </c>
      <c r="C331" s="406" t="s">
        <v>1610</v>
      </c>
      <c r="D331" s="405" t="s">
        <v>1600</v>
      </c>
      <c r="E331" s="406" t="s">
        <v>1601</v>
      </c>
      <c r="F331" s="407">
        <v>102</v>
      </c>
    </row>
    <row r="332" spans="1:6">
      <c r="A332" s="418" t="s">
        <v>1296</v>
      </c>
      <c r="B332" s="403" t="s">
        <v>521</v>
      </c>
      <c r="C332" s="406" t="s">
        <v>1280</v>
      </c>
      <c r="D332" s="405" t="s">
        <v>1611</v>
      </c>
      <c r="E332" s="406" t="s">
        <v>230</v>
      </c>
      <c r="F332" s="407">
        <v>123</v>
      </c>
    </row>
    <row r="333" spans="1:6">
      <c r="A333" s="418" t="s">
        <v>1297</v>
      </c>
      <c r="B333" s="403" t="s">
        <v>521</v>
      </c>
      <c r="C333" s="406" t="s">
        <v>1281</v>
      </c>
      <c r="D333" s="405" t="s">
        <v>1612</v>
      </c>
      <c r="E333" s="406" t="s">
        <v>1613</v>
      </c>
      <c r="F333" s="407">
        <v>102</v>
      </c>
    </row>
    <row r="334" spans="1:6">
      <c r="A334" s="418" t="s">
        <v>940</v>
      </c>
      <c r="B334" s="403" t="s">
        <v>521</v>
      </c>
      <c r="C334" s="406" t="s">
        <v>1614</v>
      </c>
      <c r="D334" s="405" t="s">
        <v>1615</v>
      </c>
      <c r="E334" s="406" t="s">
        <v>1616</v>
      </c>
      <c r="F334" s="407">
        <v>326</v>
      </c>
    </row>
    <row r="335" spans="1:6">
      <c r="A335" s="418" t="s">
        <v>941</v>
      </c>
      <c r="B335" s="403" t="s">
        <v>521</v>
      </c>
      <c r="C335" s="406" t="s">
        <v>534</v>
      </c>
      <c r="D335" s="405" t="s">
        <v>1617</v>
      </c>
      <c r="E335" s="406" t="s">
        <v>1618</v>
      </c>
      <c r="F335" s="407">
        <v>271</v>
      </c>
    </row>
    <row r="336" spans="1:6">
      <c r="A336" s="418" t="s">
        <v>942</v>
      </c>
      <c r="B336" s="403" t="s">
        <v>521</v>
      </c>
      <c r="C336" s="406" t="s">
        <v>535</v>
      </c>
      <c r="D336" s="405" t="s">
        <v>1496</v>
      </c>
      <c r="E336" s="406" t="s">
        <v>1619</v>
      </c>
      <c r="F336" s="407">
        <v>25</v>
      </c>
    </row>
    <row r="337" spans="1:6">
      <c r="A337" s="418" t="s">
        <v>943</v>
      </c>
      <c r="B337" s="403" t="s">
        <v>521</v>
      </c>
      <c r="C337" s="406" t="s">
        <v>536</v>
      </c>
      <c r="D337" s="405" t="s">
        <v>1620</v>
      </c>
      <c r="E337" s="406" t="s">
        <v>1621</v>
      </c>
      <c r="F337" s="407">
        <v>100</v>
      </c>
    </row>
    <row r="338" spans="1:6">
      <c r="A338" s="418" t="s">
        <v>944</v>
      </c>
      <c r="B338" s="403" t="s">
        <v>521</v>
      </c>
      <c r="C338" s="406" t="s">
        <v>537</v>
      </c>
      <c r="D338" s="405" t="s">
        <v>1584</v>
      </c>
      <c r="E338" s="406" t="s">
        <v>1585</v>
      </c>
      <c r="F338" s="407">
        <v>142</v>
      </c>
    </row>
    <row r="339" spans="1:6">
      <c r="A339" s="418" t="s">
        <v>945</v>
      </c>
      <c r="B339" s="403" t="s">
        <v>521</v>
      </c>
      <c r="C339" s="404" t="s">
        <v>1622</v>
      </c>
      <c r="D339" s="405" t="s">
        <v>1623</v>
      </c>
      <c r="E339" s="406" t="s">
        <v>276</v>
      </c>
      <c r="F339" s="407">
        <v>100</v>
      </c>
    </row>
    <row r="340" spans="1:6">
      <c r="A340" s="418" t="s">
        <v>946</v>
      </c>
      <c r="B340" s="403" t="s">
        <v>521</v>
      </c>
      <c r="C340" s="404" t="s">
        <v>1624</v>
      </c>
      <c r="D340" s="405" t="s">
        <v>1625</v>
      </c>
      <c r="E340" s="406" t="s">
        <v>1626</v>
      </c>
      <c r="F340" s="407">
        <v>99</v>
      </c>
    </row>
    <row r="341" spans="1:6">
      <c r="A341" s="418" t="s">
        <v>947</v>
      </c>
      <c r="B341" s="403" t="s">
        <v>521</v>
      </c>
      <c r="C341" s="404" t="s">
        <v>538</v>
      </c>
      <c r="D341" s="405" t="s">
        <v>1623</v>
      </c>
      <c r="E341" s="406" t="s">
        <v>276</v>
      </c>
      <c r="F341" s="407">
        <v>129</v>
      </c>
    </row>
    <row r="342" spans="1:6">
      <c r="A342" s="418" t="s">
        <v>1298</v>
      </c>
      <c r="B342" s="403" t="s">
        <v>521</v>
      </c>
      <c r="C342" s="404" t="s">
        <v>1282</v>
      </c>
      <c r="D342" s="405" t="s">
        <v>1627</v>
      </c>
      <c r="E342" s="406" t="s">
        <v>1628</v>
      </c>
      <c r="F342" s="407">
        <v>93</v>
      </c>
    </row>
    <row r="343" spans="1:6">
      <c r="A343" s="418" t="s">
        <v>1299</v>
      </c>
      <c r="B343" s="403" t="s">
        <v>521</v>
      </c>
      <c r="C343" s="404" t="s">
        <v>1283</v>
      </c>
      <c r="D343" s="405" t="s">
        <v>1627</v>
      </c>
      <c r="E343" s="406" t="s">
        <v>1628</v>
      </c>
      <c r="F343" s="407">
        <v>123</v>
      </c>
    </row>
    <row r="344" spans="1:6">
      <c r="A344" s="418" t="s">
        <v>948</v>
      </c>
      <c r="B344" s="403" t="s">
        <v>521</v>
      </c>
      <c r="C344" s="404" t="s">
        <v>539</v>
      </c>
      <c r="D344" s="405" t="s">
        <v>1620</v>
      </c>
      <c r="E344" s="406" t="s">
        <v>1621</v>
      </c>
      <c r="F344" s="407">
        <v>100</v>
      </c>
    </row>
    <row r="345" spans="1:6">
      <c r="A345" s="418" t="s">
        <v>949</v>
      </c>
      <c r="B345" s="403" t="s">
        <v>521</v>
      </c>
      <c r="C345" s="404" t="s">
        <v>1629</v>
      </c>
      <c r="D345" s="405" t="s">
        <v>1570</v>
      </c>
      <c r="E345" s="406" t="s">
        <v>1571</v>
      </c>
      <c r="F345" s="407">
        <v>126</v>
      </c>
    </row>
    <row r="346" spans="1:6">
      <c r="A346" s="418" t="s">
        <v>950</v>
      </c>
      <c r="B346" s="403" t="s">
        <v>521</v>
      </c>
      <c r="C346" s="404" t="s">
        <v>540</v>
      </c>
      <c r="D346" s="405" t="s">
        <v>1630</v>
      </c>
      <c r="E346" s="406" t="s">
        <v>1621</v>
      </c>
      <c r="F346" s="407">
        <v>222</v>
      </c>
    </row>
    <row r="347" spans="1:6">
      <c r="A347" s="418" t="s">
        <v>951</v>
      </c>
      <c r="B347" s="403" t="s">
        <v>521</v>
      </c>
      <c r="C347" s="404" t="s">
        <v>541</v>
      </c>
      <c r="D347" s="405" t="s">
        <v>1584</v>
      </c>
      <c r="E347" s="406" t="s">
        <v>1585</v>
      </c>
      <c r="F347" s="407">
        <v>102</v>
      </c>
    </row>
    <row r="348" spans="1:6">
      <c r="A348" s="418" t="s">
        <v>952</v>
      </c>
      <c r="B348" s="403" t="s">
        <v>521</v>
      </c>
      <c r="C348" s="404" t="s">
        <v>1631</v>
      </c>
      <c r="D348" s="405" t="s">
        <v>1632</v>
      </c>
      <c r="E348" s="406" t="s">
        <v>1633</v>
      </c>
      <c r="F348" s="407">
        <v>237</v>
      </c>
    </row>
    <row r="349" spans="1:6">
      <c r="A349" s="418" t="s">
        <v>953</v>
      </c>
      <c r="B349" s="403" t="s">
        <v>521</v>
      </c>
      <c r="C349" s="404" t="s">
        <v>1634</v>
      </c>
      <c r="D349" s="405" t="s">
        <v>1606</v>
      </c>
      <c r="E349" s="406" t="s">
        <v>300</v>
      </c>
      <c r="F349" s="407">
        <v>97</v>
      </c>
    </row>
    <row r="350" spans="1:6">
      <c r="A350" s="418" t="s">
        <v>954</v>
      </c>
      <c r="B350" s="403" t="s">
        <v>521</v>
      </c>
      <c r="C350" s="404" t="s">
        <v>641</v>
      </c>
      <c r="D350" s="405" t="s">
        <v>1635</v>
      </c>
      <c r="E350" s="406" t="s">
        <v>1636</v>
      </c>
      <c r="F350" s="407">
        <v>83</v>
      </c>
    </row>
    <row r="351" spans="1:6">
      <c r="A351" s="418" t="s">
        <v>955</v>
      </c>
      <c r="B351" s="403" t="s">
        <v>521</v>
      </c>
      <c r="C351" s="404" t="s">
        <v>642</v>
      </c>
      <c r="D351" s="405" t="s">
        <v>1635</v>
      </c>
      <c r="E351" s="406" t="s">
        <v>1636</v>
      </c>
      <c r="F351" s="407">
        <v>93</v>
      </c>
    </row>
    <row r="352" spans="1:6">
      <c r="A352" s="418" t="s">
        <v>956</v>
      </c>
      <c r="B352" s="403" t="s">
        <v>521</v>
      </c>
      <c r="C352" s="404" t="s">
        <v>957</v>
      </c>
      <c r="D352" s="405" t="s">
        <v>1637</v>
      </c>
      <c r="E352" s="406" t="s">
        <v>1638</v>
      </c>
      <c r="F352" s="407">
        <v>129</v>
      </c>
    </row>
    <row r="353" spans="1:6">
      <c r="A353" s="418" t="s">
        <v>958</v>
      </c>
      <c r="B353" s="403" t="s">
        <v>521</v>
      </c>
      <c r="C353" s="404" t="s">
        <v>959</v>
      </c>
      <c r="D353" s="405" t="s">
        <v>1637</v>
      </c>
      <c r="E353" s="406" t="s">
        <v>1638</v>
      </c>
      <c r="F353" s="407">
        <v>93</v>
      </c>
    </row>
    <row r="354" spans="1:6">
      <c r="A354" s="418" t="s">
        <v>961</v>
      </c>
      <c r="B354" s="403" t="s">
        <v>521</v>
      </c>
      <c r="C354" s="404" t="s">
        <v>1639</v>
      </c>
      <c r="D354" s="405" t="s">
        <v>1600</v>
      </c>
      <c r="E354" s="406" t="s">
        <v>1601</v>
      </c>
      <c r="F354" s="407">
        <v>72</v>
      </c>
    </row>
    <row r="355" spans="1:6">
      <c r="A355" s="418" t="s">
        <v>962</v>
      </c>
      <c r="B355" s="403" t="s">
        <v>521</v>
      </c>
      <c r="C355" s="404" t="s">
        <v>1640</v>
      </c>
      <c r="D355" s="405" t="s">
        <v>1600</v>
      </c>
      <c r="E355" s="406" t="s">
        <v>1601</v>
      </c>
      <c r="F355" s="407">
        <v>67</v>
      </c>
    </row>
    <row r="356" spans="1:6">
      <c r="A356" s="418" t="s">
        <v>1300</v>
      </c>
      <c r="B356" s="403" t="s">
        <v>521</v>
      </c>
      <c r="C356" s="404" t="s">
        <v>1284</v>
      </c>
      <c r="D356" s="405" t="s">
        <v>1627</v>
      </c>
      <c r="E356" s="406" t="s">
        <v>1641</v>
      </c>
      <c r="F356" s="407">
        <v>94</v>
      </c>
    </row>
    <row r="357" spans="1:6">
      <c r="A357" s="418" t="s">
        <v>1301</v>
      </c>
      <c r="B357" s="403" t="s">
        <v>521</v>
      </c>
      <c r="C357" s="404" t="s">
        <v>1285</v>
      </c>
      <c r="D357" s="405" t="s">
        <v>1642</v>
      </c>
      <c r="E357" s="406" t="s">
        <v>1585</v>
      </c>
      <c r="F357" s="407">
        <v>93</v>
      </c>
    </row>
    <row r="358" spans="1:6">
      <c r="A358" s="418" t="s">
        <v>963</v>
      </c>
      <c r="B358" s="403" t="s">
        <v>521</v>
      </c>
      <c r="C358" s="404" t="s">
        <v>542</v>
      </c>
      <c r="D358" s="405" t="s">
        <v>1577</v>
      </c>
      <c r="E358" s="406" t="s">
        <v>230</v>
      </c>
      <c r="F358" s="407">
        <v>125</v>
      </c>
    </row>
    <row r="359" spans="1:6">
      <c r="A359" s="418" t="s">
        <v>964</v>
      </c>
      <c r="B359" s="403" t="s">
        <v>521</v>
      </c>
      <c r="C359" s="404" t="s">
        <v>965</v>
      </c>
      <c r="D359" s="405" t="s">
        <v>1643</v>
      </c>
      <c r="E359" s="406" t="s">
        <v>327</v>
      </c>
      <c r="F359" s="407">
        <v>135</v>
      </c>
    </row>
    <row r="360" spans="1:6">
      <c r="A360" s="418" t="s">
        <v>966</v>
      </c>
      <c r="B360" s="403" t="s">
        <v>521</v>
      </c>
      <c r="C360" s="404" t="s">
        <v>967</v>
      </c>
      <c r="D360" s="405" t="s">
        <v>1623</v>
      </c>
      <c r="E360" s="406" t="s">
        <v>276</v>
      </c>
      <c r="F360" s="407">
        <v>142</v>
      </c>
    </row>
    <row r="361" spans="1:6">
      <c r="A361" s="418" t="s">
        <v>968</v>
      </c>
      <c r="B361" s="403" t="s">
        <v>543</v>
      </c>
      <c r="C361" s="404" t="s">
        <v>544</v>
      </c>
      <c r="D361" s="405" t="s">
        <v>1627</v>
      </c>
      <c r="E361" s="406" t="s">
        <v>1644</v>
      </c>
      <c r="F361" s="407">
        <v>100</v>
      </c>
    </row>
    <row r="362" spans="1:6">
      <c r="A362" s="418" t="s">
        <v>969</v>
      </c>
      <c r="B362" s="403" t="s">
        <v>543</v>
      </c>
      <c r="C362" s="404" t="s">
        <v>1645</v>
      </c>
      <c r="D362" s="405" t="s">
        <v>1646</v>
      </c>
      <c r="E362" s="406" t="s">
        <v>1647</v>
      </c>
      <c r="F362" s="407">
        <v>70</v>
      </c>
    </row>
    <row r="363" spans="1:6">
      <c r="A363" s="418" t="s">
        <v>970</v>
      </c>
      <c r="B363" s="403" t="s">
        <v>543</v>
      </c>
      <c r="C363" s="404" t="s">
        <v>1648</v>
      </c>
      <c r="D363" s="405" t="s">
        <v>1649</v>
      </c>
      <c r="E363" s="406" t="s">
        <v>1650</v>
      </c>
      <c r="F363" s="407">
        <v>100</v>
      </c>
    </row>
    <row r="364" spans="1:6">
      <c r="A364" s="418" t="s">
        <v>1651</v>
      </c>
      <c r="B364" s="403" t="s">
        <v>543</v>
      </c>
      <c r="C364" s="404" t="s">
        <v>1652</v>
      </c>
      <c r="D364" s="405" t="s">
        <v>1653</v>
      </c>
      <c r="E364" s="406" t="s">
        <v>1654</v>
      </c>
      <c r="F364" s="407">
        <v>80</v>
      </c>
    </row>
    <row r="365" spans="1:6">
      <c r="A365" s="418" t="s">
        <v>971</v>
      </c>
      <c r="B365" s="403" t="s">
        <v>543</v>
      </c>
      <c r="C365" s="404" t="s">
        <v>1655</v>
      </c>
      <c r="D365" s="405" t="s">
        <v>1656</v>
      </c>
      <c r="E365" s="406" t="s">
        <v>1657</v>
      </c>
      <c r="F365" s="407">
        <v>115</v>
      </c>
    </row>
    <row r="366" spans="1:6">
      <c r="A366" s="418" t="s">
        <v>1302</v>
      </c>
      <c r="B366" s="403" t="s">
        <v>543</v>
      </c>
      <c r="C366" s="404" t="s">
        <v>1658</v>
      </c>
      <c r="D366" s="405" t="s">
        <v>1659</v>
      </c>
      <c r="E366" s="406" t="s">
        <v>1660</v>
      </c>
      <c r="F366" s="407">
        <v>240</v>
      </c>
    </row>
    <row r="367" spans="1:6">
      <c r="A367" s="418" t="s">
        <v>1661</v>
      </c>
      <c r="B367" s="403" t="s">
        <v>543</v>
      </c>
      <c r="C367" s="404" t="s">
        <v>1662</v>
      </c>
      <c r="D367" s="405" t="s">
        <v>1663</v>
      </c>
      <c r="E367" s="406" t="s">
        <v>1664</v>
      </c>
      <c r="F367" s="407">
        <v>220</v>
      </c>
    </row>
    <row r="368" spans="1:6">
      <c r="A368" s="418" t="s">
        <v>1665</v>
      </c>
      <c r="B368" s="403" t="s">
        <v>543</v>
      </c>
      <c r="C368" s="404" t="s">
        <v>1666</v>
      </c>
      <c r="D368" s="405" t="s">
        <v>1667</v>
      </c>
      <c r="E368" s="406" t="s">
        <v>1668</v>
      </c>
      <c r="F368" s="407">
        <v>125</v>
      </c>
    </row>
    <row r="369" spans="1:6">
      <c r="A369" s="418" t="s">
        <v>972</v>
      </c>
      <c r="B369" s="403" t="s">
        <v>543</v>
      </c>
      <c r="C369" s="404" t="s">
        <v>1669</v>
      </c>
      <c r="D369" s="405" t="s">
        <v>1670</v>
      </c>
      <c r="E369" s="406" t="s">
        <v>1671</v>
      </c>
      <c r="F369" s="407">
        <v>105</v>
      </c>
    </row>
    <row r="370" spans="1:6">
      <c r="A370" s="418" t="s">
        <v>973</v>
      </c>
      <c r="B370" s="403" t="s">
        <v>543</v>
      </c>
      <c r="C370" s="404" t="s">
        <v>545</v>
      </c>
      <c r="D370" s="405" t="s">
        <v>1672</v>
      </c>
      <c r="E370" s="406" t="s">
        <v>1673</v>
      </c>
      <c r="F370" s="407">
        <v>130</v>
      </c>
    </row>
    <row r="371" spans="1:6">
      <c r="A371" s="418" t="s">
        <v>974</v>
      </c>
      <c r="B371" s="403" t="s">
        <v>543</v>
      </c>
      <c r="C371" s="404" t="s">
        <v>643</v>
      </c>
      <c r="D371" s="405" t="s">
        <v>1674</v>
      </c>
      <c r="E371" s="406" t="s">
        <v>1675</v>
      </c>
      <c r="F371" s="407">
        <v>102</v>
      </c>
    </row>
    <row r="372" spans="1:6">
      <c r="A372" s="418" t="s">
        <v>975</v>
      </c>
      <c r="B372" s="403" t="s">
        <v>543</v>
      </c>
      <c r="C372" s="404" t="s">
        <v>976</v>
      </c>
      <c r="D372" s="405" t="s">
        <v>1676</v>
      </c>
      <c r="E372" s="406" t="s">
        <v>1677</v>
      </c>
      <c r="F372" s="407">
        <v>180</v>
      </c>
    </row>
    <row r="373" spans="1:6">
      <c r="A373" s="418" t="s">
        <v>652</v>
      </c>
      <c r="B373" s="403" t="s">
        <v>543</v>
      </c>
      <c r="C373" s="404" t="s">
        <v>977</v>
      </c>
      <c r="D373" s="405" t="s">
        <v>1678</v>
      </c>
      <c r="E373" s="406" t="s">
        <v>1679</v>
      </c>
      <c r="F373" s="407">
        <v>90</v>
      </c>
    </row>
    <row r="374" spans="1:6">
      <c r="A374" s="418" t="s">
        <v>653</v>
      </c>
      <c r="B374" s="403" t="s">
        <v>543</v>
      </c>
      <c r="C374" s="404" t="s">
        <v>978</v>
      </c>
      <c r="D374" s="405" t="s">
        <v>1680</v>
      </c>
      <c r="E374" s="406" t="s">
        <v>1681</v>
      </c>
      <c r="F374" s="407">
        <v>120</v>
      </c>
    </row>
    <row r="375" spans="1:6">
      <c r="A375" s="418" t="s">
        <v>654</v>
      </c>
      <c r="B375" s="403" t="s">
        <v>543</v>
      </c>
      <c r="C375" s="404" t="s">
        <v>979</v>
      </c>
      <c r="D375" s="405" t="s">
        <v>1682</v>
      </c>
      <c r="E375" s="406" t="s">
        <v>1683</v>
      </c>
      <c r="F375" s="407">
        <v>155</v>
      </c>
    </row>
    <row r="376" spans="1:6">
      <c r="A376" s="418" t="s">
        <v>980</v>
      </c>
      <c r="B376" s="403" t="s">
        <v>543</v>
      </c>
      <c r="C376" s="404" t="s">
        <v>981</v>
      </c>
      <c r="D376" s="405" t="s">
        <v>1684</v>
      </c>
      <c r="E376" s="406" t="s">
        <v>1685</v>
      </c>
      <c r="F376" s="407">
        <v>180</v>
      </c>
    </row>
    <row r="377" spans="1:6">
      <c r="A377" s="418" t="s">
        <v>1686</v>
      </c>
      <c r="B377" s="403" t="s">
        <v>543</v>
      </c>
      <c r="C377" s="404" t="s">
        <v>1687</v>
      </c>
      <c r="D377" s="405" t="s">
        <v>1688</v>
      </c>
      <c r="E377" s="406" t="s">
        <v>1689</v>
      </c>
      <c r="F377" s="407">
        <v>160</v>
      </c>
    </row>
    <row r="378" spans="1:6">
      <c r="A378" s="419" t="s">
        <v>982</v>
      </c>
      <c r="B378" s="415" t="s">
        <v>543</v>
      </c>
      <c r="C378" s="416" t="s">
        <v>1690</v>
      </c>
      <c r="D378" s="409" t="s">
        <v>1691</v>
      </c>
      <c r="E378" s="410" t="s">
        <v>1692</v>
      </c>
      <c r="F378" s="411">
        <v>95</v>
      </c>
    </row>
    <row r="379" spans="1:6">
      <c r="A379" s="420" t="s">
        <v>983</v>
      </c>
      <c r="B379" s="397" t="s">
        <v>546</v>
      </c>
      <c r="C379" s="398" t="s">
        <v>147</v>
      </c>
      <c r="D379" s="399" t="s">
        <v>1693</v>
      </c>
      <c r="E379" s="400" t="s">
        <v>1694</v>
      </c>
      <c r="F379" s="401">
        <v>105</v>
      </c>
    </row>
    <row r="380" spans="1:6">
      <c r="A380" s="418" t="s">
        <v>1303</v>
      </c>
      <c r="B380" s="403" t="s">
        <v>546</v>
      </c>
      <c r="C380" s="404" t="s">
        <v>1318</v>
      </c>
      <c r="D380" s="405" t="s">
        <v>1695</v>
      </c>
      <c r="E380" s="406" t="s">
        <v>1696</v>
      </c>
      <c r="F380" s="407">
        <v>47</v>
      </c>
    </row>
    <row r="381" spans="1:6">
      <c r="A381" s="418" t="s">
        <v>1304</v>
      </c>
      <c r="B381" s="403" t="s">
        <v>546</v>
      </c>
      <c r="C381" s="404" t="s">
        <v>1697</v>
      </c>
      <c r="D381" s="405" t="s">
        <v>1698</v>
      </c>
      <c r="E381" s="406" t="s">
        <v>1699</v>
      </c>
      <c r="F381" s="407">
        <v>94</v>
      </c>
    </row>
    <row r="382" spans="1:6">
      <c r="A382" s="418" t="s">
        <v>1700</v>
      </c>
      <c r="B382" s="403" t="s">
        <v>546</v>
      </c>
      <c r="C382" s="404" t="s">
        <v>1701</v>
      </c>
      <c r="D382" s="405" t="s">
        <v>1702</v>
      </c>
      <c r="E382" s="406" t="s">
        <v>1703</v>
      </c>
      <c r="F382" s="407">
        <v>59</v>
      </c>
    </row>
    <row r="383" spans="1:6">
      <c r="A383" s="418" t="s">
        <v>1704</v>
      </c>
      <c r="B383" s="403" t="s">
        <v>546</v>
      </c>
      <c r="C383" s="404" t="s">
        <v>1705</v>
      </c>
      <c r="D383" s="405" t="s">
        <v>1702</v>
      </c>
      <c r="E383" s="406" t="s">
        <v>1703</v>
      </c>
      <c r="F383" s="407">
        <v>50</v>
      </c>
    </row>
    <row r="384" spans="1:6">
      <c r="A384" s="418" t="s">
        <v>1706</v>
      </c>
      <c r="B384" s="403" t="s">
        <v>546</v>
      </c>
      <c r="C384" s="404" t="s">
        <v>1707</v>
      </c>
      <c r="D384" s="405" t="s">
        <v>1708</v>
      </c>
      <c r="E384" s="406" t="s">
        <v>1709</v>
      </c>
      <c r="F384" s="407">
        <v>110</v>
      </c>
    </row>
    <row r="385" spans="1:6">
      <c r="A385" s="418" t="s">
        <v>1710</v>
      </c>
      <c r="B385" s="403" t="s">
        <v>546</v>
      </c>
      <c r="C385" s="404" t="s">
        <v>922</v>
      </c>
      <c r="D385" s="405" t="s">
        <v>1711</v>
      </c>
      <c r="E385" s="406" t="s">
        <v>1712</v>
      </c>
      <c r="F385" s="407">
        <v>115</v>
      </c>
    </row>
    <row r="386" spans="1:6">
      <c r="A386" s="418" t="s">
        <v>984</v>
      </c>
      <c r="B386" s="403" t="s">
        <v>546</v>
      </c>
      <c r="C386" s="404" t="s">
        <v>547</v>
      </c>
      <c r="D386" s="405" t="s">
        <v>1713</v>
      </c>
      <c r="E386" s="406" t="s">
        <v>1714</v>
      </c>
      <c r="F386" s="407">
        <v>75</v>
      </c>
    </row>
    <row r="387" spans="1:6">
      <c r="A387" s="418" t="s">
        <v>985</v>
      </c>
      <c r="B387" s="403" t="s">
        <v>546</v>
      </c>
      <c r="C387" s="404" t="s">
        <v>1715</v>
      </c>
      <c r="D387" s="405" t="s">
        <v>1716</v>
      </c>
      <c r="E387" s="406" t="s">
        <v>1717</v>
      </c>
      <c r="F387" s="407">
        <v>84</v>
      </c>
    </row>
    <row r="388" spans="1:6">
      <c r="A388" s="418" t="s">
        <v>986</v>
      </c>
      <c r="B388" s="403" t="s">
        <v>546</v>
      </c>
      <c r="C388" s="404" t="s">
        <v>987</v>
      </c>
      <c r="D388" s="405" t="s">
        <v>1718</v>
      </c>
      <c r="E388" s="406" t="s">
        <v>1719</v>
      </c>
      <c r="F388" s="407">
        <v>55</v>
      </c>
    </row>
    <row r="389" spans="1:6">
      <c r="A389" s="418" t="s">
        <v>988</v>
      </c>
      <c r="B389" s="403" t="s">
        <v>546</v>
      </c>
      <c r="C389" s="404" t="s">
        <v>150</v>
      </c>
      <c r="D389" s="405" t="s">
        <v>1718</v>
      </c>
      <c r="E389" s="406" t="s">
        <v>1719</v>
      </c>
      <c r="F389" s="407">
        <v>64</v>
      </c>
    </row>
    <row r="390" spans="1:6">
      <c r="A390" s="418" t="s">
        <v>989</v>
      </c>
      <c r="B390" s="403" t="s">
        <v>546</v>
      </c>
      <c r="C390" s="404" t="s">
        <v>1720</v>
      </c>
      <c r="D390" s="405" t="s">
        <v>1721</v>
      </c>
      <c r="E390" s="406" t="s">
        <v>1722</v>
      </c>
      <c r="F390" s="407">
        <v>38</v>
      </c>
    </row>
    <row r="391" spans="1:6">
      <c r="A391" s="418" t="s">
        <v>1305</v>
      </c>
      <c r="B391" s="403" t="s">
        <v>546</v>
      </c>
      <c r="C391" s="404" t="s">
        <v>1723</v>
      </c>
      <c r="D391" s="405" t="s">
        <v>1724</v>
      </c>
      <c r="E391" s="406" t="s">
        <v>1712</v>
      </c>
      <c r="F391" s="407">
        <v>60</v>
      </c>
    </row>
    <row r="392" spans="1:6">
      <c r="A392" s="418" t="s">
        <v>1306</v>
      </c>
      <c r="B392" s="403" t="s">
        <v>546</v>
      </c>
      <c r="C392" s="404" t="s">
        <v>1286</v>
      </c>
      <c r="D392" s="405" t="s">
        <v>1725</v>
      </c>
      <c r="E392" s="406" t="s">
        <v>1726</v>
      </c>
      <c r="F392" s="407">
        <v>63</v>
      </c>
    </row>
    <row r="393" spans="1:6">
      <c r="A393" s="418" t="s">
        <v>1307</v>
      </c>
      <c r="B393" s="403" t="s">
        <v>546</v>
      </c>
      <c r="C393" s="404" t="s">
        <v>1287</v>
      </c>
      <c r="D393" s="405" t="s">
        <v>1642</v>
      </c>
      <c r="E393" s="406" t="s">
        <v>1585</v>
      </c>
      <c r="F393" s="407">
        <v>73</v>
      </c>
    </row>
    <row r="394" spans="1:6">
      <c r="A394" s="418" t="s">
        <v>1308</v>
      </c>
      <c r="B394" s="403" t="s">
        <v>546</v>
      </c>
      <c r="C394" s="404" t="s">
        <v>1288</v>
      </c>
      <c r="D394" s="405" t="s">
        <v>1727</v>
      </c>
      <c r="E394" s="406" t="s">
        <v>1719</v>
      </c>
      <c r="F394" s="407">
        <v>45</v>
      </c>
    </row>
    <row r="395" spans="1:6">
      <c r="A395" s="418" t="s">
        <v>1309</v>
      </c>
      <c r="B395" s="403" t="s">
        <v>546</v>
      </c>
      <c r="C395" s="404" t="s">
        <v>1728</v>
      </c>
      <c r="D395" s="405" t="s">
        <v>1729</v>
      </c>
      <c r="E395" s="406" t="s">
        <v>1730</v>
      </c>
      <c r="F395" s="407">
        <v>30</v>
      </c>
    </row>
    <row r="396" spans="1:6">
      <c r="A396" s="418" t="s">
        <v>1310</v>
      </c>
      <c r="B396" s="403" t="s">
        <v>546</v>
      </c>
      <c r="C396" s="404" t="s">
        <v>1731</v>
      </c>
      <c r="D396" s="405" t="s">
        <v>1732</v>
      </c>
      <c r="E396" s="406" t="s">
        <v>1733</v>
      </c>
      <c r="F396" s="407">
        <v>63</v>
      </c>
    </row>
    <row r="397" spans="1:6">
      <c r="A397" s="418" t="s">
        <v>1311</v>
      </c>
      <c r="B397" s="403" t="s">
        <v>546</v>
      </c>
      <c r="C397" s="404" t="s">
        <v>531</v>
      </c>
      <c r="D397" s="405" t="s">
        <v>626</v>
      </c>
      <c r="E397" s="406" t="s">
        <v>469</v>
      </c>
      <c r="F397" s="407">
        <v>65</v>
      </c>
    </row>
    <row r="398" spans="1:6">
      <c r="A398" s="418" t="s">
        <v>1734</v>
      </c>
      <c r="B398" s="403" t="s">
        <v>546</v>
      </c>
      <c r="C398" s="404" t="s">
        <v>1735</v>
      </c>
      <c r="D398" s="405" t="s">
        <v>1708</v>
      </c>
      <c r="E398" s="406" t="s">
        <v>1709</v>
      </c>
      <c r="F398" s="407">
        <v>110</v>
      </c>
    </row>
    <row r="399" spans="1:6">
      <c r="A399" s="418" t="s">
        <v>1736</v>
      </c>
      <c r="B399" s="403" t="s">
        <v>546</v>
      </c>
      <c r="C399" s="404" t="s">
        <v>1737</v>
      </c>
      <c r="D399" s="405" t="s">
        <v>1738</v>
      </c>
      <c r="E399" s="406" t="s">
        <v>1739</v>
      </c>
      <c r="F399" s="407">
        <v>63</v>
      </c>
    </row>
    <row r="400" spans="1:6">
      <c r="A400" s="418" t="s">
        <v>1740</v>
      </c>
      <c r="B400" s="403" t="s">
        <v>546</v>
      </c>
      <c r="C400" s="404" t="s">
        <v>1741</v>
      </c>
      <c r="D400" s="405" t="s">
        <v>626</v>
      </c>
      <c r="E400" s="406" t="s">
        <v>1742</v>
      </c>
      <c r="F400" s="407">
        <v>72</v>
      </c>
    </row>
    <row r="401" spans="1:6">
      <c r="A401" s="418" t="s">
        <v>990</v>
      </c>
      <c r="B401" s="403" t="s">
        <v>546</v>
      </c>
      <c r="C401" s="404" t="s">
        <v>1743</v>
      </c>
      <c r="D401" s="405" t="s">
        <v>1716</v>
      </c>
      <c r="E401" s="406" t="s">
        <v>1717</v>
      </c>
      <c r="F401" s="407">
        <v>66</v>
      </c>
    </row>
    <row r="402" spans="1:6">
      <c r="A402" s="418" t="s">
        <v>991</v>
      </c>
      <c r="B402" s="403" t="s">
        <v>546</v>
      </c>
      <c r="C402" s="404" t="s">
        <v>548</v>
      </c>
      <c r="D402" s="405" t="s">
        <v>1744</v>
      </c>
      <c r="E402" s="406" t="s">
        <v>1745</v>
      </c>
      <c r="F402" s="407">
        <v>71</v>
      </c>
    </row>
    <row r="403" spans="1:6">
      <c r="A403" s="418" t="s">
        <v>992</v>
      </c>
      <c r="B403" s="403" t="s">
        <v>546</v>
      </c>
      <c r="C403" s="404" t="s">
        <v>993</v>
      </c>
      <c r="D403" s="405" t="s">
        <v>1746</v>
      </c>
      <c r="E403" s="406" t="s">
        <v>1747</v>
      </c>
      <c r="F403" s="407">
        <v>39</v>
      </c>
    </row>
    <row r="404" spans="1:6">
      <c r="A404" s="418" t="s">
        <v>655</v>
      </c>
      <c r="B404" s="403" t="s">
        <v>546</v>
      </c>
      <c r="C404" s="404" t="s">
        <v>994</v>
      </c>
      <c r="D404" s="405" t="s">
        <v>1748</v>
      </c>
      <c r="E404" s="406" t="s">
        <v>1749</v>
      </c>
      <c r="F404" s="407">
        <v>54</v>
      </c>
    </row>
    <row r="405" spans="1:6">
      <c r="A405" s="418" t="s">
        <v>656</v>
      </c>
      <c r="B405" s="403" t="s">
        <v>546</v>
      </c>
      <c r="C405" s="404" t="s">
        <v>28</v>
      </c>
      <c r="D405" s="405" t="s">
        <v>1693</v>
      </c>
      <c r="E405" s="406" t="s">
        <v>1694</v>
      </c>
      <c r="F405" s="407">
        <v>66</v>
      </c>
    </row>
    <row r="406" spans="1:6">
      <c r="A406" s="418" t="s">
        <v>657</v>
      </c>
      <c r="B406" s="403" t="s">
        <v>546</v>
      </c>
      <c r="C406" s="404" t="s">
        <v>69</v>
      </c>
      <c r="D406" s="405" t="s">
        <v>1693</v>
      </c>
      <c r="E406" s="406" t="s">
        <v>1694</v>
      </c>
      <c r="F406" s="407">
        <v>64</v>
      </c>
    </row>
    <row r="407" spans="1:6">
      <c r="A407" s="418" t="s">
        <v>658</v>
      </c>
      <c r="B407" s="403" t="s">
        <v>546</v>
      </c>
      <c r="C407" s="404" t="s">
        <v>995</v>
      </c>
      <c r="D407" s="405" t="s">
        <v>1716</v>
      </c>
      <c r="E407" s="406" t="s">
        <v>1717</v>
      </c>
      <c r="F407" s="407">
        <v>66</v>
      </c>
    </row>
    <row r="408" spans="1:6">
      <c r="A408" s="418" t="s">
        <v>1312</v>
      </c>
      <c r="B408" s="403" t="s">
        <v>546</v>
      </c>
      <c r="C408" s="404" t="s">
        <v>1289</v>
      </c>
      <c r="D408" s="405" t="s">
        <v>1750</v>
      </c>
      <c r="E408" s="406" t="s">
        <v>1751</v>
      </c>
      <c r="F408" s="407">
        <v>106</v>
      </c>
    </row>
    <row r="409" spans="1:6">
      <c r="A409" s="418" t="s">
        <v>1752</v>
      </c>
      <c r="B409" s="403" t="s">
        <v>546</v>
      </c>
      <c r="C409" s="404" t="s">
        <v>1753</v>
      </c>
      <c r="D409" s="405" t="s">
        <v>1754</v>
      </c>
      <c r="E409" s="406" t="s">
        <v>1755</v>
      </c>
      <c r="F409" s="407">
        <v>93</v>
      </c>
    </row>
    <row r="410" spans="1:6">
      <c r="A410" s="418" t="s">
        <v>996</v>
      </c>
      <c r="B410" s="403" t="s">
        <v>546</v>
      </c>
      <c r="C410" s="404" t="s">
        <v>997</v>
      </c>
      <c r="D410" s="405" t="s">
        <v>1756</v>
      </c>
      <c r="E410" s="406" t="s">
        <v>1757</v>
      </c>
      <c r="F410" s="407">
        <v>54</v>
      </c>
    </row>
    <row r="411" spans="1:6">
      <c r="A411" s="418" t="s">
        <v>659</v>
      </c>
      <c r="B411" s="403" t="s">
        <v>546</v>
      </c>
      <c r="C411" s="404" t="s">
        <v>998</v>
      </c>
      <c r="D411" s="405" t="s">
        <v>1758</v>
      </c>
      <c r="E411" s="406" t="s">
        <v>1759</v>
      </c>
      <c r="F411" s="407">
        <v>53</v>
      </c>
    </row>
    <row r="412" spans="1:6">
      <c r="A412" s="418" t="s">
        <v>660</v>
      </c>
      <c r="B412" s="403" t="s">
        <v>546</v>
      </c>
      <c r="C412" s="404" t="s">
        <v>1760</v>
      </c>
      <c r="D412" s="405" t="s">
        <v>1761</v>
      </c>
      <c r="E412" s="406" t="s">
        <v>1762</v>
      </c>
      <c r="F412" s="407">
        <v>45</v>
      </c>
    </row>
    <row r="413" spans="1:6">
      <c r="A413" s="418" t="s">
        <v>1313</v>
      </c>
      <c r="B413" s="403" t="s">
        <v>546</v>
      </c>
      <c r="C413" s="404" t="s">
        <v>1763</v>
      </c>
      <c r="D413" s="405" t="s">
        <v>1764</v>
      </c>
      <c r="E413" s="406" t="s">
        <v>1765</v>
      </c>
      <c r="F413" s="407">
        <v>112</v>
      </c>
    </row>
    <row r="414" spans="1:6">
      <c r="A414" s="418" t="s">
        <v>1766</v>
      </c>
      <c r="B414" s="403" t="s">
        <v>546</v>
      </c>
      <c r="C414" s="404" t="s">
        <v>1767</v>
      </c>
      <c r="D414" s="405" t="s">
        <v>1702</v>
      </c>
      <c r="E414" s="406" t="s">
        <v>1703</v>
      </c>
      <c r="F414" s="407">
        <v>68</v>
      </c>
    </row>
    <row r="415" spans="1:6">
      <c r="A415" s="418" t="s">
        <v>1768</v>
      </c>
      <c r="B415" s="403" t="s">
        <v>546</v>
      </c>
      <c r="C415" s="404" t="s">
        <v>1769</v>
      </c>
      <c r="D415" s="405" t="s">
        <v>1611</v>
      </c>
      <c r="E415" s="406" t="s">
        <v>1770</v>
      </c>
      <c r="F415" s="407">
        <v>93</v>
      </c>
    </row>
    <row r="416" spans="1:6">
      <c r="A416" s="418" t="s">
        <v>1771</v>
      </c>
      <c r="B416" s="403" t="s">
        <v>546</v>
      </c>
      <c r="C416" s="404" t="s">
        <v>1772</v>
      </c>
      <c r="D416" s="405" t="s">
        <v>1738</v>
      </c>
      <c r="E416" s="406" t="s">
        <v>1739</v>
      </c>
      <c r="F416" s="407">
        <v>93</v>
      </c>
    </row>
    <row r="417" spans="1:6">
      <c r="A417" s="418" t="s">
        <v>1000</v>
      </c>
      <c r="B417" s="403" t="s">
        <v>546</v>
      </c>
      <c r="C417" s="404" t="s">
        <v>644</v>
      </c>
      <c r="D417" s="405" t="s">
        <v>1773</v>
      </c>
      <c r="E417" s="406" t="s">
        <v>1774</v>
      </c>
      <c r="F417" s="407">
        <v>60</v>
      </c>
    </row>
    <row r="418" spans="1:6">
      <c r="A418" s="418" t="s">
        <v>1001</v>
      </c>
      <c r="B418" s="403" t="s">
        <v>546</v>
      </c>
      <c r="C418" s="404" t="s">
        <v>1775</v>
      </c>
      <c r="D418" s="405" t="s">
        <v>1776</v>
      </c>
      <c r="E418" s="406" t="s">
        <v>1777</v>
      </c>
      <c r="F418" s="407">
        <v>65</v>
      </c>
    </row>
    <row r="419" spans="1:6">
      <c r="A419" s="418" t="s">
        <v>1003</v>
      </c>
      <c r="B419" s="403" t="s">
        <v>546</v>
      </c>
      <c r="C419" s="404" t="s">
        <v>1778</v>
      </c>
      <c r="D419" s="405" t="s">
        <v>1779</v>
      </c>
      <c r="E419" s="406" t="s">
        <v>1780</v>
      </c>
      <c r="F419" s="407">
        <v>59</v>
      </c>
    </row>
    <row r="420" spans="1:6">
      <c r="A420" s="418" t="s">
        <v>1314</v>
      </c>
      <c r="B420" s="403" t="s">
        <v>546</v>
      </c>
      <c r="C420" s="404" t="s">
        <v>1781</v>
      </c>
      <c r="D420" s="405" t="s">
        <v>1782</v>
      </c>
      <c r="E420" s="406" t="s">
        <v>1783</v>
      </c>
      <c r="F420" s="407">
        <v>96</v>
      </c>
    </row>
    <row r="421" spans="1:6">
      <c r="A421" s="418" t="s">
        <v>1315</v>
      </c>
      <c r="B421" s="403" t="s">
        <v>546</v>
      </c>
      <c r="C421" s="404" t="s">
        <v>1784</v>
      </c>
      <c r="D421" s="405" t="s">
        <v>1785</v>
      </c>
      <c r="E421" s="406" t="s">
        <v>1786</v>
      </c>
      <c r="F421" s="407">
        <v>63</v>
      </c>
    </row>
    <row r="422" spans="1:6">
      <c r="A422" s="418" t="s">
        <v>1316</v>
      </c>
      <c r="B422" s="403" t="s">
        <v>546</v>
      </c>
      <c r="C422" s="404" t="s">
        <v>1787</v>
      </c>
      <c r="D422" s="405" t="s">
        <v>1788</v>
      </c>
      <c r="E422" s="406" t="s">
        <v>1789</v>
      </c>
      <c r="F422" s="407">
        <v>43</v>
      </c>
    </row>
    <row r="423" spans="1:6">
      <c r="A423" s="418" t="s">
        <v>1317</v>
      </c>
      <c r="B423" s="403" t="s">
        <v>546</v>
      </c>
      <c r="C423" s="404" t="s">
        <v>1790</v>
      </c>
      <c r="D423" s="405" t="s">
        <v>1791</v>
      </c>
      <c r="E423" s="406" t="s">
        <v>1792</v>
      </c>
      <c r="F423" s="407">
        <v>44</v>
      </c>
    </row>
    <row r="424" spans="1:6">
      <c r="A424" s="418" t="s">
        <v>1793</v>
      </c>
      <c r="B424" s="403" t="s">
        <v>546</v>
      </c>
      <c r="C424" s="404" t="s">
        <v>1794</v>
      </c>
      <c r="D424" s="405" t="s">
        <v>1795</v>
      </c>
      <c r="E424" s="406" t="s">
        <v>1796</v>
      </c>
      <c r="F424" s="407">
        <v>84</v>
      </c>
    </row>
    <row r="425" spans="1:6">
      <c r="A425" s="418" t="s">
        <v>1004</v>
      </c>
      <c r="B425" s="403" t="s">
        <v>546</v>
      </c>
      <c r="C425" s="404" t="s">
        <v>1005</v>
      </c>
      <c r="D425" s="405" t="s">
        <v>1693</v>
      </c>
      <c r="E425" s="406" t="s">
        <v>1797</v>
      </c>
      <c r="F425" s="407">
        <v>38</v>
      </c>
    </row>
    <row r="426" spans="1:6">
      <c r="A426" s="419" t="s">
        <v>1798</v>
      </c>
      <c r="B426" s="415" t="s">
        <v>546</v>
      </c>
      <c r="C426" s="416" t="s">
        <v>1799</v>
      </c>
      <c r="D426" s="409" t="s">
        <v>1754</v>
      </c>
      <c r="E426" s="410" t="s">
        <v>1800</v>
      </c>
      <c r="F426" s="411">
        <v>120</v>
      </c>
    </row>
    <row r="427" spans="1:6">
      <c r="A427" s="421" t="s">
        <v>1006</v>
      </c>
      <c r="B427" s="422" t="s">
        <v>1801</v>
      </c>
      <c r="C427" s="423" t="s">
        <v>637</v>
      </c>
      <c r="D427" s="424" t="s">
        <v>638</v>
      </c>
      <c r="E427" s="425" t="s">
        <v>1802</v>
      </c>
      <c r="F427" s="426">
        <v>40</v>
      </c>
    </row>
  </sheetData>
  <sheetProtection password="C016" sheet="1" objects="1" scenarios="1"/>
  <autoFilter ref="A1:F413"/>
  <phoneticPr fontId="1"/>
  <pageMargins left="0.7" right="0.7" top="0.75" bottom="0.75" header="0.3" footer="0.3"/>
  <pageSetup paperSize="9" scale="10" orientation="portrait" r:id="rId1"/>
  <rowBreaks count="1" manualBreakCount="1">
    <brk id="2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2024-04-17T05:25:06Z</cp:lastPrinted>
  <dcterms:created xsi:type="dcterms:W3CDTF">2015-03-30T09:46:17Z</dcterms:created>
  <dcterms:modified xsi:type="dcterms:W3CDTF">2024-04-17T05:58:30Z</dcterms:modified>
</cp:coreProperties>
</file>