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1_保育所\96_申請案内\R4年度当初申請案内\1-⑥_実費徴収に係る補足給付事業補助金\"/>
    </mc:Choice>
  </mc:AlternateContent>
  <workbookProtection workbookPassword="C016" lockStructure="1"/>
  <bookViews>
    <workbookView xWindow="600" yWindow="120" windowWidth="19395" windowHeight="7830"/>
  </bookViews>
  <sheets>
    <sheet name="一番最初に入力" sheetId="8" r:id="rId1"/>
    <sheet name="様式第１号" sheetId="9" r:id="rId2"/>
    <sheet name="別表1_教材費・行事費等" sheetId="5" r:id="rId3"/>
    <sheet name="仙台市使用集計表" sheetId="13" r:id="rId4"/>
    <sheet name="※要更新【何も入力しないでください】法人情報" sheetId="11" state="hidden" r:id="rId5"/>
  </sheets>
  <definedNames>
    <definedName name="_xlnm._FilterDatabase" localSheetId="4" hidden="1">※要更新【何も入力しないでください】法人情報!$A$1:$G$359</definedName>
    <definedName name="_xlnm.Print_Area" localSheetId="4">※要更新【何も入力しないでください】法人情報!$A$1:$F$406</definedName>
    <definedName name="_xlnm.Print_Area" localSheetId="3">仙台市使用集計表!$A$1:$AB$49</definedName>
    <definedName name="_xlnm.Print_Area" localSheetId="2">別表1_教材費・行事費等!$A$1:$S$159</definedName>
    <definedName name="_xlnm.Print_Area" localSheetId="1">様式第１号!$A$1:$S$32</definedName>
    <definedName name="_xlnm.Print_Titles" localSheetId="2">別表1_教材費・行事費等!$1:$8</definedName>
  </definedNames>
  <calcPr calcId="162913"/>
</workbook>
</file>

<file path=xl/calcChain.xml><?xml version="1.0" encoding="utf-8"?>
<calcChain xmlns="http://schemas.openxmlformats.org/spreadsheetml/2006/main">
  <c r="M13" i="9" l="1"/>
  <c r="M14" i="9" l="1"/>
  <c r="K12" i="9"/>
  <c r="K11" i="9"/>
  <c r="W159" i="5" l="1"/>
  <c r="V159" i="5"/>
  <c r="AC159" i="5" l="1"/>
  <c r="AB159" i="5"/>
  <c r="Z159" i="5"/>
  <c r="Y159" i="5"/>
  <c r="Q158" i="5"/>
  <c r="Q159" i="5" s="1"/>
  <c r="P158" i="5"/>
  <c r="P159" i="5" s="1"/>
  <c r="O158" i="5"/>
  <c r="O159" i="5" s="1"/>
  <c r="N158" i="5"/>
  <c r="N159" i="5" s="1"/>
  <c r="M158" i="5"/>
  <c r="M159" i="5" s="1"/>
  <c r="L158" i="5"/>
  <c r="L159" i="5" s="1"/>
  <c r="K158" i="5"/>
  <c r="K159" i="5" s="1"/>
  <c r="J158" i="5"/>
  <c r="J159" i="5" s="1"/>
  <c r="I158" i="5"/>
  <c r="I159" i="5" s="1"/>
  <c r="H158" i="5"/>
  <c r="H159" i="5" s="1"/>
  <c r="G158" i="5"/>
  <c r="G159" i="5" s="1"/>
  <c r="F158" i="5"/>
  <c r="F159" i="5" s="1"/>
  <c r="B154" i="5"/>
  <c r="AC147" i="5"/>
  <c r="AB147" i="5"/>
  <c r="Z147" i="5"/>
  <c r="Y147" i="5"/>
  <c r="W147" i="5"/>
  <c r="V147" i="5"/>
  <c r="Q146" i="5"/>
  <c r="Q147" i="5" s="1"/>
  <c r="P146" i="5"/>
  <c r="P147" i="5" s="1"/>
  <c r="O146" i="5"/>
  <c r="O147" i="5" s="1"/>
  <c r="N146" i="5"/>
  <c r="N147" i="5" s="1"/>
  <c r="M146" i="5"/>
  <c r="M147" i="5" s="1"/>
  <c r="L146" i="5"/>
  <c r="L147" i="5" s="1"/>
  <c r="K146" i="5"/>
  <c r="K147" i="5" s="1"/>
  <c r="J146" i="5"/>
  <c r="J147" i="5" s="1"/>
  <c r="I146" i="5"/>
  <c r="I147" i="5" s="1"/>
  <c r="H146" i="5"/>
  <c r="H147" i="5" s="1"/>
  <c r="G146" i="5"/>
  <c r="G147" i="5" s="1"/>
  <c r="F146" i="5"/>
  <c r="F147" i="5" s="1"/>
  <c r="B142" i="5"/>
  <c r="AC135" i="5"/>
  <c r="AB135" i="5"/>
  <c r="Z135" i="5"/>
  <c r="Y135" i="5"/>
  <c r="W135" i="5"/>
  <c r="V135" i="5"/>
  <c r="Q134" i="5"/>
  <c r="Q135" i="5" s="1"/>
  <c r="P134" i="5"/>
  <c r="P135" i="5" s="1"/>
  <c r="O134" i="5"/>
  <c r="O135" i="5" s="1"/>
  <c r="N134" i="5"/>
  <c r="N135" i="5" s="1"/>
  <c r="M134" i="5"/>
  <c r="M135" i="5" s="1"/>
  <c r="L134" i="5"/>
  <c r="L135" i="5" s="1"/>
  <c r="K134" i="5"/>
  <c r="K135" i="5" s="1"/>
  <c r="J134" i="5"/>
  <c r="J135" i="5" s="1"/>
  <c r="I134" i="5"/>
  <c r="I135" i="5" s="1"/>
  <c r="H134" i="5"/>
  <c r="H135" i="5" s="1"/>
  <c r="G134" i="5"/>
  <c r="G135" i="5" s="1"/>
  <c r="F134" i="5"/>
  <c r="F135" i="5" s="1"/>
  <c r="B130" i="5"/>
  <c r="AC123" i="5"/>
  <c r="AB123" i="5"/>
  <c r="Z123" i="5"/>
  <c r="Y123" i="5"/>
  <c r="W123" i="5"/>
  <c r="V123" i="5"/>
  <c r="Q122" i="5"/>
  <c r="Q123" i="5" s="1"/>
  <c r="P122" i="5"/>
  <c r="P123" i="5" s="1"/>
  <c r="O122" i="5"/>
  <c r="O123" i="5" s="1"/>
  <c r="N122" i="5"/>
  <c r="N123" i="5" s="1"/>
  <c r="M122" i="5"/>
  <c r="M123" i="5" s="1"/>
  <c r="L122" i="5"/>
  <c r="L123" i="5" s="1"/>
  <c r="K122" i="5"/>
  <c r="K123" i="5" s="1"/>
  <c r="J122" i="5"/>
  <c r="J123" i="5" s="1"/>
  <c r="I122" i="5"/>
  <c r="I123" i="5" s="1"/>
  <c r="H122" i="5"/>
  <c r="H123" i="5" s="1"/>
  <c r="G122" i="5"/>
  <c r="G123" i="5" s="1"/>
  <c r="F122" i="5"/>
  <c r="B118" i="5"/>
  <c r="AC111" i="5"/>
  <c r="AB111" i="5"/>
  <c r="Z111" i="5"/>
  <c r="Y111" i="5"/>
  <c r="W111" i="5"/>
  <c r="V111" i="5"/>
  <c r="Q110" i="5"/>
  <c r="Q111" i="5" s="1"/>
  <c r="P110" i="5"/>
  <c r="P111" i="5" s="1"/>
  <c r="O110" i="5"/>
  <c r="O111" i="5" s="1"/>
  <c r="N110" i="5"/>
  <c r="N111" i="5" s="1"/>
  <c r="M110" i="5"/>
  <c r="M111" i="5" s="1"/>
  <c r="L110" i="5"/>
  <c r="L111" i="5" s="1"/>
  <c r="K110" i="5"/>
  <c r="K111" i="5" s="1"/>
  <c r="J110" i="5"/>
  <c r="J111" i="5" s="1"/>
  <c r="I110" i="5"/>
  <c r="I111" i="5" s="1"/>
  <c r="H110" i="5"/>
  <c r="H111" i="5" s="1"/>
  <c r="G110" i="5"/>
  <c r="G111" i="5" s="1"/>
  <c r="F110" i="5"/>
  <c r="F111" i="5" s="1"/>
  <c r="B106" i="5"/>
  <c r="AC99" i="5"/>
  <c r="AB99" i="5"/>
  <c r="Z99" i="5"/>
  <c r="Y99" i="5"/>
  <c r="W99" i="5"/>
  <c r="V99" i="5"/>
  <c r="Q98" i="5"/>
  <c r="Q99" i="5" s="1"/>
  <c r="P98" i="5"/>
  <c r="P99" i="5" s="1"/>
  <c r="O98" i="5"/>
  <c r="O99" i="5" s="1"/>
  <c r="N98" i="5"/>
  <c r="N99" i="5" s="1"/>
  <c r="M98" i="5"/>
  <c r="M99" i="5" s="1"/>
  <c r="L98" i="5"/>
  <c r="L99" i="5" s="1"/>
  <c r="K98" i="5"/>
  <c r="K99" i="5" s="1"/>
  <c r="J98" i="5"/>
  <c r="J99" i="5" s="1"/>
  <c r="I98" i="5"/>
  <c r="I99" i="5" s="1"/>
  <c r="H98" i="5"/>
  <c r="H99" i="5" s="1"/>
  <c r="G98" i="5"/>
  <c r="G99" i="5" s="1"/>
  <c r="F98" i="5"/>
  <c r="B94" i="5"/>
  <c r="AC87" i="5"/>
  <c r="AB87" i="5"/>
  <c r="Z87" i="5"/>
  <c r="Y87" i="5"/>
  <c r="W87" i="5"/>
  <c r="V87" i="5"/>
  <c r="Q86" i="5"/>
  <c r="Q87" i="5" s="1"/>
  <c r="P86" i="5"/>
  <c r="P87" i="5" s="1"/>
  <c r="O86" i="5"/>
  <c r="O87" i="5" s="1"/>
  <c r="N86" i="5"/>
  <c r="N87" i="5" s="1"/>
  <c r="M86" i="5"/>
  <c r="M87" i="5" s="1"/>
  <c r="L86" i="5"/>
  <c r="L87" i="5" s="1"/>
  <c r="K86" i="5"/>
  <c r="K87" i="5" s="1"/>
  <c r="J86" i="5"/>
  <c r="J87" i="5" s="1"/>
  <c r="I86" i="5"/>
  <c r="I87" i="5" s="1"/>
  <c r="H86" i="5"/>
  <c r="H87" i="5" s="1"/>
  <c r="G86" i="5"/>
  <c r="G87" i="5" s="1"/>
  <c r="F86" i="5"/>
  <c r="F87" i="5" s="1"/>
  <c r="B82" i="5"/>
  <c r="AC75" i="5"/>
  <c r="AB75" i="5"/>
  <c r="Z75" i="5"/>
  <c r="Y75" i="5"/>
  <c r="W75" i="5"/>
  <c r="V75" i="5"/>
  <c r="Q74" i="5"/>
  <c r="Q75" i="5" s="1"/>
  <c r="P74" i="5"/>
  <c r="P75" i="5" s="1"/>
  <c r="O74" i="5"/>
  <c r="O75" i="5" s="1"/>
  <c r="N74" i="5"/>
  <c r="N75" i="5" s="1"/>
  <c r="M74" i="5"/>
  <c r="M75" i="5" s="1"/>
  <c r="L74" i="5"/>
  <c r="L75" i="5" s="1"/>
  <c r="K74" i="5"/>
  <c r="K75" i="5" s="1"/>
  <c r="J74" i="5"/>
  <c r="J75" i="5" s="1"/>
  <c r="I74" i="5"/>
  <c r="I75" i="5" s="1"/>
  <c r="H74" i="5"/>
  <c r="H75" i="5" s="1"/>
  <c r="G74" i="5"/>
  <c r="G75" i="5" s="1"/>
  <c r="F74" i="5"/>
  <c r="F75" i="5" s="1"/>
  <c r="B70" i="5"/>
  <c r="AB63" i="5"/>
  <c r="Z63" i="5"/>
  <c r="Y63" i="5"/>
  <c r="W63" i="5"/>
  <c r="V63" i="5"/>
  <c r="Q62" i="5"/>
  <c r="Q63" i="5" s="1"/>
  <c r="P62" i="5"/>
  <c r="P63" i="5" s="1"/>
  <c r="O62" i="5"/>
  <c r="O63" i="5" s="1"/>
  <c r="N62" i="5"/>
  <c r="N63" i="5" s="1"/>
  <c r="M62" i="5"/>
  <c r="M63" i="5" s="1"/>
  <c r="L62" i="5"/>
  <c r="L63" i="5" s="1"/>
  <c r="K62" i="5"/>
  <c r="K63" i="5" s="1"/>
  <c r="J62" i="5"/>
  <c r="J63" i="5" s="1"/>
  <c r="I62" i="5"/>
  <c r="I63" i="5" s="1"/>
  <c r="H62" i="5"/>
  <c r="H63" i="5" s="1"/>
  <c r="G62" i="5"/>
  <c r="G63" i="5" s="1"/>
  <c r="F62" i="5"/>
  <c r="F63" i="5" s="1"/>
  <c r="AC63" i="5" s="1"/>
  <c r="B58" i="5"/>
  <c r="Z51" i="5"/>
  <c r="Y51" i="5"/>
  <c r="W51" i="5"/>
  <c r="V51" i="5"/>
  <c r="Q50" i="5"/>
  <c r="Q51" i="5" s="1"/>
  <c r="P50" i="5"/>
  <c r="P51" i="5" s="1"/>
  <c r="O50" i="5"/>
  <c r="O51" i="5" s="1"/>
  <c r="N50" i="5"/>
  <c r="N51" i="5" s="1"/>
  <c r="M50" i="5"/>
  <c r="M51" i="5" s="1"/>
  <c r="L50" i="5"/>
  <c r="L51" i="5" s="1"/>
  <c r="K50" i="5"/>
  <c r="K51" i="5" s="1"/>
  <c r="J50" i="5"/>
  <c r="J51" i="5" s="1"/>
  <c r="I50" i="5"/>
  <c r="I51" i="5" s="1"/>
  <c r="H50" i="5"/>
  <c r="H51" i="5" s="1"/>
  <c r="G50" i="5"/>
  <c r="G51" i="5" s="1"/>
  <c r="F50" i="5"/>
  <c r="F51" i="5" s="1"/>
  <c r="AC51" i="5" s="1"/>
  <c r="B46" i="5"/>
  <c r="AC39" i="5"/>
  <c r="AB39" i="5"/>
  <c r="Y39" i="5"/>
  <c r="W39" i="5"/>
  <c r="V39" i="5"/>
  <c r="Q38" i="5"/>
  <c r="Q39" i="5" s="1"/>
  <c r="P38" i="5"/>
  <c r="P39" i="5" s="1"/>
  <c r="O38" i="5"/>
  <c r="O39" i="5" s="1"/>
  <c r="N38" i="5"/>
  <c r="N39" i="5" s="1"/>
  <c r="M38" i="5"/>
  <c r="M39" i="5" s="1"/>
  <c r="L38" i="5"/>
  <c r="L39" i="5" s="1"/>
  <c r="K38" i="5"/>
  <c r="K39" i="5" s="1"/>
  <c r="J38" i="5"/>
  <c r="J39" i="5" s="1"/>
  <c r="I38" i="5"/>
  <c r="I39" i="5" s="1"/>
  <c r="H38" i="5"/>
  <c r="H39" i="5" s="1"/>
  <c r="G38" i="5"/>
  <c r="G39" i="5" s="1"/>
  <c r="F38" i="5"/>
  <c r="F39" i="5" s="1"/>
  <c r="Z39" i="5" s="1"/>
  <c r="B34" i="5"/>
  <c r="AC27" i="5"/>
  <c r="AB27" i="5"/>
  <c r="V27" i="5"/>
  <c r="Q26" i="5"/>
  <c r="Q27" i="5" s="1"/>
  <c r="P26" i="5"/>
  <c r="P27" i="5" s="1"/>
  <c r="O26" i="5"/>
  <c r="O27" i="5" s="1"/>
  <c r="N26" i="5"/>
  <c r="N27" i="5" s="1"/>
  <c r="M26" i="5"/>
  <c r="M27" i="5" s="1"/>
  <c r="L26" i="5"/>
  <c r="L27" i="5" s="1"/>
  <c r="K26" i="5"/>
  <c r="K27" i="5" s="1"/>
  <c r="J26" i="5"/>
  <c r="J27" i="5" s="1"/>
  <c r="I26" i="5"/>
  <c r="I27" i="5" s="1"/>
  <c r="H26" i="5"/>
  <c r="H27" i="5" s="1"/>
  <c r="G26" i="5"/>
  <c r="G27" i="5" s="1"/>
  <c r="F26" i="5"/>
  <c r="F27" i="5" s="1"/>
  <c r="W27" i="5" s="1"/>
  <c r="B22" i="5"/>
  <c r="F7" i="5"/>
  <c r="D27" i="9"/>
  <c r="O3" i="5"/>
  <c r="E9" i="9"/>
  <c r="R1" i="9"/>
  <c r="AB51" i="5" l="1"/>
  <c r="M43" i="13" s="1"/>
  <c r="P43" i="13" s="1"/>
  <c r="M10" i="13"/>
  <c r="P10" i="13" s="1"/>
  <c r="Z27" i="5"/>
  <c r="Y27" i="5"/>
  <c r="M26" i="13" s="1"/>
  <c r="P26" i="13" s="1"/>
  <c r="R111" i="5"/>
  <c r="S36" i="13"/>
  <c r="R98" i="5"/>
  <c r="F99" i="5"/>
  <c r="R99" i="5" s="1"/>
  <c r="R27" i="5"/>
  <c r="R51" i="5"/>
  <c r="R147" i="5"/>
  <c r="R26" i="5"/>
  <c r="R135" i="5"/>
  <c r="R39" i="5"/>
  <c r="R62" i="5"/>
  <c r="R159" i="5"/>
  <c r="R158" i="5"/>
  <c r="R110" i="5"/>
  <c r="R75" i="5"/>
  <c r="R63" i="5"/>
  <c r="R50" i="5"/>
  <c r="R87" i="5"/>
  <c r="R122" i="5"/>
  <c r="R146" i="5"/>
  <c r="R38" i="5"/>
  <c r="R86" i="5"/>
  <c r="F123" i="5"/>
  <c r="R123" i="5" s="1"/>
  <c r="R134" i="5"/>
  <c r="R74" i="5"/>
  <c r="S10" i="13"/>
  <c r="S23" i="13"/>
  <c r="M34" i="13"/>
  <c r="P34" i="13" s="1"/>
  <c r="M30" i="13"/>
  <c r="P30" i="13" s="1"/>
  <c r="M21" i="13"/>
  <c r="P21" i="13" s="1"/>
  <c r="M17" i="13"/>
  <c r="P17" i="13" s="1"/>
  <c r="M13" i="13"/>
  <c r="P13" i="13" s="1"/>
  <c r="M18" i="13"/>
  <c r="P18" i="13" s="1"/>
  <c r="M20" i="13"/>
  <c r="P20" i="13" s="1"/>
  <c r="M16" i="13"/>
  <c r="P16" i="13" s="1"/>
  <c r="M12" i="13"/>
  <c r="P12" i="13" s="1"/>
  <c r="M14" i="13"/>
  <c r="P14" i="13" s="1"/>
  <c r="M19" i="13"/>
  <c r="P19" i="13" s="1"/>
  <c r="M15" i="13"/>
  <c r="P15" i="13" s="1"/>
  <c r="M11" i="13"/>
  <c r="P11" i="13" s="1"/>
  <c r="M47" i="13"/>
  <c r="P47" i="13" s="1"/>
  <c r="M39" i="13"/>
  <c r="P39" i="13" s="1"/>
  <c r="M42" i="13"/>
  <c r="P42" i="13" s="1"/>
  <c r="M40" i="13"/>
  <c r="P40" i="13" s="1"/>
  <c r="M41" i="13"/>
  <c r="P41" i="13" s="1"/>
  <c r="M44" i="13"/>
  <c r="P44" i="13" s="1"/>
  <c r="M36" i="13" l="1"/>
  <c r="P36" i="13" s="1"/>
  <c r="M45" i="13"/>
  <c r="P45" i="13" s="1"/>
  <c r="M46" i="13"/>
  <c r="P46" i="13" s="1"/>
  <c r="M37" i="13"/>
  <c r="P37" i="13" s="1"/>
  <c r="P48" i="13" s="1"/>
  <c r="M38" i="13"/>
  <c r="P38" i="13" s="1"/>
  <c r="M28" i="13"/>
  <c r="P28" i="13" s="1"/>
  <c r="M27" i="13"/>
  <c r="P27" i="13" s="1"/>
  <c r="M23" i="13"/>
  <c r="P23" i="13" s="1"/>
  <c r="M25" i="13"/>
  <c r="P25" i="13" s="1"/>
  <c r="M24" i="13"/>
  <c r="P24" i="13" s="1"/>
  <c r="M31" i="13"/>
  <c r="P31" i="13" s="1"/>
  <c r="M29" i="13"/>
  <c r="P29" i="13" s="1"/>
  <c r="M32" i="13"/>
  <c r="P32" i="13" s="1"/>
  <c r="M33" i="13"/>
  <c r="P33" i="13" s="1"/>
  <c r="O13" i="5"/>
  <c r="I22" i="9" s="1"/>
  <c r="S49" i="13"/>
  <c r="P22" i="13"/>
  <c r="P35" i="13" l="1"/>
</calcChain>
</file>

<file path=xl/comments1.xml><?xml version="1.0" encoding="utf-8"?>
<comments xmlns="http://schemas.openxmlformats.org/spreadsheetml/2006/main">
  <authors>
    <author>仙台市</author>
    <author>作成者</author>
  </authors>
  <commentList>
    <comment ref="C7" authorId="0" shapeId="0">
      <text>
        <r>
          <rPr>
            <b/>
            <sz val="9"/>
            <color indexed="81"/>
            <rFont val="游ゴシック"/>
            <family val="3"/>
            <charset val="128"/>
          </rPr>
          <t>数字を半角で入力してください。</t>
        </r>
      </text>
    </comment>
    <comment ref="C11" authorId="1" shapeId="0">
      <text>
        <r>
          <rPr>
            <b/>
            <sz val="9"/>
            <color indexed="81"/>
            <rFont val="游ゴシック"/>
            <family val="3"/>
            <charset val="128"/>
          </rPr>
          <t>令和4年度
→4を入力</t>
        </r>
      </text>
    </comment>
  </commentList>
</comments>
</file>

<file path=xl/comments2.xml><?xml version="1.0" encoding="utf-8"?>
<comments xmlns="http://schemas.openxmlformats.org/spreadsheetml/2006/main">
  <authors>
    <author>仙台市</author>
    <author>作成者</author>
  </authors>
  <commentList>
    <comment ref="R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S4" authorId="0" shapeId="0">
      <text>
        <r>
          <rPr>
            <b/>
            <sz val="12"/>
            <color indexed="81"/>
            <rFont val="游ゴシック"/>
            <family val="3"/>
            <charset val="128"/>
          </rPr>
          <t>日付を入力してください。</t>
        </r>
      </text>
    </comment>
    <comment ref="M13" authorId="1" shapeId="0">
      <text>
        <r>
          <rPr>
            <b/>
            <sz val="12"/>
            <color indexed="81"/>
            <rFont val="游ゴシック"/>
            <family val="3"/>
            <charset val="128"/>
          </rPr>
          <t>施設コードを入力すると、法人の所在地又は住所が自動で入力されます。
家庭的保育事業者、小規模保育事業Ｃ型の方のみ、債権者登録されている住所（ほとんどの方は自宅住所を登録）を直接入力してください。</t>
        </r>
      </text>
    </comment>
    <comment ref="M15" authorId="0" shapeId="0">
      <text>
        <r>
          <rPr>
            <b/>
            <sz val="12"/>
            <color indexed="81"/>
            <rFont val="游ゴシック"/>
            <family val="3"/>
            <charset val="128"/>
          </rPr>
          <t>代表者職名・氏名を直接入力してください。（家庭的保育事業者，小規模保育事業Ｃ型の方は記載不要）
【例】
　理事長　青葉　花子
　代表取締役　仙台　太郎</t>
        </r>
      </text>
    </comment>
    <comment ref="R15" authorId="1" shapeId="0">
      <text>
        <r>
          <rPr>
            <b/>
            <sz val="12"/>
            <color indexed="81"/>
            <rFont val="游ゴシック"/>
            <family val="3"/>
            <charset val="128"/>
          </rPr>
          <t>押印は，請求書と同じ印を使用してください。</t>
        </r>
      </text>
    </comment>
  </commentList>
</comments>
</file>

<file path=xl/comments3.xml><?xml version="1.0" encoding="utf-8"?>
<comments xmlns="http://schemas.openxmlformats.org/spreadsheetml/2006/main">
  <authors>
    <author>仙台市</author>
  </authors>
  <commentList>
    <comment ref="O4" authorId="0" shapeId="0">
      <text>
        <r>
          <rPr>
            <b/>
            <sz val="16"/>
            <color indexed="81"/>
            <rFont val="游ゴシック"/>
            <family val="3"/>
            <charset val="128"/>
          </rPr>
          <t>担当者氏名・連絡先を記入してください。</t>
        </r>
      </text>
    </comment>
    <comment ref="B20" authorId="0" shapeId="0">
      <text>
        <r>
          <rPr>
            <b/>
            <sz val="12"/>
            <color indexed="81"/>
            <rFont val="MS P ゴシック"/>
            <family val="3"/>
            <charset val="128"/>
          </rPr>
          <t>西暦の場合は「/」で区切る。（例：2019/10/1）
和暦の場合は「.」で区切る。（例：R1.10.1）</t>
        </r>
      </text>
    </comment>
    <comment ref="B22" authorId="0" shapeId="0">
      <text>
        <r>
          <rPr>
            <b/>
            <sz val="9"/>
            <color indexed="81"/>
            <rFont val="MS P ゴシック"/>
            <family val="3"/>
            <charset val="128"/>
          </rPr>
          <t>クラス年齢で自動計算されます。</t>
        </r>
      </text>
    </comment>
    <comment ref="B2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32" authorId="0" shapeId="0">
      <text>
        <r>
          <rPr>
            <b/>
            <sz val="12"/>
            <color indexed="81"/>
            <rFont val="MS P ゴシック"/>
            <family val="3"/>
            <charset val="128"/>
          </rPr>
          <t>西暦の場合は「/」で区切る。（例：2019/10/1）
和暦の場合は「.」で区切る。（例：R1.10.1）</t>
        </r>
      </text>
    </comment>
    <comment ref="B34" authorId="0" shapeId="0">
      <text>
        <r>
          <rPr>
            <b/>
            <sz val="9"/>
            <color indexed="81"/>
            <rFont val="MS P ゴシック"/>
            <family val="3"/>
            <charset val="128"/>
          </rPr>
          <t>クラス年齢で自動計算されます。</t>
        </r>
      </text>
    </comment>
    <comment ref="B3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44" authorId="0" shapeId="0">
      <text>
        <r>
          <rPr>
            <b/>
            <sz val="12"/>
            <color indexed="81"/>
            <rFont val="MS P ゴシック"/>
            <family val="3"/>
            <charset val="128"/>
          </rPr>
          <t>西暦の場合は「/」で区切る。（例：2019/10/1）
和暦の場合は「.」で区切る。（例：R1.10.1）</t>
        </r>
      </text>
    </comment>
    <comment ref="B46" authorId="0" shapeId="0">
      <text>
        <r>
          <rPr>
            <b/>
            <sz val="9"/>
            <color indexed="81"/>
            <rFont val="MS P ゴシック"/>
            <family val="3"/>
            <charset val="128"/>
          </rPr>
          <t>クラス年齢で自動計算されます。</t>
        </r>
      </text>
    </comment>
    <comment ref="B48"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56" authorId="0" shapeId="0">
      <text>
        <r>
          <rPr>
            <b/>
            <sz val="12"/>
            <color indexed="81"/>
            <rFont val="MS P ゴシック"/>
            <family val="3"/>
            <charset val="128"/>
          </rPr>
          <t>西暦の場合は「/」で区切る。（例：2019/10/1）
和暦の場合は「.」で区切る。（例：R1.10.1）</t>
        </r>
      </text>
    </comment>
    <comment ref="B58" authorId="0" shapeId="0">
      <text>
        <r>
          <rPr>
            <b/>
            <sz val="9"/>
            <color indexed="81"/>
            <rFont val="MS P ゴシック"/>
            <family val="3"/>
            <charset val="128"/>
          </rPr>
          <t>クラス年齢で自動計算されます。</t>
        </r>
      </text>
    </comment>
    <comment ref="B60"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68" authorId="0" shapeId="0">
      <text>
        <r>
          <rPr>
            <b/>
            <sz val="12"/>
            <color indexed="81"/>
            <rFont val="MS P ゴシック"/>
            <family val="3"/>
            <charset val="128"/>
          </rPr>
          <t>西暦の場合は「/」で区切る。（例：2019/10/1）
和暦の場合は「.」で区切る。（例：R1.10.1）</t>
        </r>
      </text>
    </comment>
    <comment ref="B70" authorId="0" shapeId="0">
      <text>
        <r>
          <rPr>
            <b/>
            <sz val="9"/>
            <color indexed="81"/>
            <rFont val="MS P ゴシック"/>
            <family val="3"/>
            <charset val="128"/>
          </rPr>
          <t>クラス年齢で自動計算されます。</t>
        </r>
      </text>
    </comment>
    <comment ref="B72"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80" authorId="0" shapeId="0">
      <text>
        <r>
          <rPr>
            <b/>
            <sz val="12"/>
            <color indexed="81"/>
            <rFont val="MS P ゴシック"/>
            <family val="3"/>
            <charset val="128"/>
          </rPr>
          <t>西暦の場合は「/」で区切る。（例：2019/10/1）
和暦の場合は「.」で区切る。（例：R1.10.1）</t>
        </r>
      </text>
    </comment>
    <comment ref="B82" authorId="0" shapeId="0">
      <text>
        <r>
          <rPr>
            <b/>
            <sz val="9"/>
            <color indexed="81"/>
            <rFont val="MS P ゴシック"/>
            <family val="3"/>
            <charset val="128"/>
          </rPr>
          <t>クラス年齢で自動計算されます。</t>
        </r>
      </text>
    </comment>
    <comment ref="B8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92" authorId="0" shapeId="0">
      <text>
        <r>
          <rPr>
            <b/>
            <sz val="12"/>
            <color indexed="81"/>
            <rFont val="MS P ゴシック"/>
            <family val="3"/>
            <charset val="128"/>
          </rPr>
          <t>西暦の場合は「/」で区切る。（例：2019/10/1）
和暦の場合は「.」で区切る。（例：R1.10.1）</t>
        </r>
      </text>
    </comment>
    <comment ref="B94" authorId="0" shapeId="0">
      <text>
        <r>
          <rPr>
            <b/>
            <sz val="9"/>
            <color indexed="81"/>
            <rFont val="MS P ゴシック"/>
            <family val="3"/>
            <charset val="128"/>
          </rPr>
          <t>クラス年齢で自動計算されます。</t>
        </r>
      </text>
    </comment>
    <comment ref="B9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04" authorId="0" shapeId="0">
      <text>
        <r>
          <rPr>
            <b/>
            <sz val="12"/>
            <color indexed="81"/>
            <rFont val="MS P ゴシック"/>
            <family val="3"/>
            <charset val="128"/>
          </rPr>
          <t>西暦の場合は「/」で区切る。（例：2019/10/1）
和暦の場合は「.」で区切る。（例：R1.10.1）</t>
        </r>
      </text>
    </comment>
    <comment ref="B106" authorId="0" shapeId="0">
      <text>
        <r>
          <rPr>
            <b/>
            <sz val="9"/>
            <color indexed="81"/>
            <rFont val="MS P ゴシック"/>
            <family val="3"/>
            <charset val="128"/>
          </rPr>
          <t>クラス年齢で自動計算されます。</t>
        </r>
      </text>
    </comment>
    <comment ref="B108"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16" authorId="0" shapeId="0">
      <text>
        <r>
          <rPr>
            <b/>
            <sz val="12"/>
            <color indexed="81"/>
            <rFont val="MS P ゴシック"/>
            <family val="3"/>
            <charset val="128"/>
          </rPr>
          <t>西暦の場合は「/」で区切る。（例：2019/10/1）
和暦の場合は「.」で区切る。（例：R1.10.1）</t>
        </r>
      </text>
    </comment>
    <comment ref="B118" authorId="0" shapeId="0">
      <text>
        <r>
          <rPr>
            <b/>
            <sz val="9"/>
            <color indexed="81"/>
            <rFont val="MS P ゴシック"/>
            <family val="3"/>
            <charset val="128"/>
          </rPr>
          <t>クラス年齢で自動計算されます。</t>
        </r>
      </text>
    </comment>
    <comment ref="B120"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28" authorId="0" shapeId="0">
      <text>
        <r>
          <rPr>
            <b/>
            <sz val="12"/>
            <color indexed="81"/>
            <rFont val="MS P ゴシック"/>
            <family val="3"/>
            <charset val="128"/>
          </rPr>
          <t>西暦の場合は「/」で区切る。（例：2019/10/1）
和暦の場合は「.」で区切る。（例：R1.10.1）</t>
        </r>
      </text>
    </comment>
    <comment ref="B130" authorId="0" shapeId="0">
      <text>
        <r>
          <rPr>
            <b/>
            <sz val="9"/>
            <color indexed="81"/>
            <rFont val="MS P ゴシック"/>
            <family val="3"/>
            <charset val="128"/>
          </rPr>
          <t>クラス年齢で自動計算されます。</t>
        </r>
      </text>
    </comment>
    <comment ref="B132"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40" authorId="0" shapeId="0">
      <text>
        <r>
          <rPr>
            <b/>
            <sz val="12"/>
            <color indexed="81"/>
            <rFont val="MS P ゴシック"/>
            <family val="3"/>
            <charset val="128"/>
          </rPr>
          <t>西暦の場合は「/」で区切る。（例：2019/10/1）
和暦の場合は「.」で区切る。（例：R1.10.1）</t>
        </r>
      </text>
    </comment>
    <comment ref="B142" authorId="0" shapeId="0">
      <text>
        <r>
          <rPr>
            <b/>
            <sz val="9"/>
            <color indexed="81"/>
            <rFont val="MS P ゴシック"/>
            <family val="3"/>
            <charset val="128"/>
          </rPr>
          <t>クラス年齢で自動計算されます。</t>
        </r>
      </text>
    </comment>
    <comment ref="B14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52" authorId="0" shapeId="0">
      <text>
        <r>
          <rPr>
            <b/>
            <sz val="12"/>
            <color indexed="81"/>
            <rFont val="MS P ゴシック"/>
            <family val="3"/>
            <charset val="128"/>
          </rPr>
          <t>西暦の場合は「/」で区切る。（例：2019/10/1）
和暦の場合は「.」で区切る。（例：R1.10.1）</t>
        </r>
      </text>
    </comment>
    <comment ref="B154" authorId="0" shapeId="0">
      <text>
        <r>
          <rPr>
            <b/>
            <sz val="9"/>
            <color indexed="81"/>
            <rFont val="MS P ゴシック"/>
            <family val="3"/>
            <charset val="128"/>
          </rPr>
          <t>クラス年齢で自動計算されます。</t>
        </r>
      </text>
    </comment>
    <comment ref="B15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List>
</comments>
</file>

<file path=xl/sharedStrings.xml><?xml version="1.0" encoding="utf-8"?>
<sst xmlns="http://schemas.openxmlformats.org/spreadsheetml/2006/main" count="3081" uniqueCount="1850">
  <si>
    <t>実費徴収項目</t>
    <rPh sb="0" eb="2">
      <t>ジッピ</t>
    </rPh>
    <rPh sb="2" eb="4">
      <t>チョウシュウ</t>
    </rPh>
    <rPh sb="4" eb="6">
      <t>コウモク</t>
    </rPh>
    <phoneticPr fontId="1"/>
  </si>
  <si>
    <t>対象月</t>
    <rPh sb="0" eb="2">
      <t>タイショウ</t>
    </rPh>
    <rPh sb="2" eb="3">
      <t>ツキ</t>
    </rPh>
    <phoneticPr fontId="1"/>
  </si>
  <si>
    <t>４月</t>
    <rPh sb="1" eb="2">
      <t>ガツ</t>
    </rPh>
    <phoneticPr fontId="1"/>
  </si>
  <si>
    <t>５月</t>
    <rPh sb="1" eb="2">
      <t>ガツ</t>
    </rPh>
    <phoneticPr fontId="1"/>
  </si>
  <si>
    <t>６月</t>
  </si>
  <si>
    <t>７月</t>
  </si>
  <si>
    <t>８月</t>
  </si>
  <si>
    <t>９月</t>
  </si>
  <si>
    <t>１０月</t>
  </si>
  <si>
    <t>１１月</t>
  </si>
  <si>
    <t>１２月</t>
  </si>
  <si>
    <t>１月</t>
  </si>
  <si>
    <t>２月</t>
  </si>
  <si>
    <t>３月</t>
  </si>
  <si>
    <t>合計</t>
    <rPh sb="0" eb="2">
      <t>ゴウケイ</t>
    </rPh>
    <phoneticPr fontId="1"/>
  </si>
  <si>
    <t>採用額</t>
    <rPh sb="0" eb="2">
      <t>サイヨウ</t>
    </rPh>
    <rPh sb="2" eb="3">
      <t>ガク</t>
    </rPh>
    <phoneticPr fontId="1"/>
  </si>
  <si>
    <t>（別表１）</t>
    <rPh sb="1" eb="3">
      <t>ベッピョウ</t>
    </rPh>
    <phoneticPr fontId="1"/>
  </si>
  <si>
    <t>（百円未満切捨て）</t>
    <rPh sb="1" eb="3">
      <t>ヒャクエン</t>
    </rPh>
    <rPh sb="3" eb="5">
      <t>ミマン</t>
    </rPh>
    <rPh sb="5" eb="7">
      <t>キリス</t>
    </rPh>
    <phoneticPr fontId="1"/>
  </si>
  <si>
    <t>最初に，</t>
    <rPh sb="0" eb="2">
      <t>サイショ</t>
    </rPh>
    <phoneticPr fontId="5"/>
  </si>
  <si>
    <t>（１）</t>
    <phoneticPr fontId="5"/>
  </si>
  <si>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5"/>
  </si>
  <si>
    <t>（２）</t>
    <phoneticPr fontId="5"/>
  </si>
  <si>
    <t>（３）</t>
    <phoneticPr fontId="5"/>
  </si>
  <si>
    <t>（４）</t>
    <phoneticPr fontId="5"/>
  </si>
  <si>
    <t>施設コード一覧</t>
    <rPh sb="0" eb="2">
      <t>シセツ</t>
    </rPh>
    <rPh sb="5" eb="7">
      <t>イチラン</t>
    </rPh>
    <phoneticPr fontId="12"/>
  </si>
  <si>
    <t>私立保育所</t>
    <rPh sb="0" eb="2">
      <t>シリツ</t>
    </rPh>
    <rPh sb="2" eb="4">
      <t>ホイク</t>
    </rPh>
    <rPh sb="4" eb="5">
      <t>ジョ</t>
    </rPh>
    <phoneticPr fontId="12"/>
  </si>
  <si>
    <t>青葉区</t>
    <rPh sb="0" eb="3">
      <t>アオバク</t>
    </rPh>
    <phoneticPr fontId="1"/>
  </si>
  <si>
    <t>太白区</t>
    <rPh sb="0" eb="3">
      <t>タイハクク</t>
    </rPh>
    <phoneticPr fontId="1"/>
  </si>
  <si>
    <t>03106</t>
  </si>
  <si>
    <t>保育所　新田こばと園</t>
  </si>
  <si>
    <t>カール英会話ほいくえん</t>
  </si>
  <si>
    <t>01102</t>
  </si>
  <si>
    <t>台の原保育園</t>
  </si>
  <si>
    <t>02101</t>
  </si>
  <si>
    <t>仙台保育所　こじか園</t>
  </si>
  <si>
    <t>04116</t>
  </si>
  <si>
    <t>ニチイキッズ仙台あらい保育園</t>
  </si>
  <si>
    <t>01103</t>
  </si>
  <si>
    <t>和敬保育園</t>
  </si>
  <si>
    <t>02102</t>
  </si>
  <si>
    <t>宝保育園</t>
  </si>
  <si>
    <t>03108</t>
  </si>
  <si>
    <t>鶴ケ谷希望園</t>
  </si>
  <si>
    <t>02103</t>
  </si>
  <si>
    <t>富沢わかば保育園</t>
  </si>
  <si>
    <t>03109</t>
  </si>
  <si>
    <t>福室希望園</t>
  </si>
  <si>
    <t>04118</t>
  </si>
  <si>
    <t>仙台こども保育園</t>
    <rPh sb="0" eb="2">
      <t>センダイ</t>
    </rPh>
    <rPh sb="5" eb="8">
      <t>ホイクエン</t>
    </rPh>
    <phoneticPr fontId="1"/>
  </si>
  <si>
    <t>01105</t>
  </si>
  <si>
    <t>柏木保育園</t>
  </si>
  <si>
    <t>02104</t>
  </si>
  <si>
    <t>YMCA西中田保育園</t>
  </si>
  <si>
    <t>03110</t>
  </si>
  <si>
    <t>田子希望園</t>
  </si>
  <si>
    <t>01106</t>
  </si>
  <si>
    <t>かたひら保育園</t>
  </si>
  <si>
    <t>02105</t>
  </si>
  <si>
    <t>長町自由の星保育園</t>
  </si>
  <si>
    <t>03111</t>
  </si>
  <si>
    <t>扇町まるさんかくしかく保育園</t>
  </si>
  <si>
    <t>01107</t>
  </si>
  <si>
    <t>ことりの家保育園</t>
  </si>
  <si>
    <t>02107</t>
  </si>
  <si>
    <t>茂庭ピッパラ保育園</t>
  </si>
  <si>
    <t>04122</t>
  </si>
  <si>
    <t>若林どろんこ保育園</t>
  </si>
  <si>
    <t>01108</t>
  </si>
  <si>
    <t>中江保育園</t>
  </si>
  <si>
    <t>02108</t>
  </si>
  <si>
    <t>YMCA南大野田保育園</t>
  </si>
  <si>
    <t>03113</t>
  </si>
  <si>
    <t>鶴ケ谷マードレ保育園</t>
  </si>
  <si>
    <t>04123</t>
  </si>
  <si>
    <t>チャイルドスクエア仙台六丁の目元町</t>
  </si>
  <si>
    <t>01109</t>
  </si>
  <si>
    <t>保育所　八幡こばと園</t>
  </si>
  <si>
    <t>カール英会話こども園</t>
  </si>
  <si>
    <t>01112</t>
  </si>
  <si>
    <t>マザーズ・ばんすい保育園</t>
  </si>
  <si>
    <t>02110</t>
  </si>
  <si>
    <t>柳生もりの子保育園</t>
  </si>
  <si>
    <t>04126</t>
  </si>
  <si>
    <t>チャイルドスクエア仙台荒井南</t>
  </si>
  <si>
    <t>01114</t>
  </si>
  <si>
    <t>あさひの森保育園</t>
  </si>
  <si>
    <t>02111</t>
  </si>
  <si>
    <t>ますみ保育園</t>
  </si>
  <si>
    <t>03118</t>
  </si>
  <si>
    <t>福田町あしぐろ保育所</t>
  </si>
  <si>
    <t>04127</t>
  </si>
  <si>
    <t>仙台荒井雲母保育園</t>
  </si>
  <si>
    <t>01115</t>
  </si>
  <si>
    <t>ワッセ森のひろば保育園</t>
  </si>
  <si>
    <t>02112</t>
  </si>
  <si>
    <t>まつぼっくり保育園</t>
  </si>
  <si>
    <t>03120</t>
  </si>
  <si>
    <t>保育園ワタキューキンダーハイム</t>
  </si>
  <si>
    <t>04128</t>
  </si>
  <si>
    <t>あそびまショー保育園</t>
  </si>
  <si>
    <t>01116</t>
  </si>
  <si>
    <t>愛隣こども園</t>
  </si>
  <si>
    <t>03121</t>
  </si>
  <si>
    <t>仙台岩切あおぞら保育園</t>
  </si>
  <si>
    <t>01118</t>
  </si>
  <si>
    <t>さねや・ちるどれんず・ふぁあむ</t>
  </si>
  <si>
    <t>02114</t>
  </si>
  <si>
    <t>しげる保育園</t>
  </si>
  <si>
    <t>03123</t>
  </si>
  <si>
    <t>アスク小鶴新田保育園</t>
  </si>
  <si>
    <t>04133</t>
  </si>
  <si>
    <t>ビックママランド卸町園</t>
  </si>
  <si>
    <t>01122</t>
  </si>
  <si>
    <t>杜のみらい保育園</t>
  </si>
  <si>
    <t>03124</t>
  </si>
  <si>
    <t>ニチイキッズ仙台さかえ保育園</t>
  </si>
  <si>
    <t>泉区</t>
    <rPh sb="0" eb="2">
      <t>イズミク</t>
    </rPh>
    <phoneticPr fontId="1"/>
  </si>
  <si>
    <t>01124</t>
  </si>
  <si>
    <t>堤町あしぐろ保育所</t>
  </si>
  <si>
    <t>05101</t>
  </si>
  <si>
    <t>南光台保育園</t>
  </si>
  <si>
    <t>01128</t>
  </si>
  <si>
    <t>コスモス大手町保育園</t>
    <rPh sb="4" eb="7">
      <t>オオテマチ</t>
    </rPh>
    <rPh sb="9" eb="10">
      <t>エン</t>
    </rPh>
    <phoneticPr fontId="3"/>
  </si>
  <si>
    <t>02118</t>
  </si>
  <si>
    <t>アスク長町南保育園</t>
  </si>
  <si>
    <t>03126</t>
  </si>
  <si>
    <t>小田原ことりのうた保育園</t>
  </si>
  <si>
    <t>01129</t>
  </si>
  <si>
    <t>メリーポピンズエスパル仙台ルーム</t>
    <rPh sb="11" eb="13">
      <t>センダイ</t>
    </rPh>
    <phoneticPr fontId="3"/>
  </si>
  <si>
    <t>02119</t>
  </si>
  <si>
    <t>仙台袋原あおぞら保育園</t>
  </si>
  <si>
    <t>03127</t>
  </si>
  <si>
    <t>05103</t>
  </si>
  <si>
    <t>泉中央保育園</t>
  </si>
  <si>
    <t>01130</t>
  </si>
  <si>
    <t>パリス錦町保育園</t>
    <rPh sb="3" eb="5">
      <t>ニシキチョウ</t>
    </rPh>
    <rPh sb="5" eb="8">
      <t>ホイクエン</t>
    </rPh>
    <phoneticPr fontId="3"/>
  </si>
  <si>
    <t>02120</t>
  </si>
  <si>
    <t>ポポラー仙台長町園</t>
  </si>
  <si>
    <t>03128</t>
  </si>
  <si>
    <t>岩切どろんこ保育園</t>
    <rPh sb="0" eb="2">
      <t>イワキリ</t>
    </rPh>
    <rPh sb="6" eb="9">
      <t>ホイクエン</t>
    </rPh>
    <phoneticPr fontId="3"/>
  </si>
  <si>
    <t>01131</t>
  </si>
  <si>
    <t>中山とびのこ保育園</t>
  </si>
  <si>
    <t>02121</t>
  </si>
  <si>
    <t>コスモス〆木保育園</t>
  </si>
  <si>
    <t>03129</t>
  </si>
  <si>
    <t>榴岡はるかぜ保育園</t>
    <rPh sb="0" eb="2">
      <t>ツツジガオカ</t>
    </rPh>
    <rPh sb="6" eb="9">
      <t>ホイクエン</t>
    </rPh>
    <phoneticPr fontId="3"/>
  </si>
  <si>
    <t>01132</t>
  </si>
  <si>
    <t>通町ハピネス保育園</t>
  </si>
  <si>
    <t>02123</t>
  </si>
  <si>
    <t>アスク富沢保育園</t>
  </si>
  <si>
    <t>03130</t>
  </si>
  <si>
    <t>05106</t>
  </si>
  <si>
    <t>虹の丘保育園</t>
  </si>
  <si>
    <t>01133</t>
  </si>
  <si>
    <t>ロリポップクラブマザリーズ電力ビル園</t>
  </si>
  <si>
    <t>02124</t>
  </si>
  <si>
    <t>アスク南仙台保育園</t>
  </si>
  <si>
    <t>03131</t>
  </si>
  <si>
    <t>つつじがおかもりのいえ保育園</t>
  </si>
  <si>
    <t>01134</t>
  </si>
  <si>
    <t>マザーズ・エスパル保育園</t>
  </si>
  <si>
    <t>02125</t>
  </si>
  <si>
    <t>富沢みなみ保育園</t>
  </si>
  <si>
    <t>03132</t>
  </si>
  <si>
    <t>パプリカ保育園</t>
  </si>
  <si>
    <t>05108</t>
  </si>
  <si>
    <t>南光のぞみ保育園</t>
  </si>
  <si>
    <t>01135</t>
  </si>
  <si>
    <t>朝市センター保育園</t>
  </si>
  <si>
    <t>02126</t>
  </si>
  <si>
    <t>クリムスポーツ保育園</t>
    <rPh sb="7" eb="10">
      <t>ホイクエン</t>
    </rPh>
    <phoneticPr fontId="3"/>
  </si>
  <si>
    <t>05111</t>
  </si>
  <si>
    <t>YMCA加茂保育園</t>
  </si>
  <si>
    <t>カール英会話プリスクール</t>
  </si>
  <si>
    <t>02127</t>
  </si>
  <si>
    <t>八木山あおば保育園</t>
    <rPh sb="0" eb="2">
      <t>ヤギ</t>
    </rPh>
    <rPh sb="2" eb="3">
      <t>ヤマ</t>
    </rPh>
    <rPh sb="6" eb="9">
      <t>ホイクエン</t>
    </rPh>
    <phoneticPr fontId="3"/>
  </si>
  <si>
    <t>05112</t>
  </si>
  <si>
    <t>そらのこ保育園</t>
  </si>
  <si>
    <t>01138</t>
  </si>
  <si>
    <t>仙台らぴあ保育園</t>
    <rPh sb="0" eb="2">
      <t>センダイ</t>
    </rPh>
    <rPh sb="5" eb="8">
      <t>ホイクエン</t>
    </rPh>
    <phoneticPr fontId="14"/>
  </si>
  <si>
    <t>02128</t>
  </si>
  <si>
    <t>アスク山田かぎとり保育園</t>
    <rPh sb="3" eb="5">
      <t>ヤマダ</t>
    </rPh>
    <rPh sb="9" eb="11">
      <t>ホイク</t>
    </rPh>
    <rPh sb="11" eb="12">
      <t>エン</t>
    </rPh>
    <phoneticPr fontId="3"/>
  </si>
  <si>
    <t>ピースフル保育園</t>
  </si>
  <si>
    <t>01139</t>
  </si>
  <si>
    <t>マザーズ・かみすぎ保育園</t>
  </si>
  <si>
    <t>02129</t>
  </si>
  <si>
    <t>富沢自由の星保育園</t>
  </si>
  <si>
    <t>ニューフィールド保育園</t>
    <rPh sb="8" eb="11">
      <t>ホイクエン</t>
    </rPh>
    <phoneticPr fontId="3"/>
  </si>
  <si>
    <t>05115</t>
  </si>
  <si>
    <t>アスク八乙女保育園</t>
  </si>
  <si>
    <t>02130</t>
  </si>
  <si>
    <t>あい保育園長町南</t>
  </si>
  <si>
    <t>若林区</t>
    <rPh sb="0" eb="2">
      <t>ワカバヤシ</t>
    </rPh>
    <rPh sb="2" eb="3">
      <t>ク</t>
    </rPh>
    <phoneticPr fontId="1"/>
  </si>
  <si>
    <t>02131</t>
  </si>
  <si>
    <t>鹿野なないろ保育園</t>
  </si>
  <si>
    <t>01142</t>
  </si>
  <si>
    <t>ファニーハート保育園</t>
    <rPh sb="7" eb="10">
      <t>ホイクエン</t>
    </rPh>
    <phoneticPr fontId="3"/>
  </si>
  <si>
    <t>02132</t>
  </si>
  <si>
    <t>04102</t>
  </si>
  <si>
    <t>穀町保育園</t>
  </si>
  <si>
    <t>05118</t>
  </si>
  <si>
    <t>コスモス将監保育園</t>
    <rPh sb="4" eb="6">
      <t>ショウゲン</t>
    </rPh>
    <rPh sb="6" eb="9">
      <t>ホイクエン</t>
    </rPh>
    <phoneticPr fontId="3"/>
  </si>
  <si>
    <t>01143</t>
  </si>
  <si>
    <t>中山保育園</t>
    <rPh sb="0" eb="2">
      <t>ナカヤマ</t>
    </rPh>
    <rPh sb="2" eb="4">
      <t>ホイク</t>
    </rPh>
    <rPh sb="4" eb="5">
      <t>エン</t>
    </rPh>
    <phoneticPr fontId="5"/>
  </si>
  <si>
    <t>04103</t>
  </si>
  <si>
    <t>能仁保児園</t>
  </si>
  <si>
    <t>02136</t>
  </si>
  <si>
    <t>ロリポップクラブマザリーズ柳生</t>
    <rPh sb="13" eb="15">
      <t>ヤナギウ</t>
    </rPh>
    <phoneticPr fontId="3"/>
  </si>
  <si>
    <t>04104</t>
  </si>
  <si>
    <t>卸町光の子保育園</t>
  </si>
  <si>
    <t>05120</t>
  </si>
  <si>
    <t>仙台いずみの森保育園</t>
  </si>
  <si>
    <t>06101</t>
  </si>
  <si>
    <t>02138</t>
  </si>
  <si>
    <t>あすと長町めぐみ保育園</t>
    <rPh sb="3" eb="5">
      <t>ナガマチ</t>
    </rPh>
    <rPh sb="8" eb="11">
      <t>ホイクエン</t>
    </rPh>
    <phoneticPr fontId="14"/>
  </si>
  <si>
    <t>04106</t>
  </si>
  <si>
    <t>荒井青葉保育園</t>
  </si>
  <si>
    <t>05122</t>
  </si>
  <si>
    <t>泉すぎのこ保育園</t>
    <rPh sb="0" eb="1">
      <t>イズミ</t>
    </rPh>
    <phoneticPr fontId="3"/>
  </si>
  <si>
    <t>06104</t>
  </si>
  <si>
    <t>02139</t>
  </si>
  <si>
    <t>仙台元氣保育園</t>
  </si>
  <si>
    <t>05123</t>
  </si>
  <si>
    <t>パリス将監西保育園</t>
  </si>
  <si>
    <t>06106</t>
  </si>
  <si>
    <t>コスモスひろせ保育園</t>
  </si>
  <si>
    <t>02140</t>
  </si>
  <si>
    <t>諏訪ぱれっと保育園</t>
    <rPh sb="0" eb="2">
      <t>スワ</t>
    </rPh>
    <phoneticPr fontId="3"/>
  </si>
  <si>
    <t>04108</t>
  </si>
  <si>
    <t>上飯田くるみ保育園</t>
  </si>
  <si>
    <t>05124</t>
  </si>
  <si>
    <t>仙台八乙女雲母保育園</t>
  </si>
  <si>
    <t>宮城野区</t>
    <rPh sb="0" eb="4">
      <t>ミヤギノク</t>
    </rPh>
    <phoneticPr fontId="1"/>
  </si>
  <si>
    <t>04109</t>
  </si>
  <si>
    <t>やまとまちあから保育園</t>
  </si>
  <si>
    <t>06108</t>
  </si>
  <si>
    <t>アスク愛子保育園</t>
  </si>
  <si>
    <t>03101</t>
  </si>
  <si>
    <t>五城保育園</t>
  </si>
  <si>
    <t>04110</t>
  </si>
  <si>
    <t>ダーナ保育園</t>
  </si>
  <si>
    <t>05126</t>
  </si>
  <si>
    <t>八乙女らぽむ保育園</t>
  </si>
  <si>
    <t>03103</t>
  </si>
  <si>
    <t>小田原保育園</t>
  </si>
  <si>
    <t>04111</t>
  </si>
  <si>
    <t>あっぷる保育園</t>
  </si>
  <si>
    <t>05127</t>
  </si>
  <si>
    <t>紫山いちにいさん保育園</t>
  </si>
  <si>
    <t>06110</t>
  </si>
  <si>
    <t>あっぷる愛子保育園</t>
  </si>
  <si>
    <t>03104</t>
  </si>
  <si>
    <t>乳銀杏保育園</t>
  </si>
  <si>
    <t>04113</t>
  </si>
  <si>
    <t>マザーズ・サンピア保育園</t>
  </si>
  <si>
    <t>05128</t>
  </si>
  <si>
    <t>南光台すいせん保育所</t>
    <rPh sb="0" eb="3">
      <t>ナンコウダイ</t>
    </rPh>
    <rPh sb="7" eb="9">
      <t>ホイク</t>
    </rPh>
    <rPh sb="9" eb="10">
      <t>ショ</t>
    </rPh>
    <phoneticPr fontId="5"/>
  </si>
  <si>
    <t>06111</t>
  </si>
  <si>
    <t>第２コスモス錦保育所</t>
  </si>
  <si>
    <t>04114</t>
  </si>
  <si>
    <t>アスクやまとまち保育園</t>
  </si>
  <si>
    <t>印</t>
  </si>
  <si>
    <t>（あて先） 仙 台 市 長　</t>
  </si>
  <si>
    <t>令和</t>
    <rPh sb="0" eb="2">
      <t>レイワ</t>
    </rPh>
    <phoneticPr fontId="1"/>
  </si>
  <si>
    <t>）</t>
    <phoneticPr fontId="5"/>
  </si>
  <si>
    <t>設置者　所在地又は住所　</t>
    <rPh sb="4" eb="7">
      <t>ショザイチ</t>
    </rPh>
    <rPh sb="7" eb="8">
      <t>マタ</t>
    </rPh>
    <rPh sb="9" eb="11">
      <t>ジュウショ</t>
    </rPh>
    <phoneticPr fontId="5"/>
  </si>
  <si>
    <t>法人名または氏名　</t>
    <rPh sb="0" eb="2">
      <t>ホウジン</t>
    </rPh>
    <rPh sb="2" eb="3">
      <t>メイ</t>
    </rPh>
    <rPh sb="6" eb="8">
      <t>シメイ</t>
    </rPh>
    <phoneticPr fontId="5"/>
  </si>
  <si>
    <t>代表者名</t>
    <rPh sb="0" eb="3">
      <t>ダイヒョウシャ</t>
    </rPh>
    <rPh sb="3" eb="4">
      <t>メイ</t>
    </rPh>
    <phoneticPr fontId="5"/>
  </si>
  <si>
    <t>印</t>
    <rPh sb="0" eb="1">
      <t>イン</t>
    </rPh>
    <phoneticPr fontId="5"/>
  </si>
  <si>
    <t>（法人の場合）</t>
    <rPh sb="1" eb="3">
      <t>ホウジン</t>
    </rPh>
    <rPh sb="4" eb="6">
      <t>バアイ</t>
    </rPh>
    <phoneticPr fontId="5"/>
  </si>
  <si>
    <t>（施設類型：</t>
    <phoneticPr fontId="12"/>
  </si>
  <si>
    <t>生年月日</t>
    <rPh sb="0" eb="2">
      <t>セイネン</t>
    </rPh>
    <rPh sb="2" eb="4">
      <t>ガッピ</t>
    </rPh>
    <phoneticPr fontId="1"/>
  </si>
  <si>
    <t>対象児童名</t>
    <rPh sb="0" eb="4">
      <t>タイショウジドウ</t>
    </rPh>
    <rPh sb="4" eb="5">
      <t>メイ</t>
    </rPh>
    <phoneticPr fontId="1"/>
  </si>
  <si>
    <t>施設CD</t>
    <rPh sb="0" eb="2">
      <t>シセツ</t>
    </rPh>
    <phoneticPr fontId="5"/>
  </si>
  <si>
    <t>施設名</t>
    <rPh sb="0" eb="2">
      <t>シセツ</t>
    </rPh>
    <rPh sb="2" eb="3">
      <t>メイ</t>
    </rPh>
    <phoneticPr fontId="5"/>
  </si>
  <si>
    <t>設置者住所</t>
    <rPh sb="0" eb="3">
      <t>セッチシャ</t>
    </rPh>
    <rPh sb="3" eb="5">
      <t>ジュウショ</t>
    </rPh>
    <phoneticPr fontId="3"/>
  </si>
  <si>
    <t>設置者</t>
    <rPh sb="0" eb="3">
      <t>セッチシャ</t>
    </rPh>
    <phoneticPr fontId="3"/>
  </si>
  <si>
    <t>仙台市太白区茂庭台２－１５－２０　</t>
  </si>
  <si>
    <t>社会福祉法人宮城県福祉事業協会</t>
  </si>
  <si>
    <t>仙台市青葉区新坂町１２－１　</t>
  </si>
  <si>
    <t>宗教法人荘厳寺</t>
  </si>
  <si>
    <t>仙台市青葉区宮町１－４－４７　</t>
  </si>
  <si>
    <t>社会福祉法人青葉福祉会</t>
  </si>
  <si>
    <t>仙台市青葉区葉山町８－１　</t>
  </si>
  <si>
    <t>社会福祉法人仙台市社会事業協会</t>
  </si>
  <si>
    <t>仙台市青葉区片平２－１－２　</t>
  </si>
  <si>
    <t>社会福祉法人木這子</t>
  </si>
  <si>
    <t>仙台市宮城野区新田東２－５－５　</t>
  </si>
  <si>
    <t>社会福祉法人仙台市民生児童委員会</t>
  </si>
  <si>
    <t>仙台市青葉区春日町５－２５　えりあ２１ビル</t>
  </si>
  <si>
    <t>株式会社マザーズえりあサービス</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</si>
  <si>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</si>
  <si>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</si>
  <si>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</si>
  <si>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</si>
  <si>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</si>
  <si>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</si>
  <si>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</si>
  <si>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</si>
  <si>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</si>
  <si>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</si>
  <si>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</si>
  <si>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</si>
  <si>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</si>
  <si>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山形県新庄市金沢字金沢山１９１７－７　</t>
  </si>
  <si>
    <t>社会福祉法人みらい</t>
  </si>
  <si>
    <t>社会福祉法人中山福祉会</t>
  </si>
  <si>
    <t>株式会社トムズ</t>
  </si>
  <si>
    <t>仙台市泉区上谷刈１－６－３０　</t>
  </si>
  <si>
    <t>特定非営利活動法人こどもステーション・MIYAGI</t>
  </si>
  <si>
    <t>仙台市青葉区春日町５－２５　</t>
  </si>
  <si>
    <t>仙台市青葉区中央４－３－２８　朝市ビル３階</t>
  </si>
  <si>
    <t>特定非営利活動法人朝市センター保育園</t>
  </si>
  <si>
    <t>仙台市青葉区春日町５－２５</t>
  </si>
  <si>
    <t>社会福祉法人マザーズ福祉会</t>
  </si>
  <si>
    <t>仙台市青葉区小松島４－１７－２２</t>
  </si>
  <si>
    <t>仙台市青葉区土樋一丁目１－１５</t>
  </si>
  <si>
    <t>仙台市青葉区葉山町８－１</t>
  </si>
  <si>
    <t>公益財団法人鉄道弘済会</t>
  </si>
  <si>
    <t>仙台市太白区袋原字内手７１　</t>
  </si>
  <si>
    <t>宗教法人真宗大谷派宝林寺</t>
  </si>
  <si>
    <t>仙台市青葉区立町９－７　</t>
  </si>
  <si>
    <t>社会福祉法人仙台YMCA福祉会</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</si>
  <si>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</si>
  <si>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</si>
  <si>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</si>
  <si>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</si>
  <si>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</si>
  <si>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</si>
  <si>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</si>
  <si>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</si>
  <si>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</si>
  <si>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</si>
  <si>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</si>
  <si>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</si>
  <si>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柴田郡村田町大字足立字上ヶ戸１７－５　</t>
  </si>
  <si>
    <t>社会福祉法人柏松会</t>
  </si>
  <si>
    <t>株式会社日本保育サービス</t>
  </si>
  <si>
    <t>名取市手倉田字山２０８－１　</t>
  </si>
  <si>
    <t>社会福祉法人宮城福祉会</t>
  </si>
  <si>
    <t>仙台市太白区茂庭字人来田西３０－１　</t>
  </si>
  <si>
    <t>株式会社仙台ジュニア体育研究所</t>
  </si>
  <si>
    <t>株式会社アイグラン</t>
  </si>
  <si>
    <t>仙台市泉区上谷刈１－６－３０</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</si>
  <si>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</si>
  <si>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</si>
  <si>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</si>
  <si>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</si>
  <si>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</si>
  <si>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</si>
  <si>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</si>
  <si>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京都府綴喜郡井手町大字多賀小字茶臼塚１２－２　</t>
  </si>
  <si>
    <t>ワタキューセイモア株式会社</t>
  </si>
  <si>
    <t>東京都千代田区神田駿河台２－９　</t>
  </si>
  <si>
    <t>株式会社ニチイ学館</t>
  </si>
  <si>
    <t>仙台市宮城野区小田原２－１－３２　</t>
  </si>
  <si>
    <t>トータルアート株式会社</t>
  </si>
  <si>
    <t>仙台市青葉区栗生１－２５－１　</t>
  </si>
  <si>
    <t>社会福祉法人幸生会</t>
  </si>
  <si>
    <t>岩沼市押分字水先５－６　</t>
  </si>
  <si>
    <t>社会福祉法人はるかぜ福祉会</t>
  </si>
  <si>
    <t>仙台市泉区北中山４－２６－１８　</t>
  </si>
  <si>
    <t>社会福祉法人太陽の丘福祉会</t>
  </si>
  <si>
    <t>仙台市宮城野区苦竹２－３－２　</t>
  </si>
  <si>
    <t>株式会社秋桜</t>
  </si>
  <si>
    <t>仙台市宮城野区新田東１－８－４　クリアフォレスト１階</t>
  </si>
  <si>
    <t>仙台市若林区元茶畑１０－２１　</t>
  </si>
  <si>
    <t>社会福祉法人仙台愛隣会</t>
  </si>
  <si>
    <t>仙台市若林区新寺３－８－５　</t>
  </si>
  <si>
    <t>社会福祉法人仙慈会</t>
  </si>
  <si>
    <t>仙台市若林区卸町２－１－１７　</t>
  </si>
  <si>
    <t>社会福祉法人光の子福祉会</t>
  </si>
  <si>
    <t>仙台市若林区上飯田１－３－４６　</t>
  </si>
  <si>
    <t>仙台市若林区大和町５－６－３３　</t>
  </si>
  <si>
    <t>株式会社瑞穂</t>
  </si>
  <si>
    <t>社会福祉法人瑞鳳福祉会</t>
  </si>
  <si>
    <t>仙台市青葉区芋沢字畑前北６２　</t>
  </si>
  <si>
    <t>社会福祉法人千代福祉会</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</si>
  <si>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</si>
  <si>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</si>
  <si>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</si>
  <si>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</si>
  <si>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</si>
  <si>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</si>
  <si>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</si>
  <si>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</si>
  <si>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仙台市若林区伊在３－９－４</t>
  </si>
  <si>
    <t>社会福祉法人青葉白鷺会</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</si>
  <si>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</si>
  <si>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</si>
  <si>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</si>
  <si>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</si>
  <si>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</si>
  <si>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</si>
  <si>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仙台市泉区東黒松１９－３４　</t>
  </si>
  <si>
    <t>一般社団法人そらのこ保育園</t>
  </si>
  <si>
    <t>富谷市上桜木２－１－９　</t>
  </si>
  <si>
    <t>社会福祉法人三矢会</t>
  </si>
  <si>
    <t>山形県新庄市金沢字金沢山１９１７－７</t>
  </si>
  <si>
    <t>仙台市泉区八乙女中央２－２－１０</t>
  </si>
  <si>
    <t>株式会社らぽむ</t>
  </si>
  <si>
    <t>仙台市泉区紫山４－２０－２</t>
  </si>
  <si>
    <t>仙台市青葉区栗生１－２５－１</t>
  </si>
  <si>
    <t>仙台市青葉区国見ヶ丘６－１４９－１　</t>
  </si>
  <si>
    <t>社会福祉法人東北福祉会</t>
  </si>
  <si>
    <t>角田市島田字御蔵林５９　</t>
  </si>
  <si>
    <t>社会福祉法人恵萩会</t>
  </si>
  <si>
    <t>認定こども園</t>
    <rPh sb="0" eb="2">
      <t>ニンテイ</t>
    </rPh>
    <rPh sb="5" eb="6">
      <t>エン</t>
    </rPh>
    <phoneticPr fontId="12"/>
  </si>
  <si>
    <t>にじいろ保育園</t>
  </si>
  <si>
    <t>ニチイキッズ仙台くろまつ保育園</t>
  </si>
  <si>
    <t>パティ保育園</t>
  </si>
  <si>
    <t>おうち保育園こうとう台</t>
  </si>
  <si>
    <t>北・杜のみらい保育園</t>
  </si>
  <si>
    <t>愛児園</t>
  </si>
  <si>
    <t>カールリトルプリスクール</t>
  </si>
  <si>
    <t>ブルーベリーズ保育園</t>
  </si>
  <si>
    <t>ぼだい保育園</t>
  </si>
  <si>
    <t>しらとり保育園</t>
  </si>
  <si>
    <t>保育園レインボーナーサリー田子館</t>
  </si>
  <si>
    <t>さくらんぼ保育園</t>
  </si>
  <si>
    <t>保育ルーム　きらきら</t>
  </si>
  <si>
    <t>カール大和町ナーサリー</t>
  </si>
  <si>
    <t>ちびっこひろば保育園</t>
  </si>
  <si>
    <t>カール荒井ナーサリー</t>
  </si>
  <si>
    <t>ちゃいるどらんど六丁の目南保育園</t>
  </si>
  <si>
    <t>とみざわ保育園</t>
  </si>
  <si>
    <t>ぴっころきっず長町南</t>
  </si>
  <si>
    <t>もりのなかま保育園　南仙台園</t>
  </si>
  <si>
    <t>おおぞら保育園</t>
  </si>
  <si>
    <t>やまとみらい八乙女保育園</t>
  </si>
  <si>
    <t>森のプーさん保育園</t>
  </si>
  <si>
    <t>栗生ひよこ園</t>
  </si>
  <si>
    <t>キッズガーデン・グランママ</t>
  </si>
  <si>
    <t>ぷらむ保育園</t>
  </si>
  <si>
    <t>保育園ソレイユ</t>
  </si>
  <si>
    <t>にこにこハウス</t>
  </si>
  <si>
    <t>太白だんだん保育園</t>
  </si>
  <si>
    <t>フレーベル保育園</t>
  </si>
  <si>
    <t>小羊園</t>
  </si>
  <si>
    <t>ヤクルトあやしつばめ保育園</t>
    <rPh sb="10" eb="13">
      <t>ホイクエン</t>
    </rPh>
    <phoneticPr fontId="20"/>
  </si>
  <si>
    <t>わくわくモリモリ保育所</t>
    <rPh sb="8" eb="10">
      <t>ホイク</t>
    </rPh>
    <rPh sb="10" eb="11">
      <t>ショ</t>
    </rPh>
    <phoneticPr fontId="20"/>
  </si>
  <si>
    <t>ヤクルト二日町つばめ保育園</t>
    <rPh sb="4" eb="7">
      <t>フツカマチ</t>
    </rPh>
    <rPh sb="10" eb="13">
      <t>ホイクエン</t>
    </rPh>
    <phoneticPr fontId="20"/>
  </si>
  <si>
    <t>きらきら保育園</t>
    <rPh sb="4" eb="7">
      <t>ホイクエン</t>
    </rPh>
    <phoneticPr fontId="20"/>
  </si>
  <si>
    <t>エスパルキッズ保育園</t>
    <rPh sb="7" eb="10">
      <t>ホイクエン</t>
    </rPh>
    <phoneticPr fontId="21"/>
  </si>
  <si>
    <t>せせらぎ保育園</t>
    <rPh sb="4" eb="7">
      <t>ホイクエン</t>
    </rPh>
    <phoneticPr fontId="21"/>
  </si>
  <si>
    <t>色付きのセルを記載してください。</t>
    <rPh sb="0" eb="2">
      <t>イロツ</t>
    </rPh>
    <rPh sb="7" eb="9">
      <t>キサイ</t>
    </rPh>
    <phoneticPr fontId="1"/>
  </si>
  <si>
    <t>(単位：円)</t>
    <rPh sb="1" eb="3">
      <t>タンイ</t>
    </rPh>
    <rPh sb="4" eb="5">
      <t>エン</t>
    </rPh>
    <phoneticPr fontId="1"/>
  </si>
  <si>
    <t>Ｂ</t>
    <phoneticPr fontId="1"/>
  </si>
  <si>
    <t>Ａ</t>
    <phoneticPr fontId="1"/>
  </si>
  <si>
    <t>Ｃ</t>
    <phoneticPr fontId="1"/>
  </si>
  <si>
    <t>Ｄ</t>
    <phoneticPr fontId="1"/>
  </si>
  <si>
    <t>41114</t>
  </si>
  <si>
    <t>41601</t>
  </si>
  <si>
    <t>41604</t>
  </si>
  <si>
    <t>41605</t>
  </si>
  <si>
    <t>41606</t>
  </si>
  <si>
    <t>石川　信子</t>
    <rPh sb="0" eb="2">
      <t>イシカワ</t>
    </rPh>
    <rPh sb="3" eb="5">
      <t>ノブコ</t>
    </rPh>
    <phoneticPr fontId="33"/>
  </si>
  <si>
    <t>東海林　美代子</t>
    <rPh sb="0" eb="3">
      <t>ショウジ</t>
    </rPh>
    <rPh sb="4" eb="7">
      <t>ミ　ヨ　コ</t>
    </rPh>
    <phoneticPr fontId="33"/>
  </si>
  <si>
    <t>木村　和子</t>
    <rPh sb="0" eb="2">
      <t>キ　ムラ</t>
    </rPh>
    <rPh sb="3" eb="5">
      <t>カズコ</t>
    </rPh>
    <phoneticPr fontId="33"/>
  </si>
  <si>
    <t>濱中　明美</t>
    <rPh sb="0" eb="1">
      <t>ハマ</t>
    </rPh>
    <rPh sb="1" eb="2">
      <t>ナカ</t>
    </rPh>
    <rPh sb="3" eb="5">
      <t>アケミ</t>
    </rPh>
    <phoneticPr fontId="33"/>
  </si>
  <si>
    <t>野村　薫</t>
    <rPh sb="0" eb="2">
      <t>ノムラ</t>
    </rPh>
    <rPh sb="3" eb="4">
      <t>カオル</t>
    </rPh>
    <phoneticPr fontId="33"/>
  </si>
  <si>
    <t>小出　美知子</t>
    <rPh sb="0" eb="2">
      <t>コイデ</t>
    </rPh>
    <rPh sb="3" eb="6">
      <t>ミチコ</t>
    </rPh>
    <phoneticPr fontId="33"/>
  </si>
  <si>
    <t>土井　悦子</t>
    <rPh sb="0" eb="2">
      <t>ド　イ</t>
    </rPh>
    <rPh sb="3" eb="5">
      <t>エツコ</t>
    </rPh>
    <phoneticPr fontId="33"/>
  </si>
  <si>
    <t>鈴木　史子</t>
    <rPh sb="0" eb="5">
      <t>スズキ　      フミ    コ</t>
    </rPh>
    <phoneticPr fontId="33"/>
  </si>
  <si>
    <t>仲　　恵美</t>
    <rPh sb="0" eb="1">
      <t>ナカ</t>
    </rPh>
    <rPh sb="3" eb="5">
      <t>エミ</t>
    </rPh>
    <phoneticPr fontId="33"/>
  </si>
  <si>
    <t>齋藤　眞弓</t>
    <rPh sb="0" eb="2">
      <t>サイトウ</t>
    </rPh>
    <rPh sb="3" eb="5">
      <t>マユミ</t>
    </rPh>
    <phoneticPr fontId="33"/>
  </si>
  <si>
    <t>菊地　恵子</t>
    <rPh sb="0" eb="2">
      <t>キクチ</t>
    </rPh>
    <rPh sb="3" eb="5">
      <t>ケイコ</t>
    </rPh>
    <phoneticPr fontId="33"/>
  </si>
  <si>
    <t>菊地　美夏</t>
    <rPh sb="0" eb="2">
      <t>キクチ</t>
    </rPh>
    <rPh sb="3" eb="5">
      <t>ミカ</t>
    </rPh>
    <phoneticPr fontId="33"/>
  </si>
  <si>
    <t>戸田　由美</t>
    <rPh sb="0" eb="2">
      <t>トダ</t>
    </rPh>
    <rPh sb="3" eb="5">
      <t>ユミ</t>
    </rPh>
    <phoneticPr fontId="33"/>
  </si>
  <si>
    <t>矢澤　要子</t>
    <rPh sb="0" eb="2">
      <t>ヤザワ</t>
    </rPh>
    <rPh sb="3" eb="4">
      <t>ヨウ</t>
    </rPh>
    <rPh sb="4" eb="5">
      <t>コ</t>
    </rPh>
    <phoneticPr fontId="33"/>
  </si>
  <si>
    <t>鎌田　優子</t>
    <rPh sb="0" eb="2">
      <t>カマタ</t>
    </rPh>
    <rPh sb="3" eb="5">
      <t>ユウコ</t>
    </rPh>
    <phoneticPr fontId="33"/>
  </si>
  <si>
    <t>佐藤　恵美子</t>
    <rPh sb="0" eb="2">
      <t>サトウ</t>
    </rPh>
    <rPh sb="3" eb="6">
      <t>エミコ</t>
    </rPh>
    <phoneticPr fontId="33"/>
  </si>
  <si>
    <t>伊藤　由美子</t>
    <rPh sb="0" eb="2">
      <t>イトウ</t>
    </rPh>
    <rPh sb="3" eb="6">
      <t>ユミコ</t>
    </rPh>
    <phoneticPr fontId="33"/>
  </si>
  <si>
    <t>宇佐美　恵子</t>
    <rPh sb="0" eb="3">
      <t>ウサミ</t>
    </rPh>
    <rPh sb="4" eb="6">
      <t>ケイコ</t>
    </rPh>
    <phoneticPr fontId="33"/>
  </si>
  <si>
    <t>多田　直美</t>
    <rPh sb="0" eb="2">
      <t>タダ</t>
    </rPh>
    <rPh sb="3" eb="5">
      <t>ナオミ</t>
    </rPh>
    <phoneticPr fontId="33"/>
  </si>
  <si>
    <t>小林　希</t>
    <rPh sb="0" eb="2">
      <t>コバヤシ</t>
    </rPh>
    <rPh sb="3" eb="4">
      <t>ノゾミ</t>
    </rPh>
    <phoneticPr fontId="33"/>
  </si>
  <si>
    <t>及川　文子</t>
    <rPh sb="0" eb="1">
      <t>オイカワ　　　アヤコ</t>
    </rPh>
    <phoneticPr fontId="33"/>
  </si>
  <si>
    <t>濱野　雅代</t>
    <rPh sb="0" eb="2">
      <t>ハマノ</t>
    </rPh>
    <rPh sb="3" eb="5">
      <t>マサヨ</t>
    </rPh>
    <phoneticPr fontId="33"/>
  </si>
  <si>
    <t>久光　久美子</t>
    <rPh sb="0" eb="2">
      <t>ヒサミツ</t>
    </rPh>
    <rPh sb="3" eb="6">
      <t>　ク　ミ　　コ</t>
    </rPh>
    <phoneticPr fontId="33"/>
  </si>
  <si>
    <t>佐藤　礼子</t>
    <rPh sb="0" eb="2">
      <t>サトウ</t>
    </rPh>
    <rPh sb="3" eb="5">
      <t>レイコ</t>
    </rPh>
    <phoneticPr fontId="33"/>
  </si>
  <si>
    <t>高橋　真由美・鈴木　めぐみ</t>
    <rPh sb="0" eb="2">
      <t>タカハシ</t>
    </rPh>
    <rPh sb="3" eb="6">
      <t>マユミ</t>
    </rPh>
    <phoneticPr fontId="33"/>
  </si>
  <si>
    <t>川村　隆・川村　真紀</t>
    <rPh sb="0" eb="2">
      <t>カワムラ</t>
    </rPh>
    <rPh sb="3" eb="4">
      <t>タカシ</t>
    </rPh>
    <rPh sb="5" eb="7">
      <t>カワムラ</t>
    </rPh>
    <rPh sb="8" eb="10">
      <t>マキ</t>
    </rPh>
    <phoneticPr fontId="33"/>
  </si>
  <si>
    <t>遊佐　ひろ子・畠山　祐子</t>
    <rPh sb="0" eb="2">
      <t>ユサ</t>
    </rPh>
    <rPh sb="5" eb="6">
      <t>コ</t>
    </rPh>
    <phoneticPr fontId="33"/>
  </si>
  <si>
    <t>岸　麻記子・天間　千栄子</t>
    <rPh sb="0" eb="1">
      <t>キシ</t>
    </rPh>
    <rPh sb="2" eb="5">
      <t>マキコ</t>
    </rPh>
    <rPh sb="6" eb="7">
      <t>テン</t>
    </rPh>
    <rPh sb="7" eb="8">
      <t>マ</t>
    </rPh>
    <rPh sb="9" eb="12">
      <t>チエコ</t>
    </rPh>
    <phoneticPr fontId="33"/>
  </si>
  <si>
    <t>菅野　淳・菅野　美紀</t>
    <rPh sb="0" eb="2">
      <t>カンノ</t>
    </rPh>
    <rPh sb="3" eb="4">
      <t>アツシ</t>
    </rPh>
    <rPh sb="5" eb="7">
      <t>カンノ</t>
    </rPh>
    <rPh sb="8" eb="10">
      <t>ミキ</t>
    </rPh>
    <phoneticPr fontId="33"/>
  </si>
  <si>
    <t>佐藤　弘美</t>
    <rPh sb="0" eb="2">
      <t>サトウ</t>
    </rPh>
    <rPh sb="3" eb="5">
      <t>ヒロミ</t>
    </rPh>
    <phoneticPr fontId="33"/>
  </si>
  <si>
    <t>佐藤　豊子</t>
    <rPh sb="0" eb="2">
      <t>サトウ</t>
    </rPh>
    <rPh sb="3" eb="5">
      <t>トヨコ</t>
    </rPh>
    <phoneticPr fontId="33"/>
  </si>
  <si>
    <t>星野　和枝</t>
    <rPh sb="0" eb="2">
      <t>ホシノ</t>
    </rPh>
    <rPh sb="3" eb="5">
      <t>カズエ</t>
    </rPh>
    <phoneticPr fontId="33"/>
  </si>
  <si>
    <t>佐藤　勇介</t>
    <rPh sb="0" eb="2">
      <t>サトウ</t>
    </rPh>
    <rPh sb="3" eb="5">
      <t>ユウスケ</t>
    </rPh>
    <phoneticPr fontId="33"/>
  </si>
  <si>
    <t>飛内　侑里</t>
    <rPh sb="0" eb="2">
      <t>トビナイ</t>
    </rPh>
    <rPh sb="3" eb="5">
      <t>ユウリ</t>
    </rPh>
    <phoneticPr fontId="33"/>
  </si>
  <si>
    <t>齊藤　あゆみ</t>
    <rPh sb="0" eb="2">
      <t>サイトウ</t>
    </rPh>
    <phoneticPr fontId="33"/>
  </si>
  <si>
    <t>藤垣　祐子</t>
    <rPh sb="0" eb="2">
      <t>フジガキ</t>
    </rPh>
    <rPh sb="3" eb="5">
      <t>ユウコ</t>
    </rPh>
    <phoneticPr fontId="33"/>
  </si>
  <si>
    <t>石山　立身</t>
    <rPh sb="0" eb="2">
      <t>イシヤマ</t>
    </rPh>
    <rPh sb="3" eb="4">
      <t>タ</t>
    </rPh>
    <rPh sb="4" eb="5">
      <t>ミ</t>
    </rPh>
    <phoneticPr fontId="33"/>
  </si>
  <si>
    <t>鈴木　明子</t>
    <rPh sb="0" eb="2">
      <t>スズキ</t>
    </rPh>
    <rPh sb="3" eb="5">
      <t>アキコ</t>
    </rPh>
    <phoneticPr fontId="33"/>
  </si>
  <si>
    <t>志小田　舞子</t>
    <rPh sb="0" eb="3">
      <t>シコダ</t>
    </rPh>
    <rPh sb="4" eb="6">
      <t>マイコ</t>
    </rPh>
    <phoneticPr fontId="33"/>
  </si>
  <si>
    <t>村田　寿恵</t>
    <rPh sb="0" eb="2">
      <t>ムラタ</t>
    </rPh>
    <rPh sb="3" eb="5">
      <t>ヒサエ</t>
    </rPh>
    <phoneticPr fontId="33"/>
  </si>
  <si>
    <t>伊藤　美樹</t>
    <rPh sb="0" eb="2">
      <t>イトウ</t>
    </rPh>
    <rPh sb="3" eb="5">
      <t>ミキ</t>
    </rPh>
    <phoneticPr fontId="33"/>
  </si>
  <si>
    <t>佐藤　かおり</t>
    <rPh sb="0" eb="2">
      <t>サトウ</t>
    </rPh>
    <phoneticPr fontId="33"/>
  </si>
  <si>
    <t>佐藤　久美子</t>
    <rPh sb="0" eb="2">
      <t>サトウ</t>
    </rPh>
    <rPh sb="3" eb="6">
      <t>クミコ</t>
    </rPh>
    <phoneticPr fontId="33"/>
  </si>
  <si>
    <t>小野　敬子・酒井　リエ子</t>
    <rPh sb="0" eb="2">
      <t>オノ</t>
    </rPh>
    <rPh sb="3" eb="5">
      <t>ケイコ</t>
    </rPh>
    <rPh sb="6" eb="8">
      <t>サカイ</t>
    </rPh>
    <rPh sb="11" eb="12">
      <t>コ</t>
    </rPh>
    <phoneticPr fontId="33"/>
  </si>
  <si>
    <t>家庭的保育事業</t>
    <rPh sb="0" eb="7">
      <t>カテイテキホイクジギョウ</t>
    </rPh>
    <phoneticPr fontId="12"/>
  </si>
  <si>
    <t>小規模保育事業Ｃ型</t>
    <rPh sb="0" eb="3">
      <t>ショウキボ</t>
    </rPh>
    <rPh sb="3" eb="5">
      <t>ホイク</t>
    </rPh>
    <rPh sb="5" eb="7">
      <t>ジギョウ</t>
    </rPh>
    <rPh sb="8" eb="9">
      <t>ガタ</t>
    </rPh>
    <phoneticPr fontId="12"/>
  </si>
  <si>
    <t>青葉区・宮城総合支所</t>
    <rPh sb="0" eb="3">
      <t>アオバク</t>
    </rPh>
    <rPh sb="4" eb="6">
      <t>ミヤギ</t>
    </rPh>
    <rPh sb="6" eb="8">
      <t>ソウゴウ</t>
    </rPh>
    <rPh sb="8" eb="10">
      <t>シショ</t>
    </rPh>
    <phoneticPr fontId="1"/>
  </si>
  <si>
    <t>太白区</t>
    <rPh sb="0" eb="2">
      <t>タイハク</t>
    </rPh>
    <rPh sb="2" eb="3">
      <t>ク</t>
    </rPh>
    <phoneticPr fontId="1"/>
  </si>
  <si>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12"/>
  </si>
  <si>
    <t>Ａ型</t>
    <rPh sb="1" eb="2">
      <t>ガタ</t>
    </rPh>
    <phoneticPr fontId="1"/>
  </si>
  <si>
    <t>Ｂ型</t>
    <rPh sb="1" eb="2">
      <t>ガタ</t>
    </rPh>
    <phoneticPr fontId="1"/>
  </si>
  <si>
    <t>保育所型</t>
    <rPh sb="0" eb="2">
      <t>ホイク</t>
    </rPh>
    <rPh sb="2" eb="3">
      <t>ショ</t>
    </rPh>
    <rPh sb="3" eb="4">
      <t>ガタ</t>
    </rPh>
    <phoneticPr fontId="1"/>
  </si>
  <si>
    <t>ワタキュー保育園北四番丁園</t>
    <rPh sb="5" eb="8">
      <t>ホイクエン</t>
    </rPh>
    <rPh sb="8" eb="12">
      <t>キタヨバンチョウ</t>
    </rPh>
    <rPh sb="12" eb="13">
      <t>エン</t>
    </rPh>
    <phoneticPr fontId="20"/>
  </si>
  <si>
    <t>ビックママランド支倉園</t>
    <rPh sb="8" eb="10">
      <t>ハセクラ</t>
    </rPh>
    <rPh sb="10" eb="11">
      <t>エン</t>
    </rPh>
    <phoneticPr fontId="20"/>
  </si>
  <si>
    <t>あすと長町保育所</t>
    <rPh sb="3" eb="5">
      <t>ナガマチ</t>
    </rPh>
    <rPh sb="5" eb="7">
      <t>ホイク</t>
    </rPh>
    <rPh sb="7" eb="8">
      <t>ショ</t>
    </rPh>
    <phoneticPr fontId="20"/>
  </si>
  <si>
    <t>もりのひろば保育園</t>
    <rPh sb="6" eb="9">
      <t>ホイクエン</t>
    </rPh>
    <phoneticPr fontId="20"/>
  </si>
  <si>
    <t>コープこやぎの保育園</t>
    <rPh sb="7" eb="10">
      <t>ホイクエン</t>
    </rPh>
    <phoneticPr fontId="21"/>
  </si>
  <si>
    <t>南中山すいせん保育園</t>
    <phoneticPr fontId="21"/>
  </si>
  <si>
    <t>施 設 名 ：</t>
    <rPh sb="0" eb="1">
      <t>シ</t>
    </rPh>
    <rPh sb="2" eb="3">
      <t>セツ</t>
    </rPh>
    <rPh sb="4" eb="5">
      <t>メイ</t>
    </rPh>
    <phoneticPr fontId="1"/>
  </si>
  <si>
    <t>認定</t>
    <rPh sb="0" eb="2">
      <t>ニンテイ</t>
    </rPh>
    <phoneticPr fontId="1"/>
  </si>
  <si>
    <t>年齢</t>
    <rPh sb="0" eb="2">
      <t>ネンレイ</t>
    </rPh>
    <phoneticPr fontId="1"/>
  </si>
  <si>
    <t>対象児童名フリガナ</t>
    <rPh sb="0" eb="2">
      <t>タイショウ</t>
    </rPh>
    <rPh sb="2" eb="4">
      <t>ジドウ</t>
    </rPh>
    <rPh sb="4" eb="5">
      <t>メイ</t>
    </rPh>
    <phoneticPr fontId="1"/>
  </si>
  <si>
    <t>←計算用・消さないでください。</t>
    <rPh sb="1" eb="4">
      <t>ケイサンヨウ</t>
    </rPh>
    <rPh sb="5" eb="6">
      <t>ケ</t>
    </rPh>
    <phoneticPr fontId="1"/>
  </si>
  <si>
    <t>支給見込</t>
    <rPh sb="0" eb="2">
      <t>シキュウ</t>
    </rPh>
    <rPh sb="2" eb="4">
      <t>ミコミ</t>
    </rPh>
    <phoneticPr fontId="1"/>
  </si>
  <si>
    <t>教材費・行事費等（給食費以外）</t>
    <phoneticPr fontId="1"/>
  </si>
  <si>
    <t>か所数</t>
    <rPh sb="1" eb="2">
      <t>ショ</t>
    </rPh>
    <rPh sb="2" eb="3">
      <t>スウ</t>
    </rPh>
    <phoneticPr fontId="1"/>
  </si>
  <si>
    <t>支給児童数
（延月数）</t>
    <rPh sb="0" eb="2">
      <t>シキュウ</t>
    </rPh>
    <rPh sb="2" eb="5">
      <t>ジドウスウ</t>
    </rPh>
    <rPh sb="7" eb="8">
      <t>ノ</t>
    </rPh>
    <rPh sb="8" eb="10">
      <t>ツキスウ</t>
    </rPh>
    <phoneticPr fontId="1"/>
  </si>
  <si>
    <t>月数</t>
    <rPh sb="0" eb="2">
      <t>ツキスウ</t>
    </rPh>
    <phoneticPr fontId="1"/>
  </si>
  <si>
    <t>人数</t>
    <rPh sb="0" eb="2">
      <t>ニンズウ</t>
    </rPh>
    <phoneticPr fontId="1"/>
  </si>
  <si>
    <t>計</t>
    <rPh sb="0" eb="1">
      <t>ケイ</t>
    </rPh>
    <phoneticPr fontId="1"/>
  </si>
  <si>
    <t>⑤</t>
    <phoneticPr fontId="1"/>
  </si>
  <si>
    <t>⑥</t>
    <phoneticPr fontId="1"/>
  </si>
  <si>
    <t>⑦</t>
    <phoneticPr fontId="1"/>
  </si>
  <si>
    <t>⑧</t>
    <phoneticPr fontId="1"/>
  </si>
  <si>
    <t>⑨</t>
    <phoneticPr fontId="1"/>
  </si>
  <si>
    <t>１号認定</t>
    <rPh sb="1" eb="2">
      <t>ゴウ</t>
    </rPh>
    <rPh sb="2" eb="4">
      <t>ニンテイ</t>
    </rPh>
    <phoneticPr fontId="1"/>
  </si>
  <si>
    <t>小計</t>
    <rPh sb="0" eb="2">
      <t>ショウケイ</t>
    </rPh>
    <phoneticPr fontId="1"/>
  </si>
  <si>
    <t>２号認定</t>
    <rPh sb="1" eb="2">
      <t>ゴウ</t>
    </rPh>
    <rPh sb="2" eb="4">
      <t>ニンテイ</t>
    </rPh>
    <phoneticPr fontId="1"/>
  </si>
  <si>
    <t>３号認定</t>
    <rPh sb="1" eb="2">
      <t>ゴウ</t>
    </rPh>
    <rPh sb="2" eb="4">
      <t>ニンテイ</t>
    </rPh>
    <phoneticPr fontId="1"/>
  </si>
  <si>
    <t>1号</t>
    <rPh sb="1" eb="2">
      <t>ゴウ</t>
    </rPh>
    <phoneticPr fontId="1"/>
  </si>
  <si>
    <t>2号</t>
    <rPh sb="1" eb="2">
      <t>ゴウ</t>
    </rPh>
    <phoneticPr fontId="1"/>
  </si>
  <si>
    <t>3号</t>
    <rPh sb="1" eb="2">
      <t>ゴウ</t>
    </rPh>
    <phoneticPr fontId="1"/>
  </si>
  <si>
    <t>実費徴収にかかる補足給付事業補助金　仙台市使用集計表</t>
    <phoneticPr fontId="1"/>
  </si>
  <si>
    <t>※自動集計のため入力不要です。</t>
    <phoneticPr fontId="1"/>
  </si>
  <si>
    <t>入力不要です。要提出</t>
    <rPh sb="0" eb="2">
      <t>ニュウリョク</t>
    </rPh>
    <rPh sb="2" eb="4">
      <t>フヨウ</t>
    </rPh>
    <rPh sb="7" eb="8">
      <t>ヨウ</t>
    </rPh>
    <rPh sb="8" eb="10">
      <t>テイシュツ</t>
    </rPh>
    <phoneticPr fontId="1"/>
  </si>
  <si>
    <t>小規模保育事業Ｃ型</t>
    <rPh sb="0" eb="3">
      <t>ショウキボ</t>
    </rPh>
    <rPh sb="3" eb="5">
      <t>ホイク</t>
    </rPh>
    <rPh sb="5" eb="7">
      <t>ジギョウ</t>
    </rPh>
    <rPh sb="8" eb="9">
      <t>ガタ</t>
    </rPh>
    <phoneticPr fontId="1"/>
  </si>
  <si>
    <t>一般社団法人　共同保育所ちろりん村</t>
  </si>
  <si>
    <t>株式会社　Ｆ＆Ｓ</t>
  </si>
  <si>
    <t>東京都豊島区東池袋1-44-3　池袋ISPタマビル</t>
  </si>
  <si>
    <t>南中山すいせん保育園</t>
  </si>
  <si>
    <t>【実費徴収にかかる補足給付事業補助金】交付申請書作成の手引き</t>
    <rPh sb="1" eb="3">
      <t>ジッピ</t>
    </rPh>
    <rPh sb="3" eb="5">
      <t>チョウシュウ</t>
    </rPh>
    <rPh sb="9" eb="11">
      <t>ホソク</t>
    </rPh>
    <rPh sb="11" eb="13">
      <t>キュウフ</t>
    </rPh>
    <rPh sb="13" eb="15">
      <t>ジギョウ</t>
    </rPh>
    <rPh sb="15" eb="18">
      <t>ホジョキン</t>
    </rPh>
    <rPh sb="19" eb="21">
      <t>コウフ</t>
    </rPh>
    <rPh sb="21" eb="24">
      <t>シンセイショ</t>
    </rPh>
    <rPh sb="24" eb="26">
      <t>サクセイ</t>
    </rPh>
    <rPh sb="27" eb="29">
      <t>テビ</t>
    </rPh>
    <phoneticPr fontId="5"/>
  </si>
  <si>
    <t xml:space="preserve">様式第１号                              　　　　　　　　　　　　　  </t>
    <phoneticPr fontId="1"/>
  </si>
  <si>
    <t>【交付申請額】</t>
    <rPh sb="1" eb="3">
      <t>コウフ</t>
    </rPh>
    <rPh sb="3" eb="5">
      <t>シンセイ</t>
    </rPh>
    <rPh sb="5" eb="6">
      <t>ガク</t>
    </rPh>
    <phoneticPr fontId="1"/>
  </si>
  <si>
    <t>金</t>
    <rPh sb="0" eb="1">
      <t>キン</t>
    </rPh>
    <phoneticPr fontId="1"/>
  </si>
  <si>
    <t>円</t>
    <rPh sb="0" eb="1">
      <t>エン</t>
    </rPh>
    <phoneticPr fontId="1"/>
  </si>
  <si>
    <t>■　実費徴収の内容及び金額</t>
    <rPh sb="2" eb="4">
      <t>ジッピ</t>
    </rPh>
    <rPh sb="4" eb="6">
      <t>チョウシュウ</t>
    </rPh>
    <rPh sb="7" eb="9">
      <t>ナイヨウ</t>
    </rPh>
    <rPh sb="9" eb="10">
      <t>オヨ</t>
    </rPh>
    <rPh sb="11" eb="13">
      <t>キンガク</t>
    </rPh>
    <phoneticPr fontId="1"/>
  </si>
  <si>
    <t>年度　実費徴収に係る補足給付事業補助金交付申請調書</t>
    <rPh sb="0" eb="2">
      <t>ネンド</t>
    </rPh>
    <rPh sb="3" eb="7">
      <t>ジッピチョウシュウ</t>
    </rPh>
    <rPh sb="8" eb="9">
      <t>カカ</t>
    </rPh>
    <rPh sb="10" eb="12">
      <t>ホソク</t>
    </rPh>
    <rPh sb="12" eb="14">
      <t>キュウフ</t>
    </rPh>
    <rPh sb="14" eb="16">
      <t>ジギョウ</t>
    </rPh>
    <rPh sb="16" eb="19">
      <t>ホジョキン</t>
    </rPh>
    <rPh sb="19" eb="21">
      <t>コウフ</t>
    </rPh>
    <rPh sb="21" eb="23">
      <t>シンセイ</t>
    </rPh>
    <rPh sb="23" eb="25">
      <t>チョウショ</t>
    </rPh>
    <phoneticPr fontId="1"/>
  </si>
  <si>
    <t>申請年度を入力してください。</t>
    <rPh sb="0" eb="2">
      <t>シンセイ</t>
    </rPh>
    <rPh sb="2" eb="4">
      <t>ネンド</t>
    </rPh>
    <rPh sb="5" eb="7">
      <t>ニュウリョク</t>
    </rPh>
    <phoneticPr fontId="5"/>
  </si>
  <si>
    <t>最後に，様式第１号の申請日，年度，法人名等に間違いがないことを確認して印刷し，押印の上（捨印もお願いします）ご提出ください。</t>
    <rPh sb="0" eb="2">
      <t>サイゴ</t>
    </rPh>
    <rPh sb="10" eb="12">
      <t>シンセイ</t>
    </rPh>
    <rPh sb="12" eb="13">
      <t>ビ</t>
    </rPh>
    <rPh sb="14" eb="16">
      <t>ネンド</t>
    </rPh>
    <rPh sb="17" eb="19">
      <t>ホウジン</t>
    </rPh>
    <rPh sb="19" eb="20">
      <t>メイ</t>
    </rPh>
    <rPh sb="20" eb="21">
      <t>トウ</t>
    </rPh>
    <rPh sb="22" eb="24">
      <t>マチガ</t>
    </rPh>
    <rPh sb="31" eb="33">
      <t>カクニン</t>
    </rPh>
    <rPh sb="35" eb="37">
      <t>インサツ</t>
    </rPh>
    <rPh sb="39" eb="41">
      <t>オウイン</t>
    </rPh>
    <rPh sb="42" eb="43">
      <t>ウエ</t>
    </rPh>
    <rPh sb="44" eb="46">
      <t>ステイン</t>
    </rPh>
    <rPh sb="48" eb="49">
      <t>ネガ</t>
    </rPh>
    <rPh sb="55" eb="57">
      <t>テイシュツ</t>
    </rPh>
    <phoneticPr fontId="5"/>
  </si>
  <si>
    <r>
      <t>これによって，自動的に施設名や年度が交付申請書に入力されます</t>
    </r>
    <r>
      <rPr>
        <u/>
        <sz val="12"/>
        <rFont val="HGSｺﾞｼｯｸM"/>
        <family val="3"/>
        <charset val="128"/>
      </rPr>
      <t>（法人代表者名は自動で表示されませんので直接入力してください）</t>
    </r>
    <r>
      <rPr>
        <sz val="12"/>
        <rFont val="HGSｺﾞｼｯｸM"/>
        <family val="3"/>
        <charset val="128"/>
      </rPr>
      <t>。様式第１号に自動入力されている法人の情報等が正しいかどうかを確認してください。
入力された情報が異なる場合は直接入力してください。</t>
    </r>
    <rPh sb="7" eb="10">
      <t>ジドウテキ</t>
    </rPh>
    <rPh sb="11" eb="13">
      <t>シセツ</t>
    </rPh>
    <rPh sb="13" eb="14">
      <t>メイ</t>
    </rPh>
    <rPh sb="15" eb="17">
      <t>ネンド</t>
    </rPh>
    <rPh sb="18" eb="20">
      <t>コウフ</t>
    </rPh>
    <rPh sb="20" eb="23">
      <t>シンセイショ</t>
    </rPh>
    <rPh sb="24" eb="26">
      <t>ニュウリョク</t>
    </rPh>
    <rPh sb="31" eb="33">
      <t>ホウジン</t>
    </rPh>
    <rPh sb="33" eb="36">
      <t>ダイヒョウシャ</t>
    </rPh>
    <rPh sb="36" eb="37">
      <t>メイ</t>
    </rPh>
    <rPh sb="38" eb="40">
      <t>ジドウデヒ</t>
    </rPh>
    <rPh sb="41" eb="54">
      <t>チョクセツニュウリョク</t>
    </rPh>
    <rPh sb="82" eb="83">
      <t>トウ</t>
    </rPh>
    <rPh sb="102" eb="104">
      <t>ニュウリョク</t>
    </rPh>
    <rPh sb="107" eb="109">
      <t>ジョウホウ</t>
    </rPh>
    <rPh sb="110" eb="111">
      <t>コト</t>
    </rPh>
    <rPh sb="113" eb="115">
      <t>バアイ</t>
    </rPh>
    <rPh sb="116" eb="118">
      <t>チョクセツ</t>
    </rPh>
    <rPh sb="118" eb="120">
      <t>ニュウリョク</t>
    </rPh>
    <phoneticPr fontId="5"/>
  </si>
  <si>
    <t>対象経費の　　支出予定額</t>
    <rPh sb="0" eb="2">
      <t>タイショウ</t>
    </rPh>
    <rPh sb="2" eb="4">
      <t>ケイヒ</t>
    </rPh>
    <rPh sb="7" eb="9">
      <t>シシュツ</t>
    </rPh>
    <rPh sb="9" eb="11">
      <t>ヨテイ</t>
    </rPh>
    <rPh sb="11" eb="12">
      <t>ガク</t>
    </rPh>
    <phoneticPr fontId="1"/>
  </si>
  <si>
    <t>（別紙）</t>
    <rPh sb="1" eb="3">
      <t>ベッシ</t>
    </rPh>
    <phoneticPr fontId="1"/>
  </si>
  <si>
    <t>宮城総合支所</t>
    <rPh sb="0" eb="2">
      <t>ミヤギ</t>
    </rPh>
    <rPh sb="2" eb="4">
      <t>ソウゴウ</t>
    </rPh>
    <rPh sb="4" eb="6">
      <t>シショ</t>
    </rPh>
    <phoneticPr fontId="1"/>
  </si>
  <si>
    <t>大阪市北区堂島１－５－３０　堂島プラザビル９Ｆ</t>
  </si>
  <si>
    <t>株式会社たけやま</t>
  </si>
  <si>
    <t>社会福祉法人喬希会</t>
  </si>
  <si>
    <t>03142</t>
  </si>
  <si>
    <t>02143</t>
  </si>
  <si>
    <t>03141</t>
  </si>
  <si>
    <t>05131</t>
  </si>
  <si>
    <t>05132</t>
  </si>
  <si>
    <t>ペンギンナーサリースクールせんだい</t>
  </si>
  <si>
    <t>おひさま保育園　</t>
  </si>
  <si>
    <t>東京都千代田区神田駿河台2-9</t>
  </si>
  <si>
    <t>東京都千代田区神田神保町1-14-1-4F</t>
  </si>
  <si>
    <t>仙台市青葉区上杉4丁目5-5</t>
  </si>
  <si>
    <t>仙台市泉区南光台3丁目17-22</t>
  </si>
  <si>
    <t>宮城野区幸町2丁目16-13</t>
  </si>
  <si>
    <t>有限会社　カール英会話ほいくえん</t>
  </si>
  <si>
    <t>株式会社　佐藤商会</t>
  </si>
  <si>
    <t>一般社団法人　アイルアーク</t>
  </si>
  <si>
    <t>特定非営利活動法人　空飛ぶくぢらの会</t>
  </si>
  <si>
    <t>学校法人　ろりぽっぷ学園</t>
  </si>
  <si>
    <t>学校法人　岩沼学園</t>
  </si>
  <si>
    <t>株式会社　プライムツーワン</t>
  </si>
  <si>
    <t>株式会社　Lateral Kids</t>
  </si>
  <si>
    <t>株式会社　ちゃいるどらんど</t>
  </si>
  <si>
    <t>株式会社　ちびっこひろば保育園</t>
  </si>
  <si>
    <t>合同会社　ゆめぽけっと</t>
  </si>
  <si>
    <t>一般社団法人　Ｐｌｕｍ</t>
  </si>
  <si>
    <t>一般社団法人　ぽっかぽか</t>
  </si>
  <si>
    <t>特定非営利活動法人　アスイク</t>
  </si>
  <si>
    <t>株式会社　フレンズビジョン</t>
  </si>
  <si>
    <t>キッズ・マークトゥエイン</t>
  </si>
  <si>
    <t>宮城中央ヤクルト販売　株式会社</t>
  </si>
  <si>
    <t>キッズ・マークトゥエイン</t>
    <phoneticPr fontId="1"/>
  </si>
  <si>
    <t>幼保連携型認定こども園</t>
  </si>
  <si>
    <t>仙台市宮城野区東仙台６－８－２０　</t>
  </si>
  <si>
    <t>仙台市宮城野区枡江１－２　</t>
  </si>
  <si>
    <t>仙台市宮城野区岩切字高江45</t>
  </si>
  <si>
    <t>幼保連携型認定こども園　荒井マーヤこども園</t>
    <rPh sb="0" eb="2">
      <t>ヨウホ</t>
    </rPh>
    <rPh sb="2" eb="7">
      <t>レンケイガタニンテイ</t>
    </rPh>
    <rPh sb="10" eb="11">
      <t>エン</t>
    </rPh>
    <rPh sb="12" eb="14">
      <t>アライ</t>
    </rPh>
    <rPh sb="20" eb="21">
      <t>エン</t>
    </rPh>
    <phoneticPr fontId="3"/>
  </si>
  <si>
    <t>仙台市太白区西中田6－8－20</t>
  </si>
  <si>
    <t>仙台市太白区中田４－１－３－１　</t>
  </si>
  <si>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3"/>
  </si>
  <si>
    <t>仙台市泉区小角字大満寺22-4</t>
  </si>
  <si>
    <t>仙台市若林区新寺3-8-5　</t>
  </si>
  <si>
    <t>幼稚園型認定こども園</t>
  </si>
  <si>
    <t>仙台市青葉区旭ケ丘二丁目22-21</t>
  </si>
  <si>
    <t>認定こども園　東仙台幼稚園</t>
    <rPh sb="0" eb="2">
      <t>ニンテイ</t>
    </rPh>
    <rPh sb="5" eb="6">
      <t>エン</t>
    </rPh>
    <rPh sb="7" eb="8">
      <t>ヒガシ</t>
    </rPh>
    <rPh sb="8" eb="10">
      <t>センダイ</t>
    </rPh>
    <rPh sb="10" eb="13">
      <t>ヨウチエン</t>
    </rPh>
    <phoneticPr fontId="3"/>
  </si>
  <si>
    <t>仙台市宮城野区燕沢1丁目15-25</t>
  </si>
  <si>
    <t>認定こども園　るり幼稚園</t>
    <rPh sb="0" eb="2">
      <t>ニンテイ</t>
    </rPh>
    <rPh sb="5" eb="6">
      <t>エン</t>
    </rPh>
    <rPh sb="9" eb="12">
      <t>ヨウチエン</t>
    </rPh>
    <phoneticPr fontId="3"/>
  </si>
  <si>
    <t>仙台市若林区六丁の目南町4-38</t>
  </si>
  <si>
    <t>保育所型認定こども園</t>
  </si>
  <si>
    <t>ちゃいるどらんど岩切こども園</t>
    <rPh sb="8" eb="10">
      <t>イワキリ</t>
    </rPh>
    <rPh sb="13" eb="14">
      <t>エン</t>
    </rPh>
    <phoneticPr fontId="3"/>
  </si>
  <si>
    <t>仙台市若林区六丁の目西町３－４１　</t>
  </si>
  <si>
    <t>ちゃいるどらんど荒井こども園</t>
    <rPh sb="8" eb="10">
      <t>アライ</t>
    </rPh>
    <rPh sb="13" eb="14">
      <t>エン</t>
    </rPh>
    <phoneticPr fontId="3"/>
  </si>
  <si>
    <t>（１）教材費・行事等費用の実費徴収</t>
    <rPh sb="3" eb="5">
      <t>キョウザイ</t>
    </rPh>
    <rPh sb="5" eb="6">
      <t>ヒ</t>
    </rPh>
    <rPh sb="7" eb="10">
      <t>ギョウジナド</t>
    </rPh>
    <rPh sb="10" eb="12">
      <t>ヒヨウ</t>
    </rPh>
    <rPh sb="13" eb="15">
      <t>ジッピ</t>
    </rPh>
    <rPh sb="15" eb="17">
      <t>チョウシュウ</t>
    </rPh>
    <phoneticPr fontId="1"/>
  </si>
  <si>
    <t>日</t>
    <rPh sb="0" eb="1">
      <t>ニチ</t>
    </rPh>
    <phoneticPr fontId="1"/>
  </si>
  <si>
    <t>月</t>
    <rPh sb="0" eb="1">
      <t>ツキ</t>
    </rPh>
    <phoneticPr fontId="1"/>
  </si>
  <si>
    <t>年</t>
    <rPh sb="0" eb="1">
      <t>ネン</t>
    </rPh>
    <phoneticPr fontId="1"/>
  </si>
  <si>
    <t>令和</t>
    <rPh sb="0" eb="2">
      <t>レイワ</t>
    </rPh>
    <phoneticPr fontId="1"/>
  </si>
  <si>
    <r>
      <t xml:space="preserve">●対象児童： </t>
    </r>
    <r>
      <rPr>
        <sz val="12"/>
        <color theme="1"/>
        <rFont val="HGSｺﾞｼｯｸM"/>
        <family val="3"/>
        <charset val="128"/>
      </rPr>
      <t>①</t>
    </r>
    <r>
      <rPr>
        <u/>
        <sz val="12"/>
        <color theme="1"/>
        <rFont val="HGSｺﾞｼｯｸM"/>
        <family val="3"/>
        <charset val="128"/>
      </rPr>
      <t>生活保護法による被保護世帯（本市の階層区分でＡ階層）の保護者の児童</t>
    </r>
    <r>
      <rPr>
        <sz val="12"/>
        <color theme="1"/>
        <rFont val="HGSｺﾞｼｯｸM"/>
        <family val="3"/>
        <charset val="128"/>
      </rPr>
      <t xml:space="preserve">
　　　　　　 ②中国残留邦人等の円滑な帰国の促進並びに永住帰国した中国残留邦人等及び特定配偶者の自立の支援に関する法律による支援給付受給世帯である
                     教育・保育給付認定保護者又は収入その他状況を勘案し，これに準ずると認める教育・保育給付認定保護者の児童</t>
    </r>
    <rPh sb="1" eb="3">
      <t>タイショウ</t>
    </rPh>
    <rPh sb="3" eb="5">
      <t>ジドウ</t>
    </rPh>
    <rPh sb="186" eb="188">
      <t>ジドウ</t>
    </rPh>
    <phoneticPr fontId="1"/>
  </si>
  <si>
    <t>年度 実費徴収に係る補足給付事業補助金交付申請調書（別表１）のとおり</t>
    <rPh sb="0" eb="2">
      <t>ネンド</t>
    </rPh>
    <rPh sb="3" eb="7">
      <t>ジッピチョウシュウ</t>
    </rPh>
    <rPh sb="8" eb="9">
      <t>カカ</t>
    </rPh>
    <rPh sb="10" eb="12">
      <t>ホソク</t>
    </rPh>
    <rPh sb="12" eb="14">
      <t>キュウフ</t>
    </rPh>
    <rPh sb="14" eb="16">
      <t>ジギョウ</t>
    </rPh>
    <rPh sb="16" eb="19">
      <t>ホジョキン</t>
    </rPh>
    <rPh sb="19" eb="21">
      <t>コウフ</t>
    </rPh>
    <rPh sb="21" eb="23">
      <t>シンセイ</t>
    </rPh>
    <rPh sb="23" eb="25">
      <t>チョウショ</t>
    </rPh>
    <rPh sb="26" eb="28">
      <t>ベッピョウ</t>
    </rPh>
    <phoneticPr fontId="1"/>
  </si>
  <si>
    <t>令和</t>
    <rPh sb="0" eb="2">
      <t>レイワ</t>
    </rPh>
    <phoneticPr fontId="1"/>
  </si>
  <si>
    <t>担 当 者 名 ：</t>
    <rPh sb="0" eb="1">
      <t>タン</t>
    </rPh>
    <rPh sb="2" eb="3">
      <t>トウ</t>
    </rPh>
    <rPh sb="4" eb="5">
      <t>シャ</t>
    </rPh>
    <rPh sb="6" eb="7">
      <t>メイ</t>
    </rPh>
    <phoneticPr fontId="1"/>
  </si>
  <si>
    <t>連 絡 先 ：</t>
    <rPh sb="0" eb="1">
      <t>レン</t>
    </rPh>
    <rPh sb="2" eb="3">
      <t>ラク</t>
    </rPh>
    <rPh sb="4" eb="5">
      <t>サキ</t>
    </rPh>
    <phoneticPr fontId="1"/>
  </si>
  <si>
    <t>合計額（Ａ～L）</t>
    <rPh sb="0" eb="2">
      <t>ゴウケイ</t>
    </rPh>
    <rPh sb="2" eb="3">
      <t>ガク</t>
    </rPh>
    <phoneticPr fontId="1"/>
  </si>
  <si>
    <t>　　　※添付書類 ：実費徴収の内容及びその金額が分かる書類（規定・保護者向けのお知らせ等）</t>
    <rPh sb="4" eb="6">
      <t>テンプ</t>
    </rPh>
    <rPh sb="6" eb="8">
      <t>ショルイ</t>
    </rPh>
    <phoneticPr fontId="1"/>
  </si>
  <si>
    <t>E</t>
    <phoneticPr fontId="1"/>
  </si>
  <si>
    <t>F</t>
    <phoneticPr fontId="1"/>
  </si>
  <si>
    <t>G</t>
    <phoneticPr fontId="1"/>
  </si>
  <si>
    <t>H</t>
    <phoneticPr fontId="1"/>
  </si>
  <si>
    <t>I</t>
    <phoneticPr fontId="1"/>
  </si>
  <si>
    <t>J</t>
    <phoneticPr fontId="1"/>
  </si>
  <si>
    <t>K</t>
    <phoneticPr fontId="1"/>
  </si>
  <si>
    <t>L</t>
    <phoneticPr fontId="1"/>
  </si>
  <si>
    <t>幸町すいせん保育所</t>
    <rPh sb="0" eb="2">
      <t>サイワイチョウ</t>
    </rPh>
    <rPh sb="6" eb="8">
      <t>ホイク</t>
    </rPh>
    <rPh sb="8" eb="9">
      <t>ショ</t>
    </rPh>
    <phoneticPr fontId="3"/>
  </si>
  <si>
    <t>岩切たんぽぽ保育園</t>
    <rPh sb="0" eb="2">
      <t>イワキリ</t>
    </rPh>
    <phoneticPr fontId="13"/>
  </si>
  <si>
    <t>つばめ保育園</t>
    <phoneticPr fontId="12"/>
  </si>
  <si>
    <t>榴岡なないろ保育園</t>
    <phoneticPr fontId="12"/>
  </si>
  <si>
    <t>03145</t>
    <phoneticPr fontId="5"/>
  </si>
  <si>
    <t>鶴ケ谷はぐくみ保育園</t>
    <rPh sb="0" eb="3">
      <t>ツルガヤ</t>
    </rPh>
    <phoneticPr fontId="12"/>
  </si>
  <si>
    <t>穀町保育園</t>
    <phoneticPr fontId="3"/>
  </si>
  <si>
    <t>能仁保児園</t>
    <phoneticPr fontId="3"/>
  </si>
  <si>
    <t>卸町光の子保育園</t>
    <phoneticPr fontId="3"/>
  </si>
  <si>
    <t>荒井青葉保育園</t>
    <phoneticPr fontId="3"/>
  </si>
  <si>
    <t>やまとみらい南光台東保育園</t>
    <phoneticPr fontId="3"/>
  </si>
  <si>
    <t>上飯田くるみ保育園</t>
    <phoneticPr fontId="3"/>
  </si>
  <si>
    <t>向陽台はるかぜ保育園</t>
    <phoneticPr fontId="3"/>
  </si>
  <si>
    <t>やまとまちあから保育園</t>
    <phoneticPr fontId="3"/>
  </si>
  <si>
    <t>ダーナ保育園</t>
    <phoneticPr fontId="3"/>
  </si>
  <si>
    <t>02143</t>
    <phoneticPr fontId="12"/>
  </si>
  <si>
    <t>YMCA長町保育園</t>
    <phoneticPr fontId="3"/>
  </si>
  <si>
    <t>あっぷる保育園</t>
    <phoneticPr fontId="3"/>
  </si>
  <si>
    <t>02144</t>
    <phoneticPr fontId="12"/>
  </si>
  <si>
    <t>ぷらざ保育園長町</t>
    <rPh sb="6" eb="8">
      <t>ナガマチ</t>
    </rPh>
    <phoneticPr fontId="3"/>
  </si>
  <si>
    <t>マザーズ・サンピア保育園</t>
    <phoneticPr fontId="3"/>
  </si>
  <si>
    <t>02155</t>
    <phoneticPr fontId="3"/>
  </si>
  <si>
    <t>アスクやまとまち保育園</t>
    <phoneticPr fontId="3"/>
  </si>
  <si>
    <t>06112</t>
  </si>
  <si>
    <t>川前ぱれっと保育園</t>
    <phoneticPr fontId="3"/>
  </si>
  <si>
    <t>03104</t>
    <phoneticPr fontId="12"/>
  </si>
  <si>
    <t>06114</t>
    <phoneticPr fontId="5"/>
  </si>
  <si>
    <t>南吉成すぎのこ保育園</t>
    <rPh sb="0" eb="1">
      <t>ミナミ</t>
    </rPh>
    <rPh sb="1" eb="3">
      <t>ヨシナリ</t>
    </rPh>
    <phoneticPr fontId="3"/>
  </si>
  <si>
    <t>幼保連携型認定こども園</t>
    <rPh sb="0" eb="1">
      <t>ヨウ</t>
    </rPh>
    <rPh sb="1" eb="2">
      <t>ホ</t>
    </rPh>
    <rPh sb="2" eb="5">
      <t>レンケイガタ</t>
    </rPh>
    <rPh sb="5" eb="7">
      <t>ニンテイ</t>
    </rPh>
    <rPh sb="10" eb="11">
      <t>エン</t>
    </rPh>
    <phoneticPr fontId="12"/>
  </si>
  <si>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3"/>
  </si>
  <si>
    <t>福聚幼稚園</t>
    <rPh sb="0" eb="2">
      <t>フクジュ</t>
    </rPh>
    <rPh sb="2" eb="5">
      <t>ヨウチエン</t>
    </rPh>
    <phoneticPr fontId="3"/>
  </si>
  <si>
    <t>幼保連携型認定こども園みどりの森</t>
    <rPh sb="0" eb="1">
      <t>ヨウ</t>
    </rPh>
    <rPh sb="1" eb="2">
      <t>ホ</t>
    </rPh>
    <rPh sb="2" eb="5">
      <t>レンケイガタ</t>
    </rPh>
    <rPh sb="5" eb="7">
      <t>ニンテイ</t>
    </rPh>
    <rPh sb="10" eb="11">
      <t>エン</t>
    </rPh>
    <rPh sb="15" eb="16">
      <t>モリ</t>
    </rPh>
    <phoneticPr fontId="3"/>
  </si>
  <si>
    <t>幼保連携型認定こども園　はせくらまち杜のこども園</t>
    <rPh sb="0" eb="7">
      <t>ヨウホレンケイガタニンテイ</t>
    </rPh>
    <rPh sb="10" eb="11">
      <t>エン</t>
    </rPh>
    <rPh sb="18" eb="19">
      <t>モリ</t>
    </rPh>
    <rPh sb="23" eb="24">
      <t>エン</t>
    </rPh>
    <phoneticPr fontId="3"/>
  </si>
  <si>
    <t>青葉こども園</t>
    <rPh sb="0" eb="2">
      <t>アオバ</t>
    </rPh>
    <rPh sb="5" eb="6">
      <t>エン</t>
    </rPh>
    <phoneticPr fontId="3"/>
  </si>
  <si>
    <t>立華認定こども園</t>
    <rPh sb="0" eb="2">
      <t>タチバナ</t>
    </rPh>
    <rPh sb="2" eb="4">
      <t>ニンテイ</t>
    </rPh>
    <rPh sb="7" eb="8">
      <t>エン</t>
    </rPh>
    <phoneticPr fontId="3"/>
  </si>
  <si>
    <t>新田すいせんこども園　</t>
    <rPh sb="0" eb="2">
      <t>シンデン</t>
    </rPh>
    <rPh sb="9" eb="10">
      <t>エン</t>
    </rPh>
    <phoneticPr fontId="3"/>
  </si>
  <si>
    <t>原町すいせんこども園　</t>
    <rPh sb="0" eb="2">
      <t>ハラマチ</t>
    </rPh>
    <rPh sb="9" eb="10">
      <t>エン</t>
    </rPh>
    <phoneticPr fontId="3"/>
  </si>
  <si>
    <t>新田東すいせんこども園</t>
    <rPh sb="0" eb="2">
      <t>シンデン</t>
    </rPh>
    <rPh sb="2" eb="3">
      <t>ヒガシ</t>
    </rPh>
    <rPh sb="10" eb="11">
      <t>エン</t>
    </rPh>
    <phoneticPr fontId="3"/>
  </si>
  <si>
    <t>さゆりこども園　</t>
    <rPh sb="6" eb="7">
      <t>エン</t>
    </rPh>
    <phoneticPr fontId="3"/>
  </si>
  <si>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3"/>
  </si>
  <si>
    <t>認定こども園　東盛マイトリー幼稚園</t>
    <rPh sb="0" eb="2">
      <t>ニンテイ</t>
    </rPh>
    <rPh sb="5" eb="6">
      <t>エン</t>
    </rPh>
    <rPh sb="7" eb="8">
      <t>ヒガシ</t>
    </rPh>
    <rPh sb="8" eb="9">
      <t>モリ</t>
    </rPh>
    <rPh sb="14" eb="17">
      <t>ヨウチエン</t>
    </rPh>
    <phoneticPr fontId="3"/>
  </si>
  <si>
    <t>ありすの国こども園</t>
    <rPh sb="4" eb="5">
      <t>クニ</t>
    </rPh>
    <rPh sb="8" eb="9">
      <t>エン</t>
    </rPh>
    <phoneticPr fontId="3"/>
  </si>
  <si>
    <t>蒲町こども園</t>
    <rPh sb="0" eb="2">
      <t>カバノマチ</t>
    </rPh>
    <rPh sb="5" eb="6">
      <t>エン</t>
    </rPh>
    <phoneticPr fontId="3"/>
  </si>
  <si>
    <t>河原町すいせんこども園　</t>
    <rPh sb="0" eb="3">
      <t>カワラマチ</t>
    </rPh>
    <rPh sb="10" eb="11">
      <t>エン</t>
    </rPh>
    <phoneticPr fontId="3"/>
  </si>
  <si>
    <t>幼保連携型認定こども園　仙台保育園</t>
    <rPh sb="0" eb="7">
      <t>ヨウホレンケイガタニンテイ</t>
    </rPh>
    <rPh sb="10" eb="11">
      <t>エン</t>
    </rPh>
    <rPh sb="12" eb="14">
      <t>センダイ</t>
    </rPh>
    <rPh sb="14" eb="17">
      <t>ホイクエン</t>
    </rPh>
    <phoneticPr fontId="3"/>
  </si>
  <si>
    <t>認定向山こども園</t>
    <rPh sb="0" eb="2">
      <t>ニンテイ</t>
    </rPh>
    <rPh sb="2" eb="4">
      <t>ムカイヤマ</t>
    </rPh>
    <rPh sb="7" eb="8">
      <t>エン</t>
    </rPh>
    <phoneticPr fontId="3"/>
  </si>
  <si>
    <t>ゆりかご認定こども園</t>
    <rPh sb="4" eb="6">
      <t>ニンテイ</t>
    </rPh>
    <rPh sb="9" eb="10">
      <t>エン</t>
    </rPh>
    <phoneticPr fontId="3"/>
  </si>
  <si>
    <t>西多賀チェリーこども園　</t>
    <rPh sb="0" eb="3">
      <t>ニシタガ</t>
    </rPh>
    <rPh sb="10" eb="11">
      <t>エン</t>
    </rPh>
    <phoneticPr fontId="3"/>
  </si>
  <si>
    <t>太子堂すいせんこども園　</t>
    <rPh sb="0" eb="3">
      <t>タイシドウ</t>
    </rPh>
    <rPh sb="10" eb="11">
      <t>エン</t>
    </rPh>
    <phoneticPr fontId="3"/>
  </si>
  <si>
    <t>太白すぎのここども園　</t>
    <rPh sb="0" eb="2">
      <t>タイハク</t>
    </rPh>
    <rPh sb="9" eb="10">
      <t>エン</t>
    </rPh>
    <phoneticPr fontId="3"/>
  </si>
  <si>
    <t>バンビの森こども園　</t>
    <rPh sb="4" eb="5">
      <t>モリ</t>
    </rPh>
    <rPh sb="8" eb="9">
      <t>エン</t>
    </rPh>
    <phoneticPr fontId="3"/>
  </si>
  <si>
    <t>大野田すぎのここども園</t>
    <rPh sb="0" eb="3">
      <t>オオノダ</t>
    </rPh>
    <rPh sb="10" eb="11">
      <t>エン</t>
    </rPh>
    <phoneticPr fontId="3"/>
  </si>
  <si>
    <t>泉第2チェリーこども園</t>
    <rPh sb="0" eb="1">
      <t>イズミ</t>
    </rPh>
    <rPh sb="1" eb="2">
      <t>ダイ</t>
    </rPh>
    <rPh sb="10" eb="11">
      <t>エン</t>
    </rPh>
    <phoneticPr fontId="3"/>
  </si>
  <si>
    <t>認定こども園　やかまし村　</t>
    <rPh sb="0" eb="2">
      <t>ニンテイ</t>
    </rPh>
    <rPh sb="5" eb="6">
      <t>エン</t>
    </rPh>
    <rPh sb="11" eb="12">
      <t>ムラ</t>
    </rPh>
    <phoneticPr fontId="3"/>
  </si>
  <si>
    <r>
      <t>泉チェリーこども園</t>
    </r>
    <r>
      <rPr>
        <b/>
        <sz val="11"/>
        <rFont val="HGPｺﾞｼｯｸM"/>
        <family val="3"/>
        <charset val="128"/>
      </rPr>
      <t>　</t>
    </r>
    <rPh sb="0" eb="1">
      <t>イズミ</t>
    </rPh>
    <rPh sb="8" eb="9">
      <t>エン</t>
    </rPh>
    <phoneticPr fontId="3"/>
  </si>
  <si>
    <t>寺岡すいせんこども園　</t>
    <rPh sb="0" eb="2">
      <t>テラオカ</t>
    </rPh>
    <rPh sb="9" eb="10">
      <t>エン</t>
    </rPh>
    <phoneticPr fontId="3"/>
  </si>
  <si>
    <t>幼保連携型認定こども園　高森サーラこども園　</t>
    <rPh sb="0" eb="2">
      <t>ヨウホ</t>
    </rPh>
    <rPh sb="2" eb="7">
      <t>レンケイガタニンテイ</t>
    </rPh>
    <rPh sb="10" eb="11">
      <t>エン</t>
    </rPh>
    <rPh sb="12" eb="14">
      <t>タカモリ</t>
    </rPh>
    <rPh sb="20" eb="21">
      <t>エン</t>
    </rPh>
    <phoneticPr fontId="3"/>
  </si>
  <si>
    <t>栗生あおばこども園</t>
    <rPh sb="0" eb="2">
      <t>クリュウ</t>
    </rPh>
    <rPh sb="8" eb="9">
      <t>エン</t>
    </rPh>
    <phoneticPr fontId="3"/>
  </si>
  <si>
    <t>幼稚園型認定こども園</t>
    <rPh sb="0" eb="3">
      <t>ヨウチエン</t>
    </rPh>
    <rPh sb="3" eb="4">
      <t>ガタ</t>
    </rPh>
    <rPh sb="4" eb="6">
      <t>ニンテイ</t>
    </rPh>
    <rPh sb="9" eb="10">
      <t>エン</t>
    </rPh>
    <phoneticPr fontId="12"/>
  </si>
  <si>
    <t>認定こども園　仙台YMCA幼稚園</t>
    <rPh sb="0" eb="2">
      <t>ニンテイ</t>
    </rPh>
    <rPh sb="5" eb="6">
      <t>エン</t>
    </rPh>
    <rPh sb="7" eb="9">
      <t>センダイ</t>
    </rPh>
    <rPh sb="13" eb="16">
      <t>ヨウチエン</t>
    </rPh>
    <phoneticPr fontId="3"/>
  </si>
  <si>
    <t>認定こども園　旭ケ丘幼稚園</t>
    <rPh sb="0" eb="2">
      <t>ニンテイ</t>
    </rPh>
    <rPh sb="5" eb="6">
      <t>エン</t>
    </rPh>
    <rPh sb="7" eb="8">
      <t>アサヒ</t>
    </rPh>
    <rPh sb="9" eb="10">
      <t>オカ</t>
    </rPh>
    <rPh sb="10" eb="13">
      <t>ヨウチエン</t>
    </rPh>
    <phoneticPr fontId="3"/>
  </si>
  <si>
    <t>認定こども園　若竹幼稚園</t>
    <rPh sb="0" eb="2">
      <t>ニンテイ</t>
    </rPh>
    <rPh sb="5" eb="6">
      <t>エン</t>
    </rPh>
    <rPh sb="7" eb="9">
      <t>ワカタケ</t>
    </rPh>
    <rPh sb="9" eb="12">
      <t>ヨウチエン</t>
    </rPh>
    <phoneticPr fontId="3"/>
  </si>
  <si>
    <t>泉第二幼稚園</t>
    <rPh sb="0" eb="1">
      <t>イズミ</t>
    </rPh>
    <rPh sb="1" eb="3">
      <t>ダイニ</t>
    </rPh>
    <rPh sb="3" eb="6">
      <t>ヨウチエン</t>
    </rPh>
    <phoneticPr fontId="3"/>
  </si>
  <si>
    <t>友愛幼稚園</t>
    <rPh sb="0" eb="2">
      <t>ユウアイ</t>
    </rPh>
    <rPh sb="2" eb="5">
      <t>ヨウチエン</t>
    </rPh>
    <phoneticPr fontId="3"/>
  </si>
  <si>
    <t>保育所型認定こども園</t>
    <rPh sb="0" eb="2">
      <t>ホイク</t>
    </rPh>
    <rPh sb="2" eb="3">
      <t>ショ</t>
    </rPh>
    <rPh sb="3" eb="4">
      <t>ガタ</t>
    </rPh>
    <rPh sb="4" eb="6">
      <t>ニンテイ</t>
    </rPh>
    <rPh sb="9" eb="10">
      <t>エン</t>
    </rPh>
    <phoneticPr fontId="12"/>
  </si>
  <si>
    <t>ますえの森どうわこども園　</t>
    <rPh sb="4" eb="5">
      <t>モリ</t>
    </rPh>
    <rPh sb="11" eb="12">
      <t>エン</t>
    </rPh>
    <phoneticPr fontId="3"/>
  </si>
  <si>
    <t>六丁の目マザーグースこども園</t>
    <rPh sb="0" eb="2">
      <t>ロクチョウ</t>
    </rPh>
    <rPh sb="3" eb="4">
      <t>メ</t>
    </rPh>
    <rPh sb="13" eb="14">
      <t>エン</t>
    </rPh>
    <phoneticPr fontId="3"/>
  </si>
  <si>
    <t>髙橋　加奈</t>
    <rPh sb="0" eb="2">
      <t>タカハシ</t>
    </rPh>
    <rPh sb="3" eb="5">
      <t>カナ</t>
    </rPh>
    <phoneticPr fontId="33"/>
  </si>
  <si>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12"/>
  </si>
  <si>
    <t>小規模Ａ型　青葉区</t>
    <rPh sb="0" eb="3">
      <t>ショウキボ</t>
    </rPh>
    <rPh sb="4" eb="5">
      <t>ガタ</t>
    </rPh>
    <rPh sb="6" eb="9">
      <t>アオバク</t>
    </rPh>
    <phoneticPr fontId="12"/>
  </si>
  <si>
    <t>小規模Ａ型　宮城野区</t>
    <rPh sb="0" eb="3">
      <t>ショウキボ</t>
    </rPh>
    <rPh sb="4" eb="5">
      <t>ガタ</t>
    </rPh>
    <rPh sb="6" eb="10">
      <t>ミヤギノク</t>
    </rPh>
    <phoneticPr fontId="12"/>
  </si>
  <si>
    <t>小規模Ａ型　太白区</t>
    <rPh sb="0" eb="3">
      <t>ショウキボ</t>
    </rPh>
    <rPh sb="4" eb="5">
      <t>ガタ</t>
    </rPh>
    <rPh sb="6" eb="9">
      <t>タイハクク</t>
    </rPh>
    <phoneticPr fontId="12"/>
  </si>
  <si>
    <t>小規模Ｂ型</t>
    <rPh sb="0" eb="3">
      <t>ショウキボ</t>
    </rPh>
    <rPh sb="4" eb="5">
      <t>ガタ</t>
    </rPh>
    <phoneticPr fontId="12"/>
  </si>
  <si>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</si>
  <si>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</si>
  <si>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</si>
  <si>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</si>
  <si>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</si>
  <si>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</si>
  <si>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</si>
  <si>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</si>
  <si>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ふれあい保育園</t>
  </si>
  <si>
    <t>ちゃいるどらんど岩切駅前保育園</t>
  </si>
  <si>
    <t>バンビのおうち保育園</t>
  </si>
  <si>
    <t>おひさま原っぱ保育園</t>
  </si>
  <si>
    <t>アテナ保育園</t>
  </si>
  <si>
    <t>ぽっかぽか彩保育園</t>
    <phoneticPr fontId="12"/>
  </si>
  <si>
    <t>おうち保育園木町どおり</t>
  </si>
  <si>
    <t>砂押こころ保育園</t>
  </si>
  <si>
    <t>小規模保育事業所ココカラ荒巻</t>
  </si>
  <si>
    <t>時のかけはし保育園</t>
  </si>
  <si>
    <t>みのり保育園</t>
  </si>
  <si>
    <t>かみすぎさくら保育園</t>
  </si>
  <si>
    <t>袋原ちびっこひろば保育園</t>
  </si>
  <si>
    <t>いずみ保育園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</si>
  <si>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</si>
  <si>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</si>
  <si>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</si>
  <si>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</si>
  <si>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</si>
  <si>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</si>
  <si>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</si>
  <si>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ぶんぶん保育園二日町園</t>
    <rPh sb="7" eb="11">
      <t>フツカマチエン</t>
    </rPh>
    <phoneticPr fontId="12"/>
  </si>
  <si>
    <t>富沢こころ保育園</t>
  </si>
  <si>
    <t>パパママ保育園</t>
  </si>
  <si>
    <t>新田ナーサリー</t>
  </si>
  <si>
    <t>大野田こころ保育園</t>
  </si>
  <si>
    <t>愛子つぼみ保育園</t>
  </si>
  <si>
    <t>青葉・杜のみらい保育園</t>
  </si>
  <si>
    <t>ハピネス保育園中野栄</t>
    <rPh sb="4" eb="7">
      <t>ホイクエン</t>
    </rPh>
    <rPh sb="7" eb="10">
      <t>ナカノサカエ</t>
    </rPh>
    <phoneticPr fontId="12"/>
  </si>
  <si>
    <t>恵和町いちにいさん保育園</t>
  </si>
  <si>
    <t>共同保育所ちろりん村</t>
  </si>
  <si>
    <t>苦竹ナーサリー</t>
    <rPh sb="0" eb="2">
      <t>ニガタケ</t>
    </rPh>
    <phoneticPr fontId="12"/>
  </si>
  <si>
    <t>きまちこころ保育園</t>
  </si>
  <si>
    <t>小規模Ａ型　若林区</t>
    <rPh sb="0" eb="3">
      <t>ショウキボ</t>
    </rPh>
    <rPh sb="4" eb="5">
      <t>ガタ</t>
    </rPh>
    <rPh sb="6" eb="9">
      <t>ワカバヤシク</t>
    </rPh>
    <phoneticPr fontId="12"/>
  </si>
  <si>
    <t>キッズフィールド富沢園</t>
  </si>
  <si>
    <t>こどもの家エミール</t>
  </si>
  <si>
    <t>朝市っ子保育園</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</si>
  <si>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</si>
  <si>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</si>
  <si>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</si>
  <si>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12"/>
  </si>
  <si>
    <t>さくらっこ保育園</t>
  </si>
  <si>
    <t>すまいる新寺保育園</t>
  </si>
  <si>
    <t>サン・キッズ保育園</t>
  </si>
  <si>
    <t>たっこの家</t>
  </si>
  <si>
    <t>ろりぽっぷ小規模保育園おほしさま館</t>
  </si>
  <si>
    <t>カール高松ナーサリー</t>
  </si>
  <si>
    <t>バイリンガル保育園なないろの里</t>
  </si>
  <si>
    <t>リコリコ保育園</t>
  </si>
  <si>
    <t>ぶんぶん保育園小田原園</t>
    <rPh sb="7" eb="10">
      <t>オダワラ</t>
    </rPh>
    <rPh sb="10" eb="11">
      <t>エン</t>
    </rPh>
    <phoneticPr fontId="12"/>
  </si>
  <si>
    <t>空飛ぶくぢら保育所</t>
  </si>
  <si>
    <t>ハピネス保育園南光台東</t>
  </si>
  <si>
    <t>ろりぽっぷ第2小規模保育園おひさま館</t>
  </si>
  <si>
    <t>グレース保育園</t>
  </si>
  <si>
    <t>泉中央さんさん保育室</t>
  </si>
  <si>
    <t>六丁の目保育園中町園</t>
  </si>
  <si>
    <t>みなみの光保育園</t>
  </si>
  <si>
    <t>アスイク保育園　薬師堂前</t>
  </si>
  <si>
    <t>ミッキー小規模保育園</t>
  </si>
  <si>
    <t>第2紫山いちにいさん保育園</t>
    <phoneticPr fontId="12"/>
  </si>
  <si>
    <t>吉田　一美・皆川　舞</t>
    <rPh sb="0" eb="2">
      <t>ヨシダ</t>
    </rPh>
    <rPh sb="3" eb="5">
      <t>ヒトミ</t>
    </rPh>
    <rPh sb="6" eb="8">
      <t>ミナカワ</t>
    </rPh>
    <rPh sb="9" eb="10">
      <t>マイ</t>
    </rPh>
    <phoneticPr fontId="33"/>
  </si>
  <si>
    <t>幼稚園</t>
    <rPh sb="0" eb="3">
      <t>ヨウチエン</t>
    </rPh>
    <phoneticPr fontId="12"/>
  </si>
  <si>
    <t>聖クリストファ幼稚園</t>
    <phoneticPr fontId="1"/>
  </si>
  <si>
    <t>仙台バプテスト教会幼稚園</t>
    <phoneticPr fontId="1"/>
  </si>
  <si>
    <t>しらとり幼稚園</t>
    <phoneticPr fontId="1"/>
  </si>
  <si>
    <t>ふくむろ幼稚園</t>
    <phoneticPr fontId="1"/>
  </si>
  <si>
    <t>上田子幼稚園</t>
    <phoneticPr fontId="1"/>
  </si>
  <si>
    <t>はなぶさ幼稚園</t>
    <phoneticPr fontId="1"/>
  </si>
  <si>
    <t>エコールノワール幼稚園</t>
    <phoneticPr fontId="1"/>
  </si>
  <si>
    <t>やまと幼稚園</t>
    <phoneticPr fontId="1"/>
  </si>
  <si>
    <t>小さき花幼稚園</t>
    <phoneticPr fontId="1"/>
  </si>
  <si>
    <t>七郷幼稚園</t>
    <rPh sb="0" eb="1">
      <t>シチ</t>
    </rPh>
    <rPh sb="1" eb="2">
      <t>ゴウ</t>
    </rPh>
    <rPh sb="2" eb="5">
      <t>ヨウチエン</t>
    </rPh>
    <phoneticPr fontId="1"/>
  </si>
  <si>
    <t>若林幼稚園</t>
    <rPh sb="0" eb="2">
      <t>ワカバヤシ</t>
    </rPh>
    <rPh sb="2" eb="5">
      <t>ヨウチエン</t>
    </rPh>
    <phoneticPr fontId="1"/>
  </si>
  <si>
    <t>古城幼稚園</t>
    <rPh sb="0" eb="2">
      <t>フルジロ</t>
    </rPh>
    <rPh sb="2" eb="5">
      <t>ヨウチエン</t>
    </rPh>
    <phoneticPr fontId="1"/>
  </si>
  <si>
    <t>聖ルカ幼稚園</t>
    <phoneticPr fontId="1"/>
  </si>
  <si>
    <t>太陽幼稚園</t>
    <phoneticPr fontId="1"/>
  </si>
  <si>
    <t>中田幼稚園</t>
    <phoneticPr fontId="1"/>
  </si>
  <si>
    <t>八木山カトリック幼稚園</t>
    <phoneticPr fontId="1"/>
  </si>
  <si>
    <t>施設類型</t>
    <rPh sb="0" eb="2">
      <t>シセツ</t>
    </rPh>
    <rPh sb="2" eb="4">
      <t>ルイケイ</t>
    </rPh>
    <phoneticPr fontId="5"/>
  </si>
  <si>
    <t>定員数</t>
    <rPh sb="0" eb="2">
      <t>テイイン</t>
    </rPh>
    <rPh sb="2" eb="3">
      <t>スウ</t>
    </rPh>
    <phoneticPr fontId="3"/>
  </si>
  <si>
    <t>東京都中央区日本橋浜町２－４４－４</t>
  </si>
  <si>
    <t>仙台市青葉区中山２－１７－１　</t>
  </si>
  <si>
    <t>仙台市青葉区通町一丁目４－１</t>
  </si>
  <si>
    <t>株式会社マザーズえりあサービス　マザーズ・エスパル保育園</t>
  </si>
  <si>
    <t>綾君株式会社</t>
  </si>
  <si>
    <t>愛知県名古屋市東区葵３－１５－３１</t>
  </si>
  <si>
    <t>株式会社タスク・フォースミテラ</t>
  </si>
  <si>
    <t>仙台市太白区茂庭台２－１５－２５</t>
  </si>
  <si>
    <t>社会福祉法人あおば厚生福祉会</t>
  </si>
  <si>
    <t>宮城県名取市愛の杜１－２－１０</t>
  </si>
  <si>
    <t>埼玉県飯能市永田５２７－２</t>
  </si>
  <si>
    <t>社会福祉法人埼玉現成会</t>
  </si>
  <si>
    <t>仙台市宮城野区扇町５－３－３８</t>
  </si>
  <si>
    <t>株式会社JCIきっず</t>
  </si>
  <si>
    <t>02144</t>
  </si>
  <si>
    <t>02155</t>
  </si>
  <si>
    <t>宮城県石巻市大街道西２－７－４７</t>
  </si>
  <si>
    <t>03145</t>
  </si>
  <si>
    <t>仙台市若林区東八番丁１８３</t>
  </si>
  <si>
    <t>株式会社ビック・ママ</t>
  </si>
  <si>
    <t>株式会社いちにいさん</t>
  </si>
  <si>
    <t>仙台市泉区上谷刈字向原３－３０</t>
  </si>
  <si>
    <t>社会福祉法人やまとみらい福祉会</t>
  </si>
  <si>
    <t>06114</t>
  </si>
  <si>
    <t>聖クリストファ幼稚園</t>
  </si>
  <si>
    <t>仙台バプテスト教会幼稚園</t>
  </si>
  <si>
    <t>しらとり幼稚園</t>
  </si>
  <si>
    <t>ふくむろ幼稚園</t>
  </si>
  <si>
    <t>上田子幼稚園</t>
  </si>
  <si>
    <t>はなぶさ幼稚園</t>
  </si>
  <si>
    <t>エコールノワール幼稚園</t>
  </si>
  <si>
    <t>やまと幼稚園</t>
  </si>
  <si>
    <t>小さき花幼稚園</t>
  </si>
  <si>
    <t>若林区若林4丁目1番24号</t>
  </si>
  <si>
    <t>若林区河原町2丁目2-7</t>
  </si>
  <si>
    <t>聖ルカ幼稚園</t>
  </si>
  <si>
    <t>太陽幼稚園</t>
  </si>
  <si>
    <t>中田幼稚園</t>
  </si>
  <si>
    <t>八木山カトリック幼稚園</t>
  </si>
  <si>
    <t>小規模保育事業Ａ型</t>
  </si>
  <si>
    <t>仙台市青葉区二日町17-17BRAVI北四番丁2F</t>
  </si>
  <si>
    <t xml:space="preserve">東京都渋谷区道玄坂1－12－1渋谷マークシティウェスト17階 </t>
  </si>
  <si>
    <t>小規模保育事業Ｂ型</t>
  </si>
  <si>
    <t>事業所内保育事業Ａ型</t>
  </si>
  <si>
    <t>事業所内保育事業Ｂ型</t>
  </si>
  <si>
    <t>事業所内保育事業保育所型</t>
  </si>
  <si>
    <t>宮城県石巻市大街道西二丁目7-47</t>
  </si>
  <si>
    <t>私立保育所</t>
    <rPh sb="0" eb="4">
      <t>シリツホイク</t>
    </rPh>
    <rPh sb="4" eb="5">
      <t>ショ</t>
    </rPh>
    <phoneticPr fontId="1"/>
  </si>
  <si>
    <t>給付のおうち保育園</t>
    <rPh sb="0" eb="2">
      <t>キュウフ</t>
    </rPh>
    <rPh sb="6" eb="9">
      <t>ホイクエン</t>
    </rPh>
    <phoneticPr fontId="1"/>
  </si>
  <si>
    <t>仙台市青葉区上杉１丁目10-100</t>
    <rPh sb="0" eb="3">
      <t>センダイシ</t>
    </rPh>
    <rPh sb="3" eb="6">
      <t>アオバク</t>
    </rPh>
    <rPh sb="6" eb="8">
      <t>カミスギ</t>
    </rPh>
    <rPh sb="9" eb="11">
      <t>チョウメ</t>
    </rPh>
    <phoneticPr fontId="1"/>
  </si>
  <si>
    <t>株式会社　かみすぎ</t>
    <rPh sb="0" eb="4">
      <t>カブシキガイシャ</t>
    </rPh>
    <phoneticPr fontId="55"/>
  </si>
  <si>
    <t>（施 設 名：</t>
    <rPh sb="1" eb="2">
      <t>シ</t>
    </rPh>
    <rPh sb="3" eb="4">
      <t>セツ</t>
    </rPh>
    <rPh sb="5" eb="6">
      <t>メイ</t>
    </rPh>
    <phoneticPr fontId="5"/>
  </si>
  <si>
    <t>幼保連携型認定こども園　折立幼稚園・ナーサリールーム</t>
    <rPh sb="0" eb="7">
      <t>ヨウホレンケイガタニンテイ</t>
    </rPh>
    <rPh sb="10" eb="11">
      <t>エン</t>
    </rPh>
    <rPh sb="12" eb="14">
      <t>オリタテ</t>
    </rPh>
    <rPh sb="14" eb="17">
      <t>ヨウチエン</t>
    </rPh>
    <phoneticPr fontId="3"/>
  </si>
  <si>
    <t>認定こども園ナザレト愛児園</t>
    <rPh sb="0" eb="2">
      <t>ニンテイ</t>
    </rPh>
    <rPh sb="5" eb="6">
      <t>エン</t>
    </rPh>
    <rPh sb="10" eb="11">
      <t>アイ</t>
    </rPh>
    <rPh sb="11" eb="12">
      <t>ジ</t>
    </rPh>
    <rPh sb="12" eb="13">
      <t>エン</t>
    </rPh>
    <phoneticPr fontId="3"/>
  </si>
  <si>
    <t>幼保連携型認定こども園　認定ろりぽっぷこども園</t>
    <rPh sb="0" eb="2">
      <t>ヨウホ</t>
    </rPh>
    <rPh sb="2" eb="5">
      <t>レンケイガタ</t>
    </rPh>
    <rPh sb="5" eb="7">
      <t>ニンテイ</t>
    </rPh>
    <rPh sb="10" eb="11">
      <t>エン</t>
    </rPh>
    <rPh sb="12" eb="14">
      <t>ニンテイ</t>
    </rPh>
    <rPh sb="22" eb="23">
      <t>エン</t>
    </rPh>
    <phoneticPr fontId="3"/>
  </si>
  <si>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3"/>
  </si>
  <si>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3"/>
  </si>
  <si>
    <t>ねのしろいし幼稚園</t>
    <rPh sb="6" eb="9">
      <t>ヨウチエン</t>
    </rPh>
    <phoneticPr fontId="3"/>
  </si>
  <si>
    <t>鶴が丘マミーこども園</t>
    <rPh sb="0" eb="1">
      <t>ツル</t>
    </rPh>
    <rPh sb="2" eb="3">
      <t>オカ</t>
    </rPh>
    <rPh sb="9" eb="10">
      <t>エン</t>
    </rPh>
    <phoneticPr fontId="3"/>
  </si>
  <si>
    <t>様式第１号，別表１の塗りつぶされたセルに必要事項を記載してください。</t>
    <rPh sb="6" eb="8">
      <t>ベッピョウ</t>
    </rPh>
    <rPh sb="7" eb="8">
      <t>ケツベツ</t>
    </rPh>
    <rPh sb="10" eb="11">
      <t>ヌ</t>
    </rPh>
    <rPh sb="20" eb="22">
      <t>ヒツヨウ</t>
    </rPh>
    <rPh sb="22" eb="24">
      <t>ジコウ</t>
    </rPh>
    <rPh sb="25" eb="27">
      <t>キサイ</t>
    </rPh>
    <phoneticPr fontId="5"/>
  </si>
  <si>
    <t>【提出書類】
　様式第１号，別表１，別紙（集計表），添付資料の順に並べ，提出してください。
　印刷する際は，ファイル＞印刷&gt;設定：ブック全体を印刷＞ページ指定　4　から　8　ページ</t>
    <rPh sb="1" eb="3">
      <t>テイシュツ</t>
    </rPh>
    <rPh sb="3" eb="5">
      <t>ショルイ</t>
    </rPh>
    <rPh sb="8" eb="10">
      <t>ヨウシキ</t>
    </rPh>
    <rPh sb="10" eb="11">
      <t>ダイ</t>
    </rPh>
    <rPh sb="12" eb="13">
      <t>ゴウ</t>
    </rPh>
    <rPh sb="14" eb="16">
      <t>ベッピョウ</t>
    </rPh>
    <rPh sb="18" eb="20">
      <t>ベッシ</t>
    </rPh>
    <rPh sb="21" eb="23">
      <t>シュウケイ</t>
    </rPh>
    <rPh sb="23" eb="24">
      <t>ヒョウ</t>
    </rPh>
    <rPh sb="26" eb="28">
      <t>テンプ</t>
    </rPh>
    <rPh sb="28" eb="30">
      <t>シリョウ</t>
    </rPh>
    <rPh sb="31" eb="32">
      <t>ジュン</t>
    </rPh>
    <rPh sb="33" eb="34">
      <t>ナラ</t>
    </rPh>
    <rPh sb="36" eb="38">
      <t>テイシュツ</t>
    </rPh>
    <phoneticPr fontId="1"/>
  </si>
  <si>
    <t>標記について，実費徴収に係る補足給付事業補助金交付要綱第４条の規定に基づき，関係書類を添えて申請します。</t>
    <rPh sb="0" eb="2">
      <t>ヒョウキ</t>
    </rPh>
    <rPh sb="7" eb="9">
      <t>ジッピ</t>
    </rPh>
    <rPh sb="9" eb="11">
      <t>チョウシュウ</t>
    </rPh>
    <rPh sb="12" eb="13">
      <t>カカ</t>
    </rPh>
    <rPh sb="14" eb="16">
      <t>ホソク</t>
    </rPh>
    <rPh sb="16" eb="18">
      <t>キュウフ</t>
    </rPh>
    <rPh sb="18" eb="20">
      <t>ジギョウ</t>
    </rPh>
    <rPh sb="20" eb="23">
      <t>ホジョキン</t>
    </rPh>
    <rPh sb="23" eb="25">
      <t>コウフ</t>
    </rPh>
    <rPh sb="25" eb="27">
      <t>ヨウコウ</t>
    </rPh>
    <rPh sb="27" eb="28">
      <t>ダイ</t>
    </rPh>
    <rPh sb="29" eb="30">
      <t>ジョウ</t>
    </rPh>
    <rPh sb="31" eb="33">
      <t>キテイ</t>
    </rPh>
    <rPh sb="34" eb="35">
      <t>モト</t>
    </rPh>
    <rPh sb="38" eb="42">
      <t>カンケイショルイ</t>
    </rPh>
    <rPh sb="43" eb="44">
      <t>ソ</t>
    </rPh>
    <rPh sb="46" eb="48">
      <t>シンセイ</t>
    </rPh>
    <phoneticPr fontId="1"/>
  </si>
  <si>
    <r>
      <t>●補助対象経費：</t>
    </r>
    <r>
      <rPr>
        <u/>
        <sz val="12"/>
        <color theme="1"/>
        <rFont val="HGSｺﾞｼｯｸM"/>
        <family val="3"/>
        <charset val="128"/>
      </rPr>
      <t>食材料費以外の実費徴収額</t>
    </r>
    <r>
      <rPr>
        <sz val="12"/>
        <color theme="1"/>
        <rFont val="HGSｺﾞｼｯｸM"/>
        <family val="3"/>
        <charset val="128"/>
      </rPr>
      <t>。（日用品，文房具等の購入及び施設等で開催する行事へ参加する際に要する費用（保護者分参加費を除く）等。）
　　　　　　　　※上記のほかに保護者から実費徴収しているもので，当該補助対象になるか不明な場合はご相談ください。</t>
    </r>
    <phoneticPr fontId="1"/>
  </si>
  <si>
    <t>年度　実費徴収に係る補足給付事業補助金交付申請書</t>
    <rPh sb="0" eb="2">
      <t>ネンド</t>
    </rPh>
    <rPh sb="3" eb="7">
      <t>ジッピチョウシュウ</t>
    </rPh>
    <rPh sb="8" eb="9">
      <t>カカ</t>
    </rPh>
    <rPh sb="10" eb="14">
      <t>ホソクキュウフ</t>
    </rPh>
    <rPh sb="14" eb="16">
      <t>ジギョウ</t>
    </rPh>
    <rPh sb="16" eb="19">
      <t>ホジョキン</t>
    </rPh>
    <rPh sb="19" eb="24">
      <t>コウフシンセイショ</t>
    </rPh>
    <phoneticPr fontId="1"/>
  </si>
  <si>
    <t>　　　※上限額（2,500円）を超える場合は，2,500円が採用額となります。</t>
    <phoneticPr fontId="1"/>
  </si>
  <si>
    <t>NOVAインターナショナルスクール仙台八木山校</t>
    <rPh sb="17" eb="19">
      <t>センダイ</t>
    </rPh>
    <phoneticPr fontId="3"/>
  </si>
  <si>
    <t>4</t>
    <phoneticPr fontId="1"/>
  </si>
  <si>
    <t>04135</t>
    <phoneticPr fontId="56"/>
  </si>
  <si>
    <t>六郷ぱれっと保育園</t>
    <rPh sb="0" eb="2">
      <t>ロクゴウ</t>
    </rPh>
    <rPh sb="6" eb="9">
      <t>ホイクエン</t>
    </rPh>
    <phoneticPr fontId="56"/>
  </si>
  <si>
    <t>05134</t>
    <phoneticPr fontId="56"/>
  </si>
  <si>
    <t>いずみ保育園</t>
    <rPh sb="3" eb="6">
      <t>ホイクエン</t>
    </rPh>
    <phoneticPr fontId="3"/>
  </si>
  <si>
    <t>02132</t>
    <phoneticPr fontId="1"/>
  </si>
  <si>
    <t>富沢アリス保育園</t>
    <rPh sb="0" eb="2">
      <t>トミザワ</t>
    </rPh>
    <rPh sb="5" eb="8">
      <t>ホイクエン</t>
    </rPh>
    <phoneticPr fontId="1"/>
  </si>
  <si>
    <t>01146</t>
    <phoneticPr fontId="56"/>
  </si>
  <si>
    <t>ふれあい保育園</t>
    <rPh sb="4" eb="7">
      <t>ホイクエン</t>
    </rPh>
    <phoneticPr fontId="5"/>
  </si>
  <si>
    <t>02156</t>
    <phoneticPr fontId="3"/>
  </si>
  <si>
    <t>アスイク保育園　中田町</t>
  </si>
  <si>
    <t>02157</t>
    <phoneticPr fontId="3"/>
  </si>
  <si>
    <t>NOVAインターナショナルスクール仙台富沢保育園</t>
  </si>
  <si>
    <t>02158</t>
    <phoneticPr fontId="3"/>
  </si>
  <si>
    <t>もりのなかま保育園四郎丸園もぐもぐ+</t>
  </si>
  <si>
    <t>国見ケ丘せんだんの杜保育園</t>
    <phoneticPr fontId="5"/>
  </si>
  <si>
    <t>コスモス錦保育所</t>
    <phoneticPr fontId="5"/>
  </si>
  <si>
    <t>71109</t>
    <phoneticPr fontId="56"/>
  </si>
  <si>
    <t>71110</t>
    <phoneticPr fontId="56"/>
  </si>
  <si>
    <t>71210</t>
    <phoneticPr fontId="56"/>
  </si>
  <si>
    <t>71211</t>
    <phoneticPr fontId="56"/>
  </si>
  <si>
    <t>71306</t>
    <phoneticPr fontId="56"/>
  </si>
  <si>
    <t>71509</t>
    <phoneticPr fontId="56"/>
  </si>
  <si>
    <t>71510</t>
    <phoneticPr fontId="56"/>
  </si>
  <si>
    <t>71511</t>
    <phoneticPr fontId="3"/>
  </si>
  <si>
    <t>71512</t>
    <phoneticPr fontId="56"/>
  </si>
  <si>
    <t>71513</t>
    <phoneticPr fontId="56"/>
  </si>
  <si>
    <t>71615</t>
    <phoneticPr fontId="56"/>
  </si>
  <si>
    <t>71616</t>
    <phoneticPr fontId="56"/>
  </si>
  <si>
    <t>72507</t>
    <phoneticPr fontId="3"/>
  </si>
  <si>
    <t>72503</t>
    <phoneticPr fontId="3"/>
  </si>
  <si>
    <t>72504</t>
  </si>
  <si>
    <t>72505</t>
  </si>
  <si>
    <t>72506</t>
  </si>
  <si>
    <t>73101</t>
    <phoneticPr fontId="56"/>
  </si>
  <si>
    <t>73203</t>
    <phoneticPr fontId="56"/>
  </si>
  <si>
    <t>73204</t>
    <phoneticPr fontId="56"/>
  </si>
  <si>
    <t>73205</t>
    <phoneticPr fontId="56"/>
  </si>
  <si>
    <t>73303</t>
    <phoneticPr fontId="56"/>
  </si>
  <si>
    <t>73304</t>
  </si>
  <si>
    <t>73305</t>
  </si>
  <si>
    <t>73306</t>
  </si>
  <si>
    <t>73307</t>
  </si>
  <si>
    <t>73402</t>
    <phoneticPr fontId="56"/>
  </si>
  <si>
    <t>73403</t>
  </si>
  <si>
    <t>73404</t>
  </si>
  <si>
    <t>73502</t>
    <phoneticPr fontId="3"/>
  </si>
  <si>
    <t>73503</t>
    <phoneticPr fontId="3"/>
  </si>
  <si>
    <t>73601</t>
    <phoneticPr fontId="56"/>
  </si>
  <si>
    <t>食と森のこども園小松島</t>
    <rPh sb="0" eb="1">
      <t>ショク</t>
    </rPh>
    <rPh sb="2" eb="3">
      <t>モリ</t>
    </rPh>
    <rPh sb="7" eb="8">
      <t>エン</t>
    </rPh>
    <rPh sb="8" eb="11">
      <t>コマツシマ</t>
    </rPh>
    <phoneticPr fontId="3"/>
  </si>
  <si>
    <t>ミッキー北仙台こども園</t>
    <rPh sb="4" eb="5">
      <t>キタ</t>
    </rPh>
    <rPh sb="5" eb="7">
      <t>センダイ</t>
    </rPh>
    <rPh sb="10" eb="11">
      <t>エン</t>
    </rPh>
    <phoneticPr fontId="3"/>
  </si>
  <si>
    <t>幼保連携型認定こども園　中野栄あしぐろこども園</t>
    <rPh sb="0" eb="7">
      <t>ヨウホレンケイガタニンテイ</t>
    </rPh>
    <rPh sb="10" eb="11">
      <t>エン</t>
    </rPh>
    <rPh sb="12" eb="14">
      <t>ナカノ</t>
    </rPh>
    <rPh sb="14" eb="15">
      <t>サカエ</t>
    </rPh>
    <rPh sb="22" eb="23">
      <t>エン</t>
    </rPh>
    <phoneticPr fontId="3"/>
  </si>
  <si>
    <t>幼保連携型認定こども園　ろりぽっぷ出花園</t>
    <rPh sb="0" eb="7">
      <t>ヨウホレンケイガタニンテイ</t>
    </rPh>
    <rPh sb="10" eb="11">
      <t>エン</t>
    </rPh>
    <rPh sb="17" eb="19">
      <t>イデカ</t>
    </rPh>
    <rPh sb="19" eb="20">
      <t>エン</t>
    </rPh>
    <phoneticPr fontId="3"/>
  </si>
  <si>
    <t>幼保連携型認定こども園　ろりぽっぷ保育園</t>
    <rPh sb="0" eb="7">
      <t>ヨウホレンケイガタニンテイ</t>
    </rPh>
    <rPh sb="10" eb="11">
      <t>エン</t>
    </rPh>
    <rPh sb="17" eb="20">
      <t>ホイクエン</t>
    </rPh>
    <phoneticPr fontId="3"/>
  </si>
  <si>
    <t>認定こども園　くり幼稚園・くりっこ保育園</t>
    <rPh sb="0" eb="2">
      <t>ニンテイ</t>
    </rPh>
    <rPh sb="5" eb="6">
      <t>エン</t>
    </rPh>
    <rPh sb="9" eb="12">
      <t>ヨウチエン</t>
    </rPh>
    <rPh sb="17" eb="20">
      <t>ホイクエン</t>
    </rPh>
    <phoneticPr fontId="3"/>
  </si>
  <si>
    <t>幼保連携型認定こども園　明石南こどもの城</t>
    <rPh sb="0" eb="7">
      <t>ヨウホレンケイガタニンテイ</t>
    </rPh>
    <rPh sb="10" eb="11">
      <t>エン</t>
    </rPh>
    <rPh sb="12" eb="15">
      <t>アカイシミナミ</t>
    </rPh>
    <rPh sb="19" eb="20">
      <t>シロ</t>
    </rPh>
    <phoneticPr fontId="3"/>
  </si>
  <si>
    <t>幼保連携型認定こども園　桂こどもの城</t>
    <rPh sb="0" eb="7">
      <t>ヨウホレンケイガタニンテイ</t>
    </rPh>
    <rPh sb="10" eb="11">
      <t>エン</t>
    </rPh>
    <rPh sb="12" eb="13">
      <t>カツラ</t>
    </rPh>
    <rPh sb="17" eb="18">
      <t>シロ</t>
    </rPh>
    <phoneticPr fontId="3"/>
  </si>
  <si>
    <t>ミッキー八乙女こども園</t>
    <rPh sb="4" eb="7">
      <t>ヤオトメ</t>
    </rPh>
    <rPh sb="10" eb="11">
      <t>エン</t>
    </rPh>
    <phoneticPr fontId="3"/>
  </si>
  <si>
    <t>幼保連携型認定こども園　ろりぽっぷ泉中央南園</t>
    <rPh sb="0" eb="7">
      <t>ヨウホレンケイガタニンテイ</t>
    </rPh>
    <rPh sb="10" eb="11">
      <t>エン</t>
    </rPh>
    <rPh sb="17" eb="22">
      <t>イズミチュウオウミナミエン</t>
    </rPh>
    <phoneticPr fontId="3"/>
  </si>
  <si>
    <t>幼保連携型認定こども園　ろりぽっぷ赤い屋根の保育園</t>
    <rPh sb="0" eb="7">
      <t>ヨウホレンケイガタニンテイ</t>
    </rPh>
    <rPh sb="10" eb="11">
      <t>エン</t>
    </rPh>
    <rPh sb="17" eb="18">
      <t>アカ</t>
    </rPh>
    <rPh sb="19" eb="21">
      <t>ヤネ</t>
    </rPh>
    <rPh sb="22" eb="25">
      <t>ホイクエン</t>
    </rPh>
    <phoneticPr fontId="3"/>
  </si>
  <si>
    <t>落合はぐくみこども園</t>
    <rPh sb="0" eb="2">
      <t>オチアイ</t>
    </rPh>
    <rPh sb="9" eb="10">
      <t>エン</t>
    </rPh>
    <phoneticPr fontId="3"/>
  </si>
  <si>
    <t>愛子すぎのここども園</t>
    <rPh sb="0" eb="2">
      <t>アヤシ</t>
    </rPh>
    <rPh sb="9" eb="10">
      <t>エン</t>
    </rPh>
    <phoneticPr fontId="3"/>
  </si>
  <si>
    <t>幼稚園型認定こども園　南光紫陽幼稚園</t>
    <rPh sb="0" eb="3">
      <t>ヨウチエン</t>
    </rPh>
    <rPh sb="3" eb="4">
      <t>カタ</t>
    </rPh>
    <rPh sb="4" eb="6">
      <t>ニンテイ</t>
    </rPh>
    <rPh sb="9" eb="10">
      <t>エン</t>
    </rPh>
    <rPh sb="11" eb="13">
      <t>ナンコウ</t>
    </rPh>
    <rPh sb="13" eb="15">
      <t>シヨウ</t>
    </rPh>
    <rPh sb="15" eb="18">
      <t>ヨウチエン</t>
    </rPh>
    <phoneticPr fontId="3"/>
  </si>
  <si>
    <t>幼稚園型認定こども園　いずみ松陵幼稚園</t>
    <rPh sb="0" eb="6">
      <t>ヨウチエンカタニンテイ</t>
    </rPh>
    <rPh sb="9" eb="10">
      <t>エン</t>
    </rPh>
    <rPh sb="14" eb="16">
      <t>ショウリョウ</t>
    </rPh>
    <rPh sb="16" eb="19">
      <t>ヨウチエン</t>
    </rPh>
    <phoneticPr fontId="3"/>
  </si>
  <si>
    <t>幼稚園型認定こども園　南光幼稚園</t>
    <rPh sb="0" eb="6">
      <t>ヨウチエンカタニンテイ</t>
    </rPh>
    <rPh sb="9" eb="10">
      <t>エン</t>
    </rPh>
    <rPh sb="11" eb="13">
      <t>ナンコウ</t>
    </rPh>
    <rPh sb="13" eb="16">
      <t>ヨウチエン</t>
    </rPh>
    <phoneticPr fontId="3"/>
  </si>
  <si>
    <t>幼稚園型認定こども園　南光第二幼稚園</t>
    <rPh sb="0" eb="6">
      <t>ヨウチエンカタニンテイ</t>
    </rPh>
    <rPh sb="9" eb="10">
      <t>エン</t>
    </rPh>
    <rPh sb="11" eb="13">
      <t>ナンコウ</t>
    </rPh>
    <rPh sb="13" eb="15">
      <t>ダイニ</t>
    </rPh>
    <rPh sb="15" eb="18">
      <t>ヨウチエン</t>
    </rPh>
    <phoneticPr fontId="3"/>
  </si>
  <si>
    <t>幼稚園型認定こども園　南光シオン幼稚園</t>
    <rPh sb="0" eb="6">
      <t>ヨウチエンカタニンテイ</t>
    </rPh>
    <rPh sb="9" eb="10">
      <t>エン</t>
    </rPh>
    <rPh sb="11" eb="13">
      <t>ナンコウ</t>
    </rPh>
    <rPh sb="16" eb="19">
      <t>ヨウチエン</t>
    </rPh>
    <phoneticPr fontId="3"/>
  </si>
  <si>
    <t>カール英会話プリスクール</t>
    <rPh sb="3" eb="6">
      <t>エイカイワ</t>
    </rPh>
    <phoneticPr fontId="3"/>
  </si>
  <si>
    <t>ピースフル保育園</t>
    <rPh sb="5" eb="8">
      <t>ホイクエン</t>
    </rPh>
    <phoneticPr fontId="3"/>
  </si>
  <si>
    <t>保育園れいんぼーなーさりー原ノ町館</t>
    <rPh sb="0" eb="3">
      <t>ホイクエン</t>
    </rPh>
    <rPh sb="13" eb="14">
      <t>ハラ</t>
    </rPh>
    <rPh sb="15" eb="16">
      <t>マチ</t>
    </rPh>
    <rPh sb="16" eb="17">
      <t>カン</t>
    </rPh>
    <phoneticPr fontId="3"/>
  </si>
  <si>
    <t>蒲町おもちゃばここども園</t>
    <rPh sb="0" eb="2">
      <t>カバノマチ</t>
    </rPh>
    <rPh sb="11" eb="12">
      <t>エン</t>
    </rPh>
    <phoneticPr fontId="3"/>
  </si>
  <si>
    <t>六丁の目こども園</t>
    <rPh sb="0" eb="2">
      <t>ロクチョウ</t>
    </rPh>
    <rPh sb="3" eb="4">
      <t>メ</t>
    </rPh>
    <rPh sb="7" eb="8">
      <t>エン</t>
    </rPh>
    <phoneticPr fontId="3"/>
  </si>
  <si>
    <t>カール英会話ほいくえん</t>
    <rPh sb="3" eb="6">
      <t>エイカイワ</t>
    </rPh>
    <phoneticPr fontId="3"/>
  </si>
  <si>
    <t>カール英会話こども園</t>
    <rPh sb="3" eb="6">
      <t>エイカイワ</t>
    </rPh>
    <rPh sb="9" eb="10">
      <t>エン</t>
    </rPh>
    <phoneticPr fontId="3"/>
  </si>
  <si>
    <t>ちゃいるどらんどなないろの里こども園</t>
    <rPh sb="13" eb="14">
      <t>サト</t>
    </rPh>
    <rPh sb="17" eb="18">
      <t>エン</t>
    </rPh>
    <phoneticPr fontId="3"/>
  </si>
  <si>
    <t>ひまわりこども園</t>
    <rPh sb="7" eb="8">
      <t>エン</t>
    </rPh>
    <phoneticPr fontId="3"/>
  </si>
  <si>
    <t>あすと長町こぶたの城こども園</t>
    <rPh sb="3" eb="5">
      <t>ナガマチ</t>
    </rPh>
    <rPh sb="9" eb="10">
      <t>シロ</t>
    </rPh>
    <rPh sb="13" eb="14">
      <t>エン</t>
    </rPh>
    <phoneticPr fontId="3"/>
  </si>
  <si>
    <t>仙台ちびっこひろばこども園</t>
    <rPh sb="0" eb="2">
      <t>センダイ</t>
    </rPh>
    <rPh sb="12" eb="13">
      <t>エン</t>
    </rPh>
    <phoneticPr fontId="3"/>
  </si>
  <si>
    <t>ミッキー泉中央こども園</t>
    <rPh sb="4" eb="7">
      <t>イズミチュウオウ</t>
    </rPh>
    <rPh sb="10" eb="11">
      <t>エン</t>
    </rPh>
    <phoneticPr fontId="3"/>
  </si>
  <si>
    <t>ぷりえーる南中山こども園</t>
    <rPh sb="5" eb="6">
      <t>ミナミ</t>
    </rPh>
    <rPh sb="6" eb="8">
      <t>ナカヤマ</t>
    </rPh>
    <rPh sb="11" eb="12">
      <t>エン</t>
    </rPh>
    <phoneticPr fontId="3"/>
  </si>
  <si>
    <t>カール英会話チルドレン</t>
    <rPh sb="3" eb="6">
      <t>エイカイワ</t>
    </rPh>
    <phoneticPr fontId="3"/>
  </si>
  <si>
    <r>
      <rPr>
        <sz val="11"/>
        <rFont val="HGPｺﾞｼｯｸM"/>
        <family val="3"/>
        <charset val="128"/>
      </rPr>
      <t>宮城学院女子大学附属認定こども園　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3"/>
  </si>
  <si>
    <t>五十嵐　綾芳</t>
    <rPh sb="0" eb="3">
      <t>イガラシ</t>
    </rPh>
    <rPh sb="4" eb="5">
      <t>アヤ</t>
    </rPh>
    <rPh sb="5" eb="6">
      <t>ホウ</t>
    </rPh>
    <phoneticPr fontId="5"/>
  </si>
  <si>
    <t>パリス榴岡保育園</t>
  </si>
  <si>
    <t>りありのきっず仙台郡山</t>
    <rPh sb="9" eb="11">
      <t>コオリヤマ</t>
    </rPh>
    <phoneticPr fontId="5"/>
  </si>
  <si>
    <t>もりのなかま保育園小田原もぐもぐ+</t>
  </si>
  <si>
    <t>31422</t>
  </si>
  <si>
    <t>ビックママランドあすと長町園</t>
  </si>
  <si>
    <t>31423</t>
  </si>
  <si>
    <t>長町南こころ保育園</t>
  </si>
  <si>
    <t>31424</t>
  </si>
  <si>
    <t>太陽と大地の長町南保育園</t>
  </si>
  <si>
    <t>六郷保育園</t>
    <rPh sb="0" eb="5">
      <t>ロクゴウホイクエン</t>
    </rPh>
    <phoneticPr fontId="5"/>
  </si>
  <si>
    <t>りありのきっず仙台錦町公園</t>
    <rPh sb="7" eb="9">
      <t>センダイ</t>
    </rPh>
    <rPh sb="9" eb="11">
      <t>ニシキマチ</t>
    </rPh>
    <rPh sb="11" eb="13">
      <t>コウエン</t>
    </rPh>
    <phoneticPr fontId="20"/>
  </si>
  <si>
    <t>東北大学川内けやき保育園</t>
    <rPh sb="0" eb="2">
      <t>トウホク</t>
    </rPh>
    <rPh sb="2" eb="4">
      <t>ダイガク</t>
    </rPh>
    <rPh sb="4" eb="6">
      <t>カワウチ</t>
    </rPh>
    <rPh sb="9" eb="12">
      <t>ホイクエン</t>
    </rPh>
    <phoneticPr fontId="21"/>
  </si>
  <si>
    <t>ビックママランド北目町園</t>
    <rPh sb="8" eb="9">
      <t>キタ</t>
    </rPh>
    <rPh sb="9" eb="10">
      <t>メ</t>
    </rPh>
    <rPh sb="10" eb="11">
      <t>マチ</t>
    </rPh>
    <rPh sb="11" eb="12">
      <t>エン</t>
    </rPh>
    <phoneticPr fontId="20"/>
  </si>
  <si>
    <t>りっきーぱーく保育園あすと長町</t>
    <rPh sb="7" eb="10">
      <t>ホイクエン</t>
    </rPh>
    <rPh sb="13" eb="15">
      <t>ナガマチ</t>
    </rPh>
    <phoneticPr fontId="20"/>
  </si>
  <si>
    <t>ピーターパン北中山園</t>
    <rPh sb="9" eb="10">
      <t>エン</t>
    </rPh>
    <phoneticPr fontId="1"/>
  </si>
  <si>
    <t>KIDS-Kan</t>
    <phoneticPr fontId="12"/>
  </si>
  <si>
    <t>もりのなかま保育園　富沢駅前園</t>
    <rPh sb="10" eb="12">
      <t>トミザワ</t>
    </rPh>
    <rPh sb="12" eb="14">
      <t>エキマエ</t>
    </rPh>
    <rPh sb="14" eb="15">
      <t>エン</t>
    </rPh>
    <phoneticPr fontId="1"/>
  </si>
  <si>
    <t>しあわせいっぱい保育園　新田</t>
    <phoneticPr fontId="1"/>
  </si>
  <si>
    <t>アートチャイルドケア仙台泉中央保育園</t>
    <rPh sb="15" eb="18">
      <t>ホイクエン</t>
    </rPh>
    <phoneticPr fontId="1"/>
  </si>
  <si>
    <t>ピーターパン東勝山園</t>
    <rPh sb="9" eb="10">
      <t>エン</t>
    </rPh>
    <phoneticPr fontId="1"/>
  </si>
  <si>
    <t>保育所</t>
  </si>
  <si>
    <t>株式会社マザーズえりあサービス　マザーズ・ばんすい保育園</t>
  </si>
  <si>
    <t>コスモス大手町保育園</t>
  </si>
  <si>
    <t>メリーポピンズエスパル仙台ルーム</t>
  </si>
  <si>
    <t>パリス錦町保育園</t>
  </si>
  <si>
    <t>仙台らぴあ保育園</t>
  </si>
  <si>
    <t>ファニーハート保育園</t>
  </si>
  <si>
    <t>中山保育園</t>
  </si>
  <si>
    <t>01146</t>
  </si>
  <si>
    <t>仙台市青葉区旭ケ丘１－３９－６</t>
  </si>
  <si>
    <t>一般社団法人ふれあいファミリーパートナー</t>
  </si>
  <si>
    <t>東京都文京区小石川１－１－１　</t>
  </si>
  <si>
    <t>クリムスポーツ保育園</t>
  </si>
  <si>
    <t>八木山あおば保育園</t>
  </si>
  <si>
    <t>アスク山田かぎとり保育園</t>
  </si>
  <si>
    <t>広島市西区庚午中１－７－２４　</t>
  </si>
  <si>
    <t>富沢アリス保育園</t>
  </si>
  <si>
    <t>仙台市太白区富沢南２－１０－２</t>
  </si>
  <si>
    <t>株式会社アリスカンパニー</t>
  </si>
  <si>
    <t>ロリポップクラブマザリーズ柳生</t>
  </si>
  <si>
    <t>あすと長町めぐみ保育園</t>
  </si>
  <si>
    <t>諏訪ぱれっと保育園</t>
  </si>
  <si>
    <t>YMCA長町保育園</t>
  </si>
  <si>
    <t>ぷらざ保育園長町</t>
  </si>
  <si>
    <t>仙台市若林区土樋１０４</t>
  </si>
  <si>
    <t>株式会社仙台進学プラザ</t>
  </si>
  <si>
    <t>NOVAインターナショナルスクール仙台八木山校</t>
  </si>
  <si>
    <t>愛知県名古屋市中区大須４－１－２１　NOVAビル４階・９階</t>
  </si>
  <si>
    <t>株式会社NOVA</t>
  </si>
  <si>
    <t>02156</t>
  </si>
  <si>
    <t>アスイク保育園中田町</t>
  </si>
  <si>
    <t>社会福祉法人明日育福祉会</t>
  </si>
  <si>
    <t>02157</t>
  </si>
  <si>
    <t>NOVAバイリンガル仙台富沢保育園</t>
  </si>
  <si>
    <t>02158</t>
  </si>
  <si>
    <t>もりのなかま保育園四郎丸園もぐもぐ＋</t>
  </si>
  <si>
    <t>幸町すいせん保育所</t>
  </si>
  <si>
    <t>岩切どろんこ保育園</t>
  </si>
  <si>
    <t>榴岡はるかぜ保育園</t>
  </si>
  <si>
    <t>岩切たんぽぽ保育園</t>
  </si>
  <si>
    <t>つばめ保育園</t>
  </si>
  <si>
    <t>榴岡なないろ保育園</t>
  </si>
  <si>
    <t>鶴ケ谷はぐくみ保育園</t>
  </si>
  <si>
    <t>株式会社NOZOMI</t>
  </si>
  <si>
    <t>仙台こども保育園</t>
  </si>
  <si>
    <t>04135</t>
  </si>
  <si>
    <t>六郷ぱれっと保育園</t>
  </si>
  <si>
    <t>コスモス将監保育園</t>
  </si>
  <si>
    <t>泉すぎのこ保育園</t>
  </si>
  <si>
    <t>南光台すいせん保育所</t>
  </si>
  <si>
    <t>やまとみらい南光台東保育園</t>
  </si>
  <si>
    <t>向陽台はるかぜ保育園</t>
  </si>
  <si>
    <t>05134</t>
  </si>
  <si>
    <t>株式会社いずみ保育園</t>
  </si>
  <si>
    <t>川前ぱれっと保育園</t>
  </si>
  <si>
    <t>南吉成すぎのこ保育園</t>
  </si>
  <si>
    <t>11117</t>
  </si>
  <si>
    <t>幼稚園</t>
  </si>
  <si>
    <t>仙台市青葉区小松島三丁目1-77</t>
  </si>
  <si>
    <t>学校法人　聖公会青葉学園</t>
  </si>
  <si>
    <t>11122</t>
  </si>
  <si>
    <t>仙台市青葉区木町通二丁目1-5</t>
  </si>
  <si>
    <t>宗教法人　日本バプテスト仙台基督教会</t>
  </si>
  <si>
    <t>11209</t>
  </si>
  <si>
    <t>仙台市宮城野区白鳥二丁目11-24</t>
  </si>
  <si>
    <t>学校法人　蒲生学園</t>
  </si>
  <si>
    <t>11222</t>
  </si>
  <si>
    <t>仙台市宮城野区福室五丁目11-30</t>
  </si>
  <si>
    <t>学校法人　西光寺学園</t>
  </si>
  <si>
    <t>11224</t>
  </si>
  <si>
    <t>仙台市宮城野区田子3-13-36</t>
  </si>
  <si>
    <t>学校法人　庄司学園</t>
  </si>
  <si>
    <t>11225</t>
  </si>
  <si>
    <t>仙台市宮城野区小鶴1-9-20</t>
  </si>
  <si>
    <t>宗教法人　雲山寺</t>
  </si>
  <si>
    <t>11301</t>
  </si>
  <si>
    <t>仙台市若林区大和町1-17-25</t>
  </si>
  <si>
    <t>11311</t>
  </si>
  <si>
    <t>仙台市若林区大和町三丁目15-28</t>
  </si>
  <si>
    <t>11316</t>
  </si>
  <si>
    <t>仙台市若林区畳屋丁31</t>
  </si>
  <si>
    <t>学校法人　東北カトリック学園</t>
  </si>
  <si>
    <t>11317</t>
  </si>
  <si>
    <t>七郷幼稚園</t>
  </si>
  <si>
    <t>若林区荒井3丁目15番地の9</t>
  </si>
  <si>
    <t>学校法人　七郷学園</t>
  </si>
  <si>
    <t>11318</t>
  </si>
  <si>
    <t>若林幼稚園</t>
  </si>
  <si>
    <t>学校法人　仙台佛教学園</t>
  </si>
  <si>
    <t>11319</t>
  </si>
  <si>
    <t>古城幼稚園</t>
  </si>
  <si>
    <t>11406</t>
  </si>
  <si>
    <t>仙台市太白区八木山南3-3-4</t>
  </si>
  <si>
    <t>学校法人　聖ルカ学園</t>
  </si>
  <si>
    <t>11408</t>
  </si>
  <si>
    <t>仙台市太白区砂押南町1-10</t>
  </si>
  <si>
    <t>11412</t>
  </si>
  <si>
    <t>仙台市太白区中田一丁目8-17</t>
  </si>
  <si>
    <t>宗教法人　宝泉寺</t>
  </si>
  <si>
    <t>11424</t>
  </si>
  <si>
    <t>仙台市太白区松が丘44-1</t>
  </si>
  <si>
    <t>31102</t>
  </si>
  <si>
    <t>仙台市青葉区柏木1丁目3-23</t>
    <rPh sb="0" eb="3">
      <t>センダイシ</t>
    </rPh>
    <rPh sb="3" eb="6">
      <t>アオバク</t>
    </rPh>
    <rPh sb="6" eb="8">
      <t>カシワギ</t>
    </rPh>
    <rPh sb="9" eb="11">
      <t>チョウメ</t>
    </rPh>
    <phoneticPr fontId="13"/>
  </si>
  <si>
    <t>株式会社　アドマイア</t>
    <rPh sb="0" eb="4">
      <t>カブシキガイシャ</t>
    </rPh>
    <phoneticPr fontId="13"/>
  </si>
  <si>
    <t>31103</t>
  </si>
  <si>
    <t>株式会社　ニチイ学館</t>
    <rPh sb="8" eb="10">
      <t>ガッカン</t>
    </rPh>
    <phoneticPr fontId="13"/>
  </si>
  <si>
    <t>31104</t>
  </si>
  <si>
    <t>仙台市宮城野区燕沢1丁目15-25</t>
    <rPh sb="0" eb="3">
      <t>センダイシ</t>
    </rPh>
    <rPh sb="3" eb="7">
      <t>ミヤギノク</t>
    </rPh>
    <rPh sb="7" eb="8">
      <t>ツバメ</t>
    </rPh>
    <rPh sb="8" eb="9">
      <t>ザワ</t>
    </rPh>
    <rPh sb="10" eb="12">
      <t>チョウメ</t>
    </rPh>
    <phoneticPr fontId="13"/>
  </si>
  <si>
    <t>学校法人　清野学園</t>
    <rPh sb="5" eb="7">
      <t>セイノ</t>
    </rPh>
    <rPh sb="7" eb="9">
      <t>ガクエン</t>
    </rPh>
    <phoneticPr fontId="13"/>
  </si>
  <si>
    <t>31105</t>
  </si>
  <si>
    <t>ＷＡＣまごころ保育園</t>
    <rPh sb="7" eb="10">
      <t>ホイクエン</t>
    </rPh>
    <phoneticPr fontId="7"/>
  </si>
  <si>
    <t>仙台市青葉区上杉1-16-4ｾﾝﾁｭﾘｰ青葉601</t>
    <rPh sb="0" eb="3">
      <t>センダイシ</t>
    </rPh>
    <rPh sb="3" eb="6">
      <t>アオバク</t>
    </rPh>
    <rPh sb="6" eb="8">
      <t>カミスギ</t>
    </rPh>
    <rPh sb="20" eb="22">
      <t>アオバ</t>
    </rPh>
    <phoneticPr fontId="13"/>
  </si>
  <si>
    <t>特定非営利活動法人　WACまごころサービスみやぎ</t>
    <rPh sb="0" eb="2">
      <t>トクテイ</t>
    </rPh>
    <rPh sb="2" eb="5">
      <t>ヒエイリ</t>
    </rPh>
    <rPh sb="5" eb="7">
      <t>カツドウ</t>
    </rPh>
    <rPh sb="7" eb="9">
      <t>ホウジン</t>
    </rPh>
    <phoneticPr fontId="13"/>
  </si>
  <si>
    <t>31106</t>
  </si>
  <si>
    <t>特定非営利活動法人　フローレンス</t>
    <rPh sb="0" eb="2">
      <t>トクテイ</t>
    </rPh>
    <rPh sb="2" eb="3">
      <t>ヒ</t>
    </rPh>
    <rPh sb="3" eb="5">
      <t>エイリ</t>
    </rPh>
    <rPh sb="5" eb="7">
      <t>カツドウ</t>
    </rPh>
    <rPh sb="7" eb="9">
      <t>ホウジン</t>
    </rPh>
    <phoneticPr fontId="12"/>
  </si>
  <si>
    <t>31108</t>
  </si>
  <si>
    <t>おひさま原っぱ保育園</t>
    <rPh sb="4" eb="5">
      <t>ハラ</t>
    </rPh>
    <rPh sb="7" eb="10">
      <t>ホイクエン</t>
    </rPh>
    <phoneticPr fontId="13"/>
  </si>
  <si>
    <t>仙台市青葉区角五郎1丁目9-5</t>
    <rPh sb="0" eb="3">
      <t>センダイシ</t>
    </rPh>
    <rPh sb="3" eb="6">
      <t>アオバク</t>
    </rPh>
    <rPh sb="6" eb="7">
      <t>カク</t>
    </rPh>
    <rPh sb="7" eb="9">
      <t>ゴロウ</t>
    </rPh>
    <rPh sb="10" eb="12">
      <t>チョウメ</t>
    </rPh>
    <phoneticPr fontId="12"/>
  </si>
  <si>
    <t>一般社団法人　おひさま原っぱ保育園</t>
    <rPh sb="0" eb="2">
      <t>イッパン</t>
    </rPh>
    <rPh sb="2" eb="4">
      <t>シャダン</t>
    </rPh>
    <rPh sb="4" eb="6">
      <t>ホウジン</t>
    </rPh>
    <rPh sb="11" eb="12">
      <t>ハラ</t>
    </rPh>
    <rPh sb="14" eb="17">
      <t>ホイクエン</t>
    </rPh>
    <phoneticPr fontId="12"/>
  </si>
  <si>
    <t>31109</t>
  </si>
  <si>
    <t>おうち保育園木町どおり</t>
    <rPh sb="3" eb="6">
      <t>ホイクエン</t>
    </rPh>
    <rPh sb="6" eb="8">
      <t>キマチ</t>
    </rPh>
    <phoneticPr fontId="12"/>
  </si>
  <si>
    <t>東京都千代田区神田神保町1-14-1-4F</t>
    <rPh sb="0" eb="3">
      <t>トウキョウト</t>
    </rPh>
    <rPh sb="3" eb="7">
      <t>チヨダク</t>
    </rPh>
    <rPh sb="7" eb="9">
      <t>カンダ</t>
    </rPh>
    <rPh sb="9" eb="12">
      <t>ジンボウチョウ</t>
    </rPh>
    <phoneticPr fontId="13"/>
  </si>
  <si>
    <t>31110</t>
  </si>
  <si>
    <t>小規模保育事業所ココカラ荒巻</t>
    <rPh sb="0" eb="3">
      <t>ショウキボ</t>
    </rPh>
    <rPh sb="3" eb="5">
      <t>ホイク</t>
    </rPh>
    <rPh sb="5" eb="7">
      <t>ジギョウ</t>
    </rPh>
    <rPh sb="7" eb="8">
      <t>ショ</t>
    </rPh>
    <rPh sb="12" eb="14">
      <t>アラマキ</t>
    </rPh>
    <phoneticPr fontId="12"/>
  </si>
  <si>
    <t>福島県郡山市開成4-9-17 あさか102</t>
    <rPh sb="0" eb="3">
      <t>フクシマケン</t>
    </rPh>
    <rPh sb="3" eb="6">
      <t>コオリヤマシ</t>
    </rPh>
    <rPh sb="6" eb="8">
      <t>カイセイ</t>
    </rPh>
    <phoneticPr fontId="12"/>
  </si>
  <si>
    <t>株式会社　ピーエイケア</t>
    <rPh sb="0" eb="2">
      <t>カブシキ</t>
    </rPh>
    <rPh sb="2" eb="4">
      <t>カイシャ</t>
    </rPh>
    <phoneticPr fontId="12"/>
  </si>
  <si>
    <t>31111</t>
  </si>
  <si>
    <t>みのり保育園</t>
    <rPh sb="3" eb="6">
      <t>ホイクエン</t>
    </rPh>
    <phoneticPr fontId="4"/>
  </si>
  <si>
    <t>仙台市青葉区木町通2-3-39</t>
    <rPh sb="0" eb="3">
      <t>センダイシ</t>
    </rPh>
    <rPh sb="3" eb="6">
      <t>アオバク</t>
    </rPh>
    <rPh sb="6" eb="8">
      <t>キマチ</t>
    </rPh>
    <rPh sb="8" eb="9">
      <t>ツウ</t>
    </rPh>
    <phoneticPr fontId="12"/>
  </si>
  <si>
    <t>学校法人　曽根学園</t>
    <rPh sb="5" eb="7">
      <t>ソネ</t>
    </rPh>
    <rPh sb="7" eb="9">
      <t>ガクエン</t>
    </rPh>
    <phoneticPr fontId="12"/>
  </si>
  <si>
    <t>31112</t>
  </si>
  <si>
    <t>かみすぎさくら保育園</t>
    <rPh sb="7" eb="10">
      <t>ホイクエン</t>
    </rPh>
    <phoneticPr fontId="4"/>
  </si>
  <si>
    <t>有限会社　グローアップ</t>
    <rPh sb="0" eb="2">
      <t>ユウゲン</t>
    </rPh>
    <rPh sb="2" eb="4">
      <t>カイシャ</t>
    </rPh>
    <phoneticPr fontId="12"/>
  </si>
  <si>
    <t>31113</t>
  </si>
  <si>
    <t>すまいる立町保育園</t>
    <rPh sb="4" eb="6">
      <t>タチマチ</t>
    </rPh>
    <rPh sb="6" eb="9">
      <t>ホイクエン</t>
    </rPh>
    <phoneticPr fontId="4"/>
  </si>
  <si>
    <t>神奈川県横浜市西区平沼1-13-14</t>
    <rPh sb="0" eb="3">
      <t>カナガワ</t>
    </rPh>
    <rPh sb="3" eb="4">
      <t>ケン</t>
    </rPh>
    <rPh sb="4" eb="7">
      <t>ヨコハマシ</t>
    </rPh>
    <rPh sb="7" eb="9">
      <t>ニシク</t>
    </rPh>
    <rPh sb="9" eb="11">
      <t>ヒラヌマ</t>
    </rPh>
    <phoneticPr fontId="12"/>
  </si>
  <si>
    <t>株式会社　スマイルクルー</t>
    <rPh sb="0" eb="2">
      <t>カブシキ</t>
    </rPh>
    <rPh sb="2" eb="4">
      <t>カイシャ</t>
    </rPh>
    <phoneticPr fontId="12"/>
  </si>
  <si>
    <t>31114</t>
  </si>
  <si>
    <t>ぷりえ～る保育園あらまき</t>
    <rPh sb="5" eb="8">
      <t>ホイクエン</t>
    </rPh>
    <phoneticPr fontId="4"/>
  </si>
  <si>
    <t>仙台市泉区南中山4-27-16</t>
    <rPh sb="0" eb="3">
      <t>センダイシ</t>
    </rPh>
    <rPh sb="3" eb="4">
      <t>イズミ</t>
    </rPh>
    <rPh sb="4" eb="5">
      <t>ク</t>
    </rPh>
    <rPh sb="5" eb="6">
      <t>ミナミ</t>
    </rPh>
    <rPh sb="6" eb="8">
      <t>ナカヤマ</t>
    </rPh>
    <phoneticPr fontId="12"/>
  </si>
  <si>
    <t>株式会社　オードリー</t>
    <rPh sb="0" eb="2">
      <t>カブシキ</t>
    </rPh>
    <rPh sb="2" eb="4">
      <t>カイシャ</t>
    </rPh>
    <phoneticPr fontId="12"/>
  </si>
  <si>
    <t>31115</t>
  </si>
  <si>
    <t>ぶんぶん保育園二日町園</t>
  </si>
  <si>
    <t>仙台市青葉区中央2丁目5-9</t>
    <rPh sb="0" eb="3">
      <t>センダイシ</t>
    </rPh>
    <rPh sb="3" eb="6">
      <t>アオバク</t>
    </rPh>
    <rPh sb="6" eb="8">
      <t>チュウオウ</t>
    </rPh>
    <rPh sb="9" eb="11">
      <t>チョウメ</t>
    </rPh>
    <phoneticPr fontId="12"/>
  </si>
  <si>
    <t>株式会社　庄文堂</t>
    <rPh sb="5" eb="6">
      <t>ショウ</t>
    </rPh>
    <rPh sb="6" eb="7">
      <t>ブン</t>
    </rPh>
    <rPh sb="7" eb="8">
      <t>ドウ</t>
    </rPh>
    <phoneticPr fontId="12"/>
  </si>
  <si>
    <t>31116</t>
  </si>
  <si>
    <t>仙台市青葉区柏木1-1-36</t>
    <rPh sb="0" eb="3">
      <t>センダイシ</t>
    </rPh>
    <rPh sb="3" eb="6">
      <t>アオバク</t>
    </rPh>
    <rPh sb="6" eb="7">
      <t>カシワ</t>
    </rPh>
    <rPh sb="7" eb="8">
      <t>キ</t>
    </rPh>
    <phoneticPr fontId="12"/>
  </si>
  <si>
    <t>社会福祉法人　柏木福祉会</t>
    <rPh sb="0" eb="2">
      <t>シャカイ</t>
    </rPh>
    <rPh sb="2" eb="4">
      <t>フクシ</t>
    </rPh>
    <rPh sb="4" eb="6">
      <t>ホウジン</t>
    </rPh>
    <rPh sb="7" eb="9">
      <t>カシワギ</t>
    </rPh>
    <rPh sb="9" eb="11">
      <t>フクシ</t>
    </rPh>
    <rPh sb="11" eb="12">
      <t>カイ</t>
    </rPh>
    <phoneticPr fontId="12"/>
  </si>
  <si>
    <t>31117</t>
  </si>
  <si>
    <t>青葉・杜のみらい保育園</t>
    <rPh sb="0" eb="2">
      <t>アオバ</t>
    </rPh>
    <rPh sb="3" eb="4">
      <t>モリ</t>
    </rPh>
    <rPh sb="8" eb="11">
      <t>ホイクエン</t>
    </rPh>
    <phoneticPr fontId="12"/>
  </si>
  <si>
    <t>31118</t>
  </si>
  <si>
    <t>共同保育所ちろりん村</t>
    <rPh sb="0" eb="2">
      <t>キョウドウ</t>
    </rPh>
    <rPh sb="2" eb="4">
      <t>ホイク</t>
    </rPh>
    <rPh sb="4" eb="5">
      <t>ショ</t>
    </rPh>
    <rPh sb="9" eb="10">
      <t>ムラ</t>
    </rPh>
    <phoneticPr fontId="4"/>
  </si>
  <si>
    <t>仙台市青葉区東勝山1-19-7</t>
    <rPh sb="0" eb="3">
      <t>センダイシ</t>
    </rPh>
    <rPh sb="3" eb="6">
      <t>アオバク</t>
    </rPh>
    <rPh sb="6" eb="7">
      <t>ヒガシ</t>
    </rPh>
    <rPh sb="7" eb="9">
      <t>カツヤマ</t>
    </rPh>
    <phoneticPr fontId="4"/>
  </si>
  <si>
    <t>31119</t>
  </si>
  <si>
    <t>きまちこころ保育園</t>
    <rPh sb="6" eb="9">
      <t>ホイクエン</t>
    </rPh>
    <phoneticPr fontId="4"/>
  </si>
  <si>
    <t>仙台市青葉区木町通2-4-16</t>
    <rPh sb="0" eb="3">
      <t>センダイシ</t>
    </rPh>
    <rPh sb="3" eb="6">
      <t>アオバク</t>
    </rPh>
    <rPh sb="6" eb="8">
      <t>キマチ</t>
    </rPh>
    <rPh sb="8" eb="9">
      <t>トオリ</t>
    </rPh>
    <phoneticPr fontId="4"/>
  </si>
  <si>
    <t>31120</t>
  </si>
  <si>
    <t>こどもの家エミール</t>
    <rPh sb="4" eb="5">
      <t>イエ</t>
    </rPh>
    <phoneticPr fontId="4"/>
  </si>
  <si>
    <t>株式会社　エミール</t>
    <rPh sb="0" eb="4">
      <t>カブシキガイシャ</t>
    </rPh>
    <phoneticPr fontId="16"/>
  </si>
  <si>
    <t>31121</t>
  </si>
  <si>
    <t>朝市っ子保育園</t>
    <rPh sb="0" eb="2">
      <t>アサイチ</t>
    </rPh>
    <rPh sb="3" eb="4">
      <t>コ</t>
    </rPh>
    <rPh sb="4" eb="7">
      <t>ホイクエン</t>
    </rPh>
    <phoneticPr fontId="4"/>
  </si>
  <si>
    <t>仙台市青葉区中央4-3-28-3F</t>
    <rPh sb="0" eb="3">
      <t>センダイシ</t>
    </rPh>
    <phoneticPr fontId="4"/>
  </si>
  <si>
    <t>特定非営利活動法人　朝市センター保育園</t>
    <rPh sb="0" eb="2">
      <t>トクテイ</t>
    </rPh>
    <rPh sb="2" eb="5">
      <t>ヒエイリ</t>
    </rPh>
    <rPh sb="5" eb="7">
      <t>カツドウ</t>
    </rPh>
    <rPh sb="7" eb="9">
      <t>ホウジン</t>
    </rPh>
    <rPh sb="10" eb="12">
      <t>アサイチ</t>
    </rPh>
    <rPh sb="16" eb="19">
      <t>ホイクエン</t>
    </rPh>
    <phoneticPr fontId="16"/>
  </si>
  <si>
    <t>31122</t>
  </si>
  <si>
    <t>かみすぎさくら第2保育園</t>
    <rPh sb="7" eb="8">
      <t>ダイ</t>
    </rPh>
    <rPh sb="9" eb="12">
      <t>ホイクエン</t>
    </rPh>
    <phoneticPr fontId="4"/>
  </si>
  <si>
    <t>有限会社　グローアップ</t>
    <rPh sb="0" eb="4">
      <t>ユウゲンガイシャ</t>
    </rPh>
    <phoneticPr fontId="16"/>
  </si>
  <si>
    <t>31123</t>
  </si>
  <si>
    <t>さくらっこ保育園</t>
    <rPh sb="5" eb="8">
      <t>ホイクエン</t>
    </rPh>
    <phoneticPr fontId="4"/>
  </si>
  <si>
    <t>東京都立川市砂川町2-36-13</t>
    <rPh sb="0" eb="3">
      <t>トウキョウト</t>
    </rPh>
    <rPh sb="3" eb="6">
      <t>タチカワシ</t>
    </rPh>
    <rPh sb="6" eb="7">
      <t>スナ</t>
    </rPh>
    <rPh sb="7" eb="8">
      <t>カワ</t>
    </rPh>
    <rPh sb="8" eb="9">
      <t>マチ</t>
    </rPh>
    <phoneticPr fontId="4"/>
  </si>
  <si>
    <t>一般社団法人　ほっとステーション</t>
    <rPh sb="0" eb="2">
      <t>イッパン</t>
    </rPh>
    <rPh sb="2" eb="4">
      <t>シャダン</t>
    </rPh>
    <rPh sb="4" eb="6">
      <t>ホウジン</t>
    </rPh>
    <phoneticPr fontId="16"/>
  </si>
  <si>
    <t>31124</t>
  </si>
  <si>
    <t>栃木県宇都宮市南大通2-6-1KIDS 1ST BLD</t>
    <rPh sb="0" eb="3">
      <t>トチギケン</t>
    </rPh>
    <rPh sb="3" eb="7">
      <t>ウツノミヤシ</t>
    </rPh>
    <rPh sb="7" eb="8">
      <t>ミナミ</t>
    </rPh>
    <rPh sb="8" eb="9">
      <t>オオ</t>
    </rPh>
    <rPh sb="9" eb="10">
      <t>トオリ</t>
    </rPh>
    <phoneticPr fontId="4"/>
  </si>
  <si>
    <t>株式会社　キッズコーポレーション</t>
    <rPh sb="0" eb="4">
      <t>カブシキガイシャ</t>
    </rPh>
    <phoneticPr fontId="16"/>
  </si>
  <si>
    <t>31125</t>
  </si>
  <si>
    <t>たっこの家</t>
    <rPh sb="4" eb="5">
      <t>イエ</t>
    </rPh>
    <phoneticPr fontId="12"/>
  </si>
  <si>
    <t>仙台市青葉区西花苑1丁目10-7</t>
    <rPh sb="0" eb="3">
      <t>センダイシ</t>
    </rPh>
    <rPh sb="3" eb="6">
      <t>アオバク</t>
    </rPh>
    <rPh sb="6" eb="7">
      <t>ニシ</t>
    </rPh>
    <rPh sb="7" eb="8">
      <t>ハナ</t>
    </rPh>
    <rPh sb="8" eb="9">
      <t>エン</t>
    </rPh>
    <rPh sb="10" eb="12">
      <t>チョウメ</t>
    </rPh>
    <phoneticPr fontId="12"/>
  </si>
  <si>
    <t>合同会社　Ｔ．Ｋ</t>
    <rPh sb="0" eb="2">
      <t>ゴウドウ</t>
    </rPh>
    <rPh sb="2" eb="4">
      <t>カイシャ</t>
    </rPh>
    <phoneticPr fontId="13"/>
  </si>
  <si>
    <t>31126</t>
  </si>
  <si>
    <t>仙台市青葉区高松1丁目11番13号</t>
    <rPh sb="0" eb="3">
      <t>センダイシ</t>
    </rPh>
    <phoneticPr fontId="12"/>
  </si>
  <si>
    <t>愛児園　株式会社</t>
    <rPh sb="0" eb="2">
      <t>アイジ</t>
    </rPh>
    <rPh sb="2" eb="3">
      <t>エン</t>
    </rPh>
    <rPh sb="4" eb="8">
      <t>カブシキガイシャ</t>
    </rPh>
    <phoneticPr fontId="12"/>
  </si>
  <si>
    <t>31127</t>
  </si>
  <si>
    <t>カール高松ナーサリー</t>
    <rPh sb="3" eb="4">
      <t>タカ</t>
    </rPh>
    <phoneticPr fontId="4"/>
  </si>
  <si>
    <t>仙台市若林区卸町3丁目1-4</t>
    <rPh sb="0" eb="3">
      <t>センダイシ</t>
    </rPh>
    <rPh sb="3" eb="6">
      <t>ワカバヤシク</t>
    </rPh>
    <rPh sb="6" eb="8">
      <t>オロシマチ</t>
    </rPh>
    <rPh sb="9" eb="11">
      <t>チョウメ</t>
    </rPh>
    <phoneticPr fontId="12"/>
  </si>
  <si>
    <t>有限会社　カール英会話ほいくえん</t>
    <rPh sb="0" eb="4">
      <t>ユウゲンガイシャ</t>
    </rPh>
    <rPh sb="8" eb="11">
      <t>エイカイワ</t>
    </rPh>
    <phoneticPr fontId="16"/>
  </si>
  <si>
    <t>31128</t>
  </si>
  <si>
    <t>31129</t>
  </si>
  <si>
    <t>ぶんぶん保育園小田原園</t>
  </si>
  <si>
    <t>31202</t>
  </si>
  <si>
    <t>仙台市宮城野区萩野町3-8-11-1F</t>
    <rPh sb="0" eb="3">
      <t>センダイシ</t>
    </rPh>
    <phoneticPr fontId="12"/>
  </si>
  <si>
    <t>一般社団法人　アイルアーク</t>
    <rPh sb="0" eb="2">
      <t>イッパン</t>
    </rPh>
    <rPh sb="2" eb="4">
      <t>シャダン</t>
    </rPh>
    <rPh sb="4" eb="6">
      <t>ホウジン</t>
    </rPh>
    <phoneticPr fontId="12"/>
  </si>
  <si>
    <t>31203</t>
  </si>
  <si>
    <t>仙台市宮城野区中野字阿弥陀堂39</t>
    <rPh sb="0" eb="3">
      <t>センダイシ</t>
    </rPh>
    <rPh sb="7" eb="9">
      <t>ナカノ</t>
    </rPh>
    <rPh sb="9" eb="10">
      <t>アザ</t>
    </rPh>
    <rPh sb="10" eb="13">
      <t>アミダ</t>
    </rPh>
    <rPh sb="13" eb="14">
      <t>ドウ</t>
    </rPh>
    <phoneticPr fontId="12"/>
  </si>
  <si>
    <t>学校法人　中埜山学園</t>
    <rPh sb="5" eb="7">
      <t>ナカノ</t>
    </rPh>
    <rPh sb="7" eb="8">
      <t>ヤマ</t>
    </rPh>
    <rPh sb="8" eb="10">
      <t>ガクエン</t>
    </rPh>
    <phoneticPr fontId="12"/>
  </si>
  <si>
    <t>31204</t>
  </si>
  <si>
    <t>もりのなかま保育園宮城野園</t>
    <rPh sb="6" eb="9">
      <t>ホイクエン</t>
    </rPh>
    <rPh sb="9" eb="12">
      <t>ミヤギノ</t>
    </rPh>
    <rPh sb="12" eb="13">
      <t>エン</t>
    </rPh>
    <phoneticPr fontId="12"/>
  </si>
  <si>
    <t>仙台市青葉区花京院2-1-65-6F</t>
    <rPh sb="6" eb="7">
      <t>カ</t>
    </rPh>
    <rPh sb="7" eb="8">
      <t>キョウ</t>
    </rPh>
    <rPh sb="8" eb="9">
      <t>イン</t>
    </rPh>
    <phoneticPr fontId="12"/>
  </si>
  <si>
    <t>株式会社　Lateral Kids</t>
    <rPh sb="0" eb="2">
      <t>カブシキ</t>
    </rPh>
    <rPh sb="2" eb="4">
      <t>カイシャ</t>
    </rPh>
    <phoneticPr fontId="12"/>
  </si>
  <si>
    <t>31205</t>
  </si>
  <si>
    <t>ハニー保育園</t>
    <rPh sb="3" eb="6">
      <t>ホイクエン</t>
    </rPh>
    <phoneticPr fontId="4"/>
  </si>
  <si>
    <t>仙台市宮城野区萩野町3丁目8-12</t>
    <rPh sb="0" eb="3">
      <t>センダイシ</t>
    </rPh>
    <rPh sb="3" eb="7">
      <t>ミヤギノク</t>
    </rPh>
    <rPh sb="7" eb="9">
      <t>ハギノ</t>
    </rPh>
    <rPh sb="9" eb="10">
      <t>マチ</t>
    </rPh>
    <rPh sb="11" eb="13">
      <t>チョウメ</t>
    </rPh>
    <phoneticPr fontId="12"/>
  </si>
  <si>
    <t>株式会社　ハニー保育園</t>
    <rPh sb="0" eb="2">
      <t>カブシキ</t>
    </rPh>
    <rPh sb="2" eb="4">
      <t>カイシャ</t>
    </rPh>
    <rPh sb="8" eb="11">
      <t>ホイクエン</t>
    </rPh>
    <phoneticPr fontId="12"/>
  </si>
  <si>
    <t>31206</t>
  </si>
  <si>
    <t>スクルドエンジェル保育園仙台宮城野原園</t>
    <rPh sb="9" eb="12">
      <t>ホイクエン</t>
    </rPh>
    <rPh sb="12" eb="14">
      <t>センダイ</t>
    </rPh>
    <rPh sb="14" eb="18">
      <t>ミヤギノハラ</t>
    </rPh>
    <rPh sb="18" eb="19">
      <t>エン</t>
    </rPh>
    <phoneticPr fontId="12"/>
  </si>
  <si>
    <t>東京都新宿区西新宿6-14-1新宿グリーンタワービル20階</t>
    <rPh sb="15" eb="17">
      <t>シンジュク</t>
    </rPh>
    <rPh sb="28" eb="29">
      <t>カイ</t>
    </rPh>
    <phoneticPr fontId="4"/>
  </si>
  <si>
    <t>株式会社　スクルドアンドカンパニー</t>
    <rPh sb="0" eb="2">
      <t>カブシキ</t>
    </rPh>
    <rPh sb="2" eb="4">
      <t>カイシャ</t>
    </rPh>
    <phoneticPr fontId="12"/>
  </si>
  <si>
    <t>31207</t>
  </si>
  <si>
    <t>ちゃいるどらんど岩切駅前保育園</t>
    <rPh sb="8" eb="12">
      <t>イワキリエキマエ</t>
    </rPh>
    <phoneticPr fontId="4"/>
  </si>
  <si>
    <t>仙台市若林区六丁の目西町3-41</t>
    <rPh sb="0" eb="3">
      <t>センダイシ</t>
    </rPh>
    <rPh sb="3" eb="6">
      <t>ワカバヤシク</t>
    </rPh>
    <rPh sb="6" eb="8">
      <t>ロクチョウ</t>
    </rPh>
    <rPh sb="9" eb="10">
      <t>メ</t>
    </rPh>
    <rPh sb="10" eb="11">
      <t>ニシ</t>
    </rPh>
    <rPh sb="11" eb="12">
      <t>マチ</t>
    </rPh>
    <phoneticPr fontId="12"/>
  </si>
  <si>
    <t>株式会社　ちゃいるどらんど</t>
    <rPh sb="0" eb="2">
      <t>カブシキ</t>
    </rPh>
    <rPh sb="2" eb="4">
      <t>カイシャ</t>
    </rPh>
    <phoneticPr fontId="13"/>
  </si>
  <si>
    <t>31210</t>
  </si>
  <si>
    <t>仙台市宮城野区白鳥2-11-24</t>
    <rPh sb="0" eb="3">
      <t>センダイシ</t>
    </rPh>
    <rPh sb="3" eb="7">
      <t>ミヤギノク</t>
    </rPh>
    <rPh sb="7" eb="9">
      <t>シラトリ</t>
    </rPh>
    <phoneticPr fontId="13"/>
  </si>
  <si>
    <t>学校法人　蒲生学園</t>
    <rPh sb="5" eb="7">
      <t>ガモウ</t>
    </rPh>
    <rPh sb="7" eb="9">
      <t>ガクエン</t>
    </rPh>
    <phoneticPr fontId="13"/>
  </si>
  <si>
    <t>31211</t>
  </si>
  <si>
    <t>仙台市宮城野区田子2-10-2</t>
    <rPh sb="0" eb="3">
      <t>センダイシ</t>
    </rPh>
    <phoneticPr fontId="12"/>
  </si>
  <si>
    <t>株式会社　エコエネルギー普及協会</t>
    <rPh sb="0" eb="2">
      <t>カブシキ</t>
    </rPh>
    <rPh sb="2" eb="4">
      <t>カイシャ</t>
    </rPh>
    <rPh sb="12" eb="14">
      <t>フキュウ</t>
    </rPh>
    <rPh sb="14" eb="16">
      <t>キョウカイ</t>
    </rPh>
    <phoneticPr fontId="12"/>
  </si>
  <si>
    <t>31212</t>
  </si>
  <si>
    <t>仙台市宮城野区出花1-3-10</t>
    <rPh sb="7" eb="9">
      <t>イデカ</t>
    </rPh>
    <phoneticPr fontId="12"/>
  </si>
  <si>
    <t>株式会社　さくらんぼ保育園</t>
    <rPh sb="0" eb="2">
      <t>カブシキ</t>
    </rPh>
    <rPh sb="2" eb="4">
      <t>カイシャ</t>
    </rPh>
    <rPh sb="10" eb="13">
      <t>ホイクエン</t>
    </rPh>
    <phoneticPr fontId="12"/>
  </si>
  <si>
    <t>31214</t>
  </si>
  <si>
    <t>キッズフィールド新田東園</t>
    <rPh sb="8" eb="10">
      <t>シンデン</t>
    </rPh>
    <rPh sb="10" eb="11">
      <t>ヒガシ</t>
    </rPh>
    <rPh sb="11" eb="12">
      <t>エン</t>
    </rPh>
    <phoneticPr fontId="4"/>
  </si>
  <si>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4"/>
  </si>
  <si>
    <t>31215</t>
  </si>
  <si>
    <t>つつじがおか保育園</t>
    <rPh sb="6" eb="9">
      <t>ホイクエン</t>
    </rPh>
    <phoneticPr fontId="4"/>
  </si>
  <si>
    <t>仙台市宮城野区萩野町3丁目8-11</t>
    <rPh sb="3" eb="7">
      <t>ミヤギノク</t>
    </rPh>
    <rPh sb="7" eb="9">
      <t>ハギノ</t>
    </rPh>
    <rPh sb="9" eb="10">
      <t>マチ</t>
    </rPh>
    <rPh sb="11" eb="13">
      <t>チョウメ</t>
    </rPh>
    <phoneticPr fontId="4"/>
  </si>
  <si>
    <t>31216</t>
  </si>
  <si>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4"/>
  </si>
  <si>
    <t>株式会社　ペンギンエデュケーション</t>
    <rPh sb="0" eb="2">
      <t>カブシキ</t>
    </rPh>
    <rPh sb="2" eb="4">
      <t>カイシャ</t>
    </rPh>
    <phoneticPr fontId="4"/>
  </si>
  <si>
    <t>31218</t>
  </si>
  <si>
    <t>新田ナーサリー</t>
    <rPh sb="0" eb="2">
      <t>シンデン</t>
    </rPh>
    <phoneticPr fontId="4"/>
  </si>
  <si>
    <t>仙台市宮城野区新田東1-8-4　クリアフォレスト1階</t>
    <rPh sb="0" eb="3">
      <t>センダイシ</t>
    </rPh>
    <phoneticPr fontId="4"/>
  </si>
  <si>
    <t>仙台ナーサリー　株式会社</t>
    <rPh sb="0" eb="2">
      <t>センダイ</t>
    </rPh>
    <rPh sb="8" eb="10">
      <t>カブシキ</t>
    </rPh>
    <rPh sb="10" eb="12">
      <t>ガイシャ</t>
    </rPh>
    <phoneticPr fontId="16"/>
  </si>
  <si>
    <t>31220</t>
  </si>
  <si>
    <t>ハピネス保育園中野栄</t>
  </si>
  <si>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4"/>
  </si>
  <si>
    <t>株式会社　エルプレイス</t>
    <rPh sb="0" eb="4">
      <t>カブシキガイシャ</t>
    </rPh>
    <phoneticPr fontId="16"/>
  </si>
  <si>
    <t>31221</t>
  </si>
  <si>
    <t>苦竹ナーサリー</t>
  </si>
  <si>
    <t>仙台市宮城野区新田東1-8-4　クリアフォレスト1階</t>
  </si>
  <si>
    <t>仙台ナーサリー　株式会社</t>
  </si>
  <si>
    <t>31222</t>
  </si>
  <si>
    <t>パリス榴岡保育園</t>
    <rPh sb="3" eb="5">
      <t>ツツジガオカ</t>
    </rPh>
    <rPh sb="5" eb="7">
      <t>ホイク</t>
    </rPh>
    <rPh sb="7" eb="8">
      <t>エン</t>
    </rPh>
    <phoneticPr fontId="4"/>
  </si>
  <si>
    <t>山形県新庄市金沢字金沢山1917-7</t>
    <rPh sb="0" eb="3">
      <t>ヤマガタケン</t>
    </rPh>
    <rPh sb="3" eb="6">
      <t>シンジョウシ</t>
    </rPh>
    <rPh sb="6" eb="8">
      <t>カナザワ</t>
    </rPh>
    <rPh sb="8" eb="9">
      <t>アザ</t>
    </rPh>
    <rPh sb="9" eb="11">
      <t>カナザワ</t>
    </rPh>
    <rPh sb="11" eb="12">
      <t>ヤマ</t>
    </rPh>
    <phoneticPr fontId="4"/>
  </si>
  <si>
    <t>社会福祉法人　みらい</t>
  </si>
  <si>
    <t>31223</t>
  </si>
  <si>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4"/>
  </si>
  <si>
    <t>株式会社ハンドシェイク</t>
    <rPh sb="0" eb="2">
      <t>カブシキ</t>
    </rPh>
    <rPh sb="2" eb="4">
      <t>カイシャ</t>
    </rPh>
    <phoneticPr fontId="4"/>
  </si>
  <si>
    <t>31224</t>
  </si>
  <si>
    <t>もりのなかま保育園小田原もぐもぐ＋</t>
    <rPh sb="9" eb="12">
      <t>オダワラ</t>
    </rPh>
    <phoneticPr fontId="4"/>
  </si>
  <si>
    <t>仙台市青葉区花京院2-1-65-6F</t>
  </si>
  <si>
    <t>31301</t>
  </si>
  <si>
    <t>ライクアカデミー　株式会社</t>
    <rPh sb="9" eb="10">
      <t>カブ</t>
    </rPh>
    <rPh sb="10" eb="11">
      <t>シキ</t>
    </rPh>
    <rPh sb="11" eb="13">
      <t>ガイシャ</t>
    </rPh>
    <phoneticPr fontId="4"/>
  </si>
  <si>
    <t>31302</t>
  </si>
  <si>
    <t>31303</t>
  </si>
  <si>
    <t>小規模保育事業所ココカラ五橋</t>
    <rPh sb="0" eb="3">
      <t>ショウキボ</t>
    </rPh>
    <rPh sb="3" eb="5">
      <t>ホイク</t>
    </rPh>
    <rPh sb="5" eb="7">
      <t>ジギョウ</t>
    </rPh>
    <rPh sb="7" eb="8">
      <t>ショ</t>
    </rPh>
    <rPh sb="12" eb="14">
      <t>イツツバシ</t>
    </rPh>
    <phoneticPr fontId="12"/>
  </si>
  <si>
    <t>31305</t>
  </si>
  <si>
    <t>すまいる新寺保育園</t>
    <rPh sb="4" eb="5">
      <t>シン</t>
    </rPh>
    <rPh sb="5" eb="6">
      <t>テラ</t>
    </rPh>
    <rPh sb="6" eb="9">
      <t>ホイクエン</t>
    </rPh>
    <phoneticPr fontId="4"/>
  </si>
  <si>
    <t>31306</t>
  </si>
  <si>
    <t>ろりぽっぷ小規模保育園おほしさま館</t>
    <rPh sb="5" eb="8">
      <t>ショウキボ</t>
    </rPh>
    <rPh sb="8" eb="11">
      <t>ホイクエン</t>
    </rPh>
    <rPh sb="16" eb="17">
      <t>カン</t>
    </rPh>
    <phoneticPr fontId="4"/>
  </si>
  <si>
    <t>仙台市若林区沖野字高野南197-1</t>
    <rPh sb="0" eb="3">
      <t>センダイシ</t>
    </rPh>
    <rPh sb="3" eb="6">
      <t>ワカバヤシク</t>
    </rPh>
    <rPh sb="6" eb="8">
      <t>オキノ</t>
    </rPh>
    <rPh sb="8" eb="9">
      <t>アザ</t>
    </rPh>
    <rPh sb="9" eb="11">
      <t>タカノ</t>
    </rPh>
    <rPh sb="11" eb="12">
      <t>ミナミ</t>
    </rPh>
    <phoneticPr fontId="12"/>
  </si>
  <si>
    <t>学校法人　ろりぽっぷ学園</t>
    <rPh sb="0" eb="2">
      <t>ガッコウ</t>
    </rPh>
    <rPh sb="2" eb="4">
      <t>ホウジン</t>
    </rPh>
    <rPh sb="10" eb="12">
      <t>ガクエン</t>
    </rPh>
    <phoneticPr fontId="12"/>
  </si>
  <si>
    <t>31307</t>
  </si>
  <si>
    <t>仙台市若林区若林1丁目6-17</t>
    <rPh sb="0" eb="3">
      <t>センダイシ</t>
    </rPh>
    <rPh sb="3" eb="6">
      <t>ワカバヤシク</t>
    </rPh>
    <rPh sb="6" eb="8">
      <t>ワカバヤシ</t>
    </rPh>
    <rPh sb="9" eb="11">
      <t>チョウメ</t>
    </rPh>
    <phoneticPr fontId="12"/>
  </si>
  <si>
    <t>株式会社　ちびっこひろば保育園</t>
    <rPh sb="12" eb="15">
      <t>ホイクエン</t>
    </rPh>
    <phoneticPr fontId="13"/>
  </si>
  <si>
    <t>31308</t>
  </si>
  <si>
    <t>31309</t>
  </si>
  <si>
    <t>バイリンガル保育園なないろの里</t>
    <rPh sb="6" eb="9">
      <t>ホイクエン</t>
    </rPh>
    <rPh sb="14" eb="15">
      <t>サト</t>
    </rPh>
    <phoneticPr fontId="4"/>
  </si>
  <si>
    <t>宮城県大崎市古川穂波3-8-50</t>
    <rPh sb="0" eb="3">
      <t>ミヤギケン</t>
    </rPh>
    <rPh sb="3" eb="5">
      <t>オオサキ</t>
    </rPh>
    <rPh sb="5" eb="6">
      <t>シ</t>
    </rPh>
    <rPh sb="6" eb="8">
      <t>フルカワ</t>
    </rPh>
    <rPh sb="8" eb="9">
      <t>ホ</t>
    </rPh>
    <rPh sb="9" eb="10">
      <t>ナミ</t>
    </rPh>
    <phoneticPr fontId="4"/>
  </si>
  <si>
    <t>カラマンディ　株式会社</t>
    <rPh sb="7" eb="11">
      <t>カブシキガイシャ</t>
    </rPh>
    <phoneticPr fontId="16"/>
  </si>
  <si>
    <t>31310</t>
  </si>
  <si>
    <t>31311</t>
  </si>
  <si>
    <t>空飛ぶくぢら保育所</t>
    <rPh sb="0" eb="1">
      <t>ソラ</t>
    </rPh>
    <rPh sb="1" eb="2">
      <t>ト</t>
    </rPh>
    <rPh sb="6" eb="8">
      <t>ホイク</t>
    </rPh>
    <rPh sb="8" eb="9">
      <t>ショ</t>
    </rPh>
    <phoneticPr fontId="4"/>
  </si>
  <si>
    <t>仙台市若林区木ノ下4-8-6</t>
    <rPh sb="0" eb="3">
      <t>センダイシ</t>
    </rPh>
    <rPh sb="3" eb="6">
      <t>ワカバヤシク</t>
    </rPh>
    <rPh sb="6" eb="7">
      <t>キ</t>
    </rPh>
    <rPh sb="8" eb="9">
      <t>シタ</t>
    </rPh>
    <phoneticPr fontId="4"/>
  </si>
  <si>
    <t>31312</t>
  </si>
  <si>
    <t>ろりぽっぷ第2小規模保育園おひさま館</t>
    <rPh sb="5" eb="6">
      <t>ダイ</t>
    </rPh>
    <rPh sb="7" eb="10">
      <t>ショウキボ</t>
    </rPh>
    <rPh sb="10" eb="13">
      <t>ホイクエン</t>
    </rPh>
    <rPh sb="17" eb="18">
      <t>カン</t>
    </rPh>
    <phoneticPr fontId="4"/>
  </si>
  <si>
    <t>仙台市若林区沖野字高野南197-1</t>
    <rPh sb="0" eb="3">
      <t>センダイシ</t>
    </rPh>
    <rPh sb="3" eb="6">
      <t>ワカバヤシク</t>
    </rPh>
    <rPh sb="6" eb="8">
      <t>オキノ</t>
    </rPh>
    <rPh sb="8" eb="9">
      <t>アザ</t>
    </rPh>
    <rPh sb="9" eb="11">
      <t>タカノ</t>
    </rPh>
    <rPh sb="11" eb="12">
      <t>ミナミ</t>
    </rPh>
    <phoneticPr fontId="4"/>
  </si>
  <si>
    <t>31313</t>
  </si>
  <si>
    <t>グレース保育園</t>
    <rPh sb="4" eb="7">
      <t>ホイクエン</t>
    </rPh>
    <phoneticPr fontId="4"/>
  </si>
  <si>
    <t>宮城県岩沼市桜3-8-15</t>
    <rPh sb="0" eb="3">
      <t>ミヤギケン</t>
    </rPh>
    <rPh sb="3" eb="6">
      <t>イワヌマシ</t>
    </rPh>
    <rPh sb="6" eb="7">
      <t>サクラ</t>
    </rPh>
    <phoneticPr fontId="4"/>
  </si>
  <si>
    <t>31314</t>
  </si>
  <si>
    <t>六丁の目保育園中町園</t>
    <rPh sb="0" eb="2">
      <t>ロクチョウ</t>
    </rPh>
    <rPh sb="3" eb="4">
      <t>メ</t>
    </rPh>
    <rPh sb="4" eb="7">
      <t>ホイクエン</t>
    </rPh>
    <rPh sb="7" eb="9">
      <t>ナカマチ</t>
    </rPh>
    <rPh sb="9" eb="10">
      <t>エン</t>
    </rPh>
    <phoneticPr fontId="4"/>
  </si>
  <si>
    <t>仙台市若林区六丁の目東町3-17</t>
    <rPh sb="3" eb="6">
      <t>ワカバヤシク</t>
    </rPh>
    <rPh sb="6" eb="8">
      <t>ロクチョウ</t>
    </rPh>
    <rPh sb="9" eb="10">
      <t>メ</t>
    </rPh>
    <rPh sb="10" eb="11">
      <t>ヒガシ</t>
    </rPh>
    <rPh sb="11" eb="12">
      <t>マチ</t>
    </rPh>
    <phoneticPr fontId="4"/>
  </si>
  <si>
    <t>一般社団法人　六丁の目保育園</t>
    <rPh sb="0" eb="2">
      <t>イッパン</t>
    </rPh>
    <rPh sb="2" eb="4">
      <t>シャダン</t>
    </rPh>
    <rPh sb="4" eb="6">
      <t>ホウジン</t>
    </rPh>
    <rPh sb="7" eb="9">
      <t>ロクチョウ</t>
    </rPh>
    <rPh sb="10" eb="11">
      <t>メ</t>
    </rPh>
    <rPh sb="11" eb="14">
      <t>ホイクエン</t>
    </rPh>
    <phoneticPr fontId="4"/>
  </si>
  <si>
    <t>31316</t>
  </si>
  <si>
    <t>アスイク保育園　薬師堂前</t>
    <rPh sb="4" eb="7">
      <t>ホイクエン</t>
    </rPh>
    <rPh sb="8" eb="11">
      <t>ヤクシドウ</t>
    </rPh>
    <rPh sb="11" eb="12">
      <t>マエ</t>
    </rPh>
    <phoneticPr fontId="4"/>
  </si>
  <si>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4"/>
  </si>
  <si>
    <t>31317</t>
  </si>
  <si>
    <t>六郷保育園</t>
    <rPh sb="0" eb="2">
      <t>ロクゴウ</t>
    </rPh>
    <rPh sb="2" eb="5">
      <t>ホイクエン</t>
    </rPh>
    <phoneticPr fontId="4"/>
  </si>
  <si>
    <t>仙台市若林区六郷7番10号</t>
    <rPh sb="6" eb="8">
      <t>ロクゴウ</t>
    </rPh>
    <rPh sb="9" eb="10">
      <t>バン</t>
    </rPh>
    <rPh sb="12" eb="13">
      <t>ゴウ</t>
    </rPh>
    <phoneticPr fontId="4"/>
  </si>
  <si>
    <t>一般社団法人　保育アートラボ</t>
    <rPh sb="0" eb="2">
      <t>イッパン</t>
    </rPh>
    <rPh sb="2" eb="4">
      <t>シャダン</t>
    </rPh>
    <rPh sb="4" eb="6">
      <t>ホウジン</t>
    </rPh>
    <rPh sb="7" eb="9">
      <t>ホイク</t>
    </rPh>
    <phoneticPr fontId="3"/>
  </si>
  <si>
    <t>31401</t>
  </si>
  <si>
    <t>仙台市泉区上谷刈1-6-30</t>
    <rPh sb="0" eb="3">
      <t>センダイシ</t>
    </rPh>
    <rPh sb="3" eb="4">
      <t>イズミ</t>
    </rPh>
    <rPh sb="4" eb="5">
      <t>ク</t>
    </rPh>
    <rPh sb="5" eb="7">
      <t>ウエタニ</t>
    </rPh>
    <rPh sb="7" eb="8">
      <t>カリ</t>
    </rPh>
    <phoneticPr fontId="13"/>
  </si>
  <si>
    <t>特定非営利活動法人　こどもステーション・MIYAGI</t>
    <rPh sb="0" eb="2">
      <t>トクテイ</t>
    </rPh>
    <rPh sb="2" eb="5">
      <t>ヒエイリ</t>
    </rPh>
    <rPh sb="5" eb="7">
      <t>カツドウ</t>
    </rPh>
    <rPh sb="7" eb="9">
      <t>ホウジン</t>
    </rPh>
    <phoneticPr fontId="13"/>
  </si>
  <si>
    <t>31402</t>
  </si>
  <si>
    <t>札幌市豊平区月寒東5条10-3-3</t>
    <rPh sb="0" eb="3">
      <t>サッポロシ</t>
    </rPh>
    <rPh sb="3" eb="5">
      <t>トヨヒラ</t>
    </rPh>
    <rPh sb="5" eb="6">
      <t>ク</t>
    </rPh>
    <rPh sb="6" eb="7">
      <t>ツキ</t>
    </rPh>
    <rPh sb="7" eb="8">
      <t>サム</t>
    </rPh>
    <rPh sb="8" eb="9">
      <t>ヒガシ</t>
    </rPh>
    <rPh sb="10" eb="11">
      <t>ジョウ</t>
    </rPh>
    <phoneticPr fontId="13"/>
  </si>
  <si>
    <t>31403</t>
  </si>
  <si>
    <t>31404</t>
  </si>
  <si>
    <t>スクルドエンジェル保育園仙台長町園</t>
    <rPh sb="9" eb="12">
      <t>ホイクエン</t>
    </rPh>
    <rPh sb="12" eb="14">
      <t>センダイ</t>
    </rPh>
    <rPh sb="14" eb="16">
      <t>ナガマチ</t>
    </rPh>
    <rPh sb="16" eb="17">
      <t>エン</t>
    </rPh>
    <phoneticPr fontId="12"/>
  </si>
  <si>
    <t>東京都新宿区西新宿6-14-1新宿グリーンタワービル20階</t>
  </si>
  <si>
    <t>31405</t>
  </si>
  <si>
    <t>星の子保育園</t>
    <rPh sb="0" eb="1">
      <t>ホシ</t>
    </rPh>
    <rPh sb="2" eb="3">
      <t>コ</t>
    </rPh>
    <rPh sb="3" eb="6">
      <t>ホイクエン</t>
    </rPh>
    <phoneticPr fontId="12"/>
  </si>
  <si>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12"/>
  </si>
  <si>
    <t>株式会社　星の子保育園</t>
    <rPh sb="5" eb="6">
      <t>ホシ</t>
    </rPh>
    <rPh sb="7" eb="8">
      <t>コ</t>
    </rPh>
    <rPh sb="8" eb="11">
      <t>ホイクエン</t>
    </rPh>
    <phoneticPr fontId="13"/>
  </si>
  <si>
    <t>31407</t>
  </si>
  <si>
    <t>バンビのおうち保育園</t>
    <rPh sb="7" eb="10">
      <t>ホイクエン</t>
    </rPh>
    <phoneticPr fontId="4"/>
  </si>
  <si>
    <t>仙台市太白区中田4丁目1-3-1</t>
    <rPh sb="0" eb="3">
      <t>センダイシ</t>
    </rPh>
    <rPh sb="3" eb="6">
      <t>タイハクク</t>
    </rPh>
    <rPh sb="6" eb="8">
      <t>ナカタ</t>
    </rPh>
    <rPh sb="9" eb="11">
      <t>チョウメ</t>
    </rPh>
    <phoneticPr fontId="12"/>
  </si>
  <si>
    <t>社会福祉法人　銀杏の会</t>
    <rPh sb="0" eb="2">
      <t>シャカイ</t>
    </rPh>
    <rPh sb="2" eb="4">
      <t>フクシ</t>
    </rPh>
    <rPh sb="4" eb="6">
      <t>ホウジン</t>
    </rPh>
    <rPh sb="7" eb="9">
      <t>イチョウ</t>
    </rPh>
    <rPh sb="10" eb="11">
      <t>カイ</t>
    </rPh>
    <phoneticPr fontId="12"/>
  </si>
  <si>
    <t>31408</t>
  </si>
  <si>
    <t>アテナ保育園</t>
    <rPh sb="3" eb="6">
      <t>ホイクエン</t>
    </rPh>
    <phoneticPr fontId="4"/>
  </si>
  <si>
    <t>宮城県岩沼市桜3-8-15</t>
    <rPh sb="0" eb="3">
      <t>ミヤギケン</t>
    </rPh>
    <rPh sb="3" eb="6">
      <t>イワヌマシ</t>
    </rPh>
    <rPh sb="6" eb="7">
      <t>サクラ</t>
    </rPh>
    <phoneticPr fontId="12"/>
  </si>
  <si>
    <t>学校法人　岩沼学園</t>
    <rPh sb="0" eb="2">
      <t>ガッコウ</t>
    </rPh>
    <rPh sb="2" eb="4">
      <t>ホウジン</t>
    </rPh>
    <rPh sb="5" eb="7">
      <t>イワヌマ</t>
    </rPh>
    <rPh sb="7" eb="9">
      <t>ガクエン</t>
    </rPh>
    <phoneticPr fontId="16"/>
  </si>
  <si>
    <t>31409</t>
  </si>
  <si>
    <t>砂押こころ保育園</t>
    <rPh sb="0" eb="2">
      <t>スナオシ</t>
    </rPh>
    <rPh sb="5" eb="8">
      <t>ホイクエン</t>
    </rPh>
    <phoneticPr fontId="4"/>
  </si>
  <si>
    <t>仙台市青葉区木町通2-4-16</t>
    <rPh sb="3" eb="6">
      <t>アオバク</t>
    </rPh>
    <rPh sb="6" eb="8">
      <t>キマチ</t>
    </rPh>
    <rPh sb="8" eb="9">
      <t>ドオ</t>
    </rPh>
    <phoneticPr fontId="4"/>
  </si>
  <si>
    <t>株式会社　F＆S</t>
    <rPh sb="0" eb="4">
      <t>カブシキカイシャ</t>
    </rPh>
    <phoneticPr fontId="4"/>
  </si>
  <si>
    <t>31410</t>
  </si>
  <si>
    <t>時のかけはし保育園</t>
    <rPh sb="0" eb="1">
      <t>トキ</t>
    </rPh>
    <rPh sb="6" eb="9">
      <t>ホイクエン</t>
    </rPh>
    <phoneticPr fontId="4"/>
  </si>
  <si>
    <t>仙台市若林区六丁の目西町3-41-201</t>
    <rPh sb="3" eb="6">
      <t>ワカバヤシク</t>
    </rPh>
    <rPh sb="6" eb="8">
      <t>ロクチョウ</t>
    </rPh>
    <rPh sb="9" eb="10">
      <t>メ</t>
    </rPh>
    <rPh sb="10" eb="11">
      <t>ニシ</t>
    </rPh>
    <rPh sb="11" eb="12">
      <t>マチ</t>
    </rPh>
    <phoneticPr fontId="4"/>
  </si>
  <si>
    <t>31411</t>
  </si>
  <si>
    <t>31412</t>
  </si>
  <si>
    <t>袋原ちびっこひろば保育園</t>
    <rPh sb="0" eb="1">
      <t>フクロ</t>
    </rPh>
    <rPh sb="1" eb="2">
      <t>ハラ</t>
    </rPh>
    <rPh sb="9" eb="12">
      <t>ホイクエン</t>
    </rPh>
    <phoneticPr fontId="4"/>
  </si>
  <si>
    <t>仙台市若林区若林1丁目6-17</t>
    <rPh sb="3" eb="6">
      <t>ワカバヤシク</t>
    </rPh>
    <rPh sb="6" eb="8">
      <t>ワカバヤシ</t>
    </rPh>
    <rPh sb="9" eb="11">
      <t>チョウメ</t>
    </rPh>
    <phoneticPr fontId="4"/>
  </si>
  <si>
    <t>31413</t>
  </si>
  <si>
    <t>こぶたの城おおのだ保育園</t>
    <rPh sb="4" eb="5">
      <t>シロ</t>
    </rPh>
    <rPh sb="9" eb="12">
      <t>ホイクエン</t>
    </rPh>
    <phoneticPr fontId="4"/>
  </si>
  <si>
    <t>仙台市太白区あすと長町3丁目2-23</t>
    <rPh sb="9" eb="11">
      <t>ナガマチ</t>
    </rPh>
    <rPh sb="12" eb="14">
      <t>チョウメ</t>
    </rPh>
    <phoneticPr fontId="4"/>
  </si>
  <si>
    <t>株式会社　ラヴィエール</t>
    <rPh sb="0" eb="2">
      <t>カブシキ</t>
    </rPh>
    <rPh sb="2" eb="4">
      <t>カイシャ</t>
    </rPh>
    <phoneticPr fontId="4"/>
  </si>
  <si>
    <t>31414</t>
  </si>
  <si>
    <t>杜のぽかぽか保育園</t>
    <rPh sb="0" eb="1">
      <t>モリ</t>
    </rPh>
    <rPh sb="6" eb="9">
      <t>ホイクエン</t>
    </rPh>
    <phoneticPr fontId="4"/>
  </si>
  <si>
    <t>仙台市太白区大野田5-30-1</t>
    <rPh sb="0" eb="3">
      <t>センダイシ</t>
    </rPh>
    <rPh sb="3" eb="6">
      <t>タイハクク</t>
    </rPh>
    <rPh sb="6" eb="9">
      <t>オオノダ</t>
    </rPh>
    <phoneticPr fontId="4"/>
  </si>
  <si>
    <t>合同会社　もりぽか舎</t>
    <rPh sb="0" eb="2">
      <t>ゴウドウ</t>
    </rPh>
    <rPh sb="2" eb="4">
      <t>カイシャ</t>
    </rPh>
    <rPh sb="9" eb="10">
      <t>シャ</t>
    </rPh>
    <phoneticPr fontId="4"/>
  </si>
  <si>
    <t>31415</t>
  </si>
  <si>
    <t>富沢こころ保育園</t>
    <rPh sb="0" eb="2">
      <t>トミザワ</t>
    </rPh>
    <rPh sb="5" eb="8">
      <t>ホイクエン</t>
    </rPh>
    <phoneticPr fontId="4"/>
  </si>
  <si>
    <t>仙台市青葉区木町通2丁目4-16</t>
    <rPh sb="0" eb="3">
      <t>センダイシ</t>
    </rPh>
    <rPh sb="3" eb="6">
      <t>アオバク</t>
    </rPh>
    <rPh sb="6" eb="8">
      <t>キマチ</t>
    </rPh>
    <rPh sb="8" eb="9">
      <t>ドオリ</t>
    </rPh>
    <rPh sb="10" eb="12">
      <t>チョウメ</t>
    </rPh>
    <phoneticPr fontId="4"/>
  </si>
  <si>
    <t>31416</t>
  </si>
  <si>
    <t>大野田こころ保育園</t>
    <rPh sb="0" eb="3">
      <t>オオノダ</t>
    </rPh>
    <rPh sb="6" eb="9">
      <t>ホイクエン</t>
    </rPh>
    <phoneticPr fontId="3"/>
  </si>
  <si>
    <t>31417</t>
  </si>
  <si>
    <t>恵和町いちにいさん保育園</t>
    <rPh sb="0" eb="2">
      <t>ケイワ</t>
    </rPh>
    <rPh sb="2" eb="3">
      <t>マチ</t>
    </rPh>
    <rPh sb="9" eb="12">
      <t>ホイクエン</t>
    </rPh>
    <phoneticPr fontId="3"/>
  </si>
  <si>
    <t>仙台市泉区紫山4-20-2</t>
    <rPh sb="0" eb="3">
      <t>センダイシ</t>
    </rPh>
    <rPh sb="3" eb="5">
      <t>イズミク</t>
    </rPh>
    <rPh sb="5" eb="6">
      <t>ムラサキ</t>
    </rPh>
    <rPh sb="6" eb="7">
      <t>ヤマ</t>
    </rPh>
    <phoneticPr fontId="3"/>
  </si>
  <si>
    <t>株式会社　いちにいさん</t>
    <rPh sb="0" eb="4">
      <t>カブシキガイシャ</t>
    </rPh>
    <phoneticPr fontId="3"/>
  </si>
  <si>
    <t>31418</t>
  </si>
  <si>
    <t>りありのきっず仙台郡山</t>
    <rPh sb="7" eb="9">
      <t>センダイ</t>
    </rPh>
    <rPh sb="9" eb="11">
      <t>コオリヤマ</t>
    </rPh>
    <phoneticPr fontId="3"/>
  </si>
  <si>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3"/>
  </si>
  <si>
    <t>株式会社　リアリノ</t>
    <rPh sb="0" eb="2">
      <t>カブシキ</t>
    </rPh>
    <rPh sb="2" eb="4">
      <t>カイシャ</t>
    </rPh>
    <phoneticPr fontId="3"/>
  </si>
  <si>
    <t>31419</t>
  </si>
  <si>
    <t>キッズフィールド富沢園</t>
    <rPh sb="8" eb="10">
      <t>トミザワ</t>
    </rPh>
    <rPh sb="10" eb="11">
      <t>エン</t>
    </rPh>
    <phoneticPr fontId="4"/>
  </si>
  <si>
    <t>31420</t>
  </si>
  <si>
    <t>もりのなかま保育園富沢駅前園</t>
    <rPh sb="6" eb="9">
      <t>ホイクエン</t>
    </rPh>
    <rPh sb="9" eb="11">
      <t>トミザワ</t>
    </rPh>
    <rPh sb="11" eb="13">
      <t>エキマエ</t>
    </rPh>
    <rPh sb="13" eb="14">
      <t>エン</t>
    </rPh>
    <phoneticPr fontId="3"/>
  </si>
  <si>
    <t>仙台市青葉区花京院2-1-65-6F</t>
    <rPh sb="6" eb="7">
      <t>カ</t>
    </rPh>
    <rPh sb="7" eb="8">
      <t>キョウ</t>
    </rPh>
    <rPh sb="8" eb="9">
      <t>イン</t>
    </rPh>
    <phoneticPr fontId="10"/>
  </si>
  <si>
    <t>31421</t>
  </si>
  <si>
    <t>宮城県大崎市古川穂波3-8-50</t>
  </si>
  <si>
    <t>カラマンディ　株式会社</t>
  </si>
  <si>
    <t>ビッグママランドあすと長町園</t>
    <rPh sb="11" eb="13">
      <t>ナガマチ</t>
    </rPh>
    <rPh sb="13" eb="14">
      <t>エン</t>
    </rPh>
    <phoneticPr fontId="4"/>
  </si>
  <si>
    <t>仙台市若林区東八番丁183BM本社ビル２階</t>
  </si>
  <si>
    <t>株式会社　ビック・ママ</t>
  </si>
  <si>
    <t>長町南こころ保育園</t>
    <rPh sb="0" eb="2">
      <t>ナガマチ</t>
    </rPh>
    <rPh sb="2" eb="3">
      <t>ミナミ</t>
    </rPh>
    <rPh sb="6" eb="8">
      <t>ホイク</t>
    </rPh>
    <rPh sb="8" eb="9">
      <t>エン</t>
    </rPh>
    <phoneticPr fontId="4"/>
  </si>
  <si>
    <t>太陽と大地の長町南保育園</t>
    <rPh sb="0" eb="2">
      <t>タイヨウ</t>
    </rPh>
    <rPh sb="3" eb="5">
      <t>ダイチ</t>
    </rPh>
    <rPh sb="6" eb="8">
      <t>ナガマチ</t>
    </rPh>
    <rPh sb="8" eb="9">
      <t>ミナミ</t>
    </rPh>
    <rPh sb="9" eb="11">
      <t>ホイク</t>
    </rPh>
    <rPh sb="11" eb="12">
      <t>エン</t>
    </rPh>
    <phoneticPr fontId="4"/>
  </si>
  <si>
    <t>仙台市青葉区北山3-9-20</t>
    <rPh sb="0" eb="3">
      <t>センダイシ</t>
    </rPh>
    <rPh sb="3" eb="6">
      <t>アオバク</t>
    </rPh>
    <rPh sb="6" eb="8">
      <t>キタヤマ</t>
    </rPh>
    <phoneticPr fontId="4"/>
  </si>
  <si>
    <t>株式会社　明和</t>
    <rPh sb="0" eb="2">
      <t>カブシキ</t>
    </rPh>
    <rPh sb="2" eb="4">
      <t>カイシャ</t>
    </rPh>
    <rPh sb="5" eb="7">
      <t>メイワ</t>
    </rPh>
    <phoneticPr fontId="4"/>
  </si>
  <si>
    <t>31503</t>
  </si>
  <si>
    <t>サン・キッズ保育園</t>
    <rPh sb="6" eb="9">
      <t>ホイクエン</t>
    </rPh>
    <phoneticPr fontId="12"/>
  </si>
  <si>
    <t>仙台市泉区将監10丁目33-17</t>
    <rPh sb="0" eb="3">
      <t>センダイシ</t>
    </rPh>
    <rPh sb="9" eb="11">
      <t>チョウメ</t>
    </rPh>
    <phoneticPr fontId="12"/>
  </si>
  <si>
    <t>特定非営利活動法人　サン・キッズ保育園</t>
    <rPh sb="0" eb="2">
      <t>トクテイ</t>
    </rPh>
    <rPh sb="2" eb="5">
      <t>ヒエイリ</t>
    </rPh>
    <rPh sb="5" eb="7">
      <t>カツドウ</t>
    </rPh>
    <rPh sb="7" eb="9">
      <t>ホウジン</t>
    </rPh>
    <rPh sb="16" eb="19">
      <t>ホイクエン</t>
    </rPh>
    <phoneticPr fontId="12"/>
  </si>
  <si>
    <t>31505</t>
  </si>
  <si>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12"/>
  </si>
  <si>
    <t>社会福祉法人　やまとみらい福祉会</t>
    <rPh sb="13" eb="15">
      <t>フクシ</t>
    </rPh>
    <rPh sb="15" eb="16">
      <t>カイ</t>
    </rPh>
    <phoneticPr fontId="12"/>
  </si>
  <si>
    <t>31506</t>
  </si>
  <si>
    <t>東京都品川区東品川1-3-10アートコーポレーション東京オフィス3F</t>
    <rPh sb="0" eb="3">
      <t>トウキョウト</t>
    </rPh>
    <rPh sb="3" eb="6">
      <t>シナガワク</t>
    </rPh>
    <rPh sb="6" eb="9">
      <t>ヒガシシナガワ</t>
    </rPh>
    <rPh sb="26" eb="28">
      <t>トウキョウ</t>
    </rPh>
    <phoneticPr fontId="12"/>
  </si>
  <si>
    <t>アートチャイルドケア　株式会社</t>
    <rPh sb="11" eb="13">
      <t>カブシキ</t>
    </rPh>
    <rPh sb="13" eb="15">
      <t>カイシャ</t>
    </rPh>
    <phoneticPr fontId="12"/>
  </si>
  <si>
    <t>31507</t>
  </si>
  <si>
    <t>リコリコ保育園</t>
    <rPh sb="4" eb="7">
      <t>ホイクエン</t>
    </rPh>
    <phoneticPr fontId="4"/>
  </si>
  <si>
    <t>31508</t>
  </si>
  <si>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12"/>
  </si>
  <si>
    <t>株式会社　森のプーさん保育園</t>
    <rPh sb="5" eb="6">
      <t>モリ</t>
    </rPh>
    <rPh sb="11" eb="14">
      <t>ホイクエン</t>
    </rPh>
    <phoneticPr fontId="13"/>
  </si>
  <si>
    <t>31510</t>
  </si>
  <si>
    <t>ハピネス保育園南光台東</t>
    <rPh sb="4" eb="7">
      <t>ホイクエン</t>
    </rPh>
    <rPh sb="7" eb="9">
      <t>ナンコウ</t>
    </rPh>
    <rPh sb="9" eb="10">
      <t>ダイ</t>
    </rPh>
    <rPh sb="10" eb="11">
      <t>ヒガシ</t>
    </rPh>
    <phoneticPr fontId="4"/>
  </si>
  <si>
    <t>31511</t>
  </si>
  <si>
    <t>31512</t>
  </si>
  <si>
    <t>泉中央さんさん保育室</t>
    <rPh sb="0" eb="3">
      <t>イズミチュウオウ</t>
    </rPh>
    <rPh sb="7" eb="10">
      <t>ホイクシツ</t>
    </rPh>
    <phoneticPr fontId="4"/>
  </si>
  <si>
    <t>仙台市泉区将監13-1-1</t>
    <rPh sb="0" eb="3">
      <t>センダイシ</t>
    </rPh>
    <rPh sb="3" eb="5">
      <t>イズミク</t>
    </rPh>
    <rPh sb="5" eb="7">
      <t>ショウゲン</t>
    </rPh>
    <phoneticPr fontId="4"/>
  </si>
  <si>
    <t>学校法人　庄司学園</t>
    <rPh sb="0" eb="2">
      <t>ガッコウ</t>
    </rPh>
    <rPh sb="2" eb="4">
      <t>ホウジン</t>
    </rPh>
    <rPh sb="5" eb="7">
      <t>ショウジ</t>
    </rPh>
    <rPh sb="7" eb="9">
      <t>ガクエン</t>
    </rPh>
    <phoneticPr fontId="16"/>
  </si>
  <si>
    <t>31514</t>
  </si>
  <si>
    <t>みなみの光保育園</t>
    <rPh sb="4" eb="5">
      <t>ヒカリ</t>
    </rPh>
    <rPh sb="5" eb="8">
      <t>ホイクエン</t>
    </rPh>
    <phoneticPr fontId="4"/>
  </si>
  <si>
    <t>31515</t>
  </si>
  <si>
    <t>ミッキー小規模保育園</t>
    <rPh sb="4" eb="7">
      <t>ショウキボ</t>
    </rPh>
    <rPh sb="7" eb="10">
      <t>ホイクエン</t>
    </rPh>
    <phoneticPr fontId="4"/>
  </si>
  <si>
    <t>仙台市青葉区昭和町3-15-529</t>
    <rPh sb="0" eb="3">
      <t>センダイシ</t>
    </rPh>
    <rPh sb="3" eb="6">
      <t>アオバク</t>
    </rPh>
    <rPh sb="6" eb="8">
      <t>ショウワ</t>
    </rPh>
    <rPh sb="8" eb="9">
      <t>マチ</t>
    </rPh>
    <phoneticPr fontId="4"/>
  </si>
  <si>
    <t>株式会社　ウェルフェア</t>
    <rPh sb="0" eb="4">
      <t>カブシキガイシャ</t>
    </rPh>
    <phoneticPr fontId="16"/>
  </si>
  <si>
    <t>31516</t>
  </si>
  <si>
    <t>第2紫山いちにいさん保育園</t>
  </si>
  <si>
    <t>仙台市泉区紫山4-20-2</t>
  </si>
  <si>
    <t>株式会社　いちにいさん</t>
  </si>
  <si>
    <t>31603</t>
  </si>
  <si>
    <t>特定非営利活動法人　ひよこ会</t>
    <rPh sb="0" eb="2">
      <t>トクテイ</t>
    </rPh>
    <rPh sb="2" eb="5">
      <t>ヒエイリ</t>
    </rPh>
    <rPh sb="5" eb="7">
      <t>カツドウ</t>
    </rPh>
    <rPh sb="7" eb="9">
      <t>ホウジン</t>
    </rPh>
    <rPh sb="13" eb="14">
      <t>カイ</t>
    </rPh>
    <phoneticPr fontId="16"/>
  </si>
  <si>
    <t>31604</t>
  </si>
  <si>
    <t>仙台市青葉区落合2-6-8</t>
    <rPh sb="0" eb="3">
      <t>センダイシ</t>
    </rPh>
    <rPh sb="3" eb="6">
      <t>アオバク</t>
    </rPh>
    <rPh sb="6" eb="8">
      <t>オチアイ</t>
    </rPh>
    <phoneticPr fontId="13"/>
  </si>
  <si>
    <t>株式会社　スプラウト</t>
    <rPh sb="0" eb="2">
      <t>カブシキ</t>
    </rPh>
    <rPh sb="2" eb="4">
      <t>カイシャ</t>
    </rPh>
    <phoneticPr fontId="13"/>
  </si>
  <si>
    <t>32103</t>
  </si>
  <si>
    <t>32105</t>
  </si>
  <si>
    <t>仙台市青葉区錦町1-12-1</t>
    <rPh sb="0" eb="3">
      <t>センダイシ</t>
    </rPh>
    <rPh sb="3" eb="6">
      <t>アオバク</t>
    </rPh>
    <rPh sb="6" eb="8">
      <t>ニシキチョウ</t>
    </rPh>
    <phoneticPr fontId="12"/>
  </si>
  <si>
    <t>32109</t>
  </si>
  <si>
    <t>ひよこ保育園</t>
    <rPh sb="3" eb="6">
      <t>ホイクエン</t>
    </rPh>
    <phoneticPr fontId="12"/>
  </si>
  <si>
    <t>仙台市青葉区大町2-7-20-102</t>
    <rPh sb="0" eb="3">
      <t>センダイシ</t>
    </rPh>
    <rPh sb="3" eb="6">
      <t>アオバク</t>
    </rPh>
    <rPh sb="6" eb="8">
      <t>オオマチ</t>
    </rPh>
    <phoneticPr fontId="12"/>
  </si>
  <si>
    <t>株式会社　ひよこ保育園</t>
    <rPh sb="8" eb="10">
      <t>ホイク</t>
    </rPh>
    <rPh sb="10" eb="11">
      <t>エン</t>
    </rPh>
    <phoneticPr fontId="12"/>
  </si>
  <si>
    <t>32112</t>
  </si>
  <si>
    <t>まんまる保育園</t>
    <rPh sb="4" eb="7">
      <t>ホイクエン</t>
    </rPh>
    <phoneticPr fontId="4"/>
  </si>
  <si>
    <t>仙台市若林区若林6丁目10番35号</t>
    <rPh sb="0" eb="3">
      <t>センダイシ</t>
    </rPh>
    <rPh sb="3" eb="5">
      <t>ワカバヤシ</t>
    </rPh>
    <rPh sb="5" eb="6">
      <t>ク</t>
    </rPh>
    <rPh sb="6" eb="8">
      <t>ワカバヤシ</t>
    </rPh>
    <rPh sb="9" eb="11">
      <t>チョウメ</t>
    </rPh>
    <rPh sb="13" eb="14">
      <t>バン</t>
    </rPh>
    <rPh sb="16" eb="17">
      <t>ゴウ</t>
    </rPh>
    <phoneticPr fontId="12"/>
  </si>
  <si>
    <t>一般社団法人　アンサンブル</t>
    <rPh sb="0" eb="2">
      <t>イッパン</t>
    </rPh>
    <rPh sb="2" eb="4">
      <t>シャダン</t>
    </rPh>
    <rPh sb="4" eb="6">
      <t>ホウジン</t>
    </rPh>
    <phoneticPr fontId="12"/>
  </si>
  <si>
    <t>32203</t>
  </si>
  <si>
    <t>仙台市青葉区中江2丁目9-7</t>
    <rPh sb="0" eb="3">
      <t>センダイシ</t>
    </rPh>
    <rPh sb="3" eb="6">
      <t>アオバク</t>
    </rPh>
    <rPh sb="6" eb="8">
      <t>ナカエ</t>
    </rPh>
    <rPh sb="9" eb="11">
      <t>チョウメ</t>
    </rPh>
    <phoneticPr fontId="12"/>
  </si>
  <si>
    <t>一般社団法人　アンファンソレイユ</t>
    <rPh sb="0" eb="2">
      <t>イッパン</t>
    </rPh>
    <rPh sb="2" eb="4">
      <t>シャダン</t>
    </rPh>
    <rPh sb="4" eb="6">
      <t>ホウジン</t>
    </rPh>
    <phoneticPr fontId="13"/>
  </si>
  <si>
    <t>32205</t>
  </si>
  <si>
    <t>仙台市宮城野区岩切字洞ノ口43-1</t>
    <rPh sb="0" eb="3">
      <t>センダイシ</t>
    </rPh>
    <phoneticPr fontId="12"/>
  </si>
  <si>
    <t>株式会社　にこにこハウス</t>
    <rPh sb="0" eb="2">
      <t>カブシキ</t>
    </rPh>
    <rPh sb="2" eb="4">
      <t>カイシャ</t>
    </rPh>
    <phoneticPr fontId="12"/>
  </si>
  <si>
    <t>32208</t>
  </si>
  <si>
    <t>ぽっかぽか彩保育園</t>
    <rPh sb="5" eb="6">
      <t>アヤ</t>
    </rPh>
    <rPh sb="6" eb="9">
      <t>ホイクエン</t>
    </rPh>
    <phoneticPr fontId="4"/>
  </si>
  <si>
    <t>32306</t>
  </si>
  <si>
    <t>仙台市若林区木ノ下1-20-21</t>
  </si>
  <si>
    <t>株式会社　きっずかん</t>
  </si>
  <si>
    <t>32402</t>
  </si>
  <si>
    <t>特定非営利活動法人　ワーカーズコープ</t>
    <rPh sb="0" eb="2">
      <t>トクテイ</t>
    </rPh>
    <rPh sb="2" eb="5">
      <t>ヒエイリ</t>
    </rPh>
    <rPh sb="5" eb="7">
      <t>カツドウ</t>
    </rPh>
    <rPh sb="7" eb="9">
      <t>ホウジン</t>
    </rPh>
    <phoneticPr fontId="12"/>
  </si>
  <si>
    <t>32502</t>
  </si>
  <si>
    <t>仙台市泉区将監11-7-3</t>
    <rPh sb="0" eb="3">
      <t>センダイシ</t>
    </rPh>
    <rPh sb="3" eb="4">
      <t>イズミ</t>
    </rPh>
    <rPh sb="4" eb="5">
      <t>ク</t>
    </rPh>
    <rPh sb="5" eb="7">
      <t>ショウゲン</t>
    </rPh>
    <phoneticPr fontId="12"/>
  </si>
  <si>
    <t>32505</t>
  </si>
  <si>
    <t>仙台市泉区高森3丁目4-169</t>
    <rPh sb="0" eb="3">
      <t>センダイシ</t>
    </rPh>
    <rPh sb="3" eb="4">
      <t>イズミ</t>
    </rPh>
    <rPh sb="4" eb="5">
      <t>ク</t>
    </rPh>
    <rPh sb="5" eb="7">
      <t>タカモリ</t>
    </rPh>
    <rPh sb="8" eb="10">
      <t>チョウメ</t>
    </rPh>
    <phoneticPr fontId="12"/>
  </si>
  <si>
    <t>一般社団法人　小羊園</t>
    <rPh sb="0" eb="2">
      <t>イッパン</t>
    </rPh>
    <rPh sb="2" eb="4">
      <t>シャダン</t>
    </rPh>
    <rPh sb="4" eb="6">
      <t>ホウジン</t>
    </rPh>
    <rPh sb="7" eb="8">
      <t>ショウ</t>
    </rPh>
    <rPh sb="8" eb="9">
      <t>ヒツジ</t>
    </rPh>
    <rPh sb="9" eb="10">
      <t>エン</t>
    </rPh>
    <phoneticPr fontId="12"/>
  </si>
  <si>
    <t>泉ヶ丘保育園</t>
    <rPh sb="0" eb="3">
      <t>イズミガオカ</t>
    </rPh>
    <rPh sb="3" eb="6">
      <t>ホイクエン</t>
    </rPh>
    <phoneticPr fontId="4"/>
  </si>
  <si>
    <t>宮城県富谷市上桜木2丁目1-9</t>
    <rPh sb="0" eb="3">
      <t>ミヤギケン</t>
    </rPh>
    <rPh sb="3" eb="5">
      <t>トミヤ</t>
    </rPh>
    <rPh sb="5" eb="6">
      <t>シ</t>
    </rPh>
    <rPh sb="6" eb="7">
      <t>ウエ</t>
    </rPh>
    <rPh sb="7" eb="8">
      <t>サクラ</t>
    </rPh>
    <rPh sb="8" eb="9">
      <t>キ</t>
    </rPh>
    <rPh sb="10" eb="11">
      <t>チョウ</t>
    </rPh>
    <rPh sb="11" eb="12">
      <t>メ</t>
    </rPh>
    <phoneticPr fontId="12"/>
  </si>
  <si>
    <t>社会福祉法人　三矢会</t>
    <rPh sb="0" eb="2">
      <t>シャカイ</t>
    </rPh>
    <rPh sb="2" eb="4">
      <t>フクシ</t>
    </rPh>
    <rPh sb="4" eb="6">
      <t>ホウジン</t>
    </rPh>
    <rPh sb="7" eb="9">
      <t>ミツヤ</t>
    </rPh>
    <rPh sb="9" eb="10">
      <t>カイ</t>
    </rPh>
    <phoneticPr fontId="12"/>
  </si>
  <si>
    <t>32507</t>
  </si>
  <si>
    <t>パパママ保育園</t>
    <rPh sb="4" eb="7">
      <t>ホイクエン</t>
    </rPh>
    <phoneticPr fontId="4"/>
  </si>
  <si>
    <t>仙台市泉区山の寺3丁目27-10</t>
    <rPh sb="0" eb="3">
      <t>センダイシ</t>
    </rPh>
    <rPh sb="5" eb="6">
      <t>ヤマ</t>
    </rPh>
    <rPh sb="7" eb="8">
      <t>テラ</t>
    </rPh>
    <rPh sb="9" eb="11">
      <t>チョウメ</t>
    </rPh>
    <phoneticPr fontId="12"/>
  </si>
  <si>
    <t>合同会社　パパママ保育園</t>
    <rPh sb="0" eb="2">
      <t>ゴウドウ</t>
    </rPh>
    <rPh sb="2" eb="4">
      <t>ガイシャ</t>
    </rPh>
    <rPh sb="9" eb="12">
      <t>ホイクエン</t>
    </rPh>
    <phoneticPr fontId="16"/>
  </si>
  <si>
    <t>32603</t>
  </si>
  <si>
    <t>愛子つぼみ保育園</t>
    <rPh sb="0" eb="2">
      <t>アヤシ</t>
    </rPh>
    <rPh sb="5" eb="8">
      <t>ホイクエン</t>
    </rPh>
    <phoneticPr fontId="12"/>
  </si>
  <si>
    <t>仙台市青葉区郷六字沼田45-6</t>
    <rPh sb="0" eb="3">
      <t>センダイシ</t>
    </rPh>
    <rPh sb="3" eb="6">
      <t>アオバク</t>
    </rPh>
    <rPh sb="6" eb="7">
      <t>ゴウ</t>
    </rPh>
    <rPh sb="7" eb="8">
      <t>ロク</t>
    </rPh>
    <rPh sb="8" eb="9">
      <t>アザ</t>
    </rPh>
    <rPh sb="9" eb="11">
      <t>ヌマタ</t>
    </rPh>
    <phoneticPr fontId="12"/>
  </si>
  <si>
    <t>特定非営利活動法人　つぼみっこ</t>
    <rPh sb="0" eb="2">
      <t>トクテイ</t>
    </rPh>
    <rPh sb="2" eb="5">
      <t>ヒエイリ</t>
    </rPh>
    <rPh sb="5" eb="7">
      <t>カツドウ</t>
    </rPh>
    <rPh sb="7" eb="9">
      <t>ホウジン</t>
    </rPh>
    <phoneticPr fontId="12"/>
  </si>
  <si>
    <t>33101</t>
  </si>
  <si>
    <t>吉田　一美・皆川　舞</t>
  </si>
  <si>
    <t>吉田　一美</t>
  </si>
  <si>
    <t>33102</t>
  </si>
  <si>
    <t>高橋　真由美・鈴木　めぐみ</t>
    <rPh sb="0" eb="2">
      <t>タカハシ</t>
    </rPh>
    <rPh sb="3" eb="6">
      <t>マユミ</t>
    </rPh>
    <phoneticPr fontId="39"/>
  </si>
  <si>
    <t>高橋　真由美</t>
  </si>
  <si>
    <t>33103</t>
  </si>
  <si>
    <t>川村　隆・川村　真紀</t>
  </si>
  <si>
    <t>川村　隆</t>
  </si>
  <si>
    <t>33202</t>
  </si>
  <si>
    <t>遊佐　ひろ子・畠山　祐子</t>
  </si>
  <si>
    <t>仙台市家庭保育室ちゅうりっぷ　代表　遊佐　ひろ子</t>
  </si>
  <si>
    <t>33301</t>
  </si>
  <si>
    <t>岸　麻記子・天間　千栄子</t>
  </si>
  <si>
    <t>岸　麻記子</t>
  </si>
  <si>
    <t>33302</t>
  </si>
  <si>
    <t>菅野　淳・菅野　美紀</t>
  </si>
  <si>
    <t>菅野　淳</t>
  </si>
  <si>
    <t>33401</t>
  </si>
  <si>
    <t>小野　敬子・酒井　リエ子</t>
  </si>
  <si>
    <t>小野　敬子</t>
  </si>
  <si>
    <t>41102</t>
  </si>
  <si>
    <t>家庭的保育事業</t>
  </si>
  <si>
    <t>石川　信子</t>
  </si>
  <si>
    <t>41103</t>
  </si>
  <si>
    <t>東海林　美代子</t>
  </si>
  <si>
    <t>41107</t>
  </si>
  <si>
    <t>木村　和子</t>
  </si>
  <si>
    <t>和家庭保育室　木村　和子</t>
  </si>
  <si>
    <t>41109</t>
  </si>
  <si>
    <t>濱中　明美</t>
  </si>
  <si>
    <t>41110</t>
  </si>
  <si>
    <t>佐藤　弘美</t>
  </si>
  <si>
    <t>41112</t>
  </si>
  <si>
    <t>野村　薫</t>
  </si>
  <si>
    <t>小出　美知子</t>
  </si>
  <si>
    <t>41201</t>
  </si>
  <si>
    <t>土井　悦子</t>
  </si>
  <si>
    <t>41204</t>
  </si>
  <si>
    <t>鈴木　史子</t>
  </si>
  <si>
    <t>41205</t>
  </si>
  <si>
    <t>仲　　恵美</t>
    <rPh sb="0" eb="1">
      <t>ナカ</t>
    </rPh>
    <rPh sb="3" eb="5">
      <t>エミ</t>
    </rPh>
    <phoneticPr fontId="39"/>
  </si>
  <si>
    <t>仲　　恵美</t>
  </si>
  <si>
    <t>41302</t>
  </si>
  <si>
    <t>齋藤　眞弓</t>
  </si>
  <si>
    <t>41303</t>
  </si>
  <si>
    <t>菊地　恵子</t>
  </si>
  <si>
    <t>41307</t>
  </si>
  <si>
    <t>佐藤　豊子</t>
  </si>
  <si>
    <t>41403</t>
  </si>
  <si>
    <t>菊地　美夏</t>
  </si>
  <si>
    <t>41405</t>
  </si>
  <si>
    <t>戸田　由美</t>
  </si>
  <si>
    <t>41407</t>
  </si>
  <si>
    <t>矢澤　要子</t>
  </si>
  <si>
    <t>41408</t>
  </si>
  <si>
    <t>星野　和枝</t>
  </si>
  <si>
    <t>41409</t>
  </si>
  <si>
    <t>鎌田　優子</t>
  </si>
  <si>
    <t>41410</t>
  </si>
  <si>
    <t>佐藤　勇介</t>
  </si>
  <si>
    <t>41411</t>
  </si>
  <si>
    <t>飛内　侑里</t>
  </si>
  <si>
    <t>41412</t>
  </si>
  <si>
    <t>齊藤　あゆみ</t>
  </si>
  <si>
    <t>41413</t>
  </si>
  <si>
    <t>藤垣　祐子</t>
  </si>
  <si>
    <t>41414</t>
  </si>
  <si>
    <t>石山　立身</t>
  </si>
  <si>
    <t>41415</t>
  </si>
  <si>
    <t>髙橋　加奈</t>
  </si>
  <si>
    <t>家庭的保育事業　髙橋　加奈</t>
  </si>
  <si>
    <t>41502</t>
  </si>
  <si>
    <t>佐藤　恵美子</t>
  </si>
  <si>
    <t>41503</t>
  </si>
  <si>
    <t>伊藤　由美子</t>
  </si>
  <si>
    <t>41505</t>
  </si>
  <si>
    <t>宇佐美　恵子</t>
  </si>
  <si>
    <t>41506</t>
  </si>
  <si>
    <t>多田　直美</t>
  </si>
  <si>
    <t>41512</t>
  </si>
  <si>
    <t>小林　希</t>
  </si>
  <si>
    <t>子育てサポート　ばんそうこう　小林　希</t>
  </si>
  <si>
    <t>41514</t>
  </si>
  <si>
    <t>及川　文子</t>
  </si>
  <si>
    <t>41516</t>
  </si>
  <si>
    <t>濱野　雅代</t>
  </si>
  <si>
    <t>41517</t>
  </si>
  <si>
    <t>鈴木　明子</t>
  </si>
  <si>
    <t>41518</t>
  </si>
  <si>
    <t>志小田　舞子</t>
  </si>
  <si>
    <t>41519</t>
  </si>
  <si>
    <t>村田　寿恵</t>
  </si>
  <si>
    <t>41520</t>
  </si>
  <si>
    <t>伊藤　美樹</t>
  </si>
  <si>
    <t>久光　久美子</t>
    <rPh sb="0" eb="2">
      <t>ヒサミツ</t>
    </rPh>
    <rPh sb="3" eb="6">
      <t>　ク　ミ　　コ</t>
    </rPh>
    <phoneticPr fontId="39"/>
  </si>
  <si>
    <t>久光　久美子</t>
  </si>
  <si>
    <t>佐藤　礼子</t>
  </si>
  <si>
    <t>佐藤　かおり</t>
  </si>
  <si>
    <t>佐藤　久美子</t>
  </si>
  <si>
    <t>41607</t>
  </si>
  <si>
    <t>五十嵐　綾芳</t>
  </si>
  <si>
    <t>61101</t>
  </si>
  <si>
    <t>61103</t>
  </si>
  <si>
    <t>ワタキュー保育園北四番丁園</t>
  </si>
  <si>
    <t>京都府綴喜郡井出町大字多賀小字茶臼塚12-2</t>
  </si>
  <si>
    <t>ワタキューセイモア　株式会社</t>
  </si>
  <si>
    <t>61104</t>
  </si>
  <si>
    <t>ビックママランド支倉園</t>
  </si>
  <si>
    <t>61105</t>
  </si>
  <si>
    <t>わくわくモリモリ保育所</t>
  </si>
  <si>
    <t>仙台市青葉区五橋1－6－2</t>
  </si>
  <si>
    <t>医療法人社団　裕歯会</t>
  </si>
  <si>
    <t>61107</t>
  </si>
  <si>
    <t>りありのきっず仙台錦町公園</t>
  </si>
  <si>
    <t>大阪府大阪市北区天神橋7-12-6グレーシィ天神橋ビル2号館1Ｆ</t>
  </si>
  <si>
    <t>株式会社　リアリノ</t>
  </si>
  <si>
    <t>61401</t>
  </si>
  <si>
    <t>あすと長町保育所</t>
  </si>
  <si>
    <t>仙台市泉区南光台東2-11-26</t>
  </si>
  <si>
    <t>医療法人　徳真会</t>
  </si>
  <si>
    <t>61402</t>
  </si>
  <si>
    <t>仙台市太白区長町7-19-39　ＣＯＭビル101</t>
  </si>
  <si>
    <t>株式会社　ミツイ</t>
  </si>
  <si>
    <t>61501</t>
  </si>
  <si>
    <t>もりのひろば保育園</t>
  </si>
  <si>
    <t>仙台市宮城野区幸町2-22-37</t>
  </si>
  <si>
    <t>有限会社　ＡＫＩ</t>
  </si>
  <si>
    <t>62101</t>
  </si>
  <si>
    <t>ヤクルト二日町つばめ保育園</t>
  </si>
  <si>
    <t>宮城県名取市植松字宮島77</t>
  </si>
  <si>
    <t>62501</t>
  </si>
  <si>
    <t>きらきら保育園</t>
  </si>
  <si>
    <t>仙台市泉区住吉台東5-5-8</t>
  </si>
  <si>
    <t>有限会社　ひだまり介護</t>
  </si>
  <si>
    <t>62601</t>
  </si>
  <si>
    <t>ヤクルトあやしつばめ保育園</t>
  </si>
  <si>
    <t>63102</t>
  </si>
  <si>
    <t>エスパルキッズ保育園</t>
  </si>
  <si>
    <t>仙台市青葉区中央1-1-1</t>
  </si>
  <si>
    <t>仙台ターミナルビル　株式会社</t>
  </si>
  <si>
    <t>63103</t>
  </si>
  <si>
    <t>東北大学川内けやき保育園</t>
    <rPh sb="0" eb="2">
      <t>トウホク</t>
    </rPh>
    <rPh sb="2" eb="4">
      <t>ダイガク</t>
    </rPh>
    <rPh sb="4" eb="6">
      <t>カワウチ</t>
    </rPh>
    <rPh sb="9" eb="11">
      <t>ホイク</t>
    </rPh>
    <rPh sb="11" eb="12">
      <t>エン</t>
    </rPh>
    <phoneticPr fontId="4"/>
  </si>
  <si>
    <t>仙台市青葉区片平2-1-1</t>
    <rPh sb="0" eb="3">
      <t>センダイシ</t>
    </rPh>
    <rPh sb="3" eb="6">
      <t>アオバク</t>
    </rPh>
    <rPh sb="6" eb="8">
      <t>カタヒラ</t>
    </rPh>
    <phoneticPr fontId="4"/>
  </si>
  <si>
    <t>国立大学法人　東北大学</t>
    <rPh sb="0" eb="2">
      <t>コクリツ</t>
    </rPh>
    <rPh sb="2" eb="4">
      <t>ダイガク</t>
    </rPh>
    <rPh sb="4" eb="6">
      <t>ホウジン</t>
    </rPh>
    <rPh sb="7" eb="9">
      <t>トウホク</t>
    </rPh>
    <rPh sb="9" eb="11">
      <t>ダイガク</t>
    </rPh>
    <phoneticPr fontId="4"/>
  </si>
  <si>
    <t>63201</t>
  </si>
  <si>
    <t>コープこやぎの保育園</t>
  </si>
  <si>
    <t>仙台市青葉区桜ヶ丘2-20-1</t>
  </si>
  <si>
    <t>社会福祉法人　こーぷ福祉会</t>
  </si>
  <si>
    <t>63501</t>
  </si>
  <si>
    <t>仙台市青葉区栗生1-25-1</t>
  </si>
  <si>
    <t>社会福祉法人　幸生会</t>
  </si>
  <si>
    <t>63502</t>
  </si>
  <si>
    <t>仙台市泉区実沢字立田屋敷17-1</t>
  </si>
  <si>
    <t>医療法人　松田会</t>
  </si>
  <si>
    <t>63603</t>
  </si>
  <si>
    <t>せせらぎ保育園</t>
  </si>
  <si>
    <t>仙台市青葉区芋沢字横前1-1</t>
  </si>
  <si>
    <t>社会福祉法人　陽光福祉会</t>
  </si>
  <si>
    <t>71101</t>
  </si>
  <si>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2"/>
  </si>
  <si>
    <t>学校法人　東都学園</t>
    <rPh sb="0" eb="2">
      <t>ガッコウ</t>
    </rPh>
    <rPh sb="2" eb="4">
      <t>ホウジン</t>
    </rPh>
    <rPh sb="5" eb="7">
      <t>トウト</t>
    </rPh>
    <rPh sb="7" eb="9">
      <t>ガクエン</t>
    </rPh>
    <phoneticPr fontId="2"/>
  </si>
  <si>
    <t>71102</t>
  </si>
  <si>
    <t>福聚幼稚園</t>
    <rPh sb="0" eb="2">
      <t>フクジュ</t>
    </rPh>
    <rPh sb="2" eb="5">
      <t>ヨウチエン</t>
    </rPh>
    <phoneticPr fontId="2"/>
  </si>
  <si>
    <t>学校法人　福聚幼稚園</t>
    <rPh sb="0" eb="2">
      <t>ガッコウ</t>
    </rPh>
    <rPh sb="2" eb="4">
      <t>ホウジン</t>
    </rPh>
    <rPh sb="5" eb="7">
      <t>フクジュ</t>
    </rPh>
    <rPh sb="7" eb="10">
      <t>ヨウチエン</t>
    </rPh>
    <phoneticPr fontId="2"/>
  </si>
  <si>
    <t>71103</t>
  </si>
  <si>
    <t>幼保連携型認定こども園みどりの森</t>
    <rPh sb="0" eb="1">
      <t>ヨウ</t>
    </rPh>
    <rPh sb="1" eb="2">
      <t>ホ</t>
    </rPh>
    <rPh sb="2" eb="5">
      <t>レンケイガタ</t>
    </rPh>
    <rPh sb="5" eb="7">
      <t>ニンテイ</t>
    </rPh>
    <rPh sb="10" eb="11">
      <t>エン</t>
    </rPh>
    <rPh sb="15" eb="16">
      <t>モリ</t>
    </rPh>
    <phoneticPr fontId="2"/>
  </si>
  <si>
    <t>学校法人　仙台みどり学園</t>
    <rPh sb="0" eb="2">
      <t>ガッコウ</t>
    </rPh>
    <rPh sb="2" eb="4">
      <t>ホウジン</t>
    </rPh>
    <rPh sb="5" eb="7">
      <t>センダイ</t>
    </rPh>
    <rPh sb="10" eb="12">
      <t>ガクエン</t>
    </rPh>
    <phoneticPr fontId="2"/>
  </si>
  <si>
    <t>71104</t>
  </si>
  <si>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2"/>
  </si>
  <si>
    <t>学校法人　宮城学院</t>
    <rPh sb="0" eb="2">
      <t>ガッコウ</t>
    </rPh>
    <rPh sb="2" eb="4">
      <t>ホウジン</t>
    </rPh>
    <rPh sb="5" eb="7">
      <t>ミヤギ</t>
    </rPh>
    <rPh sb="7" eb="9">
      <t>ガクイン</t>
    </rPh>
    <phoneticPr fontId="2"/>
  </si>
  <si>
    <t>71105</t>
  </si>
  <si>
    <t>幼保連携型認定こども園　はせくらまち杜のこども園</t>
    <rPh sb="0" eb="7">
      <t>ヨウホレンケイガタニンテイ</t>
    </rPh>
    <rPh sb="10" eb="11">
      <t>エン</t>
    </rPh>
    <rPh sb="18" eb="19">
      <t>モリ</t>
    </rPh>
    <rPh sb="23" eb="24">
      <t>エン</t>
    </rPh>
    <phoneticPr fontId="2"/>
  </si>
  <si>
    <t>学校法人　長谷柳絮学園</t>
    <rPh sb="0" eb="2">
      <t>ガッコウ</t>
    </rPh>
    <rPh sb="2" eb="4">
      <t>ホウジン</t>
    </rPh>
    <rPh sb="5" eb="7">
      <t>ハセ</t>
    </rPh>
    <rPh sb="7" eb="9">
      <t>リュウジョ</t>
    </rPh>
    <rPh sb="9" eb="11">
      <t>ガクエン</t>
    </rPh>
    <phoneticPr fontId="2"/>
  </si>
  <si>
    <t>71107</t>
  </si>
  <si>
    <t>青葉こども園</t>
    <rPh sb="0" eb="2">
      <t>アオバ</t>
    </rPh>
    <rPh sb="5" eb="6">
      <t>エン</t>
    </rPh>
    <phoneticPr fontId="2"/>
  </si>
  <si>
    <t>社会福祉法人　青葉福祉会</t>
    <rPh sb="0" eb="2">
      <t>シャカイ</t>
    </rPh>
    <rPh sb="2" eb="4">
      <t>フクシ</t>
    </rPh>
    <rPh sb="4" eb="6">
      <t>ホウジン</t>
    </rPh>
    <rPh sb="7" eb="9">
      <t>アオバ</t>
    </rPh>
    <rPh sb="9" eb="11">
      <t>フクシ</t>
    </rPh>
    <rPh sb="11" eb="12">
      <t>カイ</t>
    </rPh>
    <phoneticPr fontId="2"/>
  </si>
  <si>
    <t>71108</t>
  </si>
  <si>
    <t>幼保連携型認定こども園　折立幼稚園・ナーサリールーム</t>
    <rPh sb="0" eb="7">
      <t>ヨウホレンケイガタニンテイ</t>
    </rPh>
    <rPh sb="10" eb="11">
      <t>エン</t>
    </rPh>
    <rPh sb="12" eb="14">
      <t>オリタテ</t>
    </rPh>
    <rPh sb="14" eb="17">
      <t>ヨウチエン</t>
    </rPh>
    <phoneticPr fontId="2"/>
  </si>
  <si>
    <t>学校法人　愛子学園　折立幼稚園</t>
    <rPh sb="0" eb="2">
      <t>ガッコウ</t>
    </rPh>
    <rPh sb="2" eb="4">
      <t>ホウジン</t>
    </rPh>
    <rPh sb="5" eb="7">
      <t>アヤシ</t>
    </rPh>
    <rPh sb="7" eb="9">
      <t>ガクエン</t>
    </rPh>
    <rPh sb="10" eb="12">
      <t>オリタテ</t>
    </rPh>
    <rPh sb="12" eb="15">
      <t>ヨウチエン</t>
    </rPh>
    <phoneticPr fontId="2"/>
  </si>
  <si>
    <t>71109</t>
  </si>
  <si>
    <t>食と森のこども園小松島</t>
  </si>
  <si>
    <t>社会福祉法人　想伝舎</t>
    <rPh sb="0" eb="2">
      <t>シャカイ</t>
    </rPh>
    <rPh sb="2" eb="4">
      <t>フクシ</t>
    </rPh>
    <rPh sb="4" eb="6">
      <t>ホウジン</t>
    </rPh>
    <rPh sb="7" eb="8">
      <t>オモ</t>
    </rPh>
    <rPh sb="8" eb="9">
      <t>デン</t>
    </rPh>
    <rPh sb="9" eb="10">
      <t>シャ</t>
    </rPh>
    <phoneticPr fontId="2"/>
  </si>
  <si>
    <t>71110</t>
  </si>
  <si>
    <t>ミッキー北仙台こども園</t>
  </si>
  <si>
    <t>仙台市青葉区昭和町3－15</t>
  </si>
  <si>
    <t>社会福祉法人　未来福祉会</t>
    <rPh sb="0" eb="2">
      <t>シャカイ</t>
    </rPh>
    <rPh sb="2" eb="4">
      <t>フクシ</t>
    </rPh>
    <rPh sb="4" eb="6">
      <t>ホウジン</t>
    </rPh>
    <rPh sb="7" eb="9">
      <t>ミライ</t>
    </rPh>
    <rPh sb="9" eb="11">
      <t>フクシ</t>
    </rPh>
    <rPh sb="11" eb="12">
      <t>カイ</t>
    </rPh>
    <phoneticPr fontId="2"/>
  </si>
  <si>
    <t>71201</t>
  </si>
  <si>
    <t>立華認定こども園</t>
    <rPh sb="0" eb="2">
      <t>タチバナ</t>
    </rPh>
    <rPh sb="2" eb="4">
      <t>ニンテイ</t>
    </rPh>
    <rPh sb="7" eb="8">
      <t>エン</t>
    </rPh>
    <phoneticPr fontId="2"/>
  </si>
  <si>
    <t>学校法人　立華学園</t>
    <rPh sb="0" eb="2">
      <t>ガッコウ</t>
    </rPh>
    <rPh sb="2" eb="4">
      <t>ホウジン</t>
    </rPh>
    <rPh sb="5" eb="7">
      <t>タチバナ</t>
    </rPh>
    <rPh sb="7" eb="9">
      <t>ガクエン</t>
    </rPh>
    <phoneticPr fontId="2"/>
  </si>
  <si>
    <t>71202</t>
  </si>
  <si>
    <t>新田すいせんこども園　</t>
    <rPh sb="0" eb="2">
      <t>シンデン</t>
    </rPh>
    <rPh sb="9" eb="10">
      <t>エン</t>
    </rPh>
    <phoneticPr fontId="2"/>
  </si>
  <si>
    <t>社会福祉法人　幸生会</t>
    <rPh sb="0" eb="2">
      <t>シャカイ</t>
    </rPh>
    <rPh sb="2" eb="4">
      <t>フクシ</t>
    </rPh>
    <rPh sb="4" eb="6">
      <t>ホウジン</t>
    </rPh>
    <rPh sb="7" eb="8">
      <t>シアワ</t>
    </rPh>
    <rPh sb="8" eb="9">
      <t>イ</t>
    </rPh>
    <rPh sb="9" eb="10">
      <t>カイ</t>
    </rPh>
    <phoneticPr fontId="2"/>
  </si>
  <si>
    <t>71203</t>
  </si>
  <si>
    <t>原町すいせんこども園　</t>
    <rPh sb="0" eb="2">
      <t>ハラマチ</t>
    </rPh>
    <rPh sb="9" eb="10">
      <t>エン</t>
    </rPh>
    <phoneticPr fontId="2"/>
  </si>
  <si>
    <t>71204</t>
  </si>
  <si>
    <t>新田東すいせんこども園</t>
    <rPh sb="0" eb="2">
      <t>シンデン</t>
    </rPh>
    <rPh sb="2" eb="3">
      <t>ヒガシ</t>
    </rPh>
    <rPh sb="10" eb="11">
      <t>エン</t>
    </rPh>
    <phoneticPr fontId="2"/>
  </si>
  <si>
    <t>71205</t>
  </si>
  <si>
    <t>学校法人　仙台百合学院</t>
    <rPh sb="0" eb="2">
      <t>ガッコウ</t>
    </rPh>
    <rPh sb="2" eb="4">
      <t>ホウジン</t>
    </rPh>
    <rPh sb="5" eb="7">
      <t>センダイ</t>
    </rPh>
    <rPh sb="7" eb="9">
      <t>ユリ</t>
    </rPh>
    <rPh sb="9" eb="11">
      <t>ガクイン</t>
    </rPh>
    <phoneticPr fontId="2"/>
  </si>
  <si>
    <t>71206</t>
  </si>
  <si>
    <t>社会福祉法人　善き牧者会</t>
    <rPh sb="0" eb="2">
      <t>シャカイ</t>
    </rPh>
    <rPh sb="2" eb="4">
      <t>フクシ</t>
    </rPh>
    <rPh sb="4" eb="6">
      <t>ホウジン</t>
    </rPh>
    <rPh sb="7" eb="8">
      <t>ヨ</t>
    </rPh>
    <rPh sb="9" eb="11">
      <t>ボクシャ</t>
    </rPh>
    <rPh sb="11" eb="12">
      <t>カイ</t>
    </rPh>
    <phoneticPr fontId="2"/>
  </si>
  <si>
    <t>71207</t>
  </si>
  <si>
    <t>学校法人　本松学園　岩切東光第二幼稚園</t>
    <rPh sb="0" eb="2">
      <t>ガッコウ</t>
    </rPh>
    <rPh sb="2" eb="4">
      <t>ホウジン</t>
    </rPh>
    <rPh sb="5" eb="6">
      <t>ホン</t>
    </rPh>
    <rPh sb="6" eb="7">
      <t>マツ</t>
    </rPh>
    <rPh sb="7" eb="9">
      <t>ガクエン</t>
    </rPh>
    <rPh sb="10" eb="16">
      <t>イワキリトウコウダイニ</t>
    </rPh>
    <rPh sb="16" eb="19">
      <t>ヨウチエン</t>
    </rPh>
    <phoneticPr fontId="2"/>
  </si>
  <si>
    <t>71208</t>
  </si>
  <si>
    <t>学校法人　清野学園</t>
    <rPh sb="0" eb="2">
      <t>ガッコウ</t>
    </rPh>
    <rPh sb="2" eb="4">
      <t>ホウジン</t>
    </rPh>
    <rPh sb="5" eb="7">
      <t>セイノ</t>
    </rPh>
    <rPh sb="7" eb="9">
      <t>ガクエン</t>
    </rPh>
    <phoneticPr fontId="2"/>
  </si>
  <si>
    <t>71209</t>
  </si>
  <si>
    <t>ありすの国こども園</t>
    <rPh sb="4" eb="5">
      <t>クニ</t>
    </rPh>
    <rPh sb="8" eb="9">
      <t>エン</t>
    </rPh>
    <phoneticPr fontId="2"/>
  </si>
  <si>
    <t>社会福祉法人　喬希会</t>
    <rPh sb="0" eb="6">
      <t>シャカイフクシホウジン</t>
    </rPh>
    <rPh sb="9" eb="10">
      <t>カイ</t>
    </rPh>
    <phoneticPr fontId="2"/>
  </si>
  <si>
    <t>71210</t>
  </si>
  <si>
    <t>幼保連携型認定こども園　中野栄あしぐろこども園</t>
  </si>
  <si>
    <t>仙台市宮城野区出花1－279　</t>
  </si>
  <si>
    <t>社会福祉法人　円周福祉会</t>
    <rPh sb="0" eb="2">
      <t>シャカイ</t>
    </rPh>
    <rPh sb="2" eb="4">
      <t>フクシ</t>
    </rPh>
    <rPh sb="4" eb="6">
      <t>ホウジン</t>
    </rPh>
    <rPh sb="7" eb="9">
      <t>エンシュウ</t>
    </rPh>
    <rPh sb="9" eb="11">
      <t>フクシ</t>
    </rPh>
    <rPh sb="11" eb="12">
      <t>カイ</t>
    </rPh>
    <phoneticPr fontId="2"/>
  </si>
  <si>
    <t>71211</t>
  </si>
  <si>
    <t>幼保連携型認定こども園　ろりぽっぷ出花園</t>
  </si>
  <si>
    <t>学校法人　ろりぽっぷ学園</t>
    <rPh sb="0" eb="2">
      <t>ガッコウ</t>
    </rPh>
    <rPh sb="2" eb="4">
      <t>ホウジン</t>
    </rPh>
    <rPh sb="10" eb="12">
      <t>ガクエン</t>
    </rPh>
    <phoneticPr fontId="2"/>
  </si>
  <si>
    <t>71301</t>
  </si>
  <si>
    <t>蒲町こども園</t>
    <rPh sb="0" eb="2">
      <t>カバノマチ</t>
    </rPh>
    <rPh sb="5" eb="6">
      <t>エン</t>
    </rPh>
    <phoneticPr fontId="2"/>
  </si>
  <si>
    <t>学校法人　七郷学園</t>
    <rPh sb="0" eb="2">
      <t>ガッコウ</t>
    </rPh>
    <rPh sb="2" eb="4">
      <t>ホウジン</t>
    </rPh>
    <rPh sb="5" eb="7">
      <t>シチゴウ</t>
    </rPh>
    <rPh sb="7" eb="9">
      <t>ガクエン</t>
    </rPh>
    <phoneticPr fontId="2"/>
  </si>
  <si>
    <t>71302</t>
  </si>
  <si>
    <t>河原町すいせんこども園　</t>
    <rPh sb="0" eb="3">
      <t>カワラマチ</t>
    </rPh>
    <rPh sb="10" eb="11">
      <t>エン</t>
    </rPh>
    <phoneticPr fontId="2"/>
  </si>
  <si>
    <t>71303</t>
  </si>
  <si>
    <t>社会福祉法人　仙慈会　荒井マーヤこども園</t>
    <rPh sb="0" eb="2">
      <t>シャカイ</t>
    </rPh>
    <rPh sb="2" eb="4">
      <t>フクシ</t>
    </rPh>
    <rPh sb="4" eb="6">
      <t>ホウジン</t>
    </rPh>
    <rPh sb="7" eb="8">
      <t>セン</t>
    </rPh>
    <rPh sb="8" eb="9">
      <t>ジ</t>
    </rPh>
    <rPh sb="9" eb="10">
      <t>カイ</t>
    </rPh>
    <rPh sb="11" eb="13">
      <t>アライ</t>
    </rPh>
    <rPh sb="19" eb="20">
      <t>エン</t>
    </rPh>
    <phoneticPr fontId="2"/>
  </si>
  <si>
    <t>71304</t>
  </si>
  <si>
    <t>幼保連携型認定こども園　仙台保育園</t>
    <rPh sb="0" eb="7">
      <t>ヨウホレンケイガタニンテイ</t>
    </rPh>
    <rPh sb="10" eb="11">
      <t>エン</t>
    </rPh>
    <rPh sb="12" eb="14">
      <t>センダイ</t>
    </rPh>
    <rPh sb="14" eb="17">
      <t>ホイクエン</t>
    </rPh>
    <phoneticPr fontId="2"/>
  </si>
  <si>
    <t>社会福祉法人　仙台市社会事業協会</t>
    <rPh sb="0" eb="6">
      <t>シャカイフクシホウジン</t>
    </rPh>
    <rPh sb="7" eb="10">
      <t>センダイシ</t>
    </rPh>
    <rPh sb="10" eb="12">
      <t>シャカイ</t>
    </rPh>
    <rPh sb="12" eb="14">
      <t>ジギョウ</t>
    </rPh>
    <rPh sb="14" eb="16">
      <t>キョウカイ</t>
    </rPh>
    <phoneticPr fontId="2"/>
  </si>
  <si>
    <t>71305</t>
  </si>
  <si>
    <t>幼保連携型認定こども園　認定ろりぽっぷこども園</t>
    <rPh sb="0" eb="2">
      <t>ヨウホ</t>
    </rPh>
    <rPh sb="2" eb="5">
      <t>レンケイガタ</t>
    </rPh>
    <rPh sb="5" eb="7">
      <t>ニンテイ</t>
    </rPh>
    <rPh sb="10" eb="11">
      <t>エン</t>
    </rPh>
    <rPh sb="12" eb="14">
      <t>ニンテイ</t>
    </rPh>
    <rPh sb="22" eb="23">
      <t>エン</t>
    </rPh>
    <phoneticPr fontId="2"/>
  </si>
  <si>
    <t>71306</t>
  </si>
  <si>
    <t>幼保連携型認定こども園　ろりぽっぷ保育園</t>
  </si>
  <si>
    <t>71401</t>
  </si>
  <si>
    <t>認定こども園くり幼稚園・くりっこ保育園</t>
    <rPh sb="0" eb="2">
      <t>ニンテイ</t>
    </rPh>
    <rPh sb="5" eb="6">
      <t>エン</t>
    </rPh>
    <rPh sb="8" eb="11">
      <t>ヨウチエン</t>
    </rPh>
    <rPh sb="16" eb="19">
      <t>ホイクエン</t>
    </rPh>
    <phoneticPr fontId="2"/>
  </si>
  <si>
    <t>学校法人　前田学園</t>
    <rPh sb="0" eb="2">
      <t>ガッコウ</t>
    </rPh>
    <rPh sb="2" eb="4">
      <t>ホウジン</t>
    </rPh>
    <rPh sb="5" eb="7">
      <t>マエダ</t>
    </rPh>
    <rPh sb="7" eb="9">
      <t>ガクエン</t>
    </rPh>
    <phoneticPr fontId="2"/>
  </si>
  <si>
    <t>71402</t>
  </si>
  <si>
    <t>認定向山こども園</t>
    <rPh sb="0" eb="2">
      <t>ニンテイ</t>
    </rPh>
    <rPh sb="2" eb="4">
      <t>ムカイヤマ</t>
    </rPh>
    <rPh sb="7" eb="8">
      <t>エン</t>
    </rPh>
    <phoneticPr fontId="2"/>
  </si>
  <si>
    <t>学校法人　仙台こひつじ学園</t>
    <rPh sb="0" eb="2">
      <t>ガッコウ</t>
    </rPh>
    <rPh sb="2" eb="4">
      <t>ホウジン</t>
    </rPh>
    <rPh sb="5" eb="7">
      <t>センダイ</t>
    </rPh>
    <rPh sb="11" eb="13">
      <t>ガクエン</t>
    </rPh>
    <phoneticPr fontId="2"/>
  </si>
  <si>
    <t>71403</t>
  </si>
  <si>
    <t>ゆりかご認定こども園</t>
    <rPh sb="4" eb="6">
      <t>ニンテイ</t>
    </rPh>
    <rPh sb="9" eb="10">
      <t>エン</t>
    </rPh>
    <phoneticPr fontId="2"/>
  </si>
  <si>
    <t>学校法人　清泉学園</t>
    <rPh sb="0" eb="2">
      <t>ガッコウ</t>
    </rPh>
    <rPh sb="2" eb="4">
      <t>ホウジン</t>
    </rPh>
    <rPh sb="5" eb="6">
      <t>キヨ</t>
    </rPh>
    <rPh sb="6" eb="7">
      <t>イズミ</t>
    </rPh>
    <rPh sb="7" eb="9">
      <t>ガクエン</t>
    </rPh>
    <phoneticPr fontId="2"/>
  </si>
  <si>
    <t>71404</t>
  </si>
  <si>
    <t>西多賀チェリーこども園　</t>
    <rPh sb="0" eb="3">
      <t>ニシタガ</t>
    </rPh>
    <rPh sb="10" eb="11">
      <t>エン</t>
    </rPh>
    <phoneticPr fontId="2"/>
  </si>
  <si>
    <t>仙台市太白区西多賀三丁目1-20</t>
  </si>
  <si>
    <t>社会福祉法人　北杜福祉会</t>
    <rPh sb="0" eb="2">
      <t>シャカイ</t>
    </rPh>
    <rPh sb="2" eb="4">
      <t>フクシ</t>
    </rPh>
    <rPh sb="4" eb="6">
      <t>ホウジン</t>
    </rPh>
    <rPh sb="7" eb="9">
      <t>ホクト</t>
    </rPh>
    <rPh sb="9" eb="11">
      <t>フクシ</t>
    </rPh>
    <rPh sb="11" eb="12">
      <t>カイ</t>
    </rPh>
    <phoneticPr fontId="2"/>
  </si>
  <si>
    <t>71405</t>
  </si>
  <si>
    <t>太子堂すいせんこども園　</t>
    <rPh sb="0" eb="3">
      <t>タイシドウ</t>
    </rPh>
    <rPh sb="10" eb="11">
      <t>エン</t>
    </rPh>
    <phoneticPr fontId="2"/>
  </si>
  <si>
    <t>71406</t>
  </si>
  <si>
    <t>社会福祉法人　柏松会</t>
    <rPh sb="0" eb="6">
      <t>シャカイフクシホウジン</t>
    </rPh>
    <rPh sb="7" eb="8">
      <t>カシワ</t>
    </rPh>
    <rPh sb="8" eb="9">
      <t>マツ</t>
    </rPh>
    <rPh sb="9" eb="10">
      <t>カイ</t>
    </rPh>
    <phoneticPr fontId="2"/>
  </si>
  <si>
    <t>71407</t>
  </si>
  <si>
    <t>社会福祉法人　銀杏の会</t>
    <rPh sb="0" eb="6">
      <t>シャカイフクシホウジン</t>
    </rPh>
    <rPh sb="7" eb="9">
      <t>ギンナン</t>
    </rPh>
    <rPh sb="10" eb="11">
      <t>カイ</t>
    </rPh>
    <phoneticPr fontId="2"/>
  </si>
  <si>
    <t>71408</t>
  </si>
  <si>
    <t>大野田すぎのここども園</t>
    <rPh sb="0" eb="3">
      <t>オオノダ</t>
    </rPh>
    <rPh sb="10" eb="11">
      <t>エン</t>
    </rPh>
    <phoneticPr fontId="2"/>
  </si>
  <si>
    <t>71501</t>
  </si>
  <si>
    <t>泉第2チェリーこども園</t>
    <rPh sb="0" eb="1">
      <t>イズミ</t>
    </rPh>
    <rPh sb="1" eb="2">
      <t>ダイ</t>
    </rPh>
    <rPh sb="10" eb="11">
      <t>エン</t>
    </rPh>
    <phoneticPr fontId="2"/>
  </si>
  <si>
    <t>71502</t>
  </si>
  <si>
    <t>認定こども園　やかまし村　</t>
    <rPh sb="0" eb="2">
      <t>ニンテイ</t>
    </rPh>
    <rPh sb="5" eb="6">
      <t>エン</t>
    </rPh>
    <rPh sb="11" eb="12">
      <t>ムラ</t>
    </rPh>
    <phoneticPr fontId="2"/>
  </si>
  <si>
    <t>71503</t>
  </si>
  <si>
    <r>
      <t>泉チェリーこども園</t>
    </r>
    <r>
      <rPr>
        <b/>
        <sz val="11"/>
        <rFont val="HGPｺﾞｼｯｸM"/>
        <family val="3"/>
        <charset val="128"/>
      </rPr>
      <t>　</t>
    </r>
    <rPh sb="0" eb="1">
      <t>イズミ</t>
    </rPh>
    <rPh sb="8" eb="9">
      <t>エン</t>
    </rPh>
    <phoneticPr fontId="2"/>
  </si>
  <si>
    <t>71504</t>
  </si>
  <si>
    <t>寺岡すいせんこども園　</t>
    <rPh sb="0" eb="2">
      <t>テラオカ</t>
    </rPh>
    <rPh sb="9" eb="10">
      <t>エン</t>
    </rPh>
    <phoneticPr fontId="2"/>
  </si>
  <si>
    <t>71505</t>
  </si>
  <si>
    <t>学校法人　秀志学園</t>
    <rPh sb="0" eb="2">
      <t>ガッコウ</t>
    </rPh>
    <rPh sb="2" eb="4">
      <t>ホウジン</t>
    </rPh>
    <rPh sb="5" eb="6">
      <t>シュウ</t>
    </rPh>
    <rPh sb="6" eb="7">
      <t>シ</t>
    </rPh>
    <rPh sb="7" eb="9">
      <t>ガクエン</t>
    </rPh>
    <phoneticPr fontId="2"/>
  </si>
  <si>
    <t>71506</t>
  </si>
  <si>
    <t>社会福祉法人　仙慈会</t>
    <rPh sb="0" eb="2">
      <t>シャカイ</t>
    </rPh>
    <rPh sb="2" eb="4">
      <t>フクシ</t>
    </rPh>
    <rPh sb="4" eb="6">
      <t>ホウジン</t>
    </rPh>
    <rPh sb="7" eb="8">
      <t>セン</t>
    </rPh>
    <rPh sb="8" eb="9">
      <t>ジ</t>
    </rPh>
    <rPh sb="9" eb="10">
      <t>カイ</t>
    </rPh>
    <phoneticPr fontId="2"/>
  </si>
  <si>
    <t>71507</t>
  </si>
  <si>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2"/>
  </si>
  <si>
    <t>社会福祉法人　一寿会</t>
    <rPh sb="0" eb="2">
      <t>シャカイ</t>
    </rPh>
    <rPh sb="2" eb="4">
      <t>フクシ</t>
    </rPh>
    <rPh sb="4" eb="6">
      <t>ホウジン</t>
    </rPh>
    <rPh sb="7" eb="8">
      <t>イチ</t>
    </rPh>
    <rPh sb="8" eb="9">
      <t>ジュ</t>
    </rPh>
    <rPh sb="9" eb="10">
      <t>カイ</t>
    </rPh>
    <phoneticPr fontId="2"/>
  </si>
  <si>
    <t>71508</t>
  </si>
  <si>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2"/>
  </si>
  <si>
    <t>社会福祉法人　一寿会</t>
    <rPh sb="0" eb="6">
      <t>シャカイフクシホウジン</t>
    </rPh>
    <rPh sb="7" eb="8">
      <t>イチ</t>
    </rPh>
    <rPh sb="8" eb="9">
      <t>ジュ</t>
    </rPh>
    <rPh sb="9" eb="10">
      <t>カイ</t>
    </rPh>
    <phoneticPr fontId="2"/>
  </si>
  <si>
    <t>71509</t>
  </si>
  <si>
    <t>幼保連携型認定こども園　明石南こどもの城</t>
  </si>
  <si>
    <t>仙台市泉区桂3－19－6　</t>
  </si>
  <si>
    <t>社会福祉法人　鼎会</t>
    <rPh sb="0" eb="6">
      <t>シャカイフクシホウジン</t>
    </rPh>
    <rPh sb="7" eb="8">
      <t>カナエ</t>
    </rPh>
    <rPh sb="8" eb="9">
      <t>カイ</t>
    </rPh>
    <phoneticPr fontId="2"/>
  </si>
  <si>
    <t>71510</t>
  </si>
  <si>
    <t>幼保連携型認定こども園　桂こどもの城</t>
  </si>
  <si>
    <t>71511</t>
  </si>
  <si>
    <t>ミッキー八乙女こども園</t>
  </si>
  <si>
    <t>仙台市青葉区昭和町3－15　</t>
  </si>
  <si>
    <t>社会福祉法人　未来福祉会</t>
    <rPh sb="0" eb="6">
      <t>シャカイフクシホウジン</t>
    </rPh>
    <rPh sb="7" eb="9">
      <t>ミライ</t>
    </rPh>
    <rPh sb="9" eb="11">
      <t>フクシ</t>
    </rPh>
    <rPh sb="11" eb="12">
      <t>カイ</t>
    </rPh>
    <phoneticPr fontId="2"/>
  </si>
  <si>
    <t>71512</t>
  </si>
  <si>
    <t>幼保連携型認定こども園　ろりぽっぷ泉中央南園</t>
  </si>
  <si>
    <t>学校法人　ろりぽっぷ学園</t>
    <rPh sb="0" eb="4">
      <t>ガッコウホウジン</t>
    </rPh>
    <rPh sb="10" eb="12">
      <t>ガクエン</t>
    </rPh>
    <phoneticPr fontId="2"/>
  </si>
  <si>
    <t>71513</t>
  </si>
  <si>
    <t>幼保連携型認定こども園　ろりぽっぷ赤い屋根の保育園</t>
  </si>
  <si>
    <t>71614</t>
  </si>
  <si>
    <t>栗生あおばこども園</t>
    <rPh sb="0" eb="2">
      <t>クリュウ</t>
    </rPh>
    <rPh sb="8" eb="9">
      <t>エン</t>
    </rPh>
    <phoneticPr fontId="2"/>
  </si>
  <si>
    <t>社会福祉法人　青葉福祉会</t>
    <rPh sb="0" eb="6">
      <t>シャカイフクシホウジン</t>
    </rPh>
    <rPh sb="7" eb="9">
      <t>アオバ</t>
    </rPh>
    <rPh sb="9" eb="11">
      <t>フクシ</t>
    </rPh>
    <rPh sb="11" eb="12">
      <t>カイ</t>
    </rPh>
    <phoneticPr fontId="2"/>
  </si>
  <si>
    <t>71615</t>
  </si>
  <si>
    <t>落合はぐくみこども園</t>
  </si>
  <si>
    <t>角田市島田字御蔵林59　</t>
  </si>
  <si>
    <t>社会福祉法人　恵萩会</t>
    <rPh sb="0" eb="6">
      <t>シャカイフクシホウジン</t>
    </rPh>
    <rPh sb="7" eb="8">
      <t>メグミ</t>
    </rPh>
    <rPh sb="8" eb="9">
      <t>ハギ</t>
    </rPh>
    <rPh sb="9" eb="10">
      <t>カイ</t>
    </rPh>
    <phoneticPr fontId="2"/>
  </si>
  <si>
    <t>71616</t>
  </si>
  <si>
    <t>愛子すぎのここども園</t>
  </si>
  <si>
    <t>社会福祉法人　柏松会</t>
    <rPh sb="0" eb="6">
      <t>シャカイフクシホウジン</t>
    </rPh>
    <rPh sb="7" eb="8">
      <t>ハク</t>
    </rPh>
    <rPh sb="8" eb="9">
      <t>マツ</t>
    </rPh>
    <rPh sb="9" eb="10">
      <t>カイ</t>
    </rPh>
    <phoneticPr fontId="2"/>
  </si>
  <si>
    <t>72101</t>
  </si>
  <si>
    <t>認定こども園　仙台YMCA幼稚園</t>
    <rPh sb="0" eb="2">
      <t>ニンテイ</t>
    </rPh>
    <rPh sb="5" eb="6">
      <t>エン</t>
    </rPh>
    <rPh sb="7" eb="9">
      <t>センダイ</t>
    </rPh>
    <rPh sb="13" eb="16">
      <t>ヨウチエン</t>
    </rPh>
    <phoneticPr fontId="2"/>
  </si>
  <si>
    <t>学校法人　仙台YMCA学園</t>
    <rPh sb="0" eb="2">
      <t>ガッコウ</t>
    </rPh>
    <rPh sb="2" eb="4">
      <t>ホウジン</t>
    </rPh>
    <rPh sb="5" eb="7">
      <t>センダイ</t>
    </rPh>
    <rPh sb="11" eb="13">
      <t>ガクエン</t>
    </rPh>
    <phoneticPr fontId="2"/>
  </si>
  <si>
    <t>72104</t>
  </si>
  <si>
    <t>認定こども園　旭ケ丘幼稚園</t>
    <rPh sb="0" eb="2">
      <t>ニンテイ</t>
    </rPh>
    <rPh sb="5" eb="6">
      <t>エン</t>
    </rPh>
    <rPh sb="7" eb="8">
      <t>アサヒ</t>
    </rPh>
    <rPh sb="9" eb="10">
      <t>オカ</t>
    </rPh>
    <rPh sb="10" eb="13">
      <t>ヨウチエン</t>
    </rPh>
    <phoneticPr fontId="2"/>
  </si>
  <si>
    <t>学校法人　旭ヶ丘学園</t>
    <rPh sb="0" eb="2">
      <t>ガッコウ</t>
    </rPh>
    <rPh sb="2" eb="4">
      <t>ホウジン</t>
    </rPh>
    <rPh sb="5" eb="8">
      <t>アサヒガオカ</t>
    </rPh>
    <rPh sb="8" eb="10">
      <t>ガクエン</t>
    </rPh>
    <phoneticPr fontId="2"/>
  </si>
  <si>
    <t>72201</t>
  </si>
  <si>
    <t>学校法人　清野学園　東仙台幼稚園</t>
    <rPh sb="0" eb="4">
      <t>ガッコウホウジン</t>
    </rPh>
    <rPh sb="5" eb="7">
      <t>セイノ</t>
    </rPh>
    <rPh sb="7" eb="9">
      <t>ガクエン</t>
    </rPh>
    <rPh sb="10" eb="13">
      <t>ヒガシセンダイ</t>
    </rPh>
    <rPh sb="13" eb="16">
      <t>ヨウチエン</t>
    </rPh>
    <phoneticPr fontId="2"/>
  </si>
  <si>
    <t>72301</t>
  </si>
  <si>
    <t>学校法人　陸奥国分寺学園</t>
    <rPh sb="0" eb="4">
      <t>ガッコウホウジン</t>
    </rPh>
    <rPh sb="5" eb="7">
      <t>ムツ</t>
    </rPh>
    <rPh sb="7" eb="10">
      <t>コクブンジ</t>
    </rPh>
    <rPh sb="10" eb="12">
      <t>ガクエン</t>
    </rPh>
    <phoneticPr fontId="2"/>
  </si>
  <si>
    <t>72401</t>
  </si>
  <si>
    <t>認定こども園　若竹幼稚園</t>
    <rPh sb="0" eb="2">
      <t>ニンテイ</t>
    </rPh>
    <rPh sb="5" eb="6">
      <t>エン</t>
    </rPh>
    <rPh sb="7" eb="9">
      <t>ワカタケ</t>
    </rPh>
    <rPh sb="9" eb="12">
      <t>ヨウチエン</t>
    </rPh>
    <phoneticPr fontId="2"/>
  </si>
  <si>
    <t>宗教法人　真宗大谷派宝林寺</t>
    <rPh sb="0" eb="2">
      <t>シュウキョウ</t>
    </rPh>
    <rPh sb="2" eb="4">
      <t>ホウジン</t>
    </rPh>
    <rPh sb="5" eb="7">
      <t>シンシュウ</t>
    </rPh>
    <rPh sb="7" eb="9">
      <t>オオタニ</t>
    </rPh>
    <rPh sb="9" eb="10">
      <t>ハ</t>
    </rPh>
    <rPh sb="10" eb="11">
      <t>タカラ</t>
    </rPh>
    <rPh sb="11" eb="12">
      <t>ハヤシ</t>
    </rPh>
    <rPh sb="12" eb="13">
      <t>テラ</t>
    </rPh>
    <phoneticPr fontId="2"/>
  </si>
  <si>
    <t>72501</t>
  </si>
  <si>
    <t>泉第二幼稚園</t>
    <rPh sb="0" eb="1">
      <t>イズミ</t>
    </rPh>
    <rPh sb="1" eb="3">
      <t>ダイニ</t>
    </rPh>
    <rPh sb="3" eb="6">
      <t>ヨウチエン</t>
    </rPh>
    <phoneticPr fontId="2"/>
  </si>
  <si>
    <t>学校法人　庄司学園　泉第二幼稚園</t>
    <rPh sb="0" eb="2">
      <t>ガッコウ</t>
    </rPh>
    <rPh sb="2" eb="4">
      <t>ホウジン</t>
    </rPh>
    <rPh sb="5" eb="7">
      <t>ショウジ</t>
    </rPh>
    <rPh sb="7" eb="9">
      <t>ガクエン</t>
    </rPh>
    <rPh sb="10" eb="11">
      <t>イズミ</t>
    </rPh>
    <rPh sb="11" eb="13">
      <t>ダイニ</t>
    </rPh>
    <rPh sb="13" eb="16">
      <t>ヨウチエン</t>
    </rPh>
    <phoneticPr fontId="2"/>
  </si>
  <si>
    <t>72502</t>
  </si>
  <si>
    <t>ねのしろいし幼稚園</t>
    <rPh sb="6" eb="9">
      <t>ヨウチエン</t>
    </rPh>
    <phoneticPr fontId="2"/>
  </si>
  <si>
    <t>学校法人　庄司学園　根白石幼稚園</t>
    <rPh sb="0" eb="2">
      <t>ガッコウ</t>
    </rPh>
    <rPh sb="2" eb="4">
      <t>ホウジン</t>
    </rPh>
    <rPh sb="5" eb="7">
      <t>ショウジ</t>
    </rPh>
    <rPh sb="7" eb="9">
      <t>ガクエン</t>
    </rPh>
    <rPh sb="10" eb="15">
      <t>ネノシロイシヨウチ</t>
    </rPh>
    <rPh sb="15" eb="16">
      <t>エン</t>
    </rPh>
    <phoneticPr fontId="2"/>
  </si>
  <si>
    <t>72503</t>
  </si>
  <si>
    <t>幼稚園型認定こども園　いずみ松陵幼稚園</t>
  </si>
  <si>
    <t>学校法人　長谷柳絮学園</t>
    <rPh sb="0" eb="4">
      <t>ガッコウホウジン</t>
    </rPh>
    <rPh sb="5" eb="7">
      <t>ハセ</t>
    </rPh>
    <rPh sb="7" eb="9">
      <t>リュウジョ</t>
    </rPh>
    <rPh sb="9" eb="11">
      <t>ガクエン</t>
    </rPh>
    <phoneticPr fontId="2"/>
  </si>
  <si>
    <t>幼稚園型認定こども園　南光幼稚園</t>
  </si>
  <si>
    <t>学校法人　村山学園</t>
    <rPh sb="0" eb="4">
      <t>ガッコウホウジン</t>
    </rPh>
    <rPh sb="5" eb="7">
      <t>ムラヤマ</t>
    </rPh>
    <rPh sb="7" eb="9">
      <t>ガクエン</t>
    </rPh>
    <phoneticPr fontId="2"/>
  </si>
  <si>
    <t>幼稚園型認定こども園　南光第二幼稚園</t>
  </si>
  <si>
    <t>幼稚園型認定こども園　南光シオン幼稚園</t>
  </si>
  <si>
    <t>72507</t>
  </si>
  <si>
    <t>幼稚園型認定こども園　南光紫陽幼稚園</t>
  </si>
  <si>
    <t>学校法人　おおとり学園</t>
    <rPh sb="0" eb="4">
      <t>ガッコウホウジン</t>
    </rPh>
    <rPh sb="9" eb="11">
      <t>ガクエン</t>
    </rPh>
    <phoneticPr fontId="2"/>
  </si>
  <si>
    <t>72605</t>
  </si>
  <si>
    <t>友愛幼稚園</t>
    <rPh sb="0" eb="2">
      <t>ユウアイ</t>
    </rPh>
    <rPh sb="2" eb="5">
      <t>ヨウチエン</t>
    </rPh>
    <phoneticPr fontId="2"/>
  </si>
  <si>
    <t>学校法人　東北文化学園大学</t>
    <rPh sb="0" eb="2">
      <t>ガッコウ</t>
    </rPh>
    <rPh sb="2" eb="4">
      <t>ホウジン</t>
    </rPh>
    <rPh sb="5" eb="7">
      <t>トウホク</t>
    </rPh>
    <rPh sb="7" eb="9">
      <t>ブンカ</t>
    </rPh>
    <rPh sb="9" eb="11">
      <t>ガクエン</t>
    </rPh>
    <rPh sb="11" eb="13">
      <t>ダイガク</t>
    </rPh>
    <phoneticPr fontId="2"/>
  </si>
  <si>
    <t>73101</t>
  </si>
  <si>
    <t>有限会社　カール英会話ほいくえん</t>
    <rPh sb="0" eb="4">
      <t>ユウゲンガイシャ</t>
    </rPh>
    <rPh sb="8" eb="11">
      <t>エイカイワ</t>
    </rPh>
    <phoneticPr fontId="2"/>
  </si>
  <si>
    <t>73201</t>
  </si>
  <si>
    <t>ますえの森どうわこども園　</t>
    <rPh sb="4" eb="5">
      <t>モリ</t>
    </rPh>
    <rPh sb="11" eb="12">
      <t>エン</t>
    </rPh>
    <phoneticPr fontId="2"/>
  </si>
  <si>
    <t>童和保育サービス株式会社</t>
    <rPh sb="0" eb="1">
      <t>ワラベ</t>
    </rPh>
    <rPh sb="1" eb="2">
      <t>ワ</t>
    </rPh>
    <rPh sb="2" eb="4">
      <t>ホイク</t>
    </rPh>
    <rPh sb="8" eb="10">
      <t>カブシキ</t>
    </rPh>
    <rPh sb="10" eb="12">
      <t>カイシャ</t>
    </rPh>
    <phoneticPr fontId="2"/>
  </si>
  <si>
    <t>73202</t>
  </si>
  <si>
    <t>株式会社　ちゃいるどらんど</t>
    <rPh sb="0" eb="4">
      <t>カブシキガイシャ</t>
    </rPh>
    <phoneticPr fontId="2"/>
  </si>
  <si>
    <t>73203</t>
  </si>
  <si>
    <t>ニューフィールド保育園</t>
  </si>
  <si>
    <t>仙台ナーサリー株式会社</t>
    <rPh sb="0" eb="2">
      <t>センダイ</t>
    </rPh>
    <rPh sb="7" eb="11">
      <t>カブシキガイシャ</t>
    </rPh>
    <phoneticPr fontId="2"/>
  </si>
  <si>
    <t>73204</t>
  </si>
  <si>
    <t>73205</t>
  </si>
  <si>
    <t>保育園れいんぼーなーさりー原ノ町館</t>
  </si>
  <si>
    <t>仙台市宮城野区田子2－10－2</t>
  </si>
  <si>
    <t>株式会社　エコエネルギー普及協会</t>
    <rPh sb="0" eb="4">
      <t>カブシキガイシャ</t>
    </rPh>
    <rPh sb="12" eb="14">
      <t>フキュウ</t>
    </rPh>
    <rPh sb="14" eb="16">
      <t>キョウカイ</t>
    </rPh>
    <phoneticPr fontId="2"/>
  </si>
  <si>
    <t>73301</t>
  </si>
  <si>
    <t>73302</t>
  </si>
  <si>
    <t>六丁の目マザーグースこども園</t>
    <rPh sb="0" eb="2">
      <t>ロクチョウ</t>
    </rPh>
    <rPh sb="3" eb="4">
      <t>メ</t>
    </rPh>
    <rPh sb="13" eb="14">
      <t>エン</t>
    </rPh>
    <phoneticPr fontId="2"/>
  </si>
  <si>
    <t>株式会社　マザーグース</t>
    <rPh sb="0" eb="4">
      <t>カブシキカイシャ</t>
    </rPh>
    <phoneticPr fontId="2"/>
  </si>
  <si>
    <t>73303</t>
  </si>
  <si>
    <t>蒲町おもちゃばここども園</t>
  </si>
  <si>
    <t>仙台市若林区蒲町7－8　</t>
  </si>
  <si>
    <t>株式会社　おもちゃばこ保育園</t>
    <rPh sb="0" eb="4">
      <t>カブシキガイシャ</t>
    </rPh>
    <rPh sb="11" eb="14">
      <t>ホイクエン</t>
    </rPh>
    <phoneticPr fontId="2"/>
  </si>
  <si>
    <t>六丁の目こども園</t>
  </si>
  <si>
    <t>仙台市若林区六丁の目東町3－17</t>
  </si>
  <si>
    <t>一般社団法人　六丁の目保育園</t>
    <rPh sb="0" eb="2">
      <t>イッパン</t>
    </rPh>
    <rPh sb="2" eb="4">
      <t>シャダン</t>
    </rPh>
    <rPh sb="4" eb="6">
      <t>ホウジン</t>
    </rPh>
    <rPh sb="7" eb="9">
      <t>ロクチョウ</t>
    </rPh>
    <rPh sb="10" eb="11">
      <t>メ</t>
    </rPh>
    <rPh sb="11" eb="14">
      <t>ホイクエン</t>
    </rPh>
    <phoneticPr fontId="2"/>
  </si>
  <si>
    <t>ちゃいるどらんどなないろの里こども園</t>
  </si>
  <si>
    <t>仙台市若林区六丁の目西町3－41</t>
  </si>
  <si>
    <t>73402</t>
  </si>
  <si>
    <t>ひまわりこども園</t>
  </si>
  <si>
    <t>仙台市太白区鹿野三丁目14－15</t>
  </si>
  <si>
    <t>株式会社　Lumiereひまわり</t>
    <rPh sb="0" eb="4">
      <t>カブシキガイシャ</t>
    </rPh>
    <phoneticPr fontId="2"/>
  </si>
  <si>
    <t>あすと長町こぶたの城こども園</t>
  </si>
  <si>
    <t>仙台市太白区あすと長町3－2－23　</t>
  </si>
  <si>
    <t>株式会社　ラヴィエール</t>
    <rPh sb="0" eb="4">
      <t>カブシキガイシャ</t>
    </rPh>
    <phoneticPr fontId="2"/>
  </si>
  <si>
    <t>仙台ちびっこひろばこども園</t>
  </si>
  <si>
    <t>株式会社　ちびっこひろば保育園</t>
    <rPh sb="0" eb="4">
      <t>カブシキガイシャ</t>
    </rPh>
    <rPh sb="12" eb="15">
      <t>ホイクエン</t>
    </rPh>
    <phoneticPr fontId="2"/>
  </si>
  <si>
    <t>73501</t>
  </si>
  <si>
    <t>鶴が丘マミーこども園</t>
    <rPh sb="0" eb="1">
      <t>ツル</t>
    </rPh>
    <rPh sb="2" eb="3">
      <t>オカ</t>
    </rPh>
    <rPh sb="9" eb="10">
      <t>エン</t>
    </rPh>
    <phoneticPr fontId="2"/>
  </si>
  <si>
    <t>株式会社　マミー保育園</t>
    <rPh sb="0" eb="4">
      <t>カブシキカイシャ</t>
    </rPh>
    <rPh sb="8" eb="11">
      <t>ホイクエン</t>
    </rPh>
    <phoneticPr fontId="2"/>
  </si>
  <si>
    <t>73502</t>
  </si>
  <si>
    <t>ミッキー泉中央こども園</t>
  </si>
  <si>
    <t>株式会社　ウエルフェア</t>
    <rPh sb="0" eb="4">
      <t>カブシキガイシャ</t>
    </rPh>
    <phoneticPr fontId="2"/>
  </si>
  <si>
    <t>73503</t>
  </si>
  <si>
    <t>ぷりえーる南中山こども園</t>
  </si>
  <si>
    <t>仙台市泉区南中山4－27－16</t>
  </si>
  <si>
    <t>株式会社　オードリー</t>
    <rPh sb="0" eb="4">
      <t>カブシキガイシャ</t>
    </rPh>
    <phoneticPr fontId="2"/>
  </si>
  <si>
    <t>73601</t>
  </si>
  <si>
    <t>カール英会話チルドレン</t>
  </si>
  <si>
    <t>99999</t>
  </si>
  <si>
    <t>ピーターパン東勝山園</t>
    <rPh sb="6" eb="7">
      <t>ヒガシ</t>
    </rPh>
    <rPh sb="7" eb="9">
      <t>カツヤマ</t>
    </rPh>
    <rPh sb="9" eb="10">
      <t>エン</t>
    </rPh>
    <phoneticPr fontId="4"/>
  </si>
  <si>
    <t>しあわせいっぱい保育園　新田</t>
    <rPh sb="8" eb="10">
      <t>ホイク</t>
    </rPh>
    <rPh sb="10" eb="11">
      <t>エン</t>
    </rPh>
    <rPh sb="12" eb="14">
      <t>シンデン</t>
    </rPh>
    <phoneticPr fontId="4"/>
  </si>
  <si>
    <t>アートチャイルドケア仙台泉中央保育園</t>
    <rPh sb="10" eb="12">
      <t>センダイ</t>
    </rPh>
    <rPh sb="12" eb="13">
      <t>イズミ</t>
    </rPh>
    <rPh sb="13" eb="15">
      <t>チュウオウ</t>
    </rPh>
    <rPh sb="15" eb="18">
      <t>ホイクエン</t>
    </rPh>
    <phoneticPr fontId="4"/>
  </si>
  <si>
    <t>ピーターパン北中山園</t>
    <rPh sb="6" eb="7">
      <t>キタ</t>
    </rPh>
    <rPh sb="7" eb="9">
      <t>ナカヤマ</t>
    </rPh>
    <rPh sb="9" eb="10">
      <t>エン</t>
    </rPh>
    <phoneticPr fontId="4"/>
  </si>
  <si>
    <t>KIDS-Kan</t>
    <phoneticPr fontId="1"/>
  </si>
  <si>
    <t>ビックママランド北目町園</t>
    <rPh sb="8" eb="9">
      <t>キタ</t>
    </rPh>
    <rPh sb="9" eb="10">
      <t>メ</t>
    </rPh>
    <rPh sb="10" eb="11">
      <t>マチ</t>
    </rPh>
    <rPh sb="11" eb="12">
      <t>エン</t>
    </rPh>
    <phoneticPr fontId="37"/>
  </si>
  <si>
    <t>りっきーぱーく保育園あすと長町</t>
    <rPh sb="7" eb="10">
      <t>ホイクエン</t>
    </rPh>
    <rPh sb="13" eb="15">
      <t>ナガマチ</t>
    </rPh>
    <phoneticPr fontId="37"/>
  </si>
  <si>
    <t>仙台市太白区長町7-19-23　TK7ビル3階</t>
    <rPh sb="0" eb="3">
      <t>センダイシ</t>
    </rPh>
    <rPh sb="3" eb="6">
      <t>タイハクク</t>
    </rPh>
    <rPh sb="6" eb="8">
      <t>ナガマチ</t>
    </rPh>
    <rPh sb="22" eb="23">
      <t>カイ</t>
    </rPh>
    <phoneticPr fontId="12"/>
  </si>
  <si>
    <t>31517</t>
    <phoneticPr fontId="1"/>
  </si>
  <si>
    <t>一般社団法人　みらいとわ</t>
    <rPh sb="0" eb="2">
      <t>イッパン</t>
    </rPh>
    <rPh sb="2" eb="4">
      <t>シャダン</t>
    </rPh>
    <rPh sb="4" eb="6">
      <t>ホウジン</t>
    </rPh>
    <phoneticPr fontId="12"/>
  </si>
  <si>
    <t>仙台市泉区泉中央1-45-3</t>
    <rPh sb="0" eb="3">
      <t>センダイシ</t>
    </rPh>
    <rPh sb="3" eb="5">
      <t>イズミク</t>
    </rPh>
    <rPh sb="5" eb="8">
      <t>イズミチュウオウ</t>
    </rPh>
    <phoneticPr fontId="12"/>
  </si>
  <si>
    <t>仙台市青葉区川平1－7－16</t>
    <rPh sb="6" eb="7">
      <t>カワ</t>
    </rPh>
    <rPh sb="7" eb="8">
      <t>ダイラ</t>
    </rPh>
    <phoneticPr fontId="1"/>
  </si>
  <si>
    <t>仙台市青葉区国見4－5－1</t>
    <rPh sb="6" eb="8">
      <t>クニミ</t>
    </rPh>
    <phoneticPr fontId="1"/>
  </si>
  <si>
    <t>仙台市青葉区柏木1－7－45</t>
    <rPh sb="6" eb="8">
      <t>カシワギ</t>
    </rPh>
    <phoneticPr fontId="1"/>
  </si>
  <si>
    <t>仙台市青葉区桜ヶ丘9－1－1</t>
    <rPh sb="6" eb="9">
      <t>サクラガオカ</t>
    </rPh>
    <phoneticPr fontId="1"/>
  </si>
  <si>
    <t>仙台市青葉区支倉町2-55</t>
    <rPh sb="6" eb="8">
      <t>ハセクラ</t>
    </rPh>
    <rPh sb="8" eb="9">
      <t>マチ</t>
    </rPh>
    <phoneticPr fontId="1"/>
  </si>
  <si>
    <t>仙台市青葉区宮町一丁目4-47</t>
    <rPh sb="0" eb="3">
      <t>センダイシ</t>
    </rPh>
    <rPh sb="3" eb="6">
      <t>アオバク</t>
    </rPh>
    <rPh sb="6" eb="8">
      <t>ミヤマチ</t>
    </rPh>
    <rPh sb="8" eb="9">
      <t>イチ</t>
    </rPh>
    <rPh sb="9" eb="11">
      <t>チョウメ</t>
    </rPh>
    <phoneticPr fontId="2"/>
  </si>
  <si>
    <t>仙台市青葉区芋沢字平36-2</t>
    <rPh sb="0" eb="3">
      <t>センダイシ</t>
    </rPh>
    <phoneticPr fontId="2"/>
  </si>
  <si>
    <t>仙台市宮城野区中野字大貝沼20－17</t>
    <rPh sb="7" eb="9">
      <t>ナカノ</t>
    </rPh>
    <rPh sb="9" eb="10">
      <t>アザ</t>
    </rPh>
    <rPh sb="10" eb="11">
      <t>ダイ</t>
    </rPh>
    <rPh sb="11" eb="12">
      <t>カイ</t>
    </rPh>
    <rPh sb="12" eb="13">
      <t>ヌマ</t>
    </rPh>
    <phoneticPr fontId="1"/>
  </si>
  <si>
    <t>仙台市青葉区栗生１-25-1</t>
    <rPh sb="6" eb="8">
      <t>クリウ</t>
    </rPh>
    <phoneticPr fontId="1"/>
  </si>
  <si>
    <t>認定こども園ナザレト愛児園</t>
    <rPh sb="0" eb="2">
      <t>ニンテイ</t>
    </rPh>
    <rPh sb="5" eb="6">
      <t>エン</t>
    </rPh>
    <rPh sb="10" eb="11">
      <t>アイ</t>
    </rPh>
    <rPh sb="11" eb="12">
      <t>ジ</t>
    </rPh>
    <rPh sb="12" eb="13">
      <t>エン</t>
    </rPh>
    <phoneticPr fontId="8"/>
  </si>
  <si>
    <t>さゆりこども園　</t>
    <rPh sb="6" eb="7">
      <t>エン</t>
    </rPh>
    <phoneticPr fontId="8"/>
  </si>
  <si>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50"/>
  </si>
  <si>
    <t>認定こども園　東盛マイトリー幼稚園</t>
    <rPh sb="0" eb="2">
      <t>ニンテイ</t>
    </rPh>
    <rPh sb="5" eb="6">
      <t>エン</t>
    </rPh>
    <rPh sb="7" eb="8">
      <t>ヒガシ</t>
    </rPh>
    <rPh sb="8" eb="9">
      <t>モリ</t>
    </rPh>
    <rPh sb="14" eb="17">
      <t>ヨウチエン</t>
    </rPh>
    <phoneticPr fontId="8"/>
  </si>
  <si>
    <t>仙台市若林区沖野字高野南１９７－１　</t>
    <rPh sb="3" eb="6">
      <t>ワカバヤシク</t>
    </rPh>
    <rPh sb="6" eb="7">
      <t>オキ</t>
    </rPh>
    <rPh sb="7" eb="8">
      <t>ノ</t>
    </rPh>
    <rPh sb="8" eb="9">
      <t>アザ</t>
    </rPh>
    <phoneticPr fontId="6"/>
  </si>
  <si>
    <t>仙台市若林区荒井3-15-9</t>
    <rPh sb="6" eb="8">
      <t>アライ</t>
    </rPh>
    <phoneticPr fontId="1"/>
  </si>
  <si>
    <t>幼保連携型認定こども園　荒井マーヤこども園</t>
    <rPh sb="0" eb="2">
      <t>ヨウホ</t>
    </rPh>
    <rPh sb="2" eb="7">
      <t>レンケイガタニンテイ</t>
    </rPh>
    <rPh sb="10" eb="11">
      <t>エン</t>
    </rPh>
    <rPh sb="12" eb="14">
      <t>アライ</t>
    </rPh>
    <rPh sb="20" eb="21">
      <t>エン</t>
    </rPh>
    <phoneticPr fontId="8"/>
  </si>
  <si>
    <t>仙台市青葉区葉山町8-1</t>
    <rPh sb="0" eb="3">
      <t>センダイシ</t>
    </rPh>
    <phoneticPr fontId="1"/>
  </si>
  <si>
    <t>仙台市若林区沖野字高野南197-1</t>
    <rPh sb="0" eb="3">
      <t>センダイシ</t>
    </rPh>
    <rPh sb="3" eb="6">
      <t>ワカバヤシク</t>
    </rPh>
    <rPh sb="6" eb="8">
      <t>オキノ</t>
    </rPh>
    <rPh sb="8" eb="9">
      <t>アザ</t>
    </rPh>
    <rPh sb="9" eb="12">
      <t>コウヤミナミ</t>
    </rPh>
    <phoneticPr fontId="2"/>
  </si>
  <si>
    <t>仙台市太白区八木山緑町21－10</t>
    <rPh sb="6" eb="8">
      <t>ヤギ</t>
    </rPh>
    <rPh sb="8" eb="9">
      <t>ヤマ</t>
    </rPh>
    <rPh sb="9" eb="11">
      <t>ミドリマチ</t>
    </rPh>
    <phoneticPr fontId="1"/>
  </si>
  <si>
    <t>仙台市太白区袋原6-6-10</t>
    <rPh sb="6" eb="7">
      <t>フクロ</t>
    </rPh>
    <rPh sb="7" eb="8">
      <t>ハラ</t>
    </rPh>
    <phoneticPr fontId="1"/>
  </si>
  <si>
    <t>太白すぎのここども園　</t>
    <rPh sb="0" eb="2">
      <t>タイハク</t>
    </rPh>
    <rPh sb="9" eb="10">
      <t>エン</t>
    </rPh>
    <phoneticPr fontId="8"/>
  </si>
  <si>
    <t>柴田郡村田町大字足立字上ヶ戸１７－５　</t>
    <rPh sb="6" eb="8">
      <t>オオアザ</t>
    </rPh>
    <phoneticPr fontId="1"/>
  </si>
  <si>
    <t>バンビの森こども園　</t>
    <rPh sb="4" eb="5">
      <t>モリ</t>
    </rPh>
    <rPh sb="8" eb="9">
      <t>エン</t>
    </rPh>
    <phoneticPr fontId="8"/>
  </si>
  <si>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8"/>
  </si>
  <si>
    <t>幼保連携型認定こども園　高森サーラこども園　</t>
    <rPh sb="0" eb="2">
      <t>ヨウホ</t>
    </rPh>
    <rPh sb="2" eb="7">
      <t>レンケイガタニンテイ</t>
    </rPh>
    <rPh sb="10" eb="11">
      <t>エン</t>
    </rPh>
    <rPh sb="12" eb="14">
      <t>タカモリ</t>
    </rPh>
    <rPh sb="20" eb="21">
      <t>エン</t>
    </rPh>
    <phoneticPr fontId="8"/>
  </si>
  <si>
    <t>仙台市泉区住吉台西二丁目7-6</t>
    <rPh sb="0" eb="3">
      <t>センダイシ</t>
    </rPh>
    <rPh sb="3" eb="5">
      <t>イズミク</t>
    </rPh>
    <rPh sb="5" eb="7">
      <t>スミヨシ</t>
    </rPh>
    <rPh sb="7" eb="8">
      <t>ダイ</t>
    </rPh>
    <rPh sb="8" eb="9">
      <t>ニシ</t>
    </rPh>
    <rPh sb="9" eb="12">
      <t>ニチョウメ</t>
    </rPh>
    <phoneticPr fontId="2"/>
  </si>
  <si>
    <t>仙台市青葉区立町9－7</t>
    <rPh sb="6" eb="8">
      <t>タチマチ</t>
    </rPh>
    <phoneticPr fontId="1"/>
  </si>
  <si>
    <t>認定こども園　東仙台幼稚園</t>
    <rPh sb="0" eb="2">
      <t>ニンテイ</t>
    </rPh>
    <rPh sb="5" eb="6">
      <t>エン</t>
    </rPh>
    <rPh sb="7" eb="8">
      <t>ヒガシ</t>
    </rPh>
    <rPh sb="8" eb="10">
      <t>センダイ</t>
    </rPh>
    <rPh sb="10" eb="13">
      <t>ヨウチエン</t>
    </rPh>
    <phoneticPr fontId="8"/>
  </si>
  <si>
    <t>認定こども園　るり幼稚園</t>
    <rPh sb="0" eb="2">
      <t>ニンテイ</t>
    </rPh>
    <rPh sb="5" eb="6">
      <t>エン</t>
    </rPh>
    <rPh sb="9" eb="12">
      <t>ヨウチエン</t>
    </rPh>
    <phoneticPr fontId="8"/>
  </si>
  <si>
    <t>仙台市太白区四郎丸字吹上23</t>
    <rPh sb="6" eb="9">
      <t>シロウマル</t>
    </rPh>
    <rPh sb="9" eb="10">
      <t>アザ</t>
    </rPh>
    <rPh sb="10" eb="12">
      <t>フキアゲ</t>
    </rPh>
    <phoneticPr fontId="1"/>
  </si>
  <si>
    <t>仙台市泉区将監十三丁目1-1</t>
    <rPh sb="0" eb="3">
      <t>センダイシ</t>
    </rPh>
    <rPh sb="5" eb="7">
      <t>ショウゲン</t>
    </rPh>
    <rPh sb="7" eb="8">
      <t>ツナシ</t>
    </rPh>
    <rPh sb="8" eb="9">
      <t>サン</t>
    </rPh>
    <rPh sb="9" eb="11">
      <t>チョウメ</t>
    </rPh>
    <phoneticPr fontId="2"/>
  </si>
  <si>
    <t>仙台市泉区南光台東1-51-1</t>
    <rPh sb="0" eb="3">
      <t>センダイシ</t>
    </rPh>
    <rPh sb="3" eb="5">
      <t>イズミク</t>
    </rPh>
    <rPh sb="5" eb="8">
      <t>ナンコウダイ</t>
    </rPh>
    <rPh sb="8" eb="9">
      <t>ヒガシ</t>
    </rPh>
    <phoneticPr fontId="1"/>
  </si>
  <si>
    <t>仙台市青葉区国見6-45-1</t>
    <rPh sb="6" eb="8">
      <t>クニミ</t>
    </rPh>
    <phoneticPr fontId="1"/>
  </si>
  <si>
    <t>仙台市若林区卸町3－1－4　</t>
    <rPh sb="6" eb="7">
      <t>オロシ</t>
    </rPh>
    <phoneticPr fontId="6"/>
  </si>
  <si>
    <t>仙台市宮城野区枡江8-10</t>
    <rPh sb="7" eb="9">
      <t>マスエ</t>
    </rPh>
    <phoneticPr fontId="1"/>
  </si>
  <si>
    <t>ちゃいるどらんど岩切こども園</t>
    <rPh sb="8" eb="10">
      <t>イワキリ</t>
    </rPh>
    <rPh sb="13" eb="14">
      <t>エン</t>
    </rPh>
    <phoneticPr fontId="8"/>
  </si>
  <si>
    <t>ちゃいるどらんど荒井こども園</t>
    <rPh sb="8" eb="10">
      <t>アライ</t>
    </rPh>
    <rPh sb="13" eb="14">
      <t>エン</t>
    </rPh>
    <phoneticPr fontId="8"/>
  </si>
  <si>
    <t>仙台市若林区六丁の目中町1-38</t>
    <rPh sb="0" eb="3">
      <t>センダイシ</t>
    </rPh>
    <rPh sb="3" eb="6">
      <t>ワカバヤシク</t>
    </rPh>
    <rPh sb="6" eb="8">
      <t>ロクチョウ</t>
    </rPh>
    <rPh sb="9" eb="10">
      <t>メ</t>
    </rPh>
    <rPh sb="10" eb="12">
      <t>ナカマチ</t>
    </rPh>
    <phoneticPr fontId="2"/>
  </si>
  <si>
    <t>仙台市若林区若林1丁目6-17</t>
    <rPh sb="0" eb="3">
      <t>センダイシ</t>
    </rPh>
    <rPh sb="3" eb="6">
      <t>ワカバヤシク</t>
    </rPh>
    <rPh sb="6" eb="8">
      <t>ワカバヤシ</t>
    </rPh>
    <rPh sb="9" eb="11">
      <t>チョウメ</t>
    </rPh>
    <phoneticPr fontId="1"/>
  </si>
  <si>
    <t>仙台市泉区鶴が丘三丁目24-7</t>
    <rPh sb="0" eb="3">
      <t>センダイシ</t>
    </rPh>
    <rPh sb="3" eb="5">
      <t>イズミク</t>
    </rPh>
    <rPh sb="5" eb="6">
      <t>ツル</t>
    </rPh>
    <rPh sb="7" eb="8">
      <t>オカ</t>
    </rPh>
    <rPh sb="8" eb="11">
      <t>サンチョウメ</t>
    </rPh>
    <phoneticPr fontId="2"/>
  </si>
  <si>
    <t>仙台市若林区卸町3丁目1-4</t>
    <rPh sb="6" eb="8">
      <t>オロシマチ</t>
    </rPh>
    <rPh sb="9" eb="11">
      <t>チョウメ</t>
    </rPh>
    <phoneticPr fontId="5"/>
  </si>
  <si>
    <t>アイグラン保育園長町南</t>
  </si>
  <si>
    <t>仙台市宮城野区鉄砲町中３－１４　テラス仙台駅東口２階</t>
  </si>
  <si>
    <t>仙台市太白区西中田３－１３－３２　</t>
  </si>
  <si>
    <t>株式会社Lateral Kids</t>
  </si>
  <si>
    <t>社会福祉法人仙台ぱれっと福祉会</t>
  </si>
  <si>
    <t>仙台市泉区泉中央３－２８－１１　</t>
  </si>
  <si>
    <t>国見ケ丘せんだんの杜保育園</t>
  </si>
  <si>
    <t>コスモス錦保育所</t>
  </si>
  <si>
    <t>79999</t>
    <phoneticPr fontId="1"/>
  </si>
  <si>
    <t>4</t>
    <phoneticPr fontId="1"/>
  </si>
  <si>
    <t>15</t>
    <phoneticPr fontId="1"/>
  </si>
  <si>
    <t>理事長　認給　太郎</t>
    <phoneticPr fontId="1"/>
  </si>
  <si>
    <t>タカハシ　アイ</t>
  </si>
  <si>
    <t>高橋　愛</t>
    <rPh sb="0" eb="2">
      <t>タカハシ</t>
    </rPh>
    <rPh sb="3" eb="4">
      <t>アイ</t>
    </rPh>
    <phoneticPr fontId="1"/>
  </si>
  <si>
    <t>１号</t>
  </si>
  <si>
    <t>布団リース代</t>
    <rPh sb="0" eb="2">
      <t>フトン</t>
    </rPh>
    <rPh sb="5" eb="6">
      <t>ダイ</t>
    </rPh>
    <phoneticPr fontId="1"/>
  </si>
  <si>
    <t>行事参加費</t>
    <rPh sb="0" eb="2">
      <t>ギョウジ</t>
    </rPh>
    <rPh sb="2" eb="4">
      <t>サンカ</t>
    </rPh>
    <rPh sb="4" eb="5">
      <t>ヒ</t>
    </rPh>
    <phoneticPr fontId="1"/>
  </si>
  <si>
    <t>事務局長　青葉　花子</t>
    <rPh sb="5" eb="7">
      <t>アオバ</t>
    </rPh>
    <rPh sb="8" eb="10">
      <t>ハナコ</t>
    </rPh>
    <phoneticPr fontId="1"/>
  </si>
  <si>
    <t>022-○○-○○</t>
    <phoneticPr fontId="1"/>
  </si>
  <si>
    <t>２号</t>
  </si>
  <si>
    <t>イトウ　ハルヒ</t>
    <phoneticPr fontId="1"/>
  </si>
  <si>
    <t>伊藤　春陽</t>
    <rPh sb="0" eb="2">
      <t>イトウ</t>
    </rPh>
    <rPh sb="3" eb="5">
      <t>ハルヒ</t>
    </rPh>
    <phoneticPr fontId="1"/>
  </si>
  <si>
    <t>３号</t>
  </si>
  <si>
    <t>オムツ処理代</t>
    <rPh sb="3" eb="5">
      <t>ショリ</t>
    </rPh>
    <rPh sb="5" eb="6">
      <t>ダイ</t>
    </rPh>
    <phoneticPr fontId="1"/>
  </si>
  <si>
    <t>タナカ　レイ</t>
    <phoneticPr fontId="1"/>
  </si>
  <si>
    <t>田中　麗</t>
    <rPh sb="0" eb="2">
      <t>タナカ</t>
    </rPh>
    <rPh sb="3" eb="4">
      <t>レイ</t>
    </rPh>
    <phoneticPr fontId="1"/>
  </si>
  <si>
    <t>オムツ処理代</t>
    <rPh sb="3" eb="6">
      <t>ショリダイ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</si>
</sst>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_);[Red]\(0\)"/>
    <numFmt numFmtId="178" formatCode="#,##0_ &quot;円&quot;"/>
    <numFmt numFmtId="179" formatCode="0&quot;歳&quot;"/>
    <numFmt numFmtId="180" formatCode="#,##0&quot;円&quot;"/>
    <numFmt numFmtId="181" formatCode="#&quot;ヶ月&quot;"/>
  </numFmts>
  <fonts count="57">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Ｐゴシック"/>
      <family val="3"/>
      <charset val="128"/>
    </font>
    <font>
      <b/>
      <sz val="16"/>
      <name val="HGSｺﾞｼｯｸM"/>
      <family val="3"/>
      <charset val="128"/>
    </font>
    <font>
      <sz val="6"/>
      <name val="ＭＳ Ｐゴシック"/>
      <family val="3"/>
      <charset val="128"/>
    </font>
    <font>
      <sz val="11"/>
      <name val="HGSｺﾞｼｯｸM"/>
      <family val="3"/>
      <charset val="128"/>
    </font>
    <font>
      <sz val="12"/>
      <name val="HGSｺﾞｼｯｸM"/>
      <family val="3"/>
      <charset val="128"/>
    </font>
    <font>
      <sz val="11"/>
      <color theme="1"/>
      <name val="HGSｺﾞｼｯｸM"/>
      <family val="3"/>
      <charset val="128"/>
    </font>
    <font>
      <sz val="12"/>
      <color theme="1"/>
      <name val="HGSｺﾞｼｯｸM"/>
      <family val="3"/>
      <charset val="128"/>
    </font>
    <font>
      <sz val="16"/>
      <name val="HGSｺﾞｼｯｸM"/>
      <family val="3"/>
      <charset val="128"/>
    </font>
    <font>
      <b/>
      <sz val="12"/>
      <name val="HGSｺﾞｼｯｸM"/>
      <family val="3"/>
      <charset val="128"/>
    </font>
    <font>
      <sz val="6"/>
      <name val="ＭＳ Ｐゴシック"/>
      <family val="3"/>
      <charset val="128"/>
      <scheme val="minor"/>
    </font>
    <font>
      <b/>
      <sz val="22"/>
      <name val="ＭＳ 明朝"/>
      <family val="1"/>
      <charset val="128"/>
    </font>
    <font>
      <b/>
      <u/>
      <sz val="12"/>
      <name val="ＭＳ 明朝"/>
      <family val="1"/>
      <charset val="128"/>
    </font>
    <font>
      <sz val="12"/>
      <name val="ＭＳ 明朝"/>
      <family val="1"/>
      <charset val="128"/>
    </font>
    <font>
      <sz val="10"/>
      <name val="ＭＳ 明朝"/>
      <family val="1"/>
      <charset val="128"/>
    </font>
    <font>
      <b/>
      <sz val="16"/>
      <name val="ＭＳ 明朝"/>
      <family val="1"/>
      <charset val="128"/>
    </font>
    <font>
      <sz val="16"/>
      <name val="ＭＳ 明朝"/>
      <family val="1"/>
      <charset val="128"/>
    </font>
    <font>
      <sz val="11"/>
      <color theme="1"/>
      <name val="ＭＳ Ｐゴシック"/>
      <family val="2"/>
      <scheme val="minor"/>
    </font>
    <font>
      <b/>
      <sz val="11"/>
      <color theme="3"/>
      <name val="ＭＳ Ｐゴシック"/>
      <family val="2"/>
      <charset val="128"/>
      <scheme val="minor"/>
    </font>
    <font>
      <sz val="11"/>
      <color rgb="FF006100"/>
      <name val="ＭＳ Ｐゴシック"/>
      <family val="2"/>
      <charset val="128"/>
      <scheme val="minor"/>
    </font>
    <font>
      <sz val="16"/>
      <color theme="1"/>
      <name val="HGSｺﾞｼｯｸM"/>
      <family val="3"/>
      <charset val="128"/>
    </font>
    <font>
      <b/>
      <sz val="9"/>
      <color indexed="81"/>
      <name val="MS P ゴシック"/>
      <family val="3"/>
      <charset val="128"/>
    </font>
    <font>
      <b/>
      <sz val="12"/>
      <color indexed="81"/>
      <name val="MS P ゴシック"/>
      <family val="3"/>
      <charset val="128"/>
    </font>
    <font>
      <sz val="11"/>
      <name val="ＭＳ 明朝"/>
      <family val="1"/>
      <charset val="128"/>
    </font>
    <font>
      <sz val="11"/>
      <color theme="1"/>
      <name val="ＭＳ 明朝"/>
      <family val="1"/>
      <charset val="128"/>
    </font>
    <font>
      <b/>
      <sz val="12"/>
      <color theme="1"/>
      <name val="HGPｺﾞｼｯｸM"/>
      <family val="3"/>
      <charset val="128"/>
    </font>
    <font>
      <sz val="11"/>
      <color theme="1"/>
      <name val="HGPｺﾞｼｯｸM"/>
      <family val="3"/>
      <charset val="128"/>
    </font>
    <font>
      <b/>
      <sz val="14"/>
      <color theme="1"/>
      <name val="HGPｺﾞｼｯｸM"/>
      <family val="3"/>
      <charset val="128"/>
    </font>
    <font>
      <b/>
      <sz val="16"/>
      <color theme="1"/>
      <name val="HGSｺﾞｼｯｸM"/>
      <family val="3"/>
      <charset val="128"/>
    </font>
    <font>
      <b/>
      <sz val="14"/>
      <name val="ＭＳ 明朝"/>
      <family val="1"/>
      <charset val="128"/>
    </font>
    <font>
      <b/>
      <sz val="16"/>
      <color theme="1"/>
      <name val="HGPｺﾞｼｯｸM"/>
      <family val="3"/>
      <charset val="128"/>
    </font>
    <font>
      <sz val="22"/>
      <name val="ＭＳ Ｐゴシック"/>
      <family val="2"/>
      <charset val="128"/>
      <scheme val="minor"/>
    </font>
    <font>
      <sz val="11"/>
      <name val="HGPｺﾞｼｯｸM"/>
      <family val="3"/>
      <charset val="128"/>
    </font>
    <font>
      <sz val="14"/>
      <color theme="1"/>
      <name val="HGPｺﾞｼｯｸM"/>
      <family val="3"/>
      <charset val="128"/>
    </font>
    <font>
      <sz val="16"/>
      <color theme="1"/>
      <name val="HGPｺﾞｼｯｸM"/>
      <family val="3"/>
      <charset val="128"/>
    </font>
    <font>
      <b/>
      <sz val="18"/>
      <color theme="1"/>
      <name val="HGPｺﾞｼｯｸM"/>
      <family val="3"/>
      <charset val="128"/>
    </font>
    <font>
      <sz val="18"/>
      <color theme="1"/>
      <name val="HGPｺﾞｼｯｸM"/>
      <family val="3"/>
      <charset val="128"/>
    </font>
    <font>
      <sz val="9"/>
      <color indexed="81"/>
      <name val="MS P ゴシック"/>
      <family val="3"/>
      <charset val="128"/>
    </font>
    <font>
      <u/>
      <sz val="12"/>
      <name val="HGSｺﾞｼｯｸM"/>
      <family val="3"/>
      <charset val="128"/>
    </font>
    <font>
      <sz val="14"/>
      <name val="ＭＳ 明朝"/>
      <family val="1"/>
      <charset val="128"/>
    </font>
    <font>
      <b/>
      <sz val="9"/>
      <color indexed="81"/>
      <name val="游ゴシック"/>
      <family val="3"/>
      <charset val="128"/>
    </font>
    <font>
      <b/>
      <sz val="12"/>
      <color indexed="81"/>
      <name val="游ゴシック"/>
      <family val="3"/>
      <charset val="128"/>
    </font>
    <font>
      <sz val="11"/>
      <color theme="1"/>
      <name val="ＭＳ Ｐゴシック"/>
      <family val="2"/>
      <charset val="128"/>
      <scheme val="minor"/>
    </font>
    <font>
      <u/>
      <sz val="12"/>
      <color theme="1"/>
      <name val="HGSｺﾞｼｯｸM"/>
      <family val="3"/>
      <charset val="128"/>
    </font>
    <font>
      <sz val="12"/>
      <name val="游ゴシック"/>
      <family val="3"/>
      <charset val="128"/>
    </font>
    <font>
      <sz val="11"/>
      <color theme="1"/>
      <name val="游ゴシック"/>
      <family val="3"/>
      <charset val="128"/>
    </font>
    <font>
      <b/>
      <sz val="16"/>
      <color indexed="81"/>
      <name val="游ゴシック"/>
      <family val="3"/>
      <charset val="128"/>
    </font>
    <font>
      <b/>
      <sz val="14"/>
      <color theme="1"/>
      <name val="游ゴシック"/>
      <family val="3"/>
      <charset val="128"/>
    </font>
    <font>
      <b/>
      <sz val="11"/>
      <color theme="1"/>
      <name val="游ゴシック"/>
      <family val="3"/>
      <charset val="128"/>
    </font>
    <font>
      <sz val="10"/>
      <name val="HGPｺﾞｼｯｸM"/>
      <family val="3"/>
      <charset val="128"/>
    </font>
    <font>
      <b/>
      <sz val="11"/>
      <name val="HGPｺﾞｼｯｸM"/>
      <family val="3"/>
      <charset val="128"/>
    </font>
    <font>
      <b/>
      <sz val="11"/>
      <name val="游ゴシック"/>
      <family val="3"/>
      <charset val="128"/>
    </font>
    <font>
      <sz val="11"/>
      <name val="游ゴシック"/>
      <family val="3"/>
      <charset val="128"/>
    </font>
    <font>
      <sz val="11"/>
      <color rgb="FF00B0F0"/>
      <name val="ＭＳ 明朝"/>
      <family val="1"/>
      <charset val="128"/>
    </font>
    <font>
      <sz val="6"/>
      <name val="ＭＳ Ｐゴシック"/>
      <family val="2"/>
      <charset val="128"/>
    </font>
  </fonts>
  <fills count="13">
    <fill>
      <patternFill patternType="none"/>
    </fill>
    <fill>
      <patternFill patternType="gray125"/>
    </fill>
    <fill>
      <patternFill patternType="solid">
        <fgColor theme="9" tint="0.59999389629810485"/>
        <bgColor indexed="64"/>
      </patternFill>
    </fill>
    <fill>
      <patternFill patternType="solid">
        <fgColor rgb="FFFFFF99"/>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FFFF00"/>
        <bgColor indexed="64"/>
      </patternFill>
    </fill>
    <fill>
      <patternFill patternType="solid">
        <fgColor theme="6" tint="0.39997558519241921"/>
        <bgColor indexed="64"/>
      </patternFill>
    </fill>
    <fill>
      <patternFill patternType="solid">
        <fgColor theme="0"/>
        <bgColor indexed="64"/>
      </patternFill>
    </fill>
    <fill>
      <patternFill patternType="solid">
        <fgColor rgb="FFFFFF66"/>
        <bgColor indexed="64"/>
      </patternFill>
    </fill>
    <fill>
      <patternFill patternType="solid">
        <fgColor theme="4" tint="0.59999389629810485"/>
        <bgColor indexed="64"/>
      </patternFill>
    </fill>
    <fill>
      <patternFill patternType="solid">
        <fgColor theme="7" tint="0.59999389629810485"/>
        <bgColor indexed="64"/>
      </patternFill>
    </fill>
  </fills>
  <borders count="8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medium">
        <color indexed="64"/>
      </top>
      <bottom/>
      <diagonal/>
    </border>
    <border>
      <left style="thick">
        <color indexed="64"/>
      </left>
      <right style="thick">
        <color indexed="64"/>
      </right>
      <top style="thick">
        <color indexed="64"/>
      </top>
      <bottom style="thick">
        <color indexed="64"/>
      </bottom>
      <diagonal/>
    </border>
    <border>
      <left style="hair">
        <color auto="1"/>
      </left>
      <right/>
      <top/>
      <bottom style="hair">
        <color auto="1"/>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auto="1"/>
      </left>
      <right/>
      <top/>
      <bottom/>
      <diagonal/>
    </border>
    <border>
      <left/>
      <right style="thin">
        <color auto="1"/>
      </right>
      <top/>
      <bottom/>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double">
        <color indexed="64"/>
      </bottom>
      <diagonal/>
    </border>
    <border>
      <left/>
      <right/>
      <top style="hair">
        <color auto="1"/>
      </top>
      <bottom style="double">
        <color indexed="64"/>
      </bottom>
      <diagonal/>
    </border>
    <border>
      <left/>
      <right style="thin">
        <color auto="1"/>
      </right>
      <top style="hair">
        <color auto="1"/>
      </top>
      <bottom style="double">
        <color indexed="64"/>
      </bottom>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
      <left style="thin">
        <color auto="1"/>
      </left>
      <right/>
      <top/>
      <bottom style="hair">
        <color auto="1"/>
      </bottom>
      <diagonal/>
    </border>
    <border>
      <left/>
      <right style="thin">
        <color auto="1"/>
      </right>
      <top/>
      <bottom style="hair">
        <color auto="1"/>
      </bottom>
      <diagonal/>
    </border>
    <border>
      <left style="thin">
        <color auto="1"/>
      </left>
      <right/>
      <top style="double">
        <color indexed="64"/>
      </top>
      <bottom/>
      <diagonal/>
    </border>
    <border>
      <left/>
      <right/>
      <top style="double">
        <color indexed="64"/>
      </top>
      <bottom/>
      <diagonal/>
    </border>
    <border>
      <left/>
      <right style="thin">
        <color auto="1"/>
      </right>
      <top style="double">
        <color indexed="64"/>
      </top>
      <bottom/>
      <diagonal/>
    </border>
    <border>
      <left style="hair">
        <color auto="1"/>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right style="hair">
        <color auto="1"/>
      </right>
      <top/>
      <bottom/>
      <diagonal/>
    </border>
    <border>
      <left style="hair">
        <color auto="1"/>
      </left>
      <right style="hair">
        <color auto="1"/>
      </right>
      <top/>
      <bottom/>
      <diagonal/>
    </border>
    <border>
      <left/>
      <right/>
      <top style="hair">
        <color auto="1"/>
      </top>
      <bottom style="thin">
        <color indexed="64"/>
      </bottom>
      <diagonal/>
    </border>
    <border diagonalUp="1">
      <left/>
      <right/>
      <top style="hair">
        <color indexed="64"/>
      </top>
      <bottom style="hair">
        <color indexed="64"/>
      </bottom>
      <diagonal style="thin">
        <color indexed="64"/>
      </diagonal>
    </border>
    <border>
      <left/>
      <right style="thin">
        <color indexed="64"/>
      </right>
      <top style="hair">
        <color auto="1"/>
      </top>
      <bottom style="thin">
        <color indexed="64"/>
      </bottom>
      <diagonal/>
    </border>
    <border diagonalUp="1">
      <left/>
      <right/>
      <top style="thin">
        <color indexed="64"/>
      </top>
      <bottom style="hair">
        <color indexed="64"/>
      </bottom>
      <diagonal style="thin">
        <color indexed="64"/>
      </diagonal>
    </border>
    <border diagonalUp="1">
      <left/>
      <right/>
      <top style="hair">
        <color indexed="64"/>
      </top>
      <bottom style="thin">
        <color indexed="64"/>
      </bottom>
      <diagonal style="thin">
        <color indexed="64"/>
      </diagonal>
    </border>
  </borders>
  <cellStyleXfs count="11">
    <xf numFmtId="0" fontId="0" fillId="0" borderId="0">
      <alignment vertical="center"/>
    </xf>
    <xf numFmtId="0" fontId="3" fillId="0" borderId="0">
      <alignment vertical="center"/>
    </xf>
    <xf numFmtId="0" fontId="3" fillId="0" borderId="0"/>
    <xf numFmtId="0" fontId="19" fillId="0" borderId="0"/>
    <xf numFmtId="0" fontId="2" fillId="0" borderId="0">
      <alignment vertical="center"/>
    </xf>
    <xf numFmtId="38" fontId="44" fillId="0" borderId="0" applyFont="0" applyFill="0" applyBorder="0" applyAlignment="0" applyProtection="0">
      <alignment vertical="center"/>
    </xf>
    <xf numFmtId="0" fontId="3" fillId="0" borderId="0">
      <alignment vertical="center"/>
    </xf>
    <xf numFmtId="0" fontId="19" fillId="0" borderId="0"/>
    <xf numFmtId="0" fontId="3" fillId="0" borderId="0">
      <alignment vertical="center"/>
    </xf>
    <xf numFmtId="0" fontId="44" fillId="0" borderId="0">
      <alignment vertical="center"/>
    </xf>
    <xf numFmtId="0" fontId="3" fillId="0" borderId="0">
      <alignment vertical="center"/>
    </xf>
  </cellStyleXfs>
  <cellXfs count="470">
    <xf numFmtId="0" fontId="0" fillId="0" borderId="0" xfId="0">
      <alignment vertical="center"/>
    </xf>
    <xf numFmtId="0" fontId="6" fillId="0" borderId="0" xfId="1" applyFont="1">
      <alignment vertical="center"/>
    </xf>
    <xf numFmtId="49" fontId="10" fillId="3" borderId="16" xfId="1" applyNumberFormat="1" applyFont="1" applyFill="1" applyBorder="1" applyAlignment="1" applyProtection="1">
      <alignment horizontal="center" vertical="center" shrinkToFit="1"/>
      <protection locked="0"/>
    </xf>
    <xf numFmtId="0" fontId="8" fillId="0" borderId="0" xfId="1" applyFont="1" applyAlignment="1">
      <alignment vertical="center"/>
    </xf>
    <xf numFmtId="0" fontId="8" fillId="0" borderId="0" xfId="1" applyFont="1" applyAlignment="1">
      <alignment vertical="center" shrinkToFit="1"/>
    </xf>
    <xf numFmtId="0" fontId="15" fillId="0" borderId="0" xfId="2" applyFont="1" applyFill="1" applyBorder="1" applyAlignment="1" applyProtection="1">
      <alignment vertical="center"/>
    </xf>
    <xf numFmtId="0" fontId="15" fillId="0" borderId="0" xfId="2" applyFont="1" applyFill="1" applyBorder="1" applyAlignment="1" applyProtection="1">
      <alignment vertical="center" shrinkToFit="1"/>
    </xf>
    <xf numFmtId="0" fontId="15" fillId="0" borderId="0" xfId="2" applyFont="1" applyAlignment="1" applyProtection="1">
      <alignment vertical="center"/>
    </xf>
    <xf numFmtId="0" fontId="15" fillId="0" borderId="0" xfId="2" applyFont="1" applyAlignment="1" applyProtection="1">
      <alignment horizontal="right" vertical="center"/>
    </xf>
    <xf numFmtId="0" fontId="15" fillId="0" borderId="0" xfId="1" applyFont="1" applyFill="1" applyAlignment="1" applyProtection="1">
      <alignment horizontal="left" vertical="center"/>
    </xf>
    <xf numFmtId="0" fontId="15" fillId="0" borderId="0" xfId="1" applyFont="1" applyAlignment="1" applyProtection="1">
      <alignment horizontal="left" vertical="center"/>
    </xf>
    <xf numFmtId="0" fontId="15" fillId="0" borderId="0" xfId="2" applyFont="1" applyProtection="1"/>
    <xf numFmtId="0" fontId="15" fillId="0" borderId="0" xfId="2" applyFont="1" applyAlignment="1" applyProtection="1">
      <alignment horizontal="left" vertical="center"/>
    </xf>
    <xf numFmtId="0" fontId="15" fillId="0" borderId="0" xfId="1" applyFont="1" applyFill="1" applyBorder="1" applyAlignment="1" applyProtection="1">
      <alignment horizontal="left" vertical="center"/>
    </xf>
    <xf numFmtId="0" fontId="16" fillId="0" borderId="0" xfId="1" applyFont="1" applyFill="1" applyBorder="1" applyAlignment="1" applyProtection="1">
      <alignment vertical="top" shrinkToFit="1"/>
    </xf>
    <xf numFmtId="0" fontId="17" fillId="0" borderId="0" xfId="1" applyFont="1" applyAlignment="1" applyProtection="1">
      <alignment vertical="center"/>
    </xf>
    <xf numFmtId="0" fontId="18" fillId="0" borderId="0" xfId="1" applyFont="1" applyAlignment="1" applyProtection="1">
      <alignment vertical="center"/>
    </xf>
    <xf numFmtId="0" fontId="15" fillId="0" borderId="0" xfId="2" applyFont="1" applyAlignment="1" applyProtection="1">
      <alignment horizontal="center" vertical="center"/>
    </xf>
    <xf numFmtId="0" fontId="15" fillId="0" borderId="0" xfId="2" applyNumberFormat="1" applyFont="1" applyAlignment="1" applyProtection="1">
      <alignment horizontal="center" vertical="center"/>
    </xf>
    <xf numFmtId="49" fontId="22" fillId="3" borderId="16" xfId="1" applyNumberFormat="1" applyFont="1" applyFill="1" applyBorder="1" applyAlignment="1" applyProtection="1">
      <alignment horizontal="center" vertical="center" shrinkToFit="1"/>
      <protection locked="0"/>
    </xf>
    <xf numFmtId="0" fontId="7" fillId="0" borderId="0" xfId="1" applyFont="1" applyProtection="1">
      <alignment vertical="center"/>
    </xf>
    <xf numFmtId="0" fontId="6" fillId="0" borderId="0" xfId="1" applyFont="1" applyProtection="1">
      <alignment vertical="center"/>
    </xf>
    <xf numFmtId="0" fontId="7" fillId="0" borderId="0" xfId="1" applyFont="1" applyAlignment="1" applyProtection="1">
      <alignment horizontal="left" vertical="center"/>
    </xf>
    <xf numFmtId="0" fontId="15" fillId="0" borderId="0" xfId="1" applyFont="1" applyProtection="1">
      <alignment vertical="center"/>
    </xf>
    <xf numFmtId="0" fontId="15" fillId="0" borderId="0" xfId="2" applyFont="1" applyAlignment="1" applyProtection="1">
      <alignment horizontal="center"/>
    </xf>
    <xf numFmtId="0" fontId="25" fillId="0" borderId="0" xfId="1" applyFont="1" applyProtection="1">
      <alignment vertical="center"/>
    </xf>
    <xf numFmtId="0" fontId="25" fillId="0" borderId="0" xfId="2" applyFont="1" applyProtection="1"/>
    <xf numFmtId="0" fontId="15" fillId="0" borderId="0" xfId="1" applyFont="1" applyFill="1" applyBorder="1" applyProtection="1">
      <alignment vertical="center"/>
    </xf>
    <xf numFmtId="0" fontId="15" fillId="0" borderId="0" xfId="2" applyFont="1" applyFill="1" applyBorder="1" applyProtection="1"/>
    <xf numFmtId="0" fontId="25" fillId="0" borderId="0" xfId="1" applyFont="1" applyFill="1" applyBorder="1" applyProtection="1">
      <alignment vertical="center"/>
    </xf>
    <xf numFmtId="0" fontId="25" fillId="0" borderId="0" xfId="2" applyFont="1" applyFill="1" applyBorder="1" applyProtection="1"/>
    <xf numFmtId="0" fontId="18" fillId="0" borderId="0" xfId="1" applyFont="1" applyProtection="1">
      <alignment vertical="center"/>
    </xf>
    <xf numFmtId="0" fontId="17" fillId="0" borderId="0" xfId="1" applyFont="1" applyProtection="1">
      <alignment vertical="center"/>
    </xf>
    <xf numFmtId="0" fontId="17" fillId="0" borderId="0" xfId="1" applyNumberFormat="1" applyFont="1" applyAlignment="1" applyProtection="1">
      <alignment horizontal="center" vertical="center"/>
    </xf>
    <xf numFmtId="0" fontId="18" fillId="0" borderId="0" xfId="2" applyFont="1" applyProtection="1"/>
    <xf numFmtId="0" fontId="15" fillId="0" borderId="0" xfId="0" applyFont="1" applyProtection="1">
      <alignment vertical="center"/>
    </xf>
    <xf numFmtId="0" fontId="26" fillId="0" borderId="0" xfId="0" applyFont="1" applyProtection="1">
      <alignment vertical="center"/>
    </xf>
    <xf numFmtId="176" fontId="28" fillId="2" borderId="1" xfId="0" applyNumberFormat="1" applyFont="1" applyFill="1" applyBorder="1" applyProtection="1">
      <alignment vertical="center"/>
      <protection locked="0"/>
    </xf>
    <xf numFmtId="176" fontId="28" fillId="2" borderId="4" xfId="0" applyNumberFormat="1" applyFont="1" applyFill="1" applyBorder="1" applyProtection="1">
      <alignment vertical="center"/>
      <protection locked="0"/>
    </xf>
    <xf numFmtId="176" fontId="28" fillId="2" borderId="2" xfId="0" applyNumberFormat="1" applyFont="1" applyFill="1" applyBorder="1" applyProtection="1">
      <alignment vertical="center"/>
      <protection locked="0"/>
    </xf>
    <xf numFmtId="176" fontId="28" fillId="2" borderId="5" xfId="0" applyNumberFormat="1" applyFont="1" applyFill="1" applyBorder="1" applyProtection="1">
      <alignment vertical="center"/>
      <protection locked="0"/>
    </xf>
    <xf numFmtId="0" fontId="28" fillId="0" borderId="0" xfId="0" applyFont="1" applyAlignment="1" applyProtection="1">
      <alignment vertical="center" shrinkToFit="1"/>
    </xf>
    <xf numFmtId="0" fontId="17" fillId="0" borderId="0" xfId="1" applyFont="1" applyAlignment="1" applyProtection="1">
      <alignment horizontal="right" vertical="center"/>
    </xf>
    <xf numFmtId="0" fontId="27" fillId="0" borderId="0" xfId="0" applyFont="1" applyProtection="1">
      <alignment vertical="center"/>
    </xf>
    <xf numFmtId="0" fontId="28" fillId="0" borderId="0" xfId="0" applyFont="1" applyFill="1" applyBorder="1" applyAlignment="1" applyProtection="1">
      <alignment horizontal="center" vertical="center"/>
    </xf>
    <xf numFmtId="176" fontId="28" fillId="0" borderId="3" xfId="0" applyNumberFormat="1" applyFont="1" applyBorder="1" applyProtection="1">
      <alignment vertical="center"/>
    </xf>
    <xf numFmtId="176" fontId="28" fillId="0" borderId="8" xfId="0" applyNumberFormat="1" applyFont="1" applyBorder="1" applyProtection="1">
      <alignment vertical="center"/>
    </xf>
    <xf numFmtId="176" fontId="28" fillId="0" borderId="1" xfId="0" applyNumberFormat="1" applyFont="1" applyBorder="1" applyProtection="1">
      <alignment vertical="center"/>
    </xf>
    <xf numFmtId="176" fontId="28" fillId="0" borderId="7" xfId="0" applyNumberFormat="1" applyFont="1" applyBorder="1" applyProtection="1">
      <alignment vertical="center"/>
    </xf>
    <xf numFmtId="176" fontId="28" fillId="0" borderId="0" xfId="0" applyNumberFormat="1" applyFont="1" applyBorder="1" applyProtection="1">
      <alignment vertical="center"/>
    </xf>
    <xf numFmtId="0" fontId="28" fillId="0" borderId="30" xfId="0" applyFont="1" applyBorder="1" applyAlignment="1" applyProtection="1">
      <alignment vertical="center" shrinkToFit="1"/>
    </xf>
    <xf numFmtId="0" fontId="28" fillId="0" borderId="1" xfId="0" applyFont="1" applyBorder="1" applyAlignment="1" applyProtection="1">
      <alignment vertical="center" shrinkToFit="1"/>
    </xf>
    <xf numFmtId="0" fontId="31" fillId="0" borderId="0" xfId="1" applyNumberFormat="1" applyFont="1" applyAlignment="1" applyProtection="1">
      <alignment horizontal="center" vertical="center"/>
    </xf>
    <xf numFmtId="0" fontId="29" fillId="0" borderId="0" xfId="0" applyFont="1" applyProtection="1">
      <alignment vertical="center"/>
    </xf>
    <xf numFmtId="0" fontId="32" fillId="0" borderId="0" xfId="0" applyNumberFormat="1" applyFont="1" applyAlignment="1" applyProtection="1">
      <alignment horizontal="center" vertical="center"/>
    </xf>
    <xf numFmtId="0" fontId="6" fillId="0" borderId="0" xfId="1" applyFont="1">
      <alignment vertical="center"/>
    </xf>
    <xf numFmtId="0" fontId="28" fillId="2" borderId="29" xfId="0" applyFont="1" applyFill="1" applyBorder="1" applyAlignment="1" applyProtection="1">
      <alignment vertical="center" shrinkToFit="1"/>
      <protection locked="0"/>
    </xf>
    <xf numFmtId="0" fontId="28" fillId="2" borderId="33" xfId="0" applyFont="1" applyFill="1" applyBorder="1" applyAlignment="1" applyProtection="1">
      <alignment vertical="center" shrinkToFit="1"/>
      <protection locked="0"/>
    </xf>
    <xf numFmtId="0" fontId="35" fillId="0" borderId="0" xfId="0" applyFont="1">
      <alignment vertical="center"/>
    </xf>
    <xf numFmtId="0" fontId="28" fillId="0" borderId="0" xfId="0" applyFont="1" applyAlignment="1" applyProtection="1">
      <alignment horizontal="center" vertical="center"/>
    </xf>
    <xf numFmtId="0" fontId="35" fillId="0" borderId="47" xfId="0" applyFont="1" applyBorder="1">
      <alignment vertical="center"/>
    </xf>
    <xf numFmtId="0" fontId="38" fillId="0" borderId="0" xfId="0" applyFont="1">
      <alignment vertical="center"/>
    </xf>
    <xf numFmtId="0" fontId="6" fillId="0" borderId="0" xfId="1" applyFont="1" applyAlignment="1" applyProtection="1">
      <alignment horizontal="left" vertical="center"/>
    </xf>
    <xf numFmtId="49" fontId="7" fillId="0" borderId="0" xfId="1" applyNumberFormat="1" applyFont="1" applyAlignment="1" applyProtection="1">
      <alignment horizontal="right" vertical="center"/>
    </xf>
    <xf numFmtId="0" fontId="9" fillId="0" borderId="0" xfId="1" applyFont="1" applyProtection="1">
      <alignment vertical="center"/>
    </xf>
    <xf numFmtId="49" fontId="6" fillId="0" borderId="0" xfId="1" applyNumberFormat="1" applyFont="1" applyProtection="1">
      <alignment vertical="center"/>
    </xf>
    <xf numFmtId="49" fontId="7" fillId="0" borderId="0" xfId="1" applyNumberFormat="1" applyFont="1" applyAlignment="1" applyProtection="1">
      <alignment horizontal="right" vertical="top"/>
    </xf>
    <xf numFmtId="0" fontId="7" fillId="0" borderId="0" xfId="1" applyFont="1" applyAlignment="1" applyProtection="1">
      <alignment vertical="center"/>
    </xf>
    <xf numFmtId="0" fontId="9" fillId="0" borderId="0" xfId="1" applyFont="1" applyAlignment="1" applyProtection="1">
      <alignment vertical="top"/>
    </xf>
    <xf numFmtId="0" fontId="11" fillId="0" borderId="0" xfId="1" applyFont="1" applyAlignment="1" applyProtection="1">
      <alignment vertical="top" wrapText="1"/>
    </xf>
    <xf numFmtId="49" fontId="6" fillId="0" borderId="0" xfId="1" applyNumberFormat="1" applyFont="1" applyAlignment="1" applyProtection="1">
      <alignment horizontal="right" vertical="center"/>
    </xf>
    <xf numFmtId="177" fontId="34" fillId="0" borderId="0" xfId="0" applyNumberFormat="1" applyFont="1" applyFill="1" applyBorder="1" applyAlignment="1" applyProtection="1">
      <alignment horizontal="left" vertical="center" shrinkToFit="1"/>
    </xf>
    <xf numFmtId="0" fontId="35" fillId="0" borderId="0" xfId="0" applyFont="1" applyProtection="1">
      <alignment vertical="center"/>
    </xf>
    <xf numFmtId="0" fontId="37" fillId="0" borderId="0" xfId="0" applyFont="1" applyProtection="1">
      <alignment vertical="center"/>
    </xf>
    <xf numFmtId="0" fontId="36" fillId="9" borderId="32" xfId="0" applyFont="1" applyFill="1" applyBorder="1" applyAlignment="1" applyProtection="1">
      <alignment vertical="center"/>
    </xf>
    <xf numFmtId="0" fontId="36" fillId="9" borderId="37" xfId="0" applyFont="1" applyFill="1" applyBorder="1" applyAlignment="1" applyProtection="1">
      <alignment vertical="center"/>
    </xf>
    <xf numFmtId="0" fontId="36" fillId="9" borderId="38" xfId="0" applyFont="1" applyFill="1" applyBorder="1" applyAlignment="1" applyProtection="1">
      <alignment vertical="center"/>
    </xf>
    <xf numFmtId="0" fontId="36" fillId="9" borderId="47" xfId="0" applyFont="1" applyFill="1" applyBorder="1" applyAlignment="1" applyProtection="1">
      <alignment vertical="center"/>
    </xf>
    <xf numFmtId="0" fontId="36" fillId="9" borderId="0" xfId="0" applyFont="1" applyFill="1" applyBorder="1" applyAlignment="1" applyProtection="1">
      <alignment vertical="center"/>
    </xf>
    <xf numFmtId="0" fontId="36" fillId="9" borderId="48" xfId="0" applyFont="1" applyFill="1" applyBorder="1" applyAlignment="1" applyProtection="1">
      <alignment vertical="center"/>
    </xf>
    <xf numFmtId="0" fontId="36" fillId="9" borderId="0" xfId="0" applyFont="1" applyFill="1" applyAlignment="1" applyProtection="1">
      <alignment vertical="center"/>
    </xf>
    <xf numFmtId="0" fontId="41" fillId="0" borderId="0" xfId="2" applyFont="1" applyAlignment="1" applyProtection="1">
      <alignment horizontal="center" vertical="center"/>
    </xf>
    <xf numFmtId="0" fontId="41" fillId="0" borderId="0" xfId="2" applyFont="1" applyProtection="1"/>
    <xf numFmtId="0" fontId="7" fillId="0" borderId="0" xfId="1" applyFont="1" applyAlignment="1" applyProtection="1">
      <alignment vertical="top" wrapText="1"/>
    </xf>
    <xf numFmtId="0" fontId="7" fillId="0" borderId="0" xfId="1" applyFont="1" applyAlignment="1" applyProtection="1">
      <alignment vertical="center" wrapText="1"/>
    </xf>
    <xf numFmtId="0" fontId="36" fillId="9" borderId="0" xfId="0" applyFont="1" applyFill="1" applyBorder="1" applyAlignment="1" applyProtection="1">
      <alignment vertical="center" shrinkToFit="1"/>
    </xf>
    <xf numFmtId="0" fontId="36" fillId="9" borderId="0" xfId="0" applyFont="1" applyFill="1" applyBorder="1" applyAlignment="1" applyProtection="1">
      <alignment horizontal="center" vertical="center" wrapText="1"/>
    </xf>
    <xf numFmtId="0" fontId="35" fillId="0" borderId="0" xfId="0" applyFont="1" applyAlignment="1" applyProtection="1">
      <alignment vertical="center"/>
    </xf>
    <xf numFmtId="0" fontId="31" fillId="0" borderId="9" xfId="2" applyFont="1" applyBorder="1" applyAlignment="1" applyProtection="1">
      <alignment horizontal="center" vertical="center"/>
    </xf>
    <xf numFmtId="49" fontId="6" fillId="0" borderId="17" xfId="1" applyNumberFormat="1" applyFont="1" applyFill="1" applyBorder="1" applyAlignment="1" applyProtection="1">
      <alignment horizontal="center" vertical="center" shrinkToFit="1"/>
    </xf>
    <xf numFmtId="0" fontId="6" fillId="0" borderId="18" xfId="1" applyFont="1" applyFill="1" applyBorder="1" applyAlignment="1" applyProtection="1">
      <alignment horizontal="left" vertical="center" shrinkToFit="1"/>
    </xf>
    <xf numFmtId="0" fontId="8" fillId="0" borderId="18" xfId="0" applyFont="1" applyFill="1" applyBorder="1" applyAlignment="1" applyProtection="1">
      <alignment horizontal="center" vertical="center" shrinkToFit="1"/>
    </xf>
    <xf numFmtId="0" fontId="6" fillId="0" borderId="18" xfId="1" applyFont="1" applyFill="1" applyBorder="1" applyAlignment="1" applyProtection="1">
      <alignment vertical="center" shrinkToFit="1"/>
    </xf>
    <xf numFmtId="0" fontId="6" fillId="0" borderId="0" xfId="1" applyFont="1" applyFill="1" applyBorder="1" applyAlignment="1" applyProtection="1">
      <alignment vertical="center" shrinkToFit="1"/>
    </xf>
    <xf numFmtId="0" fontId="6" fillId="0" borderId="0" xfId="0" applyFont="1" applyFill="1">
      <alignment vertical="center"/>
    </xf>
    <xf numFmtId="0" fontId="8" fillId="0" borderId="0" xfId="1" applyFont="1" applyFill="1" applyAlignment="1">
      <alignment vertical="center" shrinkToFit="1"/>
    </xf>
    <xf numFmtId="0" fontId="8" fillId="0" borderId="0" xfId="1" applyFont="1" applyFill="1" applyAlignment="1">
      <alignment vertical="center"/>
    </xf>
    <xf numFmtId="0" fontId="29" fillId="0" borderId="0" xfId="0" applyFont="1" applyAlignment="1" applyProtection="1">
      <alignment horizontal="right" vertical="center"/>
    </xf>
    <xf numFmtId="49" fontId="15" fillId="10" borderId="0" xfId="2" applyNumberFormat="1" applyFont="1" applyFill="1" applyAlignment="1" applyProtection="1">
      <alignment horizontal="center" vertical="center"/>
      <protection locked="0"/>
    </xf>
    <xf numFmtId="49" fontId="15" fillId="0" borderId="0" xfId="2" applyNumberFormat="1" applyFont="1" applyFill="1" applyAlignment="1" applyProtection="1">
      <alignment horizontal="left" vertical="center"/>
    </xf>
    <xf numFmtId="0" fontId="15" fillId="10" borderId="0" xfId="2" applyFont="1" applyFill="1" applyAlignment="1" applyProtection="1">
      <alignment horizontal="center" vertical="center"/>
      <protection locked="0"/>
    </xf>
    <xf numFmtId="0" fontId="15" fillId="0" borderId="0" xfId="2" applyFont="1" applyFill="1" applyAlignment="1" applyProtection="1">
      <alignment vertical="center"/>
    </xf>
    <xf numFmtId="0" fontId="46" fillId="0" borderId="0" xfId="1" applyFont="1" applyFill="1" applyAlignment="1" applyProtection="1">
      <alignment horizontal="center" vertical="center"/>
    </xf>
    <xf numFmtId="0" fontId="47" fillId="0" borderId="0" xfId="0" applyFont="1" applyProtection="1">
      <alignment vertical="center"/>
    </xf>
    <xf numFmtId="0" fontId="50" fillId="0" borderId="0" xfId="0" applyFont="1" applyProtection="1">
      <alignment vertical="center"/>
    </xf>
    <xf numFmtId="0" fontId="50" fillId="0" borderId="0" xfId="0" applyFont="1" applyAlignment="1" applyProtection="1">
      <alignment horizontal="right" vertical="center"/>
    </xf>
    <xf numFmtId="0" fontId="47" fillId="0" borderId="0" xfId="0" applyFont="1" applyAlignment="1" applyProtection="1">
      <alignment vertical="top" wrapText="1"/>
    </xf>
    <xf numFmtId="0" fontId="8" fillId="7" borderId="22" xfId="7" applyFont="1" applyFill="1" applyBorder="1" applyAlignment="1">
      <alignment horizontal="center" vertical="center" shrinkToFit="1"/>
    </xf>
    <xf numFmtId="0" fontId="8" fillId="0" borderId="0" xfId="7" applyFont="1" applyAlignment="1">
      <alignment vertical="center" shrinkToFit="1"/>
    </xf>
    <xf numFmtId="0" fontId="8" fillId="7" borderId="25" xfId="7" applyFont="1" applyFill="1" applyBorder="1" applyAlignment="1">
      <alignment horizontal="center" vertical="center" shrinkToFit="1"/>
    </xf>
    <xf numFmtId="0" fontId="8" fillId="7" borderId="23" xfId="7" applyFont="1" applyFill="1" applyBorder="1" applyAlignment="1">
      <alignment horizontal="center" vertical="center" shrinkToFit="1"/>
    </xf>
    <xf numFmtId="0" fontId="8" fillId="7" borderId="21" xfId="7" applyFont="1" applyFill="1" applyBorder="1" applyAlignment="1">
      <alignment horizontal="center" vertical="center" shrinkToFit="1"/>
    </xf>
    <xf numFmtId="49" fontId="8" fillId="7" borderId="22" xfId="7" applyNumberFormat="1" applyFont="1" applyFill="1" applyBorder="1" applyAlignment="1">
      <alignment horizontal="center" vertical="center" shrinkToFit="1"/>
    </xf>
    <xf numFmtId="0" fontId="6" fillId="0" borderId="0" xfId="6" applyFont="1">
      <alignment vertical="center"/>
    </xf>
    <xf numFmtId="0" fontId="6" fillId="5" borderId="20" xfId="6" applyFont="1" applyFill="1" applyBorder="1" applyAlignment="1" applyProtection="1">
      <alignment horizontal="left" vertical="center" shrinkToFit="1"/>
    </xf>
    <xf numFmtId="0" fontId="6" fillId="5" borderId="21" xfId="6" applyFont="1" applyFill="1" applyBorder="1" applyAlignment="1" applyProtection="1">
      <alignment horizontal="left" vertical="center" shrinkToFit="1"/>
    </xf>
    <xf numFmtId="0" fontId="8" fillId="0" borderId="0" xfId="6" applyFont="1" applyAlignment="1" applyProtection="1">
      <alignment vertical="center" shrinkToFit="1"/>
    </xf>
    <xf numFmtId="0" fontId="8" fillId="0" borderId="0" xfId="6" applyFont="1" applyAlignment="1">
      <alignment vertical="center" shrinkToFit="1"/>
    </xf>
    <xf numFmtId="0" fontId="6" fillId="0" borderId="0" xfId="3" applyFont="1" applyAlignment="1" applyProtection="1">
      <alignment vertical="center"/>
    </xf>
    <xf numFmtId="0" fontId="8" fillId="0" borderId="0" xfId="6" applyFont="1" applyAlignment="1" applyProtection="1">
      <alignment vertical="center"/>
    </xf>
    <xf numFmtId="0" fontId="8" fillId="0" borderId="0" xfId="6" applyFont="1" applyAlignment="1">
      <alignment vertical="center"/>
    </xf>
    <xf numFmtId="0" fontId="6" fillId="0" borderId="0" xfId="6" applyFont="1" applyProtection="1">
      <alignment vertical="center"/>
    </xf>
    <xf numFmtId="0" fontId="6" fillId="5" borderId="18" xfId="6" applyFont="1" applyFill="1" applyBorder="1" applyAlignment="1">
      <alignment horizontal="left" vertical="center" shrinkToFit="1"/>
    </xf>
    <xf numFmtId="0" fontId="8" fillId="0" borderId="0" xfId="0" applyFont="1" applyAlignment="1">
      <alignment vertical="center" shrinkToFit="1"/>
    </xf>
    <xf numFmtId="0" fontId="8" fillId="0" borderId="0" xfId="0" applyFont="1" applyAlignment="1">
      <alignment vertical="center"/>
    </xf>
    <xf numFmtId="0" fontId="8" fillId="7" borderId="22" xfId="0" applyFont="1" applyFill="1" applyBorder="1" applyAlignment="1">
      <alignment horizontal="center" vertical="center" shrinkToFit="1"/>
    </xf>
    <xf numFmtId="0" fontId="8" fillId="7" borderId="25" xfId="0" applyFont="1" applyFill="1" applyBorder="1" applyAlignment="1">
      <alignment horizontal="center" vertical="center" shrinkToFit="1"/>
    </xf>
    <xf numFmtId="0" fontId="8" fillId="0" borderId="0" xfId="0" applyFont="1" applyFill="1" applyBorder="1" applyAlignment="1">
      <alignment horizontal="center" vertical="center" shrinkToFit="1"/>
    </xf>
    <xf numFmtId="49" fontId="53" fillId="8" borderId="1" xfId="6" applyNumberFormat="1" applyFont="1" applyFill="1" applyBorder="1" applyAlignment="1">
      <alignment horizontal="left" vertical="center" shrinkToFit="1"/>
    </xf>
    <xf numFmtId="0" fontId="53" fillId="8" borderId="1" xfId="6" applyFont="1" applyFill="1" applyBorder="1" applyAlignment="1">
      <alignment vertical="center" shrinkToFit="1"/>
    </xf>
    <xf numFmtId="0" fontId="54" fillId="0" borderId="0" xfId="6" applyFont="1" applyAlignment="1">
      <alignment vertical="center" shrinkToFit="1"/>
    </xf>
    <xf numFmtId="49" fontId="54" fillId="0" borderId="73" xfId="6" applyNumberFormat="1" applyFont="1" applyFill="1" applyBorder="1" applyAlignment="1">
      <alignment horizontal="center" vertical="center" shrinkToFit="1"/>
    </xf>
    <xf numFmtId="49" fontId="54" fillId="0" borderId="73" xfId="6" applyNumberFormat="1" applyFont="1" applyFill="1" applyBorder="1" applyAlignment="1">
      <alignment vertical="center" shrinkToFit="1"/>
    </xf>
    <xf numFmtId="0" fontId="54" fillId="0" borderId="73" xfId="6" applyFont="1" applyFill="1" applyBorder="1" applyAlignment="1">
      <alignment vertical="center" shrinkToFit="1"/>
    </xf>
    <xf numFmtId="49" fontId="54" fillId="5" borderId="75" xfId="6" applyNumberFormat="1" applyFont="1" applyFill="1" applyBorder="1" applyAlignment="1">
      <alignment horizontal="center" vertical="center" shrinkToFit="1"/>
    </xf>
    <xf numFmtId="49" fontId="54" fillId="5" borderId="75" xfId="6" applyNumberFormat="1" applyFont="1" applyFill="1" applyBorder="1" applyAlignment="1">
      <alignment vertical="center" shrinkToFit="1"/>
    </xf>
    <xf numFmtId="0" fontId="54" fillId="5" borderId="75" xfId="6" applyFont="1" applyFill="1" applyBorder="1" applyAlignment="1">
      <alignment vertical="center" shrinkToFit="1"/>
    </xf>
    <xf numFmtId="49" fontId="54" fillId="0" borderId="0" xfId="6" applyNumberFormat="1" applyFont="1" applyAlignment="1">
      <alignment horizontal="center" vertical="center" shrinkToFit="1"/>
    </xf>
    <xf numFmtId="0" fontId="15" fillId="0" borderId="0" xfId="1" applyNumberFormat="1" applyFont="1" applyAlignment="1" applyProtection="1">
      <alignment horizontal="center" vertical="center"/>
    </xf>
    <xf numFmtId="0" fontId="6" fillId="0" borderId="19" xfId="1" applyFont="1" applyBorder="1" applyAlignment="1">
      <alignment horizontal="center" vertical="center" shrinkToFit="1"/>
    </xf>
    <xf numFmtId="0" fontId="6" fillId="0" borderId="20" xfId="1" applyFont="1" applyBorder="1" applyAlignment="1">
      <alignment horizontal="center" vertical="center" shrinkToFit="1"/>
    </xf>
    <xf numFmtId="49" fontId="6" fillId="0" borderId="20" xfId="1" applyNumberFormat="1" applyFont="1" applyFill="1" applyBorder="1" applyAlignment="1">
      <alignment horizontal="center" vertical="center" shrinkToFit="1"/>
    </xf>
    <xf numFmtId="0" fontId="41" fillId="0" borderId="0" xfId="2" applyFont="1" applyAlignment="1" applyProtection="1">
      <alignment horizontal="left" vertical="center" wrapText="1"/>
    </xf>
    <xf numFmtId="0" fontId="28" fillId="0" borderId="13" xfId="0" applyFont="1" applyFill="1" applyBorder="1" applyAlignment="1" applyProtection="1">
      <alignment horizontal="center" vertical="center" shrinkToFit="1"/>
    </xf>
    <xf numFmtId="0" fontId="28" fillId="0" borderId="0" xfId="0" applyFont="1" applyProtection="1">
      <alignment vertical="center"/>
    </xf>
    <xf numFmtId="0" fontId="28" fillId="0" borderId="0" xfId="0" applyFont="1" applyAlignment="1" applyProtection="1">
      <alignment horizontal="right" vertical="center"/>
    </xf>
    <xf numFmtId="0" fontId="36" fillId="9" borderId="47" xfId="0" applyFont="1" applyFill="1" applyBorder="1" applyAlignment="1" applyProtection="1">
      <alignment horizontal="center" vertical="center"/>
    </xf>
    <xf numFmtId="0" fontId="36" fillId="9" borderId="0" xfId="0" applyFont="1" applyFill="1" applyBorder="1" applyAlignment="1" applyProtection="1">
      <alignment horizontal="center" vertical="center"/>
    </xf>
    <xf numFmtId="0" fontId="36" fillId="9" borderId="48" xfId="0" applyFont="1" applyFill="1" applyBorder="1" applyAlignment="1" applyProtection="1">
      <alignment horizontal="center" vertical="center"/>
    </xf>
    <xf numFmtId="0" fontId="28" fillId="0" borderId="0" xfId="0" applyFont="1" applyAlignment="1" applyProtection="1">
      <alignment horizontal="left" vertical="center"/>
    </xf>
    <xf numFmtId="0" fontId="30" fillId="0" borderId="0" xfId="0" applyFont="1" applyAlignment="1" applyProtection="1">
      <alignment horizontal="left" vertical="center"/>
    </xf>
    <xf numFmtId="0" fontId="47" fillId="0" borderId="0" xfId="0" applyFont="1" applyAlignment="1" applyProtection="1">
      <alignment horizontal="center" vertical="center"/>
    </xf>
    <xf numFmtId="0" fontId="28" fillId="0" borderId="1" xfId="0" applyFont="1" applyBorder="1" applyAlignment="1" applyProtection="1">
      <alignment horizontal="center" vertical="center" shrinkToFit="1"/>
    </xf>
    <xf numFmtId="181" fontId="28" fillId="0" borderId="1" xfId="0" applyNumberFormat="1" applyFont="1" applyBorder="1" applyAlignment="1" applyProtection="1">
      <alignment horizontal="center" vertical="center" shrinkToFit="1"/>
    </xf>
    <xf numFmtId="178" fontId="28" fillId="0" borderId="1" xfId="0" applyNumberFormat="1" applyFont="1" applyBorder="1" applyAlignment="1" applyProtection="1">
      <alignment horizontal="center" vertical="center" shrinkToFit="1"/>
    </xf>
    <xf numFmtId="0" fontId="8" fillId="0" borderId="0" xfId="8" applyFont="1" applyAlignment="1">
      <alignment vertical="center"/>
    </xf>
    <xf numFmtId="0" fontId="6" fillId="0" borderId="0" xfId="0" applyFont="1" applyProtection="1">
      <alignment vertical="center"/>
    </xf>
    <xf numFmtId="0" fontId="6" fillId="7" borderId="23" xfId="8" applyFont="1" applyFill="1" applyBorder="1" applyAlignment="1">
      <alignment horizontal="center" vertical="center" shrinkToFit="1"/>
    </xf>
    <xf numFmtId="0" fontId="8" fillId="7" borderId="24" xfId="7" applyFont="1" applyFill="1" applyBorder="1" applyAlignment="1">
      <alignment horizontal="center" vertical="center" shrinkToFit="1"/>
    </xf>
    <xf numFmtId="0" fontId="8" fillId="0" borderId="0" xfId="8" applyFont="1" applyAlignment="1">
      <alignment vertical="center" shrinkToFit="1"/>
    </xf>
    <xf numFmtId="0" fontId="6" fillId="7" borderId="22" xfId="8" applyFont="1" applyFill="1" applyBorder="1" applyAlignment="1">
      <alignment horizontal="center" vertical="center" shrinkToFit="1"/>
    </xf>
    <xf numFmtId="49" fontId="8" fillId="7" borderId="21" xfId="7" applyNumberFormat="1" applyFont="1" applyFill="1" applyBorder="1" applyAlignment="1">
      <alignment horizontal="center" vertical="center" shrinkToFit="1"/>
    </xf>
    <xf numFmtId="49" fontId="8" fillId="7" borderId="25" xfId="7" applyNumberFormat="1" applyFont="1" applyFill="1" applyBorder="1" applyAlignment="1">
      <alignment horizontal="center" vertical="center" shrinkToFit="1"/>
    </xf>
    <xf numFmtId="49" fontId="6" fillId="7" borderId="22" xfId="8" applyNumberFormat="1" applyFont="1" applyFill="1" applyBorder="1" applyAlignment="1">
      <alignment horizontal="center" vertical="center" shrinkToFit="1"/>
    </xf>
    <xf numFmtId="49" fontId="6" fillId="7" borderId="25" xfId="8" applyNumberFormat="1" applyFont="1" applyFill="1" applyBorder="1" applyAlignment="1">
      <alignment horizontal="center" vertical="center" shrinkToFit="1"/>
    </xf>
    <xf numFmtId="0" fontId="6" fillId="7" borderId="21" xfId="8" applyFont="1" applyFill="1" applyBorder="1" applyAlignment="1">
      <alignment horizontal="center" vertical="center" shrinkToFit="1"/>
    </xf>
    <xf numFmtId="0" fontId="19" fillId="0" borderId="71" xfId="7" applyFont="1" applyBorder="1"/>
    <xf numFmtId="0" fontId="19" fillId="0" borderId="0" xfId="7" applyFont="1" applyBorder="1"/>
    <xf numFmtId="0" fontId="6" fillId="7" borderId="23" xfId="8" applyFont="1" applyFill="1" applyBorder="1" applyAlignment="1" applyProtection="1">
      <alignment horizontal="center" vertical="center" shrinkToFit="1"/>
      <protection locked="0"/>
    </xf>
    <xf numFmtId="0" fontId="6" fillId="7" borderId="25" xfId="8" applyFont="1" applyFill="1" applyBorder="1" applyAlignment="1">
      <alignment horizontal="center" vertical="center" shrinkToFit="1"/>
    </xf>
    <xf numFmtId="49" fontId="6" fillId="7" borderId="22" xfId="8" applyNumberFormat="1" applyFont="1" applyFill="1" applyBorder="1" applyAlignment="1" applyProtection="1">
      <alignment horizontal="center" vertical="center" shrinkToFit="1"/>
      <protection locked="0"/>
    </xf>
    <xf numFmtId="0" fontId="6" fillId="7" borderId="22" xfId="8" applyFont="1" applyFill="1" applyBorder="1" applyAlignment="1" applyProtection="1">
      <alignment horizontal="center" vertical="center" shrinkToFit="1"/>
      <protection locked="0"/>
    </xf>
    <xf numFmtId="0" fontId="6" fillId="0" borderId="0" xfId="8" applyFont="1">
      <alignment vertical="center"/>
    </xf>
    <xf numFmtId="49" fontId="6" fillId="0" borderId="0" xfId="8" applyNumberFormat="1" applyFont="1" applyFill="1" applyBorder="1" applyAlignment="1" applyProtection="1">
      <alignment horizontal="center" vertical="center" shrinkToFit="1"/>
      <protection locked="0"/>
    </xf>
    <xf numFmtId="0" fontId="8" fillId="7" borderId="22" xfId="7" applyFont="1" applyFill="1" applyBorder="1" applyAlignment="1" applyProtection="1">
      <alignment horizontal="center" vertical="center" shrinkToFit="1"/>
      <protection locked="0"/>
    </xf>
    <xf numFmtId="0" fontId="8" fillId="0" borderId="0" xfId="7" applyFont="1" applyAlignment="1" applyProtection="1">
      <alignment vertical="center" shrinkToFit="1"/>
      <protection locked="0"/>
    </xf>
    <xf numFmtId="0" fontId="8" fillId="0" borderId="0" xfId="7" applyFont="1" applyAlignment="1" applyProtection="1">
      <alignment vertical="center"/>
      <protection locked="0"/>
    </xf>
    <xf numFmtId="0" fontId="6" fillId="0" borderId="0" xfId="8" applyFont="1" applyProtection="1">
      <alignment vertical="center"/>
      <protection locked="0"/>
    </xf>
    <xf numFmtId="0" fontId="6" fillId="0" borderId="0" xfId="10" applyFont="1" applyProtection="1">
      <alignment vertical="center"/>
      <protection locked="0"/>
    </xf>
    <xf numFmtId="0" fontId="6" fillId="7" borderId="22" xfId="8" applyFont="1" applyFill="1" applyBorder="1" applyAlignment="1" applyProtection="1">
      <alignment horizontal="center" vertical="center"/>
      <protection locked="0"/>
    </xf>
    <xf numFmtId="177" fontId="34" fillId="7" borderId="22" xfId="9" applyNumberFormat="1" applyFont="1" applyFill="1" applyBorder="1" applyAlignment="1" applyProtection="1">
      <alignment horizontal="center" vertical="center" shrinkToFit="1"/>
      <protection locked="0"/>
    </xf>
    <xf numFmtId="177" fontId="34" fillId="7" borderId="21" xfId="9" applyNumberFormat="1" applyFont="1" applyFill="1" applyBorder="1" applyAlignment="1" applyProtection="1">
      <alignment horizontal="center" vertical="center" shrinkToFit="1"/>
      <protection locked="0"/>
    </xf>
    <xf numFmtId="0" fontId="6" fillId="0" borderId="19" xfId="8" applyFont="1" applyFill="1" applyBorder="1" applyAlignment="1" applyProtection="1">
      <alignment vertical="center"/>
      <protection locked="0"/>
    </xf>
    <xf numFmtId="0" fontId="6" fillId="0" borderId="20" xfId="8" applyFont="1" applyFill="1" applyBorder="1" applyAlignment="1" applyProtection="1">
      <alignment vertical="center"/>
      <protection locked="0"/>
    </xf>
    <xf numFmtId="0" fontId="6" fillId="0" borderId="21" xfId="8" applyFont="1" applyFill="1" applyBorder="1" applyAlignment="1" applyProtection="1">
      <alignment vertical="center"/>
      <protection locked="0"/>
    </xf>
    <xf numFmtId="0" fontId="6" fillId="0" borderId="19" xfId="8" applyFont="1" applyFill="1" applyBorder="1" applyAlignment="1" applyProtection="1">
      <alignment horizontal="left" vertical="center"/>
      <protection locked="0"/>
    </xf>
    <xf numFmtId="0" fontId="6" fillId="0" borderId="20" xfId="8" applyFont="1" applyFill="1" applyBorder="1" applyAlignment="1" applyProtection="1">
      <alignment horizontal="left" vertical="center"/>
      <protection locked="0"/>
    </xf>
    <xf numFmtId="0" fontId="6" fillId="0" borderId="21" xfId="8" applyFont="1" applyFill="1" applyBorder="1" applyAlignment="1" applyProtection="1">
      <alignment horizontal="left" vertical="center"/>
      <protection locked="0"/>
    </xf>
    <xf numFmtId="0" fontId="6" fillId="0" borderId="26" xfId="8" applyFont="1" applyFill="1" applyBorder="1" applyAlignment="1" applyProtection="1">
      <alignment horizontal="center" vertical="center"/>
      <protection locked="0"/>
    </xf>
    <xf numFmtId="0" fontId="6" fillId="0" borderId="71" xfId="8" applyFont="1" applyFill="1" applyBorder="1" applyAlignment="1" applyProtection="1">
      <alignment horizontal="center" vertical="center"/>
      <protection locked="0"/>
    </xf>
    <xf numFmtId="177" fontId="34" fillId="0" borderId="0" xfId="9" applyNumberFormat="1" applyFont="1" applyFill="1" applyBorder="1" applyAlignment="1" applyProtection="1">
      <alignment horizontal="left" vertical="center" shrinkToFit="1"/>
      <protection locked="0"/>
    </xf>
    <xf numFmtId="0" fontId="6" fillId="7" borderId="19" xfId="8" applyFont="1" applyFill="1" applyBorder="1" applyAlignment="1">
      <alignment horizontal="center" vertical="center" shrinkToFit="1"/>
    </xf>
    <xf numFmtId="49" fontId="8" fillId="7" borderId="22" xfId="0" applyNumberFormat="1" applyFont="1" applyFill="1" applyBorder="1" applyAlignment="1">
      <alignment horizontal="center" vertical="center" shrinkToFit="1"/>
    </xf>
    <xf numFmtId="0" fontId="6" fillId="7" borderId="22" xfId="8" applyNumberFormat="1" applyFont="1" applyFill="1" applyBorder="1" applyAlignment="1" applyProtection="1">
      <alignment horizontal="center" vertical="center"/>
      <protection locked="0"/>
    </xf>
    <xf numFmtId="0" fontId="6" fillId="0" borderId="0" xfId="8" applyNumberFormat="1" applyFont="1" applyFill="1" applyBorder="1" applyAlignment="1" applyProtection="1">
      <alignment horizontal="center" vertical="center"/>
    </xf>
    <xf numFmtId="0" fontId="6" fillId="0" borderId="0" xfId="8" applyFont="1" applyFill="1" applyBorder="1" applyAlignment="1">
      <alignment horizontal="center" vertical="center" shrinkToFit="1"/>
    </xf>
    <xf numFmtId="0" fontId="3" fillId="0" borderId="0" xfId="0" applyFont="1" applyBorder="1" applyAlignment="1"/>
    <xf numFmtId="0" fontId="6" fillId="0" borderId="0" xfId="8" applyFont="1" applyProtection="1">
      <alignment vertical="center"/>
    </xf>
    <xf numFmtId="0" fontId="6" fillId="0" borderId="0" xfId="8" applyFont="1" applyFill="1" applyBorder="1" applyProtection="1">
      <alignment vertical="center"/>
    </xf>
    <xf numFmtId="0" fontId="6" fillId="0" borderId="0" xfId="8" applyFont="1" applyBorder="1" applyProtection="1">
      <alignment vertical="center"/>
    </xf>
    <xf numFmtId="0" fontId="6" fillId="0" borderId="0" xfId="8" applyFont="1" applyFill="1" applyBorder="1" applyAlignment="1" applyProtection="1">
      <alignment horizontal="center" vertical="center" shrinkToFit="1"/>
    </xf>
    <xf numFmtId="0" fontId="6" fillId="0" borderId="0" xfId="8" applyFont="1" applyFill="1" applyBorder="1" applyAlignment="1" applyProtection="1">
      <alignment vertical="center" shrinkToFit="1"/>
    </xf>
    <xf numFmtId="0" fontId="6" fillId="7" borderId="22" xfId="8" applyNumberFormat="1" applyFont="1" applyFill="1" applyBorder="1" applyAlignment="1" applyProtection="1">
      <alignment horizontal="center" vertical="center" shrinkToFit="1"/>
      <protection locked="0"/>
    </xf>
    <xf numFmtId="0" fontId="6" fillId="7" borderId="22" xfId="8" applyFont="1" applyFill="1" applyBorder="1" applyAlignment="1" applyProtection="1">
      <alignment horizontal="center" vertical="center"/>
    </xf>
    <xf numFmtId="0" fontId="3" fillId="0" borderId="0" xfId="0" applyFont="1" applyFill="1" applyBorder="1" applyAlignment="1"/>
    <xf numFmtId="0" fontId="54" fillId="0" borderId="0" xfId="8" applyFont="1">
      <alignment vertical="center"/>
    </xf>
    <xf numFmtId="49" fontId="54" fillId="0" borderId="44" xfId="6" applyNumberFormat="1" applyFont="1" applyFill="1" applyBorder="1" applyAlignment="1">
      <alignment horizontal="center" vertical="center" shrinkToFit="1"/>
    </xf>
    <xf numFmtId="0" fontId="54" fillId="0" borderId="44" xfId="6" applyFont="1" applyFill="1" applyBorder="1" applyAlignment="1">
      <alignment vertical="center" shrinkToFit="1"/>
    </xf>
    <xf numFmtId="49" fontId="54" fillId="5" borderId="78" xfId="6" applyNumberFormat="1" applyFont="1" applyFill="1" applyBorder="1" applyAlignment="1">
      <alignment horizontal="left" vertical="center" shrinkToFit="1"/>
    </xf>
    <xf numFmtId="0" fontId="54" fillId="0" borderId="20" xfId="6" applyFont="1" applyFill="1" applyBorder="1" applyAlignment="1">
      <alignment vertical="center" shrinkToFit="1"/>
    </xf>
    <xf numFmtId="0" fontId="54" fillId="5" borderId="78" xfId="6" applyFont="1" applyFill="1" applyBorder="1" applyAlignment="1">
      <alignment vertical="center" shrinkToFit="1"/>
    </xf>
    <xf numFmtId="0" fontId="54" fillId="0" borderId="59" xfId="6" applyFont="1" applyFill="1" applyBorder="1" applyAlignment="1">
      <alignment vertical="center" shrinkToFit="1"/>
    </xf>
    <xf numFmtId="0" fontId="54" fillId="5" borderId="80" xfId="6" applyFont="1" applyFill="1" applyBorder="1" applyAlignment="1">
      <alignment vertical="center" shrinkToFit="1"/>
    </xf>
    <xf numFmtId="0" fontId="54" fillId="0" borderId="27" xfId="6" applyFont="1" applyFill="1" applyBorder="1" applyAlignment="1">
      <alignment vertical="center" shrinkToFit="1"/>
    </xf>
    <xf numFmtId="49" fontId="54" fillId="0" borderId="74" xfId="6" applyNumberFormat="1" applyFont="1" applyFill="1" applyBorder="1" applyAlignment="1">
      <alignment horizontal="center" vertical="center" shrinkToFit="1"/>
    </xf>
    <xf numFmtId="0" fontId="53" fillId="8" borderId="14" xfId="6" applyFont="1" applyFill="1" applyBorder="1" applyAlignment="1">
      <alignment vertical="center" shrinkToFit="1"/>
    </xf>
    <xf numFmtId="0" fontId="53" fillId="8" borderId="29" xfId="6" applyFont="1" applyFill="1" applyBorder="1" applyAlignment="1">
      <alignment vertical="center" shrinkToFit="1"/>
    </xf>
    <xf numFmtId="0" fontId="54" fillId="0" borderId="18" xfId="6" applyFont="1" applyFill="1" applyBorder="1" applyAlignment="1">
      <alignment vertical="center" shrinkToFit="1"/>
    </xf>
    <xf numFmtId="49" fontId="54" fillId="0" borderId="74" xfId="6" applyNumberFormat="1" applyFont="1" applyFill="1" applyBorder="1" applyAlignment="1">
      <alignment vertical="center" shrinkToFit="1"/>
    </xf>
    <xf numFmtId="0" fontId="54" fillId="0" borderId="74" xfId="6" applyFont="1" applyFill="1" applyBorder="1" applyAlignment="1">
      <alignment vertical="center" shrinkToFit="1"/>
    </xf>
    <xf numFmtId="0" fontId="54" fillId="0" borderId="67" xfId="6" applyFont="1" applyFill="1" applyBorder="1" applyAlignment="1">
      <alignment vertical="center" shrinkToFit="1"/>
    </xf>
    <xf numFmtId="0" fontId="54" fillId="0" borderId="46" xfId="6" applyFont="1" applyFill="1" applyBorder="1" applyAlignment="1">
      <alignment vertical="center" shrinkToFit="1"/>
    </xf>
    <xf numFmtId="49" fontId="54" fillId="0" borderId="72" xfId="6" applyNumberFormat="1" applyFont="1" applyFill="1" applyBorder="1" applyAlignment="1">
      <alignment horizontal="center" vertical="center" shrinkToFit="1"/>
    </xf>
    <xf numFmtId="0" fontId="54" fillId="0" borderId="53" xfId="6" applyFont="1" applyFill="1" applyBorder="1" applyAlignment="1">
      <alignment vertical="center" shrinkToFit="1"/>
    </xf>
    <xf numFmtId="0" fontId="54" fillId="0" borderId="72" xfId="6" applyFont="1" applyFill="1" applyBorder="1" applyAlignment="1">
      <alignment vertical="center" shrinkToFit="1"/>
    </xf>
    <xf numFmtId="0" fontId="54" fillId="0" borderId="54" xfId="6" applyFont="1" applyFill="1" applyBorder="1" applyAlignment="1">
      <alignment vertical="center" shrinkToFit="1"/>
    </xf>
    <xf numFmtId="49" fontId="54" fillId="0" borderId="75" xfId="6" applyNumberFormat="1" applyFont="1" applyFill="1" applyBorder="1" applyAlignment="1">
      <alignment horizontal="center" vertical="center" shrinkToFit="1"/>
    </xf>
    <xf numFmtId="0" fontId="54" fillId="0" borderId="78" xfId="6" applyFont="1" applyFill="1" applyBorder="1" applyAlignment="1">
      <alignment vertical="center" shrinkToFit="1"/>
    </xf>
    <xf numFmtId="0" fontId="54" fillId="0" borderId="75" xfId="6" applyFont="1" applyFill="1" applyBorder="1" applyAlignment="1">
      <alignment vertical="center" shrinkToFit="1"/>
    </xf>
    <xf numFmtId="0" fontId="54" fillId="0" borderId="80" xfId="6" applyFont="1" applyFill="1" applyBorder="1" applyAlignment="1">
      <alignment vertical="center" shrinkToFit="1"/>
    </xf>
    <xf numFmtId="0" fontId="54" fillId="0" borderId="81" xfId="6" applyFont="1" applyFill="1" applyBorder="1" applyAlignment="1">
      <alignment vertical="center" shrinkToFit="1"/>
    </xf>
    <xf numFmtId="0" fontId="54" fillId="0" borderId="79" xfId="6" applyFont="1" applyFill="1" applyBorder="1" applyAlignment="1">
      <alignment vertical="center" shrinkToFit="1"/>
    </xf>
    <xf numFmtId="0" fontId="54" fillId="0" borderId="82" xfId="6" applyFont="1" applyFill="1" applyBorder="1" applyAlignment="1">
      <alignment vertical="center" shrinkToFit="1"/>
    </xf>
    <xf numFmtId="49" fontId="54" fillId="0" borderId="53" xfId="6" applyNumberFormat="1" applyFont="1" applyFill="1" applyBorder="1" applyAlignment="1">
      <alignment horizontal="left" vertical="center" shrinkToFit="1"/>
    </xf>
    <xf numFmtId="49" fontId="54" fillId="0" borderId="72" xfId="6" applyNumberFormat="1" applyFont="1" applyFill="1" applyBorder="1" applyAlignment="1">
      <alignment vertical="center" shrinkToFit="1"/>
    </xf>
    <xf numFmtId="49" fontId="54" fillId="0" borderId="20" xfId="6" applyNumberFormat="1" applyFont="1" applyFill="1" applyBorder="1" applyAlignment="1">
      <alignment horizontal="left" vertical="center" shrinkToFit="1"/>
    </xf>
    <xf numFmtId="49" fontId="54" fillId="0" borderId="78" xfId="6" applyNumberFormat="1" applyFont="1" applyFill="1" applyBorder="1" applyAlignment="1">
      <alignment horizontal="left" vertical="center" shrinkToFit="1"/>
    </xf>
    <xf numFmtId="49" fontId="54" fillId="0" borderId="75" xfId="6" applyNumberFormat="1" applyFont="1" applyFill="1" applyBorder="1" applyAlignment="1">
      <alignment vertical="center" shrinkToFit="1"/>
    </xf>
    <xf numFmtId="49" fontId="54" fillId="0" borderId="18" xfId="6" applyNumberFormat="1" applyFont="1" applyFill="1" applyBorder="1" applyAlignment="1">
      <alignment horizontal="left" vertical="center" shrinkToFit="1"/>
    </xf>
    <xf numFmtId="49" fontId="54" fillId="0" borderId="27" xfId="6" applyNumberFormat="1" applyFont="1" applyFill="1" applyBorder="1" applyAlignment="1">
      <alignment horizontal="left" vertical="center" shrinkToFit="1"/>
    </xf>
    <xf numFmtId="49" fontId="54" fillId="0" borderId="44" xfId="6" applyNumberFormat="1" applyFont="1" applyFill="1" applyBorder="1" applyAlignment="1">
      <alignment vertical="center" shrinkToFit="1"/>
    </xf>
    <xf numFmtId="0" fontId="6" fillId="0" borderId="0" xfId="8" applyFont="1" applyFill="1" applyBorder="1" applyAlignment="1" applyProtection="1">
      <alignment horizontal="left" vertical="center" shrinkToFit="1"/>
      <protection locked="0"/>
    </xf>
    <xf numFmtId="0" fontId="6" fillId="0" borderId="76" xfId="8" applyFont="1" applyFill="1" applyBorder="1" applyAlignment="1" applyProtection="1">
      <alignment horizontal="left" vertical="center" shrinkToFit="1"/>
      <protection locked="0"/>
    </xf>
    <xf numFmtId="0" fontId="6" fillId="0" borderId="19" xfId="8" applyFont="1" applyBorder="1" applyAlignment="1" applyProtection="1">
      <alignment horizontal="left" vertical="center" shrinkToFit="1"/>
      <protection locked="0"/>
    </xf>
    <xf numFmtId="0" fontId="6" fillId="0" borderId="20" xfId="8" applyFont="1" applyBorder="1" applyAlignment="1" applyProtection="1">
      <alignment horizontal="left" vertical="center" shrinkToFit="1"/>
      <protection locked="0"/>
    </xf>
    <xf numFmtId="0" fontId="6" fillId="0" borderId="21" xfId="8" applyFont="1" applyBorder="1" applyAlignment="1" applyProtection="1">
      <alignment horizontal="left" vertical="center" shrinkToFit="1"/>
      <protection locked="0"/>
    </xf>
    <xf numFmtId="0" fontId="6" fillId="5" borderId="19" xfId="1" applyFont="1" applyFill="1" applyBorder="1" applyAlignment="1">
      <alignment vertical="center" shrinkToFit="1"/>
    </xf>
    <xf numFmtId="0" fontId="6" fillId="5" borderId="20" xfId="1" applyFont="1" applyFill="1" applyBorder="1" applyAlignment="1">
      <alignment vertical="center" shrinkToFit="1"/>
    </xf>
    <xf numFmtId="0" fontId="6" fillId="5" borderId="21" xfId="1" applyFont="1" applyFill="1" applyBorder="1" applyAlignment="1">
      <alignment vertical="center" shrinkToFit="1"/>
    </xf>
    <xf numFmtId="49" fontId="6" fillId="0" borderId="19" xfId="8" applyNumberFormat="1" applyFont="1" applyFill="1" applyBorder="1" applyAlignment="1">
      <alignment horizontal="left" vertical="center" shrinkToFit="1"/>
    </xf>
    <xf numFmtId="49" fontId="6" fillId="0" borderId="20" xfId="8" applyNumberFormat="1" applyFont="1" applyFill="1" applyBorder="1" applyAlignment="1">
      <alignment horizontal="left" vertical="center" shrinkToFit="1"/>
    </xf>
    <xf numFmtId="49" fontId="6" fillId="0" borderId="21" xfId="8" applyNumberFormat="1" applyFont="1" applyFill="1" applyBorder="1" applyAlignment="1">
      <alignment horizontal="left" vertical="center" shrinkToFit="1"/>
    </xf>
    <xf numFmtId="0" fontId="6" fillId="0" borderId="19" xfId="8" applyFont="1" applyBorder="1" applyAlignment="1">
      <alignment horizontal="left" vertical="center" shrinkToFit="1"/>
    </xf>
    <xf numFmtId="0" fontId="6" fillId="0" borderId="20" xfId="8" applyFont="1" applyBorder="1" applyAlignment="1">
      <alignment horizontal="left" vertical="center" shrinkToFit="1"/>
    </xf>
    <xf numFmtId="0" fontId="6" fillId="0" borderId="21" xfId="8" applyFont="1" applyBorder="1" applyAlignment="1">
      <alignment horizontal="left" vertical="center" shrinkToFit="1"/>
    </xf>
    <xf numFmtId="0" fontId="6" fillId="0" borderId="20" xfId="8" applyFont="1" applyFill="1" applyBorder="1" applyAlignment="1">
      <alignment horizontal="left" vertical="center" shrinkToFit="1"/>
    </xf>
    <xf numFmtId="0" fontId="6" fillId="0" borderId="17" xfId="8" applyFont="1" applyBorder="1" applyAlignment="1" applyProtection="1">
      <alignment horizontal="left" vertical="center" shrinkToFit="1"/>
      <protection locked="0"/>
    </xf>
    <xf numFmtId="0" fontId="6" fillId="0" borderId="18" xfId="8" applyFont="1" applyBorder="1" applyAlignment="1" applyProtection="1">
      <alignment horizontal="left" vertical="center" shrinkToFit="1"/>
      <protection locked="0"/>
    </xf>
    <xf numFmtId="0" fontId="6" fillId="0" borderId="24" xfId="8" applyFont="1" applyBorder="1" applyAlignment="1" applyProtection="1">
      <alignment horizontal="left" vertical="center" shrinkToFit="1"/>
      <protection locked="0"/>
    </xf>
    <xf numFmtId="0" fontId="6" fillId="6" borderId="19" xfId="8" applyFont="1" applyFill="1" applyBorder="1" applyAlignment="1">
      <alignment horizontal="center" vertical="center" shrinkToFit="1"/>
    </xf>
    <xf numFmtId="0" fontId="6" fillId="6" borderId="20" xfId="8" applyFont="1" applyFill="1" applyBorder="1" applyAlignment="1">
      <alignment horizontal="center" vertical="center" shrinkToFit="1"/>
    </xf>
    <xf numFmtId="0" fontId="6" fillId="6" borderId="21" xfId="8" applyFont="1" applyFill="1" applyBorder="1" applyAlignment="1">
      <alignment horizontal="center" vertical="center" shrinkToFit="1"/>
    </xf>
    <xf numFmtId="0" fontId="6" fillId="0" borderId="26" xfId="8" applyFont="1" applyBorder="1" applyAlignment="1">
      <alignment horizontal="left" vertical="center" shrinkToFit="1"/>
    </xf>
    <xf numFmtId="0" fontId="6" fillId="0" borderId="27" xfId="8" applyFont="1" applyBorder="1" applyAlignment="1">
      <alignment horizontal="left" vertical="center" shrinkToFit="1"/>
    </xf>
    <xf numFmtId="0" fontId="6" fillId="0" borderId="28" xfId="8" applyFont="1" applyBorder="1" applyAlignment="1">
      <alignment horizontal="left" vertical="center" shrinkToFit="1"/>
    </xf>
    <xf numFmtId="0" fontId="6" fillId="0" borderId="26" xfId="8" applyFont="1" applyFill="1" applyBorder="1" applyAlignment="1">
      <alignment horizontal="left" vertical="center" shrinkToFit="1"/>
    </xf>
    <xf numFmtId="0" fontId="6" fillId="0" borderId="27" xfId="8" applyFont="1" applyFill="1" applyBorder="1" applyAlignment="1">
      <alignment horizontal="left" vertical="center" shrinkToFit="1"/>
    </xf>
    <xf numFmtId="0" fontId="6" fillId="0" borderId="28" xfId="8" applyFont="1" applyFill="1" applyBorder="1" applyAlignment="1">
      <alignment horizontal="left" vertical="center" shrinkToFit="1"/>
    </xf>
    <xf numFmtId="0" fontId="6" fillId="0" borderId="19" xfId="8" applyFont="1" applyFill="1" applyBorder="1" applyAlignment="1">
      <alignment horizontal="left" vertical="center" shrinkToFit="1"/>
    </xf>
    <xf numFmtId="0" fontId="6" fillId="0" borderId="21" xfId="8" applyFont="1" applyFill="1" applyBorder="1" applyAlignment="1">
      <alignment horizontal="left" vertical="center" shrinkToFit="1"/>
    </xf>
    <xf numFmtId="0" fontId="6" fillId="12" borderId="19" xfId="8" applyFont="1" applyFill="1" applyBorder="1" applyAlignment="1">
      <alignment horizontal="left" vertical="center" shrinkToFit="1"/>
    </xf>
    <xf numFmtId="0" fontId="6" fillId="12" borderId="20" xfId="8" applyFont="1" applyFill="1" applyBorder="1" applyAlignment="1">
      <alignment horizontal="left" vertical="center" shrinkToFit="1"/>
    </xf>
    <xf numFmtId="0" fontId="6" fillId="12" borderId="21" xfId="8" applyFont="1" applyFill="1" applyBorder="1" applyAlignment="1">
      <alignment horizontal="left" vertical="center" shrinkToFit="1"/>
    </xf>
    <xf numFmtId="0" fontId="6" fillId="0" borderId="22" xfId="1" applyFont="1" applyBorder="1" applyAlignment="1">
      <alignment horizontal="center" vertical="center" shrinkToFit="1"/>
    </xf>
    <xf numFmtId="0" fontId="4" fillId="0" borderId="0" xfId="1" applyFont="1" applyAlignment="1" applyProtection="1">
      <alignment horizontal="left" vertical="center"/>
    </xf>
    <xf numFmtId="0" fontId="7" fillId="4" borderId="0" xfId="1" applyFont="1" applyFill="1" applyBorder="1" applyAlignment="1" applyProtection="1">
      <alignment horizontal="left" vertical="center"/>
    </xf>
    <xf numFmtId="0" fontId="6" fillId="5" borderId="17" xfId="1" applyFont="1" applyFill="1" applyBorder="1" applyAlignment="1" applyProtection="1">
      <alignment horizontal="left" vertical="center" shrinkToFit="1"/>
    </xf>
    <xf numFmtId="0" fontId="6" fillId="5" borderId="18" xfId="1" applyFont="1" applyFill="1" applyBorder="1" applyAlignment="1" applyProtection="1">
      <alignment horizontal="left" vertical="center" shrinkToFit="1"/>
    </xf>
    <xf numFmtId="0" fontId="7" fillId="0" borderId="0" xfId="1" applyFont="1" applyAlignment="1" applyProtection="1">
      <alignment vertical="top" wrapText="1"/>
    </xf>
    <xf numFmtId="0" fontId="7" fillId="0" borderId="0" xfId="1" applyFont="1" applyAlignment="1" applyProtection="1">
      <alignment vertical="top"/>
    </xf>
    <xf numFmtId="0" fontId="7" fillId="0" borderId="0" xfId="1" applyFont="1" applyAlignment="1" applyProtection="1">
      <alignment horizontal="left" vertical="center" wrapText="1"/>
    </xf>
    <xf numFmtId="0" fontId="9" fillId="0" borderId="0" xfId="1" applyFont="1" applyAlignment="1" applyProtection="1">
      <alignment horizontal="left" vertical="center" wrapText="1"/>
    </xf>
    <xf numFmtId="0" fontId="6" fillId="6" borderId="19" xfId="8" applyFont="1" applyFill="1" applyBorder="1" applyAlignment="1">
      <alignment horizontal="center" vertical="center"/>
    </xf>
    <xf numFmtId="0" fontId="6" fillId="6" borderId="20" xfId="8" applyFont="1" applyFill="1" applyBorder="1" applyAlignment="1">
      <alignment horizontal="center" vertical="center"/>
    </xf>
    <xf numFmtId="0" fontId="6" fillId="6" borderId="21" xfId="8" applyFont="1" applyFill="1" applyBorder="1" applyAlignment="1">
      <alignment horizontal="center" vertical="center"/>
    </xf>
    <xf numFmtId="0" fontId="6" fillId="0" borderId="17" xfId="8" applyFont="1" applyBorder="1" applyAlignment="1">
      <alignment horizontal="left" vertical="center" shrinkToFit="1"/>
    </xf>
    <xf numFmtId="0" fontId="6" fillId="0" borderId="18" xfId="8" applyFont="1" applyBorder="1" applyAlignment="1">
      <alignment horizontal="left" vertical="center" shrinkToFit="1"/>
    </xf>
    <xf numFmtId="0" fontId="6" fillId="0" borderId="24" xfId="8" applyFont="1" applyBorder="1" applyAlignment="1">
      <alignment horizontal="left" vertical="center" shrinkToFit="1"/>
    </xf>
    <xf numFmtId="0" fontId="6" fillId="5" borderId="19" xfId="6" applyFont="1" applyFill="1" applyBorder="1" applyAlignment="1" applyProtection="1">
      <alignment horizontal="left" vertical="center" shrinkToFit="1"/>
    </xf>
    <xf numFmtId="0" fontId="6" fillId="5" borderId="20" xfId="6" applyFont="1" applyFill="1" applyBorder="1" applyAlignment="1" applyProtection="1">
      <alignment horizontal="left" vertical="center" shrinkToFit="1"/>
    </xf>
    <xf numFmtId="0" fontId="6" fillId="6" borderId="22" xfId="8" applyFont="1" applyFill="1" applyBorder="1" applyAlignment="1" applyProtection="1">
      <alignment horizontal="center" vertical="center" shrinkToFit="1"/>
      <protection locked="0"/>
    </xf>
    <xf numFmtId="177" fontId="34" fillId="6" borderId="21" xfId="9" applyNumberFormat="1" applyFont="1" applyFill="1" applyBorder="1" applyAlignment="1" applyProtection="1">
      <alignment horizontal="center" vertical="center" shrinkToFit="1"/>
      <protection locked="0"/>
    </xf>
    <xf numFmtId="177" fontId="34" fillId="6" borderId="22" xfId="9" applyNumberFormat="1" applyFont="1" applyFill="1" applyBorder="1" applyAlignment="1" applyProtection="1">
      <alignment horizontal="center" vertical="center" shrinkToFit="1"/>
      <protection locked="0"/>
    </xf>
    <xf numFmtId="0" fontId="6" fillId="0" borderId="22" xfId="8" applyFont="1" applyFill="1" applyBorder="1" applyAlignment="1" applyProtection="1">
      <alignment horizontal="left" vertical="center"/>
      <protection locked="0"/>
    </xf>
    <xf numFmtId="0" fontId="6" fillId="0" borderId="19" xfId="8" applyFont="1" applyFill="1" applyBorder="1" applyAlignment="1" applyProtection="1">
      <alignment vertical="center"/>
      <protection locked="0"/>
    </xf>
    <xf numFmtId="0" fontId="6" fillId="0" borderId="20" xfId="8" applyFont="1" applyFill="1" applyBorder="1" applyAlignment="1" applyProtection="1">
      <alignment vertical="center"/>
      <protection locked="0"/>
    </xf>
    <xf numFmtId="0" fontId="6" fillId="0" borderId="21" xfId="8" applyFont="1" applyFill="1" applyBorder="1" applyAlignment="1" applyProtection="1">
      <alignment vertical="center"/>
      <protection locked="0"/>
    </xf>
    <xf numFmtId="177" fontId="34" fillId="0" borderId="22" xfId="9" applyNumberFormat="1" applyFont="1" applyFill="1" applyBorder="1" applyAlignment="1" applyProtection="1">
      <alignment horizontal="left" vertical="center" shrinkToFit="1"/>
      <protection locked="0"/>
    </xf>
    <xf numFmtId="0" fontId="6" fillId="0" borderId="19" xfId="8" applyFont="1" applyFill="1" applyBorder="1" applyAlignment="1" applyProtection="1">
      <alignment horizontal="left" vertical="center"/>
      <protection locked="0"/>
    </xf>
    <xf numFmtId="0" fontId="6" fillId="0" borderId="20" xfId="8" applyFont="1" applyFill="1" applyBorder="1" applyAlignment="1" applyProtection="1">
      <alignment horizontal="left" vertical="center"/>
      <protection locked="0"/>
    </xf>
    <xf numFmtId="0" fontId="6" fillId="0" borderId="21" xfId="8" applyFont="1" applyFill="1" applyBorder="1" applyAlignment="1" applyProtection="1">
      <alignment horizontal="left" vertical="center"/>
      <protection locked="0"/>
    </xf>
    <xf numFmtId="0" fontId="6" fillId="6" borderId="19" xfId="8" applyFont="1" applyFill="1" applyBorder="1" applyAlignment="1" applyProtection="1">
      <alignment horizontal="center" vertical="center" shrinkToFit="1"/>
      <protection locked="0"/>
    </xf>
    <xf numFmtId="0" fontId="6" fillId="6" borderId="20" xfId="8" applyFont="1" applyFill="1" applyBorder="1" applyAlignment="1" applyProtection="1">
      <alignment horizontal="center" vertical="center" shrinkToFit="1"/>
      <protection locked="0"/>
    </xf>
    <xf numFmtId="0" fontId="6" fillId="6" borderId="21" xfId="8" applyFont="1" applyFill="1" applyBorder="1" applyAlignment="1" applyProtection="1">
      <alignment horizontal="center" vertical="center" shrinkToFit="1"/>
      <protection locked="0"/>
    </xf>
    <xf numFmtId="0" fontId="6" fillId="0" borderId="27" xfId="8" applyFont="1" applyFill="1" applyBorder="1" applyAlignment="1" applyProtection="1">
      <alignment horizontal="left" vertical="center"/>
      <protection locked="0"/>
    </xf>
    <xf numFmtId="0" fontId="6" fillId="0" borderId="76" xfId="8" applyFont="1" applyFill="1" applyBorder="1" applyAlignment="1" applyProtection="1">
      <alignment horizontal="left" vertical="center"/>
      <protection locked="0"/>
    </xf>
    <xf numFmtId="0" fontId="6" fillId="0" borderId="77" xfId="8" applyFont="1" applyFill="1" applyBorder="1" applyAlignment="1" applyProtection="1">
      <alignment horizontal="left" vertical="center"/>
      <protection locked="0"/>
    </xf>
    <xf numFmtId="0" fontId="6" fillId="0" borderId="71" xfId="8" applyFont="1" applyFill="1" applyBorder="1" applyAlignment="1" applyProtection="1">
      <alignment horizontal="left" vertical="center"/>
      <protection locked="0"/>
    </xf>
    <xf numFmtId="0" fontId="6" fillId="0" borderId="22" xfId="8" applyFont="1" applyFill="1" applyBorder="1" applyAlignment="1" applyProtection="1">
      <alignment horizontal="left" vertical="center" shrinkToFit="1"/>
      <protection locked="0"/>
    </xf>
    <xf numFmtId="0" fontId="6" fillId="0" borderId="19" xfId="8" applyFont="1" applyFill="1" applyBorder="1" applyAlignment="1" applyProtection="1">
      <alignment horizontal="left" vertical="center" shrinkToFit="1"/>
      <protection locked="0"/>
    </xf>
    <xf numFmtId="0" fontId="6" fillId="0" borderId="0" xfId="8" applyFont="1" applyFill="1" applyBorder="1" applyAlignment="1" applyProtection="1">
      <alignment vertical="center"/>
      <protection locked="0"/>
    </xf>
    <xf numFmtId="0" fontId="8" fillId="0" borderId="22" xfId="8" applyFont="1" applyFill="1" applyBorder="1" applyAlignment="1" applyProtection="1">
      <alignment horizontal="left" vertical="center" shrinkToFit="1"/>
      <protection locked="0"/>
    </xf>
    <xf numFmtId="0" fontId="6" fillId="5" borderId="17" xfId="6" applyFont="1" applyFill="1" applyBorder="1" applyAlignment="1">
      <alignment horizontal="left" vertical="center" shrinkToFit="1"/>
    </xf>
    <xf numFmtId="0" fontId="6" fillId="5" borderId="18" xfId="6" applyFont="1" applyFill="1" applyBorder="1" applyAlignment="1">
      <alignment horizontal="left" vertical="center" shrinkToFit="1"/>
    </xf>
    <xf numFmtId="0" fontId="6" fillId="0" borderId="0" xfId="8" applyFont="1" applyFill="1" applyBorder="1" applyAlignment="1">
      <alignment horizontal="center" vertical="center" shrinkToFit="1"/>
    </xf>
    <xf numFmtId="0" fontId="6" fillId="0" borderId="0" xfId="8" applyFont="1" applyFill="1" applyBorder="1" applyAlignment="1">
      <alignment horizontal="left" vertical="center" shrinkToFit="1"/>
    </xf>
    <xf numFmtId="0" fontId="6" fillId="5" borderId="22" xfId="8" applyFont="1" applyFill="1" applyBorder="1" applyAlignment="1" applyProtection="1">
      <alignment horizontal="left" vertical="center" shrinkToFit="1"/>
      <protection locked="0"/>
    </xf>
    <xf numFmtId="0" fontId="6" fillId="0" borderId="76" xfId="8" applyFont="1" applyFill="1" applyBorder="1" applyAlignment="1">
      <alignment horizontal="left" vertical="center" shrinkToFit="1"/>
    </xf>
    <xf numFmtId="177" fontId="34" fillId="0" borderId="0" xfId="0" applyNumberFormat="1" applyFont="1" applyFill="1" applyBorder="1" applyAlignment="1" applyProtection="1">
      <alignment horizontal="left" vertical="center" shrinkToFit="1"/>
    </xf>
    <xf numFmtId="0" fontId="6" fillId="6" borderId="19" xfId="8" applyFont="1" applyFill="1" applyBorder="1" applyAlignment="1" applyProtection="1">
      <alignment horizontal="center" vertical="center" shrinkToFit="1"/>
    </xf>
    <xf numFmtId="0" fontId="6" fillId="6" borderId="20" xfId="8" applyFont="1" applyFill="1" applyBorder="1" applyAlignment="1" applyProtection="1">
      <alignment horizontal="center" vertical="center" shrinkToFit="1"/>
    </xf>
    <xf numFmtId="0" fontId="6" fillId="6" borderId="21" xfId="8" applyFont="1" applyFill="1" applyBorder="1" applyAlignment="1" applyProtection="1">
      <alignment horizontal="center" vertical="center" shrinkToFit="1"/>
    </xf>
    <xf numFmtId="0" fontId="6" fillId="0" borderId="0" xfId="8" applyFont="1" applyFill="1" applyBorder="1" applyAlignment="1" applyProtection="1">
      <alignment horizontal="left" vertical="center" shrinkToFit="1"/>
    </xf>
    <xf numFmtId="0" fontId="6" fillId="5" borderId="19" xfId="8" applyFont="1" applyFill="1" applyBorder="1" applyAlignment="1" applyProtection="1">
      <alignment horizontal="left" vertical="center" shrinkToFit="1"/>
    </xf>
    <xf numFmtId="0" fontId="6" fillId="5" borderId="20" xfId="8" applyFont="1" applyFill="1" applyBorder="1" applyAlignment="1" applyProtection="1">
      <alignment horizontal="left" vertical="center" shrinkToFit="1"/>
    </xf>
    <xf numFmtId="0" fontId="6" fillId="5" borderId="21" xfId="8" applyFont="1" applyFill="1" applyBorder="1" applyAlignment="1" applyProtection="1">
      <alignment horizontal="left" vertical="center" shrinkToFit="1"/>
    </xf>
    <xf numFmtId="0" fontId="6" fillId="11" borderId="22" xfId="8" applyFont="1" applyFill="1" applyBorder="1" applyAlignment="1" applyProtection="1">
      <alignment horizontal="left" vertical="center" shrinkToFit="1"/>
      <protection locked="0"/>
    </xf>
    <xf numFmtId="0" fontId="6" fillId="0" borderId="22" xfId="8" applyFont="1" applyBorder="1" applyAlignment="1" applyProtection="1">
      <alignment horizontal="left" vertical="center" shrinkToFit="1"/>
      <protection locked="0"/>
    </xf>
    <xf numFmtId="0" fontId="6" fillId="0" borderId="19" xfId="8" applyFont="1" applyBorder="1" applyAlignment="1" applyProtection="1">
      <alignment horizontal="left" vertical="center"/>
    </xf>
    <xf numFmtId="0" fontId="6" fillId="0" borderId="20" xfId="8" applyFont="1" applyBorder="1" applyAlignment="1" applyProtection="1">
      <alignment horizontal="left" vertical="center"/>
    </xf>
    <xf numFmtId="0" fontId="6" fillId="0" borderId="21" xfId="8" applyFont="1" applyBorder="1" applyAlignment="1" applyProtection="1">
      <alignment horizontal="left" vertical="center"/>
    </xf>
    <xf numFmtId="0" fontId="6" fillId="0" borderId="19" xfId="8" applyFont="1" applyFill="1" applyBorder="1" applyAlignment="1" applyProtection="1">
      <alignment horizontal="left" vertical="center"/>
    </xf>
    <xf numFmtId="0" fontId="6" fillId="0" borderId="20" xfId="8" applyFont="1" applyFill="1" applyBorder="1" applyAlignment="1" applyProtection="1">
      <alignment horizontal="left" vertical="center"/>
    </xf>
    <xf numFmtId="0" fontId="6" fillId="0" borderId="21" xfId="8" applyFont="1" applyFill="1" applyBorder="1" applyAlignment="1" applyProtection="1">
      <alignment horizontal="left" vertical="center"/>
    </xf>
    <xf numFmtId="38" fontId="31" fillId="0" borderId="9" xfId="5" applyFont="1" applyBorder="1" applyAlignment="1" applyProtection="1">
      <alignment horizontal="center" vertical="center"/>
    </xf>
    <xf numFmtId="0" fontId="41" fillId="0" borderId="0" xfId="2" applyFont="1" applyAlignment="1" applyProtection="1">
      <alignment horizontal="left" vertical="center" wrapText="1"/>
    </xf>
    <xf numFmtId="0" fontId="15" fillId="0" borderId="0" xfId="2" applyNumberFormat="1" applyFont="1" applyAlignment="1" applyProtection="1">
      <alignment horizontal="right" vertical="top"/>
    </xf>
    <xf numFmtId="0" fontId="15" fillId="0" borderId="0" xfId="2" applyNumberFormat="1" applyFont="1" applyFill="1" applyAlignment="1" applyProtection="1">
      <alignment horizontal="center" vertical="center" shrinkToFit="1"/>
      <protection locked="0"/>
    </xf>
    <xf numFmtId="0" fontId="15" fillId="0" borderId="0" xfId="1" applyFont="1" applyFill="1" applyAlignment="1" applyProtection="1">
      <alignment horizontal="right" vertical="center" shrinkToFit="1"/>
    </xf>
    <xf numFmtId="0" fontId="15" fillId="0" borderId="0" xfId="1" applyNumberFormat="1" applyFont="1" applyFill="1" applyAlignment="1" applyProtection="1">
      <alignment horizontal="left" vertical="center" shrinkToFit="1"/>
      <protection locked="0"/>
    </xf>
    <xf numFmtId="0" fontId="15" fillId="0" borderId="0" xfId="1" applyFont="1" applyAlignment="1" applyProtection="1">
      <alignment horizontal="left" vertical="center" shrinkToFit="1"/>
    </xf>
    <xf numFmtId="0" fontId="15" fillId="10" borderId="0" xfId="1" applyNumberFormat="1" applyFont="1" applyFill="1" applyAlignment="1" applyProtection="1">
      <alignment horizontal="left" vertical="center" shrinkToFit="1"/>
      <protection locked="0"/>
    </xf>
    <xf numFmtId="0" fontId="16" fillId="0" borderId="0" xfId="1" applyFont="1" applyAlignment="1" applyProtection="1">
      <alignment horizontal="left" vertical="top" shrinkToFit="1"/>
    </xf>
    <xf numFmtId="0" fontId="15" fillId="0" borderId="0" xfId="2" applyFont="1" applyFill="1" applyAlignment="1" applyProtection="1">
      <alignment horizontal="right" vertical="center" shrinkToFit="1"/>
    </xf>
    <xf numFmtId="0" fontId="15" fillId="0" borderId="0" xfId="2" applyFont="1" applyFill="1" applyAlignment="1" applyProtection="1">
      <alignment horizontal="right" vertical="center"/>
    </xf>
    <xf numFmtId="0" fontId="47" fillId="0" borderId="9" xfId="0" applyFont="1" applyBorder="1" applyAlignment="1" applyProtection="1">
      <alignment horizontal="center" vertical="center"/>
    </xf>
    <xf numFmtId="0" fontId="47" fillId="2" borderId="9" xfId="0" applyFont="1" applyFill="1" applyBorder="1" applyAlignment="1" applyProtection="1">
      <alignment horizontal="center" vertical="center" shrinkToFit="1"/>
      <protection locked="0"/>
    </xf>
    <xf numFmtId="0" fontId="28" fillId="0" borderId="13" xfId="0" applyFont="1" applyFill="1" applyBorder="1" applyAlignment="1" applyProtection="1">
      <alignment horizontal="center" vertical="center" shrinkToFit="1"/>
    </xf>
    <xf numFmtId="0" fontId="28" fillId="0" borderId="3" xfId="0" applyFont="1" applyFill="1" applyBorder="1" applyAlignment="1" applyProtection="1">
      <alignment horizontal="center" vertical="center" shrinkToFit="1"/>
    </xf>
    <xf numFmtId="0" fontId="28" fillId="2" borderId="13" xfId="0" applyNumberFormat="1" applyFont="1" applyFill="1" applyBorder="1" applyAlignment="1" applyProtection="1">
      <alignment horizontal="center" vertical="center"/>
      <protection locked="0"/>
    </xf>
    <xf numFmtId="0" fontId="28" fillId="2" borderId="3" xfId="0" applyNumberFormat="1" applyFont="1" applyFill="1" applyBorder="1" applyAlignment="1" applyProtection="1">
      <alignment horizontal="center" vertical="center"/>
      <protection locked="0"/>
    </xf>
    <xf numFmtId="0" fontId="28" fillId="0" borderId="0" xfId="0" applyFont="1" applyAlignment="1" applyProtection="1">
      <alignment horizontal="right" vertical="center"/>
    </xf>
    <xf numFmtId="0" fontId="28" fillId="0" borderId="44" xfId="0" applyFont="1" applyFill="1" applyBorder="1" applyAlignment="1" applyProtection="1">
      <alignment horizontal="center" vertical="center" shrinkToFit="1"/>
    </xf>
    <xf numFmtId="0" fontId="28" fillId="2" borderId="45"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6" xfId="0"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shrinkToFit="1"/>
      <protection locked="0"/>
    </xf>
    <xf numFmtId="0" fontId="28" fillId="2" borderId="40" xfId="0" applyFont="1" applyFill="1" applyBorder="1" applyAlignment="1" applyProtection="1">
      <alignment horizontal="center" vertical="center" shrinkToFit="1"/>
      <protection locked="0"/>
    </xf>
    <xf numFmtId="0" fontId="28" fillId="0" borderId="32" xfId="0" applyFont="1" applyFill="1" applyBorder="1" applyAlignment="1" applyProtection="1">
      <alignment horizontal="center" vertical="center" shrinkToFit="1"/>
    </xf>
    <xf numFmtId="0" fontId="28" fillId="0" borderId="6" xfId="0" applyFont="1" applyFill="1" applyBorder="1" applyAlignment="1" applyProtection="1">
      <alignment horizontal="center" vertical="center" shrinkToFit="1"/>
    </xf>
    <xf numFmtId="57" fontId="28" fillId="2" borderId="32" xfId="0" applyNumberFormat="1" applyFont="1" applyFill="1" applyBorder="1" applyAlignment="1" applyProtection="1">
      <alignment horizontal="center" vertical="center" shrinkToFit="1"/>
      <protection locked="0"/>
    </xf>
    <xf numFmtId="57" fontId="28" fillId="2" borderId="37" xfId="0" applyNumberFormat="1" applyFont="1" applyFill="1" applyBorder="1" applyAlignment="1" applyProtection="1">
      <alignment horizontal="center" vertical="center" shrinkToFit="1"/>
      <protection locked="0"/>
    </xf>
    <xf numFmtId="57" fontId="28" fillId="2" borderId="38" xfId="0" applyNumberFormat="1" applyFont="1" applyFill="1" applyBorder="1" applyAlignment="1" applyProtection="1">
      <alignment horizontal="center" vertical="center" shrinkToFit="1"/>
      <protection locked="0"/>
    </xf>
    <xf numFmtId="57" fontId="28" fillId="2" borderId="6" xfId="0" applyNumberFormat="1" applyFont="1" applyFill="1" applyBorder="1" applyAlignment="1" applyProtection="1">
      <alignment horizontal="center" vertical="center" shrinkToFit="1"/>
      <protection locked="0"/>
    </xf>
    <xf numFmtId="57" fontId="28" fillId="2" borderId="39" xfId="0" applyNumberFormat="1" applyFont="1" applyFill="1" applyBorder="1" applyAlignment="1" applyProtection="1">
      <alignment horizontal="center" vertical="center" shrinkToFit="1"/>
      <protection locked="0"/>
    </xf>
    <xf numFmtId="57" fontId="28" fillId="2" borderId="40" xfId="0" applyNumberFormat="1" applyFont="1" applyFill="1" applyBorder="1" applyAlignment="1" applyProtection="1">
      <alignment horizontal="center" vertical="center" shrinkToFit="1"/>
      <protection locked="0"/>
    </xf>
    <xf numFmtId="179" fontId="28" fillId="0" borderId="32" xfId="0" applyNumberFormat="1" applyFont="1" applyFill="1" applyBorder="1" applyAlignment="1" applyProtection="1">
      <alignment horizontal="center" vertical="center" shrinkToFit="1"/>
    </xf>
    <xf numFmtId="179" fontId="28" fillId="0" borderId="37" xfId="0" applyNumberFormat="1" applyFont="1" applyFill="1" applyBorder="1" applyAlignment="1" applyProtection="1">
      <alignment horizontal="center" vertical="center" shrinkToFit="1"/>
    </xf>
    <xf numFmtId="179" fontId="28" fillId="0" borderId="38" xfId="0" applyNumberFormat="1" applyFont="1" applyFill="1" applyBorder="1" applyAlignment="1" applyProtection="1">
      <alignment horizontal="center" vertical="center" shrinkToFit="1"/>
    </xf>
    <xf numFmtId="179" fontId="28" fillId="0" borderId="6" xfId="0" applyNumberFormat="1" applyFont="1" applyFill="1" applyBorder="1" applyAlignment="1" applyProtection="1">
      <alignment horizontal="center" vertical="center" shrinkToFit="1"/>
    </xf>
    <xf numFmtId="179" fontId="28" fillId="0" borderId="39" xfId="0" applyNumberFormat="1" applyFont="1" applyFill="1" applyBorder="1" applyAlignment="1" applyProtection="1">
      <alignment horizontal="center" vertical="center" shrinkToFit="1"/>
    </xf>
    <xf numFmtId="179" fontId="28" fillId="0" borderId="40" xfId="0" applyNumberFormat="1" applyFont="1" applyFill="1" applyBorder="1" applyAlignment="1" applyProtection="1">
      <alignment horizontal="center" vertical="center" shrinkToFit="1"/>
    </xf>
    <xf numFmtId="0" fontId="28" fillId="2" borderId="32"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38" xfId="0" applyFont="1" applyFill="1" applyBorder="1" applyAlignment="1" applyProtection="1">
      <alignment horizontal="center" vertical="center" shrinkToFit="1"/>
      <protection locked="0"/>
    </xf>
    <xf numFmtId="0" fontId="28" fillId="0" borderId="0" xfId="0" applyFont="1" applyProtection="1">
      <alignment vertical="center"/>
    </xf>
    <xf numFmtId="0" fontId="28" fillId="0" borderId="13" xfId="0" applyFont="1" applyBorder="1" applyAlignment="1" applyProtection="1">
      <alignment horizontal="center" vertical="center" shrinkToFit="1"/>
    </xf>
    <xf numFmtId="0" fontId="28" fillId="0" borderId="8" xfId="0" applyFont="1" applyBorder="1" applyAlignment="1" applyProtection="1">
      <alignment horizontal="center" vertical="center" shrinkToFit="1"/>
    </xf>
    <xf numFmtId="0" fontId="28" fillId="0" borderId="3" xfId="0" applyFont="1" applyBorder="1" applyAlignment="1" applyProtection="1">
      <alignment horizontal="center" vertical="center" shrinkToFit="1"/>
    </xf>
    <xf numFmtId="176" fontId="28" fillId="0" borderId="1" xfId="0" applyNumberFormat="1" applyFont="1" applyBorder="1" applyAlignment="1" applyProtection="1">
      <alignment horizontal="center" vertical="center"/>
    </xf>
    <xf numFmtId="176" fontId="28" fillId="0" borderId="4" xfId="0" applyNumberFormat="1" applyFont="1" applyBorder="1" applyAlignment="1" applyProtection="1">
      <alignment horizontal="center" vertical="center"/>
    </xf>
    <xf numFmtId="176" fontId="28" fillId="0" borderId="13" xfId="0" applyNumberFormat="1" applyFont="1" applyBorder="1" applyAlignment="1" applyProtection="1">
      <alignment horizontal="center" vertical="center"/>
    </xf>
    <xf numFmtId="176" fontId="28" fillId="0" borderId="3" xfId="0" applyNumberFormat="1" applyFont="1" applyBorder="1" applyAlignment="1" applyProtection="1">
      <alignment horizontal="center" vertical="center"/>
    </xf>
    <xf numFmtId="176" fontId="28" fillId="0" borderId="32" xfId="0" applyNumberFormat="1" applyFont="1" applyBorder="1" applyAlignment="1" applyProtection="1">
      <alignment horizontal="center" vertical="center"/>
    </xf>
    <xf numFmtId="176" fontId="28" fillId="0" borderId="6" xfId="0" applyNumberFormat="1" applyFont="1" applyBorder="1" applyAlignment="1" applyProtection="1">
      <alignment horizontal="center" vertical="center"/>
    </xf>
    <xf numFmtId="176" fontId="28" fillId="0" borderId="8" xfId="0" applyNumberFormat="1" applyFont="1" applyBorder="1" applyAlignment="1" applyProtection="1">
      <alignment horizontal="center" vertical="center"/>
    </xf>
    <xf numFmtId="176" fontId="28" fillId="0" borderId="31" xfId="0" applyNumberFormat="1" applyFont="1" applyBorder="1" applyAlignment="1" applyProtection="1">
      <alignment horizontal="center" vertical="center"/>
    </xf>
    <xf numFmtId="0" fontId="47" fillId="0" borderId="0" xfId="0" applyFont="1" applyAlignment="1" applyProtection="1">
      <alignment horizontal="left" vertical="center"/>
    </xf>
    <xf numFmtId="0" fontId="50" fillId="0" borderId="10" xfId="0" applyFont="1" applyBorder="1" applyAlignment="1" applyProtection="1">
      <alignment horizontal="center" vertical="center" shrinkToFit="1"/>
    </xf>
    <xf numFmtId="0" fontId="50" fillId="0" borderId="11" xfId="0" applyFont="1" applyBorder="1" applyAlignment="1" applyProtection="1">
      <alignment horizontal="center" vertical="center" shrinkToFit="1"/>
    </xf>
    <xf numFmtId="0" fontId="50" fillId="0" borderId="12" xfId="0" applyFont="1" applyBorder="1" applyAlignment="1" applyProtection="1">
      <alignment horizontal="center" vertical="center" shrinkToFit="1"/>
    </xf>
    <xf numFmtId="178" fontId="49" fillId="0" borderId="41" xfId="0" applyNumberFormat="1" applyFont="1" applyBorder="1" applyAlignment="1" applyProtection="1">
      <alignment horizontal="right" vertical="center" shrinkToFit="1"/>
    </xf>
    <xf numFmtId="178" fontId="49" fillId="0" borderId="42" xfId="0" applyNumberFormat="1" applyFont="1" applyBorder="1" applyAlignment="1" applyProtection="1">
      <alignment horizontal="right" vertical="center" shrinkToFit="1"/>
    </xf>
    <xf numFmtId="178" fontId="49" fillId="0" borderId="43" xfId="0" applyNumberFormat="1" applyFont="1" applyBorder="1" applyAlignment="1" applyProtection="1">
      <alignment horizontal="right" vertical="center" shrinkToFit="1"/>
    </xf>
    <xf numFmtId="0" fontId="47" fillId="0" borderId="15" xfId="0" applyFont="1" applyBorder="1" applyAlignment="1" applyProtection="1">
      <alignment horizontal="center" vertical="center" shrinkToFit="1"/>
    </xf>
    <xf numFmtId="0" fontId="47" fillId="0" borderId="0" xfId="0" applyFont="1" applyAlignment="1" applyProtection="1">
      <alignment horizontal="left" vertical="center" wrapText="1"/>
    </xf>
    <xf numFmtId="0" fontId="47" fillId="0" borderId="9" xfId="0" applyFont="1" applyBorder="1" applyAlignment="1" applyProtection="1">
      <alignment horizontal="center" vertical="center" shrinkToFit="1"/>
      <protection locked="0"/>
    </xf>
    <xf numFmtId="0" fontId="35" fillId="0" borderId="0" xfId="0" applyFont="1" applyAlignment="1" applyProtection="1">
      <alignment horizontal="center" vertical="center"/>
    </xf>
    <xf numFmtId="180" fontId="36" fillId="9" borderId="32" xfId="0" applyNumberFormat="1" applyFont="1" applyFill="1" applyBorder="1" applyAlignment="1" applyProtection="1">
      <alignment horizontal="center" vertical="center" shrinkToFit="1"/>
    </xf>
    <xf numFmtId="180" fontId="36" fillId="9" borderId="37" xfId="0" applyNumberFormat="1" applyFont="1" applyFill="1" applyBorder="1" applyAlignment="1" applyProtection="1">
      <alignment horizontal="center" vertical="center" shrinkToFit="1"/>
    </xf>
    <xf numFmtId="180" fontId="36" fillId="9" borderId="38" xfId="0" applyNumberFormat="1" applyFont="1" applyFill="1" applyBorder="1" applyAlignment="1" applyProtection="1">
      <alignment horizontal="center" vertical="center" shrinkToFit="1"/>
    </xf>
    <xf numFmtId="180" fontId="36" fillId="9" borderId="47" xfId="0" applyNumberFormat="1" applyFont="1" applyFill="1" applyBorder="1" applyAlignment="1" applyProtection="1">
      <alignment horizontal="center" vertical="center" shrinkToFit="1"/>
    </xf>
    <xf numFmtId="180" fontId="36" fillId="9" borderId="0" xfId="0" applyNumberFormat="1" applyFont="1" applyFill="1" applyBorder="1" applyAlignment="1" applyProtection="1">
      <alignment horizontal="center" vertical="center" shrinkToFit="1"/>
    </xf>
    <xf numFmtId="180" fontId="36" fillId="9" borderId="48" xfId="0" applyNumberFormat="1" applyFont="1" applyFill="1" applyBorder="1" applyAlignment="1" applyProtection="1">
      <alignment horizontal="center" vertical="center" shrinkToFit="1"/>
    </xf>
    <xf numFmtId="180" fontId="36" fillId="9" borderId="6" xfId="0" applyNumberFormat="1" applyFont="1" applyFill="1" applyBorder="1" applyAlignment="1" applyProtection="1">
      <alignment horizontal="center" vertical="center" shrinkToFit="1"/>
    </xf>
    <xf numFmtId="180" fontId="36" fillId="9" borderId="39" xfId="0" applyNumberFormat="1" applyFont="1" applyFill="1" applyBorder="1" applyAlignment="1" applyProtection="1">
      <alignment horizontal="center" vertical="center" shrinkToFit="1"/>
    </xf>
    <xf numFmtId="180" fontId="36" fillId="9" borderId="40" xfId="0" applyNumberFormat="1" applyFont="1" applyFill="1" applyBorder="1" applyAlignment="1" applyProtection="1">
      <alignment horizontal="center" vertical="center" shrinkToFit="1"/>
    </xf>
    <xf numFmtId="3" fontId="36" fillId="9" borderId="45" xfId="0" applyNumberFormat="1" applyFont="1" applyFill="1" applyBorder="1" applyAlignment="1" applyProtection="1">
      <alignment horizontal="right" vertical="center"/>
    </xf>
    <xf numFmtId="3" fontId="36" fillId="9" borderId="27" xfId="0" applyNumberFormat="1" applyFont="1" applyFill="1" applyBorder="1" applyAlignment="1" applyProtection="1">
      <alignment horizontal="right" vertical="center"/>
    </xf>
    <xf numFmtId="3" fontId="36" fillId="9" borderId="46" xfId="0" applyNumberFormat="1" applyFont="1" applyFill="1" applyBorder="1" applyAlignment="1" applyProtection="1">
      <alignment horizontal="right" vertical="center"/>
    </xf>
    <xf numFmtId="0" fontId="36" fillId="9" borderId="32" xfId="0" applyFont="1" applyFill="1" applyBorder="1" applyAlignment="1" applyProtection="1">
      <alignment horizontal="center" vertical="center"/>
    </xf>
    <xf numFmtId="0" fontId="36" fillId="9" borderId="37" xfId="0" applyFont="1" applyFill="1" applyBorder="1" applyAlignment="1" applyProtection="1">
      <alignment horizontal="center" vertical="center"/>
    </xf>
    <xf numFmtId="0" fontId="36" fillId="9" borderId="38" xfId="0" applyFont="1" applyFill="1" applyBorder="1" applyAlignment="1" applyProtection="1">
      <alignment horizontal="center" vertical="center"/>
    </xf>
    <xf numFmtId="0" fontId="36" fillId="9" borderId="47" xfId="0" applyFont="1" applyFill="1" applyBorder="1" applyAlignment="1" applyProtection="1">
      <alignment horizontal="center" vertical="center"/>
    </xf>
    <xf numFmtId="0" fontId="36" fillId="9" borderId="0" xfId="0" applyFont="1" applyFill="1" applyBorder="1" applyAlignment="1" applyProtection="1">
      <alignment horizontal="center" vertical="center"/>
    </xf>
    <xf numFmtId="0" fontId="36" fillId="9" borderId="48" xfId="0" applyFont="1" applyFill="1" applyBorder="1" applyAlignment="1" applyProtection="1">
      <alignment horizontal="center" vertical="center"/>
    </xf>
    <xf numFmtId="0" fontId="36" fillId="9" borderId="6" xfId="0" applyFont="1" applyFill="1" applyBorder="1" applyAlignment="1" applyProtection="1">
      <alignment horizontal="center" vertical="center"/>
    </xf>
    <xf numFmtId="0" fontId="36" fillId="9" borderId="39" xfId="0" applyFont="1" applyFill="1" applyBorder="1" applyAlignment="1" applyProtection="1">
      <alignment horizontal="center" vertical="center"/>
    </xf>
    <xf numFmtId="0" fontId="36" fillId="9" borderId="40" xfId="0" applyFont="1" applyFill="1" applyBorder="1" applyAlignment="1" applyProtection="1">
      <alignment horizontal="center" vertical="center"/>
    </xf>
    <xf numFmtId="3" fontId="36" fillId="9" borderId="49" xfId="0" applyNumberFormat="1" applyFont="1" applyFill="1" applyBorder="1" applyAlignment="1" applyProtection="1">
      <alignment horizontal="center" vertical="center"/>
    </xf>
    <xf numFmtId="3" fontId="36" fillId="9" borderId="50" xfId="0" applyNumberFormat="1" applyFont="1" applyFill="1" applyBorder="1" applyAlignment="1" applyProtection="1">
      <alignment horizontal="center" vertical="center"/>
    </xf>
    <xf numFmtId="3" fontId="36" fillId="9" borderId="51" xfId="0" applyNumberFormat="1" applyFont="1" applyFill="1" applyBorder="1" applyAlignment="1" applyProtection="1">
      <alignment horizontal="center" vertical="center"/>
    </xf>
    <xf numFmtId="3" fontId="36" fillId="9" borderId="55" xfId="0" applyNumberFormat="1" applyFont="1" applyFill="1" applyBorder="1" applyAlignment="1" applyProtection="1">
      <alignment horizontal="center" vertical="center"/>
    </xf>
    <xf numFmtId="3" fontId="36" fillId="9" borderId="56" xfId="0" applyNumberFormat="1" applyFont="1" applyFill="1" applyBorder="1" applyAlignment="1" applyProtection="1">
      <alignment horizontal="center" vertical="center"/>
    </xf>
    <xf numFmtId="3" fontId="36" fillId="9" borderId="57" xfId="0" applyNumberFormat="1" applyFont="1" applyFill="1" applyBorder="1" applyAlignment="1" applyProtection="1">
      <alignment horizontal="center" vertical="center"/>
    </xf>
    <xf numFmtId="3" fontId="36" fillId="9" borderId="63" xfId="0" applyNumberFormat="1" applyFont="1" applyFill="1" applyBorder="1" applyAlignment="1" applyProtection="1">
      <alignment horizontal="center" vertical="center"/>
    </xf>
    <xf numFmtId="3" fontId="36" fillId="9" borderId="64" xfId="0" applyNumberFormat="1" applyFont="1" applyFill="1" applyBorder="1" applyAlignment="1" applyProtection="1">
      <alignment horizontal="center" vertical="center"/>
    </xf>
    <xf numFmtId="3" fontId="36" fillId="9" borderId="65" xfId="0" applyNumberFormat="1" applyFont="1" applyFill="1" applyBorder="1" applyAlignment="1" applyProtection="1">
      <alignment horizontal="center" vertical="center"/>
    </xf>
    <xf numFmtId="3" fontId="36" fillId="9" borderId="58" xfId="0" applyNumberFormat="1" applyFont="1" applyFill="1" applyBorder="1" applyAlignment="1" applyProtection="1">
      <alignment horizontal="right" vertical="center"/>
    </xf>
    <xf numFmtId="3" fontId="36" fillId="9" borderId="20" xfId="0" applyNumberFormat="1" applyFont="1" applyFill="1" applyBorder="1" applyAlignment="1" applyProtection="1">
      <alignment horizontal="right" vertical="center"/>
    </xf>
    <xf numFmtId="3" fontId="36" fillId="9" borderId="59" xfId="0" applyNumberFormat="1" applyFont="1" applyFill="1" applyBorder="1" applyAlignment="1" applyProtection="1">
      <alignment horizontal="right" vertical="center"/>
    </xf>
    <xf numFmtId="3" fontId="36" fillId="9" borderId="52" xfId="0" applyNumberFormat="1" applyFont="1" applyFill="1" applyBorder="1" applyAlignment="1" applyProtection="1">
      <alignment horizontal="right" vertical="center"/>
    </xf>
    <xf numFmtId="3" fontId="36" fillId="9" borderId="53" xfId="0" applyNumberFormat="1" applyFont="1" applyFill="1" applyBorder="1" applyAlignment="1" applyProtection="1">
      <alignment horizontal="right" vertical="center"/>
    </xf>
    <xf numFmtId="3" fontId="36" fillId="9" borderId="54" xfId="0" applyNumberFormat="1" applyFont="1" applyFill="1" applyBorder="1" applyAlignment="1" applyProtection="1">
      <alignment horizontal="right" vertical="center"/>
    </xf>
    <xf numFmtId="180" fontId="36" fillId="9" borderId="1" xfId="0" applyNumberFormat="1" applyFont="1" applyFill="1" applyBorder="1" applyAlignment="1" applyProtection="1">
      <alignment vertical="center" shrinkToFit="1"/>
    </xf>
    <xf numFmtId="3" fontId="36" fillId="9" borderId="60" xfId="0" applyNumberFormat="1" applyFont="1" applyFill="1" applyBorder="1" applyAlignment="1" applyProtection="1">
      <alignment horizontal="right" vertical="center"/>
    </xf>
    <xf numFmtId="3" fontId="36" fillId="9" borderId="61" xfId="0" applyNumberFormat="1" applyFont="1" applyFill="1" applyBorder="1" applyAlignment="1" applyProtection="1">
      <alignment horizontal="right" vertical="center"/>
    </xf>
    <xf numFmtId="3" fontId="36" fillId="9" borderId="62" xfId="0" applyNumberFormat="1" applyFont="1" applyFill="1" applyBorder="1" applyAlignment="1" applyProtection="1">
      <alignment horizontal="right" vertical="center"/>
    </xf>
    <xf numFmtId="3" fontId="36" fillId="9" borderId="68" xfId="0" applyNumberFormat="1" applyFont="1" applyFill="1" applyBorder="1" applyAlignment="1" applyProtection="1">
      <alignment horizontal="center" vertical="center"/>
    </xf>
    <xf numFmtId="3" fontId="36" fillId="9" borderId="69" xfId="0" applyNumberFormat="1" applyFont="1" applyFill="1" applyBorder="1" applyAlignment="1" applyProtection="1">
      <alignment horizontal="center" vertical="center"/>
    </xf>
    <xf numFmtId="3" fontId="36" fillId="9" borderId="70" xfId="0" applyNumberFormat="1" applyFont="1" applyFill="1" applyBorder="1" applyAlignment="1" applyProtection="1">
      <alignment horizontal="center" vertical="center"/>
    </xf>
    <xf numFmtId="3" fontId="36" fillId="9" borderId="0" xfId="0" applyNumberFormat="1" applyFont="1" applyFill="1" applyBorder="1" applyAlignment="1" applyProtection="1">
      <alignment horizontal="right" vertical="center"/>
    </xf>
    <xf numFmtId="3" fontId="36" fillId="9" borderId="48" xfId="0" applyNumberFormat="1" applyFont="1" applyFill="1" applyBorder="1" applyAlignment="1" applyProtection="1">
      <alignment horizontal="right" vertical="center"/>
    </xf>
    <xf numFmtId="3" fontId="36" fillId="9" borderId="66" xfId="0" applyNumberFormat="1" applyFont="1" applyFill="1" applyBorder="1" applyAlignment="1" applyProtection="1">
      <alignment horizontal="right" vertical="center"/>
    </xf>
    <xf numFmtId="3" fontId="36" fillId="9" borderId="18" xfId="0" applyNumberFormat="1" applyFont="1" applyFill="1" applyBorder="1" applyAlignment="1" applyProtection="1">
      <alignment horizontal="right" vertical="center"/>
    </xf>
    <xf numFmtId="3" fontId="36" fillId="9" borderId="67" xfId="0" applyNumberFormat="1" applyFont="1" applyFill="1" applyBorder="1" applyAlignment="1" applyProtection="1">
      <alignment horizontal="right" vertical="center"/>
    </xf>
    <xf numFmtId="0" fontId="36" fillId="9" borderId="1" xfId="0" applyFont="1" applyFill="1" applyBorder="1" applyAlignment="1" applyProtection="1">
      <alignment horizontal="center" vertical="center"/>
    </xf>
    <xf numFmtId="3" fontId="36" fillId="9" borderId="1" xfId="0" applyNumberFormat="1" applyFont="1" applyFill="1" applyBorder="1" applyAlignment="1" applyProtection="1">
      <alignment vertical="center"/>
    </xf>
    <xf numFmtId="3" fontId="36" fillId="9" borderId="4" xfId="0" applyNumberFormat="1" applyFont="1" applyFill="1" applyBorder="1" applyAlignment="1" applyProtection="1">
      <alignment vertical="center"/>
    </xf>
    <xf numFmtId="3" fontId="36" fillId="9" borderId="14" xfId="0" applyNumberFormat="1" applyFont="1" applyFill="1" applyBorder="1" applyAlignment="1" applyProtection="1">
      <alignment vertical="center"/>
    </xf>
    <xf numFmtId="3" fontId="36" fillId="9" borderId="29" xfId="0" applyNumberFormat="1" applyFont="1" applyFill="1" applyBorder="1" applyAlignment="1" applyProtection="1">
      <alignment vertical="center"/>
    </xf>
    <xf numFmtId="3" fontId="36" fillId="9" borderId="34" xfId="0" applyNumberFormat="1" applyFont="1" applyFill="1" applyBorder="1" applyAlignment="1" applyProtection="1">
      <alignment horizontal="center" vertical="center"/>
    </xf>
    <xf numFmtId="3" fontId="36" fillId="9" borderId="35" xfId="0" applyNumberFormat="1" applyFont="1" applyFill="1" applyBorder="1" applyAlignment="1" applyProtection="1">
      <alignment horizontal="center" vertical="center"/>
    </xf>
    <xf numFmtId="3" fontId="36" fillId="9" borderId="36" xfId="0" applyNumberFormat="1" applyFont="1" applyFill="1" applyBorder="1" applyAlignment="1" applyProtection="1">
      <alignment horizontal="center" vertical="center"/>
    </xf>
    <xf numFmtId="3" fontId="36" fillId="9" borderId="34" xfId="0" applyNumberFormat="1" applyFont="1" applyFill="1" applyBorder="1" applyAlignment="1" applyProtection="1">
      <alignment horizontal="right" vertical="center"/>
    </xf>
    <xf numFmtId="3" fontId="36" fillId="9" borderId="35" xfId="0" applyNumberFormat="1" applyFont="1" applyFill="1" applyBorder="1" applyAlignment="1" applyProtection="1">
      <alignment horizontal="right" vertical="center"/>
    </xf>
    <xf numFmtId="3" fontId="36" fillId="9" borderId="36" xfId="0" applyNumberFormat="1" applyFont="1" applyFill="1" applyBorder="1" applyAlignment="1" applyProtection="1">
      <alignment horizontal="right" vertical="center"/>
    </xf>
    <xf numFmtId="0" fontId="36" fillId="9" borderId="4" xfId="0" applyFont="1" applyFill="1" applyBorder="1" applyAlignment="1" applyProtection="1">
      <alignment horizontal="center" vertical="center" shrinkToFit="1"/>
    </xf>
    <xf numFmtId="0" fontId="36" fillId="9" borderId="14" xfId="0" applyFont="1" applyFill="1" applyBorder="1" applyAlignment="1" applyProtection="1">
      <alignment horizontal="center" vertical="center" shrinkToFit="1"/>
    </xf>
    <xf numFmtId="0" fontId="36" fillId="9" borderId="29" xfId="0" applyFont="1" applyFill="1" applyBorder="1" applyAlignment="1" applyProtection="1">
      <alignment horizontal="center" vertical="center" shrinkToFit="1"/>
    </xf>
    <xf numFmtId="0" fontId="36" fillId="9" borderId="32" xfId="0" applyFont="1" applyFill="1" applyBorder="1" applyAlignment="1" applyProtection="1">
      <alignment horizontal="center" vertical="center" wrapText="1" shrinkToFit="1"/>
    </xf>
    <xf numFmtId="0" fontId="36" fillId="9" borderId="37" xfId="0" applyFont="1" applyFill="1" applyBorder="1" applyAlignment="1" applyProtection="1">
      <alignment horizontal="center" vertical="center" wrapText="1" shrinkToFit="1"/>
    </xf>
    <xf numFmtId="0" fontId="36" fillId="9" borderId="38" xfId="0" applyFont="1" applyFill="1" applyBorder="1" applyAlignment="1" applyProtection="1">
      <alignment horizontal="center" vertical="center" wrapText="1" shrinkToFit="1"/>
    </xf>
    <xf numFmtId="0" fontId="36" fillId="9" borderId="47" xfId="0" applyFont="1" applyFill="1" applyBorder="1" applyAlignment="1" applyProtection="1">
      <alignment horizontal="center" vertical="center" wrapText="1" shrinkToFit="1"/>
    </xf>
    <xf numFmtId="0" fontId="36" fillId="9" borderId="0" xfId="0" applyFont="1" applyFill="1" applyBorder="1" applyAlignment="1" applyProtection="1">
      <alignment horizontal="center" vertical="center" wrapText="1" shrinkToFit="1"/>
    </xf>
    <xf numFmtId="0" fontId="36" fillId="9" borderId="48" xfId="0" applyFont="1" applyFill="1" applyBorder="1" applyAlignment="1" applyProtection="1">
      <alignment horizontal="center" vertical="center" wrapText="1" shrinkToFit="1"/>
    </xf>
    <xf numFmtId="0" fontId="36" fillId="9" borderId="8" xfId="0" applyFont="1" applyFill="1" applyBorder="1" applyAlignment="1" applyProtection="1">
      <alignment horizontal="center" vertical="center" wrapText="1"/>
    </xf>
    <xf numFmtId="0" fontId="36" fillId="9" borderId="8" xfId="0" applyFont="1" applyFill="1" applyBorder="1" applyAlignment="1" applyProtection="1">
      <alignment horizontal="center" vertical="center"/>
    </xf>
    <xf numFmtId="0" fontId="36" fillId="9" borderId="3" xfId="0" applyFont="1" applyFill="1" applyBorder="1" applyAlignment="1" applyProtection="1">
      <alignment horizontal="center" vertical="center"/>
    </xf>
  </cellXfs>
  <cellStyles count="11">
    <cellStyle name="桁区切り" xfId="5" builtinId="6"/>
    <cellStyle name="標準" xfId="0" builtinId="0"/>
    <cellStyle name="標準 2" xfId="1"/>
    <cellStyle name="標準 2 2" xfId="6"/>
    <cellStyle name="標準 2 2 3" xfId="8"/>
    <cellStyle name="標準 3" xfId="3"/>
    <cellStyle name="標準 3 2" xfId="10"/>
    <cellStyle name="標準 4 2" xfId="9"/>
    <cellStyle name="標準 5" xfId="4"/>
    <cellStyle name="標準 6" xfId="7"/>
    <cellStyle name="標準_休日保育  様式2・4（予算決算報告）" xfId="2"/>
  </cellStyles>
  <dxfs count="3">
    <dxf>
      <font>
        <color theme="0"/>
      </font>
    </dxf>
    <dxf>
      <font>
        <color theme="0"/>
      </font>
    </dxf>
    <dxf>
      <font>
        <color theme="0"/>
      </font>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13</xdr:col>
      <xdr:colOff>292822</xdr:colOff>
      <xdr:row>0</xdr:row>
      <xdr:rowOff>211668</xdr:rowOff>
    </xdr:from>
    <xdr:to>
      <xdr:col>15</xdr:col>
      <xdr:colOff>14091</xdr:colOff>
      <xdr:row>2</xdr:row>
      <xdr:rowOff>79492</xdr:rowOff>
    </xdr:to>
    <xdr:sp macro="" textlink="">
      <xdr:nvSpPr>
        <xdr:cNvPr id="2" name="正方形/長方形 1"/>
        <xdr:cNvSpPr/>
      </xdr:nvSpPr>
      <xdr:spPr>
        <a:xfrm>
          <a:off x="10675072" y="211668"/>
          <a:ext cx="1509852" cy="471074"/>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400" b="1"/>
            <a:t>作成例</a:t>
          </a:r>
        </a:p>
      </xdr:txBody>
    </xdr:sp>
    <xdr:clientData/>
  </xdr:twoCellAnchor>
  <xdr:twoCellAnchor>
    <xdr:from>
      <xdr:col>3</xdr:col>
      <xdr:colOff>476247</xdr:colOff>
      <xdr:row>5</xdr:row>
      <xdr:rowOff>158348</xdr:rowOff>
    </xdr:from>
    <xdr:to>
      <xdr:col>6</xdr:col>
      <xdr:colOff>67968</xdr:colOff>
      <xdr:row>6</xdr:row>
      <xdr:rowOff>365138</xdr:rowOff>
    </xdr:to>
    <xdr:sp macro="" textlink="">
      <xdr:nvSpPr>
        <xdr:cNvPr id="3" name="角丸四角形吹き出し 2"/>
        <xdr:cNvSpPr/>
      </xdr:nvSpPr>
      <xdr:spPr>
        <a:xfrm>
          <a:off x="3206747" y="1301348"/>
          <a:ext cx="2978388" cy="397290"/>
        </a:xfrm>
        <a:prstGeom prst="wedgeRoundRectCallout">
          <a:avLst>
            <a:gd name="adj1" fmla="val -74441"/>
            <a:gd name="adj2" fmla="val 636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数字を半角で入力して下さい。</a:t>
          </a:r>
        </a:p>
      </xdr:txBody>
    </xdr:sp>
    <xdr:clientData/>
  </xdr:twoCellAnchor>
  <xdr:twoCellAnchor>
    <xdr:from>
      <xdr:col>3</xdr:col>
      <xdr:colOff>572879</xdr:colOff>
      <xdr:row>9</xdr:row>
      <xdr:rowOff>157024</xdr:rowOff>
    </xdr:from>
    <xdr:to>
      <xdr:col>8</xdr:col>
      <xdr:colOff>23178</xdr:colOff>
      <xdr:row>10</xdr:row>
      <xdr:rowOff>377895</xdr:rowOff>
    </xdr:to>
    <xdr:sp macro="" textlink="">
      <xdr:nvSpPr>
        <xdr:cNvPr id="4" name="角丸四角形吹き出し 3"/>
        <xdr:cNvSpPr/>
      </xdr:nvSpPr>
      <xdr:spPr>
        <a:xfrm>
          <a:off x="3303379" y="2241941"/>
          <a:ext cx="3313216" cy="411371"/>
        </a:xfrm>
        <a:prstGeom prst="wedgeRoundRectCallout">
          <a:avLst>
            <a:gd name="adj1" fmla="val -74441"/>
            <a:gd name="adj2" fmla="val 636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令和４年度→４と入力してください。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295275</xdr:colOff>
      <xdr:row>0</xdr:row>
      <xdr:rowOff>247650</xdr:rowOff>
    </xdr:from>
    <xdr:to>
      <xdr:col>18</xdr:col>
      <xdr:colOff>94974</xdr:colOff>
      <xdr:row>1</xdr:row>
      <xdr:rowOff>247650</xdr:rowOff>
    </xdr:to>
    <xdr:sp macro="" textlink="">
      <xdr:nvSpPr>
        <xdr:cNvPr id="2" name="正方形/長方形 1"/>
        <xdr:cNvSpPr/>
      </xdr:nvSpPr>
      <xdr:spPr>
        <a:xfrm>
          <a:off x="7286625" y="247650"/>
          <a:ext cx="1314174" cy="371475"/>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400" b="1"/>
            <a:t>作成例</a:t>
          </a:r>
        </a:p>
      </xdr:txBody>
    </xdr:sp>
    <xdr:clientData/>
  </xdr:twoCellAnchor>
  <xdr:twoCellAnchor>
    <xdr:from>
      <xdr:col>4</xdr:col>
      <xdr:colOff>19050</xdr:colOff>
      <xdr:row>1</xdr:row>
      <xdr:rowOff>257175</xdr:rowOff>
    </xdr:from>
    <xdr:to>
      <xdr:col>9</xdr:col>
      <xdr:colOff>280662</xdr:colOff>
      <xdr:row>3</xdr:row>
      <xdr:rowOff>26227</xdr:rowOff>
    </xdr:to>
    <xdr:sp macro="" textlink="">
      <xdr:nvSpPr>
        <xdr:cNvPr id="3" name="角丸四角形吹き出し 2"/>
        <xdr:cNvSpPr/>
      </xdr:nvSpPr>
      <xdr:spPr>
        <a:xfrm>
          <a:off x="1876425" y="628650"/>
          <a:ext cx="2452362" cy="397702"/>
        </a:xfrm>
        <a:prstGeom prst="wedgeRoundRectCallout">
          <a:avLst>
            <a:gd name="adj1" fmla="val 44406"/>
            <a:gd name="adj2" fmla="val -115116"/>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余白に捨印を押印願います。</a:t>
          </a:r>
        </a:p>
      </xdr:txBody>
    </xdr:sp>
    <xdr:clientData/>
  </xdr:twoCellAnchor>
  <xdr:twoCellAnchor>
    <xdr:from>
      <xdr:col>9</xdr:col>
      <xdr:colOff>438150</xdr:colOff>
      <xdr:row>1</xdr:row>
      <xdr:rowOff>0</xdr:rowOff>
    </xdr:from>
    <xdr:to>
      <xdr:col>15</xdr:col>
      <xdr:colOff>150574</xdr:colOff>
      <xdr:row>2</xdr:row>
      <xdr:rowOff>75026</xdr:rowOff>
    </xdr:to>
    <xdr:sp macro="" textlink="">
      <xdr:nvSpPr>
        <xdr:cNvPr id="4" name="角丸四角形吹き出し 3"/>
        <xdr:cNvSpPr/>
      </xdr:nvSpPr>
      <xdr:spPr>
        <a:xfrm>
          <a:off x="4486275" y="371475"/>
          <a:ext cx="2655649" cy="389351"/>
        </a:xfrm>
        <a:prstGeom prst="wedgeRoundRectCallout">
          <a:avLst>
            <a:gd name="adj1" fmla="val 52585"/>
            <a:gd name="adj2" fmla="val 111960"/>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日付を入力してください。</a:t>
          </a:r>
        </a:p>
      </xdr:txBody>
    </xdr:sp>
    <xdr:clientData/>
  </xdr:twoCellAnchor>
  <xdr:twoCellAnchor>
    <xdr:from>
      <xdr:col>6</xdr:col>
      <xdr:colOff>276226</xdr:colOff>
      <xdr:row>4</xdr:row>
      <xdr:rowOff>28576</xdr:rowOff>
    </xdr:from>
    <xdr:to>
      <xdr:col>18</xdr:col>
      <xdr:colOff>322025</xdr:colOff>
      <xdr:row>7</xdr:row>
      <xdr:rowOff>266700</xdr:rowOff>
    </xdr:to>
    <xdr:sp macro="" textlink="">
      <xdr:nvSpPr>
        <xdr:cNvPr id="5" name="角丸四角形吹き出し 4"/>
        <xdr:cNvSpPr/>
      </xdr:nvSpPr>
      <xdr:spPr>
        <a:xfrm>
          <a:off x="3038476" y="1343026"/>
          <a:ext cx="5789374" cy="1181099"/>
        </a:xfrm>
        <a:prstGeom prst="wedgeRoundRectCallout">
          <a:avLst>
            <a:gd name="adj1" fmla="val 15593"/>
            <a:gd name="adj2" fmla="val 94164"/>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t>　　施設コードを入力すると，法人の所在地又は住所が自動で入力されます。</a:t>
          </a:r>
        </a:p>
        <a:p>
          <a:pPr algn="ctr"/>
          <a:endParaRPr kumimoji="1" lang="ja-JP" altLang="en-US" sz="1200" b="1"/>
        </a:p>
        <a:p>
          <a:pPr algn="l"/>
          <a:r>
            <a:rPr kumimoji="1" lang="ja-JP" altLang="en-US" sz="1200" b="1"/>
            <a:t>　個人代表，家庭的保育事業者，小規模保育事業Ｃ型の方のみ，債権者登録されている住所（ほとんどの方は「自宅住所」です。）を直接入力してください。</a:t>
          </a:r>
        </a:p>
      </xdr:txBody>
    </xdr:sp>
    <xdr:clientData/>
  </xdr:twoCellAnchor>
  <xdr:twoCellAnchor>
    <xdr:from>
      <xdr:col>5</xdr:col>
      <xdr:colOff>28575</xdr:colOff>
      <xdr:row>15</xdr:row>
      <xdr:rowOff>0</xdr:rowOff>
    </xdr:from>
    <xdr:to>
      <xdr:col>10</xdr:col>
      <xdr:colOff>247129</xdr:colOff>
      <xdr:row>17</xdr:row>
      <xdr:rowOff>26226</xdr:rowOff>
    </xdr:to>
    <xdr:sp macro="" textlink="">
      <xdr:nvSpPr>
        <xdr:cNvPr id="6" name="角丸四角形吹き出し 5"/>
        <xdr:cNvSpPr/>
      </xdr:nvSpPr>
      <xdr:spPr>
        <a:xfrm>
          <a:off x="2314575" y="4791075"/>
          <a:ext cx="2456929" cy="654876"/>
        </a:xfrm>
        <a:prstGeom prst="wedgeRoundRectCallout">
          <a:avLst>
            <a:gd name="adj1" fmla="val 81269"/>
            <a:gd name="adj2" fmla="val -78573"/>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t>自動で表示されませんので</a:t>
          </a:r>
          <a:endParaRPr kumimoji="1" lang="en-US" altLang="ja-JP" sz="1200" b="1"/>
        </a:p>
        <a:p>
          <a:pPr algn="l"/>
          <a:r>
            <a:rPr kumimoji="1" lang="ja-JP" altLang="en-US" sz="1200" b="1"/>
            <a:t>直接入力してください。</a:t>
          </a:r>
        </a:p>
      </xdr:txBody>
    </xdr:sp>
    <xdr:clientData/>
  </xdr:twoCellAnchor>
  <xdr:twoCellAnchor>
    <xdr:from>
      <xdr:col>13</xdr:col>
      <xdr:colOff>476250</xdr:colOff>
      <xdr:row>15</xdr:row>
      <xdr:rowOff>190500</xdr:rowOff>
    </xdr:from>
    <xdr:to>
      <xdr:col>17</xdr:col>
      <xdr:colOff>331028</xdr:colOff>
      <xdr:row>16</xdr:row>
      <xdr:rowOff>303627</xdr:rowOff>
    </xdr:to>
    <xdr:sp macro="" textlink="">
      <xdr:nvSpPr>
        <xdr:cNvPr id="7" name="角丸四角形吹き出し 6"/>
        <xdr:cNvSpPr/>
      </xdr:nvSpPr>
      <xdr:spPr>
        <a:xfrm>
          <a:off x="6457950" y="4981575"/>
          <a:ext cx="1874078" cy="427452"/>
        </a:xfrm>
        <a:prstGeom prst="wedgeRoundRectCallout">
          <a:avLst>
            <a:gd name="adj1" fmla="val 39700"/>
            <a:gd name="adj2" fmla="val -10321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押印してください。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124240</xdr:colOff>
      <xdr:row>9</xdr:row>
      <xdr:rowOff>0</xdr:rowOff>
    </xdr:from>
    <xdr:to>
      <xdr:col>26</xdr:col>
      <xdr:colOff>430609</xdr:colOff>
      <xdr:row>30</xdr:row>
      <xdr:rowOff>41411</xdr:rowOff>
    </xdr:to>
    <xdr:sp macro="" textlink="">
      <xdr:nvSpPr>
        <xdr:cNvPr id="2" name="角丸四角形 1"/>
        <xdr:cNvSpPr/>
      </xdr:nvSpPr>
      <xdr:spPr>
        <a:xfrm>
          <a:off x="11637066" y="3126684"/>
          <a:ext cx="4406260" cy="5342281"/>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対象児童：</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①生活保護法による被保護世帯（本市の階層区分でＡ階層）</a:t>
          </a:r>
          <a:r>
            <a:rPr kumimoji="1" lang="ja-JP" altLang="en-US" sz="1600" b="1">
              <a:solidFill>
                <a:schemeClr val="tx1"/>
              </a:solidFill>
              <a:latin typeface="游ゴシック" panose="020B0400000000000000" pitchFamily="50" charset="-128"/>
              <a:ea typeface="游ゴシック" panose="020B0400000000000000" pitchFamily="50" charset="-128"/>
            </a:rPr>
            <a:t>の保護者の児童</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a:solidFill>
                <a:schemeClr val="tx1"/>
              </a:solidFill>
              <a:latin typeface="游ゴシック" panose="020B0400000000000000" pitchFamily="50" charset="-128"/>
              <a:ea typeface="游ゴシック" panose="020B0400000000000000" pitchFamily="50" charset="-128"/>
            </a:rPr>
            <a:t>②中国残留邦人等の円滑な帰国の促進並びに永住帰国した中国残留邦人等及び特定配偶者の自立の支援に関する法律による支援給付受給世帯である教育・保育給付認定保護者又は収入その他状況を勘案し，これに準ずると認める教育・保育給付認定保護者の児童 </a:t>
          </a:r>
        </a:p>
      </xdr:txBody>
    </xdr:sp>
    <xdr:clientData/>
  </xdr:twoCellAnchor>
  <xdr:twoCellAnchor>
    <xdr:from>
      <xdr:col>20</xdr:col>
      <xdr:colOff>103533</xdr:colOff>
      <xdr:row>31</xdr:row>
      <xdr:rowOff>20706</xdr:rowOff>
    </xdr:from>
    <xdr:to>
      <xdr:col>26</xdr:col>
      <xdr:colOff>281580</xdr:colOff>
      <xdr:row>40</xdr:row>
      <xdr:rowOff>162828</xdr:rowOff>
    </xdr:to>
    <xdr:sp macro="" textlink="">
      <xdr:nvSpPr>
        <xdr:cNvPr id="3" name="角丸四角形 2"/>
        <xdr:cNvSpPr/>
      </xdr:nvSpPr>
      <xdr:spPr>
        <a:xfrm>
          <a:off x="11616359" y="7288695"/>
          <a:ext cx="4277938" cy="2564785"/>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補助対象経費：</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食材料費以外の実費徴収額</a:t>
          </a:r>
          <a:r>
            <a:rPr kumimoji="1" lang="ja-JP" altLang="en-US" sz="1600" b="1">
              <a:solidFill>
                <a:schemeClr val="tx1"/>
              </a:solidFill>
              <a:latin typeface="游ゴシック" panose="020B0400000000000000" pitchFamily="50" charset="-128"/>
              <a:ea typeface="游ゴシック" panose="020B0400000000000000" pitchFamily="50" charset="-128"/>
            </a:rPr>
            <a:t>。</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a:solidFill>
                <a:schemeClr val="tx1"/>
              </a:solidFill>
              <a:latin typeface="游ゴシック" panose="020B0400000000000000" pitchFamily="50" charset="-128"/>
              <a:ea typeface="游ゴシック" panose="020B0400000000000000" pitchFamily="50" charset="-128"/>
            </a:rPr>
            <a:t>（日用品，文房具等の購入及び施設等で開催する行事へ参加する際に要する費用（保護者分参加費を除く）等。）</a:t>
          </a:r>
          <a:endParaRPr kumimoji="1" lang="en-US" altLang="ja-JP" sz="1600" b="1">
            <a:solidFill>
              <a:schemeClr val="tx1"/>
            </a:solidFill>
            <a:latin typeface="游ゴシック" panose="020B0400000000000000" pitchFamily="50" charset="-128"/>
            <a:ea typeface="游ゴシック" panose="020B0400000000000000" pitchFamily="50" charset="-128"/>
          </a:endParaRPr>
        </a:p>
      </xdr:txBody>
    </xdr:sp>
    <xdr:clientData/>
  </xdr:twoCellAnchor>
  <xdr:twoCellAnchor>
    <xdr:from>
      <xdr:col>1</xdr:col>
      <xdr:colOff>660711</xdr:colOff>
      <xdr:row>63</xdr:row>
      <xdr:rowOff>273710</xdr:rowOff>
    </xdr:from>
    <xdr:to>
      <xdr:col>9</xdr:col>
      <xdr:colOff>397769</xdr:colOff>
      <xdr:row>83</xdr:row>
      <xdr:rowOff>74260</xdr:rowOff>
    </xdr:to>
    <xdr:sp macro="" textlink="">
      <xdr:nvSpPr>
        <xdr:cNvPr id="4" name="角丸四角形 3"/>
        <xdr:cNvSpPr/>
      </xdr:nvSpPr>
      <xdr:spPr>
        <a:xfrm>
          <a:off x="1689849" y="16050176"/>
          <a:ext cx="4444817" cy="5110463"/>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対象児童：</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①生活保護法による被保護世帯（本市の階層区分でＡ階層）</a:t>
          </a:r>
          <a:r>
            <a:rPr kumimoji="1" lang="ja-JP" altLang="en-US" sz="1600" b="1">
              <a:solidFill>
                <a:schemeClr val="tx1"/>
              </a:solidFill>
              <a:latin typeface="游ゴシック" panose="020B0400000000000000" pitchFamily="50" charset="-128"/>
              <a:ea typeface="游ゴシック" panose="020B0400000000000000" pitchFamily="50" charset="-128"/>
            </a:rPr>
            <a:t>の保護者の児童</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a:solidFill>
                <a:schemeClr val="tx1"/>
              </a:solidFill>
              <a:latin typeface="游ゴシック" panose="020B0400000000000000" pitchFamily="50" charset="-128"/>
              <a:ea typeface="游ゴシック" panose="020B0400000000000000" pitchFamily="50" charset="-128"/>
            </a:rPr>
            <a:t>②中国残留邦人等の円滑な帰国の促進並びに永住帰国した中国残留邦人等及び特定配偶者の自立の支援に関する法律による支援給付受給世帯である教育・保育給付認定保護者又は収入その他状況を勘案し，これに準ずると認める教育・保育給付認定保護者の児童 </a:t>
          </a:r>
        </a:p>
      </xdr:txBody>
    </xdr:sp>
    <xdr:clientData/>
  </xdr:twoCellAnchor>
  <xdr:twoCellAnchor>
    <xdr:from>
      <xdr:col>10</xdr:col>
      <xdr:colOff>322505</xdr:colOff>
      <xdr:row>64</xdr:row>
      <xdr:rowOff>141141</xdr:rowOff>
    </xdr:from>
    <xdr:to>
      <xdr:col>18</xdr:col>
      <xdr:colOff>62620</xdr:colOff>
      <xdr:row>74</xdr:row>
      <xdr:rowOff>20504</xdr:rowOff>
    </xdr:to>
    <xdr:sp macro="" textlink="">
      <xdr:nvSpPr>
        <xdr:cNvPr id="5" name="角丸四角形 4"/>
        <xdr:cNvSpPr/>
      </xdr:nvSpPr>
      <xdr:spPr>
        <a:xfrm>
          <a:off x="6563022" y="16235107"/>
          <a:ext cx="4316495" cy="2506949"/>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補助対象経費：</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食材料費以外の実費徴収額</a:t>
          </a:r>
          <a:r>
            <a:rPr kumimoji="1" lang="ja-JP" altLang="en-US" sz="1600" b="1">
              <a:solidFill>
                <a:schemeClr val="tx1"/>
              </a:solidFill>
              <a:latin typeface="游ゴシック" panose="020B0400000000000000" pitchFamily="50" charset="-128"/>
              <a:ea typeface="游ゴシック" panose="020B0400000000000000" pitchFamily="50" charset="-128"/>
            </a:rPr>
            <a:t>。</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a:solidFill>
                <a:schemeClr val="tx1"/>
              </a:solidFill>
              <a:latin typeface="游ゴシック" panose="020B0400000000000000" pitchFamily="50" charset="-128"/>
              <a:ea typeface="游ゴシック" panose="020B0400000000000000" pitchFamily="50" charset="-128"/>
            </a:rPr>
            <a:t>（日用品，文房具等の購入及び施設等で開催する行事へ参加する際に要する費用（保護者分参加費を除く）等。）</a:t>
          </a:r>
          <a:endParaRPr kumimoji="1" lang="en-US" altLang="ja-JP" sz="1600" b="1">
            <a:solidFill>
              <a:schemeClr val="tx1"/>
            </a:solidFill>
            <a:latin typeface="游ゴシック" panose="020B0400000000000000" pitchFamily="50" charset="-128"/>
            <a:ea typeface="游ゴシック" panose="020B0400000000000000" pitchFamily="50" charset="-128"/>
          </a:endParaRPr>
        </a:p>
      </xdr:txBody>
    </xdr:sp>
    <xdr:clientData/>
  </xdr:twoCellAnchor>
  <xdr:twoCellAnchor>
    <xdr:from>
      <xdr:col>16</xdr:col>
      <xdr:colOff>76645</xdr:colOff>
      <xdr:row>0</xdr:row>
      <xdr:rowOff>65693</xdr:rowOff>
    </xdr:from>
    <xdr:to>
      <xdr:col>17</xdr:col>
      <xdr:colOff>782094</xdr:colOff>
      <xdr:row>2</xdr:row>
      <xdr:rowOff>32848</xdr:rowOff>
    </xdr:to>
    <xdr:sp macro="" textlink="">
      <xdr:nvSpPr>
        <xdr:cNvPr id="6" name="正方形/長方形 5"/>
        <xdr:cNvSpPr/>
      </xdr:nvSpPr>
      <xdr:spPr>
        <a:xfrm>
          <a:off x="9338886" y="65693"/>
          <a:ext cx="1209070" cy="328448"/>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400" b="1"/>
            <a:t>作成例</a:t>
          </a:r>
        </a:p>
      </xdr:txBody>
    </xdr:sp>
    <xdr:clientData/>
  </xdr:twoCellAnchor>
  <xdr:twoCellAnchor>
    <xdr:from>
      <xdr:col>0</xdr:col>
      <xdr:colOff>306557</xdr:colOff>
      <xdr:row>1</xdr:row>
      <xdr:rowOff>5</xdr:rowOff>
    </xdr:from>
    <xdr:to>
      <xdr:col>4</xdr:col>
      <xdr:colOff>460091</xdr:colOff>
      <xdr:row>2</xdr:row>
      <xdr:rowOff>237876</xdr:rowOff>
    </xdr:to>
    <xdr:sp macro="" textlink="">
      <xdr:nvSpPr>
        <xdr:cNvPr id="7" name="正方形/長方形 6"/>
        <xdr:cNvSpPr/>
      </xdr:nvSpPr>
      <xdr:spPr>
        <a:xfrm>
          <a:off x="306557" y="251815"/>
          <a:ext cx="2682586" cy="347354"/>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200" b="1"/>
            <a:t>色付きのセルを入力してください。</a:t>
          </a:r>
        </a:p>
      </xdr:txBody>
    </xdr:sp>
    <xdr:clientData/>
  </xdr:twoCellAnchor>
  <xdr:twoCellAnchor>
    <xdr:from>
      <xdr:col>4</xdr:col>
      <xdr:colOff>416041</xdr:colOff>
      <xdr:row>12</xdr:row>
      <xdr:rowOff>65693</xdr:rowOff>
    </xdr:from>
    <xdr:to>
      <xdr:col>12</xdr:col>
      <xdr:colOff>56444</xdr:colOff>
      <xdr:row>15</xdr:row>
      <xdr:rowOff>51046</xdr:rowOff>
    </xdr:to>
    <xdr:sp macro="" textlink="">
      <xdr:nvSpPr>
        <xdr:cNvPr id="8" name="角丸四角形吹き出し 7"/>
        <xdr:cNvSpPr/>
      </xdr:nvSpPr>
      <xdr:spPr>
        <a:xfrm>
          <a:off x="2945093" y="2671383"/>
          <a:ext cx="4359110" cy="751732"/>
        </a:xfrm>
        <a:prstGeom prst="wedgeRoundRectCallout">
          <a:avLst>
            <a:gd name="adj1" fmla="val -71128"/>
            <a:gd name="adj2" fmla="val 17266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西暦の場合は「</a:t>
          </a:r>
          <a:r>
            <a:rPr kumimoji="1" lang="en-US" altLang="ja-JP" sz="1200" b="1"/>
            <a:t>/</a:t>
          </a:r>
          <a:r>
            <a:rPr kumimoji="1" lang="ja-JP" altLang="en-US" sz="1200" b="1"/>
            <a:t>」（例：</a:t>
          </a:r>
          <a:r>
            <a:rPr kumimoji="1" lang="en-US" altLang="ja-JP" sz="1200" b="1"/>
            <a:t>2017/9/27</a:t>
          </a:r>
          <a:r>
            <a:rPr kumimoji="1" lang="ja-JP" altLang="en-US" sz="1200" b="1"/>
            <a:t>）</a:t>
          </a:r>
        </a:p>
        <a:p>
          <a:pPr algn="ctr"/>
          <a:r>
            <a:rPr kumimoji="1" lang="ja-JP" altLang="en-US" sz="1200" b="1"/>
            <a:t>和暦の場合は「</a:t>
          </a:r>
          <a:r>
            <a:rPr kumimoji="1" lang="en-US" altLang="ja-JP" sz="1200" b="1"/>
            <a:t>.</a:t>
          </a:r>
          <a:r>
            <a:rPr kumimoji="1" lang="ja-JP" altLang="en-US" sz="1200" b="1"/>
            <a:t>」（例：</a:t>
          </a:r>
          <a:r>
            <a:rPr kumimoji="1" lang="en-US" altLang="ja-JP" sz="1200" b="1"/>
            <a:t>H29.9.27</a:t>
          </a:r>
          <a:r>
            <a:rPr kumimoji="1" lang="ja-JP" altLang="en-US" sz="1200" b="1"/>
            <a:t>）で区切ってください。</a:t>
          </a:r>
        </a:p>
      </xdr:txBody>
    </xdr:sp>
    <xdr:clientData/>
  </xdr:twoCellAnchor>
  <xdr:twoCellAnchor>
    <xdr:from>
      <xdr:col>4</xdr:col>
      <xdr:colOff>175179</xdr:colOff>
      <xdr:row>22</xdr:row>
      <xdr:rowOff>87590</xdr:rowOff>
    </xdr:from>
    <xdr:to>
      <xdr:col>8</xdr:col>
      <xdr:colOff>268089</xdr:colOff>
      <xdr:row>23</xdr:row>
      <xdr:rowOff>245292</xdr:rowOff>
    </xdr:to>
    <xdr:sp macro="" textlink="">
      <xdr:nvSpPr>
        <xdr:cNvPr id="9" name="角丸四角形吹き出し 8"/>
        <xdr:cNvSpPr/>
      </xdr:nvSpPr>
      <xdr:spPr>
        <a:xfrm>
          <a:off x="2704231" y="5090952"/>
          <a:ext cx="2797134" cy="420461"/>
        </a:xfrm>
        <a:prstGeom prst="wedgeRoundRectCallout">
          <a:avLst>
            <a:gd name="adj1" fmla="val -70828"/>
            <a:gd name="adj2" fmla="val -56194"/>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クラス年齢で自動計算されます。</a:t>
          </a:r>
        </a:p>
      </xdr:txBody>
    </xdr:sp>
    <xdr:clientData/>
  </xdr:twoCellAnchor>
  <xdr:twoCellAnchor>
    <xdr:from>
      <xdr:col>4</xdr:col>
      <xdr:colOff>186127</xdr:colOff>
      <xdr:row>24</xdr:row>
      <xdr:rowOff>186125</xdr:rowOff>
    </xdr:from>
    <xdr:to>
      <xdr:col>8</xdr:col>
      <xdr:colOff>431438</xdr:colOff>
      <xdr:row>30</xdr:row>
      <xdr:rowOff>141738</xdr:rowOff>
    </xdr:to>
    <xdr:sp macro="" textlink="">
      <xdr:nvSpPr>
        <xdr:cNvPr id="10" name="角丸四角形吹き出し 9"/>
        <xdr:cNvSpPr/>
      </xdr:nvSpPr>
      <xdr:spPr>
        <a:xfrm>
          <a:off x="2715179" y="5715004"/>
          <a:ext cx="2949535" cy="1532165"/>
        </a:xfrm>
        <a:prstGeom prst="wedgeRoundRectCallout">
          <a:avLst>
            <a:gd name="adj1" fmla="val -68207"/>
            <a:gd name="adj2" fmla="val -5275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４月１日時点での認定を選択してください。</a:t>
          </a:r>
        </a:p>
        <a:p>
          <a:pPr algn="ctr"/>
          <a:r>
            <a:rPr kumimoji="1" lang="ja-JP" altLang="en-US" sz="1200" b="1"/>
            <a:t>年度途中で１号⇔２号の認定変更があった場合は、次の段にわけて記載してください。</a:t>
          </a:r>
        </a:p>
      </xdr:txBody>
    </xdr:sp>
    <xdr:clientData/>
  </xdr:twoCellAnchor>
  <xdr:twoCellAnchor>
    <xdr:from>
      <xdr:col>12</xdr:col>
      <xdr:colOff>350350</xdr:colOff>
      <xdr:row>32</xdr:row>
      <xdr:rowOff>240866</xdr:rowOff>
    </xdr:from>
    <xdr:to>
      <xdr:col>17</xdr:col>
      <xdr:colOff>787225</xdr:colOff>
      <xdr:row>36</xdr:row>
      <xdr:rowOff>215810</xdr:rowOff>
    </xdr:to>
    <xdr:sp macro="" textlink="">
      <xdr:nvSpPr>
        <xdr:cNvPr id="11" name="角丸四角形吹き出し 10"/>
        <xdr:cNvSpPr/>
      </xdr:nvSpPr>
      <xdr:spPr>
        <a:xfrm>
          <a:off x="7598109" y="7871814"/>
          <a:ext cx="2954978" cy="1025979"/>
        </a:xfrm>
        <a:prstGeom prst="wedgeRoundRectCallout">
          <a:avLst>
            <a:gd name="adj1" fmla="val -42964"/>
            <a:gd name="adj2" fmla="val 3578"/>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この例では年度途中に１号⇔２号の認定変更があったと仮定して入力しています。</a:t>
          </a:r>
        </a:p>
      </xdr:txBody>
    </xdr:sp>
    <xdr:clientData/>
  </xdr:twoCellAnchor>
  <xdr:twoCellAnchor>
    <xdr:from>
      <xdr:col>6</xdr:col>
      <xdr:colOff>459834</xdr:colOff>
      <xdr:row>52</xdr:row>
      <xdr:rowOff>87589</xdr:rowOff>
    </xdr:from>
    <xdr:to>
      <xdr:col>12</xdr:col>
      <xdr:colOff>383561</xdr:colOff>
      <xdr:row>56</xdr:row>
      <xdr:rowOff>39402</xdr:rowOff>
    </xdr:to>
    <xdr:sp macro="" textlink="">
      <xdr:nvSpPr>
        <xdr:cNvPr id="12" name="角丸四角形吹き出し 11"/>
        <xdr:cNvSpPr/>
      </xdr:nvSpPr>
      <xdr:spPr>
        <a:xfrm>
          <a:off x="4685868" y="12973710"/>
          <a:ext cx="2945452" cy="1002847"/>
        </a:xfrm>
        <a:prstGeom prst="wedgeRoundRectCallout">
          <a:avLst>
            <a:gd name="adj1" fmla="val 40094"/>
            <a:gd name="adj2" fmla="val -10503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この月は</a:t>
          </a:r>
          <a:r>
            <a:rPr kumimoji="1" lang="en-US" altLang="ja-JP" sz="1200" b="1"/>
            <a:t>1</a:t>
          </a:r>
          <a:r>
            <a:rPr kumimoji="1" lang="ja-JP" altLang="en-US" sz="1200" b="1"/>
            <a:t>月あたりの補助上限額（</a:t>
          </a:r>
          <a:r>
            <a:rPr kumimoji="1" lang="en-US" altLang="ja-JP" sz="1200" b="1"/>
            <a:t>2,500</a:t>
          </a:r>
          <a:r>
            <a:rPr kumimoji="1" lang="ja-JP" altLang="en-US" sz="1200" b="1"/>
            <a:t>円）を超えているので、採用額は上限の</a:t>
          </a:r>
          <a:r>
            <a:rPr kumimoji="1" lang="en-US" altLang="ja-JP" sz="1200" b="1"/>
            <a:t>2,500</a:t>
          </a:r>
          <a:r>
            <a:rPr kumimoji="1" lang="ja-JP" altLang="en-US" sz="1200" b="1"/>
            <a:t>円となります。</a:t>
          </a:r>
        </a:p>
      </xdr:txBody>
    </xdr:sp>
    <xdr:clientData/>
  </xdr:twoCellAnchor>
  <xdr:twoCellAnchor>
    <xdr:from>
      <xdr:col>4</xdr:col>
      <xdr:colOff>1094834</xdr:colOff>
      <xdr:row>2</xdr:row>
      <xdr:rowOff>229918</xdr:rowOff>
    </xdr:from>
    <xdr:to>
      <xdr:col>11</xdr:col>
      <xdr:colOff>328455</xdr:colOff>
      <xdr:row>4</xdr:row>
      <xdr:rowOff>160529</xdr:rowOff>
    </xdr:to>
    <xdr:sp macro="" textlink="">
      <xdr:nvSpPr>
        <xdr:cNvPr id="13" name="角丸四角形吹き出し 12"/>
        <xdr:cNvSpPr/>
      </xdr:nvSpPr>
      <xdr:spPr>
        <a:xfrm>
          <a:off x="3623886" y="591211"/>
          <a:ext cx="3448707" cy="434232"/>
        </a:xfrm>
        <a:prstGeom prst="wedgeRoundRectCallout">
          <a:avLst>
            <a:gd name="adj1" fmla="val 62739"/>
            <a:gd name="adj2" fmla="val 15369"/>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担当者氏名・連絡先を記載してください。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19</xdr:col>
      <xdr:colOff>218282</xdr:colOff>
      <xdr:row>0</xdr:row>
      <xdr:rowOff>190502</xdr:rowOff>
    </xdr:from>
    <xdr:to>
      <xdr:col>24</xdr:col>
      <xdr:colOff>11907</xdr:colOff>
      <xdr:row>1</xdr:row>
      <xdr:rowOff>206377</xdr:rowOff>
    </xdr:to>
    <xdr:sp macro="" textlink="">
      <xdr:nvSpPr>
        <xdr:cNvPr id="2" name="正方形/長方形 1"/>
        <xdr:cNvSpPr/>
      </xdr:nvSpPr>
      <xdr:spPr>
        <a:xfrm>
          <a:off x="6373813" y="190502"/>
          <a:ext cx="1341438" cy="420688"/>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400" b="1"/>
            <a:t>作成例</a:t>
          </a:r>
        </a:p>
      </xdr:txBody>
    </xdr:sp>
    <xdr:clientData/>
  </xdr:twoCellAnchor>
  <xdr:twoCellAnchor>
    <xdr:from>
      <xdr:col>1</xdr:col>
      <xdr:colOff>202407</xdr:colOff>
      <xdr:row>9</xdr:row>
      <xdr:rowOff>194471</xdr:rowOff>
    </xdr:from>
    <xdr:to>
      <xdr:col>23</xdr:col>
      <xdr:colOff>249285</xdr:colOff>
      <xdr:row>17</xdr:row>
      <xdr:rowOff>341082</xdr:rowOff>
    </xdr:to>
    <xdr:sp macro="" textlink="">
      <xdr:nvSpPr>
        <xdr:cNvPr id="3" name="角丸四角形 2"/>
        <xdr:cNvSpPr/>
      </xdr:nvSpPr>
      <xdr:spPr>
        <a:xfrm>
          <a:off x="690563" y="3790159"/>
          <a:ext cx="6952503" cy="3194611"/>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2800" b="1"/>
            <a:t>仙台市が確認するために使用する資料なので何も入力せずにご提出ください。</a:t>
          </a:r>
          <a:endParaRPr kumimoji="1" lang="en-US" altLang="ja-JP" sz="2800" b="1"/>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31"/>
  <sheetViews>
    <sheetView tabSelected="1" view="pageBreakPreview" zoomScale="90" zoomScaleNormal="98" zoomScaleSheetLayoutView="90" workbookViewId="0">
      <selection activeCell="C7" sqref="C7"/>
    </sheetView>
  </sheetViews>
  <sheetFormatPr defaultRowHeight="13.5"/>
  <cols>
    <col min="1" max="1" width="9.25" style="1" customWidth="1"/>
    <col min="2" max="2" width="9" style="1" customWidth="1"/>
    <col min="3" max="3" width="17.5" style="1" customWidth="1"/>
    <col min="4" max="4" width="8.625" style="1" customWidth="1"/>
    <col min="5" max="5" width="9" style="1" customWidth="1"/>
    <col min="6" max="6" width="26.75" style="1" customWidth="1"/>
    <col min="7" max="7" width="3" style="1" customWidth="1"/>
    <col min="8" max="8" width="3.25" style="1" customWidth="1"/>
    <col min="9" max="9" width="9.5" style="1" customWidth="1"/>
    <col min="10" max="10" width="26" style="1" customWidth="1"/>
    <col min="11" max="11" width="2.125" style="1" customWidth="1"/>
    <col min="12" max="12" width="3.25" style="1" customWidth="1"/>
    <col min="13" max="13" width="9" style="1" customWidth="1"/>
    <col min="14" max="14" width="14.375" style="1" customWidth="1"/>
    <col min="15" max="16384" width="9" style="1"/>
  </cols>
  <sheetData>
    <row r="1" spans="1:16" ht="33.75" customHeight="1">
      <c r="A1" s="274" t="s">
        <v>546</v>
      </c>
      <c r="B1" s="274"/>
      <c r="C1" s="274"/>
      <c r="D1" s="274"/>
      <c r="E1" s="274"/>
      <c r="F1" s="274"/>
      <c r="G1" s="274"/>
      <c r="H1" s="274"/>
      <c r="I1" s="274"/>
      <c r="J1" s="274"/>
      <c r="K1" s="21"/>
      <c r="L1" s="21"/>
      <c r="M1" s="21"/>
      <c r="N1" s="21"/>
      <c r="O1" s="21"/>
      <c r="P1" s="21"/>
    </row>
    <row r="2" spans="1:16">
      <c r="A2" s="62"/>
      <c r="B2" s="21"/>
      <c r="C2" s="21"/>
      <c r="D2" s="21"/>
      <c r="E2" s="21"/>
      <c r="F2" s="21"/>
      <c r="G2" s="21"/>
      <c r="H2" s="21"/>
      <c r="I2" s="21"/>
      <c r="J2" s="21"/>
      <c r="K2" s="21"/>
      <c r="L2" s="21"/>
      <c r="M2" s="21"/>
      <c r="N2" s="21"/>
      <c r="O2" s="21"/>
      <c r="P2" s="21"/>
    </row>
    <row r="3" spans="1:16" ht="14.25">
      <c r="A3" s="22" t="s">
        <v>18</v>
      </c>
      <c r="B3" s="20"/>
      <c r="C3" s="20"/>
      <c r="D3" s="20"/>
      <c r="E3" s="20"/>
      <c r="F3" s="20"/>
      <c r="G3" s="20"/>
      <c r="H3" s="20"/>
      <c r="I3" s="20"/>
      <c r="J3" s="20"/>
      <c r="K3" s="20"/>
      <c r="L3" s="21"/>
      <c r="M3" s="21"/>
      <c r="N3" s="21"/>
      <c r="O3" s="21"/>
      <c r="P3" s="21"/>
    </row>
    <row r="4" spans="1:16" ht="14.25">
      <c r="A4" s="20"/>
      <c r="B4" s="20"/>
      <c r="C4" s="20"/>
      <c r="D4" s="20"/>
      <c r="E4" s="20"/>
      <c r="F4" s="20"/>
      <c r="G4" s="20"/>
      <c r="H4" s="20"/>
      <c r="I4" s="20"/>
      <c r="J4" s="20"/>
      <c r="K4" s="20"/>
      <c r="L4" s="21"/>
      <c r="M4" s="21"/>
      <c r="N4" s="21"/>
      <c r="O4" s="21"/>
      <c r="P4" s="21"/>
    </row>
    <row r="5" spans="1:16" ht="14.25">
      <c r="A5" s="63" t="s">
        <v>19</v>
      </c>
      <c r="B5" s="20" t="s">
        <v>20</v>
      </c>
      <c r="C5" s="20"/>
      <c r="D5" s="20"/>
      <c r="E5" s="20"/>
      <c r="F5" s="20"/>
      <c r="G5" s="20"/>
      <c r="H5" s="20"/>
      <c r="I5" s="20"/>
      <c r="J5" s="20"/>
      <c r="K5" s="20"/>
      <c r="L5" s="21"/>
      <c r="M5" s="21"/>
      <c r="N5" s="21"/>
      <c r="O5" s="21"/>
      <c r="P5" s="21"/>
    </row>
    <row r="6" spans="1:16" ht="15" thickBot="1">
      <c r="A6" s="63"/>
      <c r="B6" s="20"/>
      <c r="C6" s="20"/>
      <c r="D6" s="20"/>
      <c r="E6" s="20"/>
      <c r="F6" s="20"/>
      <c r="G6" s="20"/>
      <c r="H6" s="20"/>
      <c r="I6" s="20"/>
      <c r="J6" s="20"/>
      <c r="K6" s="20"/>
      <c r="L6" s="21"/>
      <c r="M6" s="21"/>
      <c r="N6" s="21"/>
      <c r="O6" s="21"/>
      <c r="P6" s="21"/>
    </row>
    <row r="7" spans="1:16" ht="30" customHeight="1" thickTop="1" thickBot="1">
      <c r="A7" s="63"/>
      <c r="B7" s="20"/>
      <c r="C7" s="19" t="s">
        <v>1831</v>
      </c>
      <c r="D7" s="20"/>
      <c r="E7" s="20"/>
      <c r="F7" s="20"/>
      <c r="G7" s="20"/>
      <c r="H7" s="20"/>
      <c r="I7" s="20"/>
      <c r="J7" s="20"/>
      <c r="K7" s="20"/>
      <c r="L7" s="21"/>
      <c r="M7" s="21"/>
      <c r="N7" s="21"/>
      <c r="O7" s="21"/>
      <c r="P7" s="21"/>
    </row>
    <row r="8" spans="1:16" ht="15" thickTop="1">
      <c r="A8" s="63"/>
      <c r="B8" s="20"/>
      <c r="C8" s="20"/>
      <c r="D8" s="20"/>
      <c r="E8" s="20"/>
      <c r="F8" s="20"/>
      <c r="G8" s="20"/>
      <c r="H8" s="20"/>
      <c r="I8" s="20"/>
      <c r="J8" s="20"/>
      <c r="K8" s="20"/>
      <c r="L8" s="21"/>
      <c r="M8" s="21"/>
      <c r="N8" s="21"/>
      <c r="O8" s="21"/>
      <c r="P8" s="21"/>
    </row>
    <row r="9" spans="1:16" ht="14.25" customHeight="1">
      <c r="A9" s="63" t="s">
        <v>21</v>
      </c>
      <c r="B9" s="64" t="s">
        <v>553</v>
      </c>
      <c r="C9" s="20"/>
      <c r="D9" s="20"/>
      <c r="E9" s="20"/>
      <c r="F9" s="20"/>
      <c r="G9" s="20"/>
      <c r="H9" s="20"/>
      <c r="I9" s="20"/>
      <c r="J9" s="20"/>
      <c r="K9" s="20"/>
      <c r="L9" s="21"/>
      <c r="M9" s="21"/>
      <c r="N9" s="21"/>
      <c r="O9" s="21"/>
      <c r="P9" s="21"/>
    </row>
    <row r="10" spans="1:16" ht="15" thickBot="1">
      <c r="A10" s="63"/>
      <c r="B10" s="20"/>
      <c r="C10" s="20"/>
      <c r="D10" s="20"/>
      <c r="E10" s="20"/>
      <c r="F10" s="20"/>
      <c r="G10" s="20"/>
      <c r="H10" s="20"/>
      <c r="I10" s="20"/>
      <c r="J10" s="20"/>
      <c r="K10" s="20"/>
      <c r="L10" s="21"/>
      <c r="M10" s="21"/>
      <c r="N10" s="21"/>
      <c r="O10" s="21"/>
      <c r="P10" s="21"/>
    </row>
    <row r="11" spans="1:16" ht="30" customHeight="1" thickTop="1" thickBot="1">
      <c r="A11" s="63"/>
      <c r="B11" s="20"/>
      <c r="C11" s="2" t="s">
        <v>859</v>
      </c>
      <c r="D11" s="20"/>
      <c r="E11" s="20"/>
      <c r="F11" s="20"/>
      <c r="G11" s="20"/>
      <c r="H11" s="20"/>
      <c r="I11" s="20"/>
      <c r="J11" s="20"/>
      <c r="K11" s="20"/>
      <c r="L11" s="65"/>
      <c r="M11" s="21"/>
      <c r="N11" s="21"/>
      <c r="O11" s="21"/>
      <c r="P11" s="21"/>
    </row>
    <row r="12" spans="1:16" ht="15" thickTop="1">
      <c r="A12" s="63"/>
      <c r="B12" s="20"/>
      <c r="C12" s="20"/>
      <c r="D12" s="20"/>
      <c r="E12" s="20"/>
      <c r="F12" s="20"/>
      <c r="G12" s="20"/>
      <c r="H12" s="20"/>
      <c r="I12" s="20"/>
      <c r="J12" s="20"/>
      <c r="K12" s="20"/>
      <c r="L12" s="65"/>
      <c r="M12" s="21"/>
      <c r="N12" s="21"/>
      <c r="O12" s="21"/>
      <c r="P12" s="21"/>
    </row>
    <row r="13" spans="1:16" ht="36.75" customHeight="1">
      <c r="A13" s="63"/>
      <c r="B13" s="280" t="s">
        <v>555</v>
      </c>
      <c r="C13" s="280"/>
      <c r="D13" s="280"/>
      <c r="E13" s="280"/>
      <c r="F13" s="280"/>
      <c r="G13" s="280"/>
      <c r="H13" s="280"/>
      <c r="I13" s="280"/>
      <c r="J13" s="280"/>
      <c r="K13" s="280"/>
      <c r="L13" s="280"/>
      <c r="M13" s="280"/>
      <c r="N13" s="280"/>
      <c r="O13" s="280"/>
      <c r="P13" s="280"/>
    </row>
    <row r="14" spans="1:16" ht="36.75" customHeight="1">
      <c r="A14" s="63"/>
      <c r="B14" s="280"/>
      <c r="C14" s="280"/>
      <c r="D14" s="280"/>
      <c r="E14" s="280"/>
      <c r="F14" s="280"/>
      <c r="G14" s="280"/>
      <c r="H14" s="280"/>
      <c r="I14" s="280"/>
      <c r="J14" s="280"/>
      <c r="K14" s="280"/>
      <c r="L14" s="280"/>
      <c r="M14" s="280"/>
      <c r="N14" s="280"/>
      <c r="O14" s="280"/>
      <c r="P14" s="280"/>
    </row>
    <row r="15" spans="1:16" ht="14.25">
      <c r="A15" s="63"/>
      <c r="B15" s="20"/>
      <c r="C15" s="20"/>
      <c r="D15" s="20"/>
      <c r="E15" s="20"/>
      <c r="F15" s="20"/>
      <c r="G15" s="20"/>
      <c r="H15" s="20"/>
      <c r="I15" s="20"/>
      <c r="J15" s="20"/>
      <c r="K15" s="20"/>
      <c r="L15" s="65"/>
      <c r="M15" s="21"/>
      <c r="N15" s="21"/>
      <c r="O15" s="21"/>
      <c r="P15" s="21"/>
    </row>
    <row r="16" spans="1:16" ht="20.25" customHeight="1">
      <c r="A16" s="66" t="s">
        <v>22</v>
      </c>
      <c r="B16" s="67" t="s">
        <v>852</v>
      </c>
      <c r="C16" s="83"/>
      <c r="D16" s="84"/>
      <c r="E16" s="84"/>
      <c r="F16" s="84"/>
      <c r="G16" s="84"/>
      <c r="H16" s="84"/>
      <c r="I16" s="84"/>
      <c r="J16" s="84"/>
      <c r="K16" s="84"/>
      <c r="L16" s="84"/>
      <c r="M16" s="84"/>
      <c r="N16" s="84"/>
      <c r="O16" s="84"/>
      <c r="P16" s="21"/>
    </row>
    <row r="17" spans="1:17" s="55" customFormat="1" ht="70.5" customHeight="1">
      <c r="A17" s="66"/>
      <c r="B17" s="280" t="s">
        <v>617</v>
      </c>
      <c r="C17" s="280"/>
      <c r="D17" s="280"/>
      <c r="E17" s="280"/>
      <c r="F17" s="280"/>
      <c r="G17" s="280"/>
      <c r="H17" s="280"/>
      <c r="I17" s="280"/>
      <c r="J17" s="280"/>
      <c r="K17" s="280"/>
      <c r="L17" s="280"/>
      <c r="M17" s="280"/>
      <c r="N17" s="280"/>
      <c r="O17" s="280"/>
      <c r="P17" s="280"/>
    </row>
    <row r="18" spans="1:17" s="55" customFormat="1" ht="70.5" customHeight="1">
      <c r="A18" s="66"/>
      <c r="B18" s="281" t="s">
        <v>855</v>
      </c>
      <c r="C18" s="281"/>
      <c r="D18" s="281"/>
      <c r="E18" s="281"/>
      <c r="F18" s="281"/>
      <c r="G18" s="281"/>
      <c r="H18" s="281"/>
      <c r="I18" s="281"/>
      <c r="J18" s="281"/>
      <c r="K18" s="281"/>
      <c r="L18" s="281"/>
      <c r="M18" s="281"/>
      <c r="N18" s="281"/>
      <c r="O18" s="281"/>
      <c r="P18" s="281"/>
    </row>
    <row r="19" spans="1:17" ht="20.25" customHeight="1">
      <c r="A19" s="63"/>
      <c r="B19" s="20"/>
      <c r="C19" s="20"/>
      <c r="D19" s="20"/>
      <c r="E19" s="20"/>
      <c r="F19" s="20"/>
      <c r="G19" s="20"/>
      <c r="H19" s="20"/>
      <c r="I19" s="20"/>
      <c r="J19" s="20"/>
      <c r="K19" s="20"/>
      <c r="L19" s="65"/>
      <c r="M19" s="21"/>
      <c r="N19" s="21"/>
      <c r="O19" s="21"/>
      <c r="P19" s="21"/>
    </row>
    <row r="20" spans="1:17" ht="20.25" customHeight="1">
      <c r="A20" s="63" t="s">
        <v>23</v>
      </c>
      <c r="B20" s="68" t="s">
        <v>554</v>
      </c>
      <c r="C20" s="69"/>
      <c r="D20" s="69"/>
      <c r="E20" s="69"/>
      <c r="F20" s="69"/>
      <c r="G20" s="69"/>
      <c r="H20" s="69"/>
      <c r="I20" s="69"/>
      <c r="J20" s="69"/>
      <c r="K20" s="69"/>
      <c r="L20" s="65"/>
      <c r="M20" s="21"/>
      <c r="N20" s="21"/>
      <c r="O20" s="21"/>
      <c r="P20" s="21"/>
    </row>
    <row r="21" spans="1:17" ht="54" customHeight="1">
      <c r="A21" s="63"/>
      <c r="B21" s="278" t="s">
        <v>853</v>
      </c>
      <c r="C21" s="279"/>
      <c r="D21" s="279"/>
      <c r="E21" s="279"/>
      <c r="F21" s="279"/>
      <c r="G21" s="279"/>
      <c r="H21" s="279"/>
      <c r="I21" s="279"/>
      <c r="J21" s="279"/>
      <c r="K21" s="279"/>
      <c r="L21" s="279"/>
      <c r="M21" s="279"/>
      <c r="N21" s="21"/>
      <c r="O21" s="21"/>
      <c r="P21" s="21"/>
    </row>
    <row r="22" spans="1:17">
      <c r="A22" s="70"/>
      <c r="B22" s="21"/>
      <c r="C22" s="21"/>
      <c r="D22" s="21"/>
      <c r="E22" s="21"/>
      <c r="F22" s="21"/>
      <c r="G22" s="21"/>
      <c r="H22" s="21"/>
      <c r="I22" s="21"/>
      <c r="J22" s="21"/>
      <c r="K22" s="21"/>
      <c r="L22" s="21"/>
      <c r="M22" s="21"/>
      <c r="N22" s="21"/>
      <c r="O22" s="21"/>
      <c r="P22" s="21"/>
    </row>
    <row r="23" spans="1:17" s="3" customFormat="1" ht="14.25">
      <c r="A23" s="275" t="s">
        <v>24</v>
      </c>
      <c r="B23" s="275"/>
      <c r="C23" s="275"/>
      <c r="D23" s="275"/>
      <c r="E23" s="275"/>
      <c r="F23" s="275"/>
      <c r="G23" s="275"/>
      <c r="H23" s="275"/>
      <c r="I23" s="275"/>
      <c r="J23" s="275"/>
      <c r="K23" s="275"/>
      <c r="L23" s="275"/>
      <c r="M23" s="275"/>
      <c r="N23" s="275"/>
      <c r="O23" s="275"/>
      <c r="P23" s="275"/>
    </row>
    <row r="24" spans="1:17" s="3" customFormat="1">
      <c r="A24" s="276" t="s">
        <v>25</v>
      </c>
      <c r="B24" s="277"/>
      <c r="C24" s="277"/>
      <c r="D24" s="277"/>
      <c r="E24" s="277"/>
      <c r="F24" s="277"/>
      <c r="G24" s="277"/>
      <c r="H24" s="277"/>
      <c r="I24" s="277"/>
      <c r="J24" s="277"/>
      <c r="K24" s="277"/>
      <c r="L24" s="277"/>
      <c r="M24" s="277"/>
      <c r="N24" s="277"/>
      <c r="O24" s="277"/>
      <c r="P24" s="277"/>
      <c r="Q24" s="4"/>
    </row>
    <row r="25" spans="1:17" s="156" customFormat="1" ht="13.5" customHeight="1">
      <c r="A25" s="282" t="s">
        <v>26</v>
      </c>
      <c r="B25" s="283"/>
      <c r="C25" s="283"/>
      <c r="D25" s="284"/>
      <c r="E25" s="282" t="s">
        <v>27</v>
      </c>
      <c r="F25" s="283"/>
      <c r="G25" s="283"/>
      <c r="H25" s="284"/>
      <c r="I25" s="260" t="s">
        <v>232</v>
      </c>
      <c r="J25" s="260"/>
      <c r="K25" s="260"/>
      <c r="L25" s="260"/>
      <c r="M25" s="107" t="s">
        <v>73</v>
      </c>
      <c r="N25" s="252" t="s">
        <v>74</v>
      </c>
      <c r="O25" s="253"/>
      <c r="P25" s="254"/>
      <c r="Q25" s="155"/>
    </row>
    <row r="26" spans="1:17" s="156" customFormat="1" ht="13.5" customHeight="1">
      <c r="A26" s="157" t="s">
        <v>31</v>
      </c>
      <c r="B26" s="285" t="s">
        <v>32</v>
      </c>
      <c r="C26" s="286"/>
      <c r="D26" s="287"/>
      <c r="E26" s="157" t="s">
        <v>33</v>
      </c>
      <c r="F26" s="285" t="s">
        <v>34</v>
      </c>
      <c r="G26" s="286"/>
      <c r="H26" s="287"/>
      <c r="I26" s="158" t="s">
        <v>237</v>
      </c>
      <c r="J26" s="252" t="s">
        <v>238</v>
      </c>
      <c r="K26" s="253"/>
      <c r="L26" s="253"/>
      <c r="M26" s="107" t="s">
        <v>82</v>
      </c>
      <c r="N26" s="252" t="s">
        <v>83</v>
      </c>
      <c r="O26" s="253"/>
      <c r="P26" s="254"/>
      <c r="Q26" s="159"/>
    </row>
    <row r="27" spans="1:17" s="156" customFormat="1" ht="13.5" customHeight="1">
      <c r="A27" s="160" t="s">
        <v>37</v>
      </c>
      <c r="B27" s="252" t="s">
        <v>38</v>
      </c>
      <c r="C27" s="253"/>
      <c r="D27" s="254"/>
      <c r="E27" s="160" t="s">
        <v>39</v>
      </c>
      <c r="F27" s="252" t="s">
        <v>40</v>
      </c>
      <c r="G27" s="253"/>
      <c r="H27" s="254"/>
      <c r="I27" s="111" t="s">
        <v>243</v>
      </c>
      <c r="J27" s="252" t="s">
        <v>244</v>
      </c>
      <c r="K27" s="253"/>
      <c r="L27" s="253"/>
      <c r="M27" s="107" t="s">
        <v>90</v>
      </c>
      <c r="N27" s="252" t="s">
        <v>91</v>
      </c>
      <c r="O27" s="253"/>
      <c r="P27" s="254"/>
      <c r="Q27" s="159"/>
    </row>
    <row r="28" spans="1:17" s="156" customFormat="1" ht="13.5" customHeight="1">
      <c r="A28" s="160" t="s">
        <v>49</v>
      </c>
      <c r="B28" s="252" t="s">
        <v>50</v>
      </c>
      <c r="C28" s="253"/>
      <c r="D28" s="254"/>
      <c r="E28" s="160" t="s">
        <v>43</v>
      </c>
      <c r="F28" s="252" t="s">
        <v>44</v>
      </c>
      <c r="G28" s="253"/>
      <c r="H28" s="254"/>
      <c r="I28" s="161" t="s">
        <v>657</v>
      </c>
      <c r="J28" s="252" t="s">
        <v>252</v>
      </c>
      <c r="K28" s="253"/>
      <c r="L28" s="253"/>
      <c r="M28" s="107" t="s">
        <v>98</v>
      </c>
      <c r="N28" s="252" t="s">
        <v>99</v>
      </c>
      <c r="O28" s="253"/>
      <c r="P28" s="254"/>
      <c r="Q28" s="159"/>
    </row>
    <row r="29" spans="1:17" s="156" customFormat="1" ht="13.5" customHeight="1">
      <c r="A29" s="160" t="s">
        <v>55</v>
      </c>
      <c r="B29" s="252" t="s">
        <v>56</v>
      </c>
      <c r="C29" s="253"/>
      <c r="D29" s="254"/>
      <c r="E29" s="160" t="s">
        <v>51</v>
      </c>
      <c r="F29" s="252" t="s">
        <v>52</v>
      </c>
      <c r="G29" s="253"/>
      <c r="H29" s="254"/>
      <c r="I29" s="111" t="s">
        <v>28</v>
      </c>
      <c r="J29" s="252" t="s">
        <v>29</v>
      </c>
      <c r="K29" s="253"/>
      <c r="L29" s="253"/>
      <c r="M29" s="109" t="s">
        <v>110</v>
      </c>
      <c r="N29" s="252" t="s">
        <v>111</v>
      </c>
      <c r="O29" s="253"/>
      <c r="P29" s="254"/>
      <c r="Q29" s="159"/>
    </row>
    <row r="30" spans="1:17" s="156" customFormat="1" ht="13.5" customHeight="1">
      <c r="A30" s="160" t="s">
        <v>61</v>
      </c>
      <c r="B30" s="252" t="s">
        <v>62</v>
      </c>
      <c r="C30" s="253"/>
      <c r="D30" s="254"/>
      <c r="E30" s="160" t="s">
        <v>57</v>
      </c>
      <c r="F30" s="252" t="s">
        <v>58</v>
      </c>
      <c r="G30" s="253"/>
      <c r="H30" s="254"/>
      <c r="I30" s="107" t="s">
        <v>41</v>
      </c>
      <c r="J30" s="252" t="s">
        <v>42</v>
      </c>
      <c r="K30" s="253"/>
      <c r="L30" s="254"/>
      <c r="M30" s="162" t="s">
        <v>860</v>
      </c>
      <c r="N30" s="270" t="s">
        <v>861</v>
      </c>
      <c r="O30" s="271"/>
      <c r="P30" s="272"/>
      <c r="Q30" s="159"/>
    </row>
    <row r="31" spans="1:17" s="156" customFormat="1" ht="13.5" customHeight="1">
      <c r="A31" s="160" t="s">
        <v>67</v>
      </c>
      <c r="B31" s="252" t="s">
        <v>68</v>
      </c>
      <c r="C31" s="253"/>
      <c r="D31" s="254"/>
      <c r="E31" s="160" t="s">
        <v>63</v>
      </c>
      <c r="F31" s="252" t="s">
        <v>64</v>
      </c>
      <c r="G31" s="253"/>
      <c r="H31" s="254"/>
      <c r="I31" s="107" t="s">
        <v>45</v>
      </c>
      <c r="J31" s="252" t="s">
        <v>46</v>
      </c>
      <c r="K31" s="253"/>
      <c r="L31" s="254"/>
      <c r="M31" s="259" t="s">
        <v>116</v>
      </c>
      <c r="N31" s="260"/>
      <c r="O31" s="260"/>
      <c r="P31" s="261"/>
      <c r="Q31" s="159"/>
    </row>
    <row r="32" spans="1:17" s="156" customFormat="1" ht="13.5" customHeight="1">
      <c r="A32" s="160" t="s">
        <v>75</v>
      </c>
      <c r="B32" s="252" t="s">
        <v>76</v>
      </c>
      <c r="C32" s="253"/>
      <c r="D32" s="254"/>
      <c r="E32" s="160" t="s">
        <v>69</v>
      </c>
      <c r="F32" s="252" t="s">
        <v>70</v>
      </c>
      <c r="G32" s="253"/>
      <c r="H32" s="254"/>
      <c r="I32" s="107" t="s">
        <v>53</v>
      </c>
      <c r="J32" s="252" t="s">
        <v>54</v>
      </c>
      <c r="K32" s="253"/>
      <c r="L32" s="254"/>
      <c r="M32" s="110" t="s">
        <v>119</v>
      </c>
      <c r="N32" s="252" t="s">
        <v>120</v>
      </c>
      <c r="O32" s="253"/>
      <c r="P32" s="254"/>
      <c r="Q32" s="159"/>
    </row>
    <row r="33" spans="1:17" s="156" customFormat="1" ht="13.5" customHeight="1">
      <c r="A33" s="160" t="s">
        <v>78</v>
      </c>
      <c r="B33" s="252" t="s">
        <v>79</v>
      </c>
      <c r="C33" s="253"/>
      <c r="D33" s="254"/>
      <c r="E33" s="160" t="s">
        <v>80</v>
      </c>
      <c r="F33" s="252" t="s">
        <v>81</v>
      </c>
      <c r="G33" s="253"/>
      <c r="H33" s="254"/>
      <c r="I33" s="107" t="s">
        <v>59</v>
      </c>
      <c r="J33" s="252" t="s">
        <v>60</v>
      </c>
      <c r="K33" s="253"/>
      <c r="L33" s="254"/>
      <c r="M33" s="107" t="s">
        <v>132</v>
      </c>
      <c r="N33" s="252" t="s">
        <v>133</v>
      </c>
      <c r="O33" s="253"/>
      <c r="P33" s="254"/>
      <c r="Q33" s="159"/>
    </row>
    <row r="34" spans="1:17" s="156" customFormat="1" ht="13.5" customHeight="1">
      <c r="A34" s="160" t="s">
        <v>84</v>
      </c>
      <c r="B34" s="252" t="s">
        <v>85</v>
      </c>
      <c r="C34" s="253"/>
      <c r="D34" s="254"/>
      <c r="E34" s="160" t="s">
        <v>86</v>
      </c>
      <c r="F34" s="252" t="s">
        <v>87</v>
      </c>
      <c r="G34" s="253"/>
      <c r="H34" s="254"/>
      <c r="I34" s="107" t="s">
        <v>71</v>
      </c>
      <c r="J34" s="252" t="s">
        <v>72</v>
      </c>
      <c r="K34" s="253"/>
      <c r="L34" s="254"/>
      <c r="M34" s="107" t="s">
        <v>151</v>
      </c>
      <c r="N34" s="252" t="s">
        <v>152</v>
      </c>
      <c r="O34" s="253"/>
      <c r="P34" s="254"/>
      <c r="Q34" s="159"/>
    </row>
    <row r="35" spans="1:17" s="156" customFormat="1" ht="13.5" customHeight="1">
      <c r="A35" s="160" t="s">
        <v>92</v>
      </c>
      <c r="B35" s="252" t="s">
        <v>93</v>
      </c>
      <c r="C35" s="253"/>
      <c r="D35" s="254"/>
      <c r="E35" s="160" t="s">
        <v>94</v>
      </c>
      <c r="F35" s="252" t="s">
        <v>95</v>
      </c>
      <c r="G35" s="253"/>
      <c r="H35" s="254"/>
      <c r="I35" s="107" t="s">
        <v>88</v>
      </c>
      <c r="J35" s="252" t="s">
        <v>89</v>
      </c>
      <c r="K35" s="253"/>
      <c r="L35" s="254"/>
      <c r="M35" s="107" t="s">
        <v>165</v>
      </c>
      <c r="N35" s="252" t="s">
        <v>166</v>
      </c>
      <c r="O35" s="253"/>
      <c r="P35" s="254"/>
      <c r="Q35" s="159"/>
    </row>
    <row r="36" spans="1:17" s="156" customFormat="1" ht="13.5" customHeight="1">
      <c r="A36" s="160" t="s">
        <v>100</v>
      </c>
      <c r="B36" s="252" t="s">
        <v>101</v>
      </c>
      <c r="C36" s="253"/>
      <c r="D36" s="254"/>
      <c r="E36" s="160" t="s">
        <v>106</v>
      </c>
      <c r="F36" s="252" t="s">
        <v>107</v>
      </c>
      <c r="G36" s="253"/>
      <c r="H36" s="254"/>
      <c r="I36" s="107" t="s">
        <v>96</v>
      </c>
      <c r="J36" s="252" t="s">
        <v>97</v>
      </c>
      <c r="K36" s="253"/>
      <c r="L36" s="254"/>
      <c r="M36" s="107" t="s">
        <v>171</v>
      </c>
      <c r="N36" s="252" t="s">
        <v>172</v>
      </c>
      <c r="O36" s="253"/>
      <c r="P36" s="254"/>
      <c r="Q36" s="159"/>
    </row>
    <row r="37" spans="1:17" s="156" customFormat="1" ht="13.5" customHeight="1">
      <c r="A37" s="160" t="s">
        <v>104</v>
      </c>
      <c r="B37" s="252" t="s">
        <v>105</v>
      </c>
      <c r="C37" s="253"/>
      <c r="D37" s="254"/>
      <c r="E37" s="160" t="s">
        <v>123</v>
      </c>
      <c r="F37" s="252" t="s">
        <v>124</v>
      </c>
      <c r="G37" s="253"/>
      <c r="H37" s="254"/>
      <c r="I37" s="107" t="s">
        <v>102</v>
      </c>
      <c r="J37" s="252" t="s">
        <v>103</v>
      </c>
      <c r="K37" s="253"/>
      <c r="L37" s="254"/>
      <c r="M37" s="107" t="s">
        <v>176</v>
      </c>
      <c r="N37" s="252" t="s">
        <v>177</v>
      </c>
      <c r="O37" s="253"/>
      <c r="P37" s="254"/>
      <c r="Q37" s="159"/>
    </row>
    <row r="38" spans="1:17" s="156" customFormat="1" ht="13.5" customHeight="1">
      <c r="A38" s="160" t="s">
        <v>112</v>
      </c>
      <c r="B38" s="252" t="s">
        <v>113</v>
      </c>
      <c r="C38" s="253"/>
      <c r="D38" s="254"/>
      <c r="E38" s="160" t="s">
        <v>129</v>
      </c>
      <c r="F38" s="252" t="s">
        <v>130</v>
      </c>
      <c r="G38" s="253"/>
      <c r="H38" s="254"/>
      <c r="I38" s="107" t="s">
        <v>108</v>
      </c>
      <c r="J38" s="252" t="s">
        <v>109</v>
      </c>
      <c r="K38" s="253"/>
      <c r="L38" s="254"/>
      <c r="M38" s="107" t="s">
        <v>188</v>
      </c>
      <c r="N38" s="252" t="s">
        <v>189</v>
      </c>
      <c r="O38" s="253"/>
      <c r="P38" s="254"/>
      <c r="Q38" s="159"/>
    </row>
    <row r="39" spans="1:17" s="156" customFormat="1" ht="13.5" customHeight="1">
      <c r="A39" s="160" t="s">
        <v>117</v>
      </c>
      <c r="B39" s="252" t="s">
        <v>118</v>
      </c>
      <c r="C39" s="253"/>
      <c r="D39" s="254"/>
      <c r="E39" s="160" t="s">
        <v>136</v>
      </c>
      <c r="F39" s="252" t="s">
        <v>137</v>
      </c>
      <c r="G39" s="253"/>
      <c r="H39" s="254"/>
      <c r="I39" s="107" t="s">
        <v>114</v>
      </c>
      <c r="J39" s="252" t="s">
        <v>115</v>
      </c>
      <c r="K39" s="253"/>
      <c r="L39" s="254"/>
      <c r="M39" s="107" t="s">
        <v>200</v>
      </c>
      <c r="N39" s="252" t="s">
        <v>201</v>
      </c>
      <c r="O39" s="253"/>
      <c r="P39" s="254"/>
      <c r="Q39" s="159"/>
    </row>
    <row r="40" spans="1:17" s="156" customFormat="1" ht="13.5" customHeight="1">
      <c r="A40" s="160" t="s">
        <v>121</v>
      </c>
      <c r="B40" s="252" t="s">
        <v>122</v>
      </c>
      <c r="C40" s="253"/>
      <c r="D40" s="254"/>
      <c r="E40" s="160" t="s">
        <v>142</v>
      </c>
      <c r="F40" s="252" t="s">
        <v>143</v>
      </c>
      <c r="G40" s="253"/>
      <c r="H40" s="254"/>
      <c r="I40" s="107" t="s">
        <v>125</v>
      </c>
      <c r="J40" s="252" t="s">
        <v>126</v>
      </c>
      <c r="K40" s="253"/>
      <c r="L40" s="254"/>
      <c r="M40" s="107" t="s">
        <v>210</v>
      </c>
      <c r="N40" s="252" t="s">
        <v>211</v>
      </c>
      <c r="O40" s="253"/>
      <c r="P40" s="254"/>
      <c r="Q40" s="159"/>
    </row>
    <row r="41" spans="1:17" s="156" customFormat="1" ht="13.5" customHeight="1">
      <c r="A41" s="160" t="s">
        <v>127</v>
      </c>
      <c r="B41" s="252" t="s">
        <v>128</v>
      </c>
      <c r="C41" s="253"/>
      <c r="D41" s="254"/>
      <c r="E41" s="160" t="s">
        <v>148</v>
      </c>
      <c r="F41" s="252" t="s">
        <v>149</v>
      </c>
      <c r="G41" s="253"/>
      <c r="H41" s="254"/>
      <c r="I41" s="107" t="s">
        <v>131</v>
      </c>
      <c r="J41" s="252" t="s">
        <v>632</v>
      </c>
      <c r="K41" s="253"/>
      <c r="L41" s="254"/>
      <c r="M41" s="107" t="s">
        <v>217</v>
      </c>
      <c r="N41" s="252" t="s">
        <v>218</v>
      </c>
      <c r="O41" s="253"/>
      <c r="P41" s="254"/>
      <c r="Q41" s="159"/>
    </row>
    <row r="42" spans="1:17" s="156" customFormat="1" ht="13.5" customHeight="1">
      <c r="A42" s="160" t="s">
        <v>134</v>
      </c>
      <c r="B42" s="252" t="s">
        <v>135</v>
      </c>
      <c r="C42" s="253"/>
      <c r="D42" s="254"/>
      <c r="E42" s="160" t="s">
        <v>155</v>
      </c>
      <c r="F42" s="252" t="s">
        <v>156</v>
      </c>
      <c r="G42" s="253"/>
      <c r="H42" s="254"/>
      <c r="I42" s="107" t="s">
        <v>138</v>
      </c>
      <c r="J42" s="252" t="s">
        <v>139</v>
      </c>
      <c r="K42" s="253"/>
      <c r="L42" s="254"/>
      <c r="M42" s="107" t="s">
        <v>222</v>
      </c>
      <c r="N42" s="252" t="s">
        <v>223</v>
      </c>
      <c r="O42" s="253"/>
      <c r="P42" s="254"/>
      <c r="Q42" s="159"/>
    </row>
    <row r="43" spans="1:17" s="156" customFormat="1" ht="13.5" customHeight="1">
      <c r="A43" s="160" t="s">
        <v>140</v>
      </c>
      <c r="B43" s="252" t="s">
        <v>141</v>
      </c>
      <c r="C43" s="253"/>
      <c r="D43" s="254"/>
      <c r="E43" s="160" t="s">
        <v>161</v>
      </c>
      <c r="F43" s="252" t="s">
        <v>162</v>
      </c>
      <c r="G43" s="253"/>
      <c r="H43" s="254"/>
      <c r="I43" s="107" t="s">
        <v>144</v>
      </c>
      <c r="J43" s="252" t="s">
        <v>145</v>
      </c>
      <c r="K43" s="253"/>
      <c r="L43" s="254"/>
      <c r="M43" s="107" t="s">
        <v>230</v>
      </c>
      <c r="N43" s="252" t="s">
        <v>231</v>
      </c>
      <c r="O43" s="253"/>
      <c r="P43" s="254"/>
      <c r="Q43" s="159"/>
    </row>
    <row r="44" spans="1:17" s="156" customFormat="1" ht="13.5" customHeight="1">
      <c r="A44" s="160" t="s">
        <v>146</v>
      </c>
      <c r="B44" s="252" t="s">
        <v>147</v>
      </c>
      <c r="C44" s="253"/>
      <c r="D44" s="254"/>
      <c r="E44" s="160" t="s">
        <v>169</v>
      </c>
      <c r="F44" s="252" t="s">
        <v>170</v>
      </c>
      <c r="G44" s="253"/>
      <c r="H44" s="254"/>
      <c r="I44" s="107" t="s">
        <v>150</v>
      </c>
      <c r="J44" s="252" t="s">
        <v>633</v>
      </c>
      <c r="K44" s="253"/>
      <c r="L44" s="254"/>
      <c r="M44" s="107" t="s">
        <v>241</v>
      </c>
      <c r="N44" s="252" t="s">
        <v>242</v>
      </c>
      <c r="O44" s="253"/>
      <c r="P44" s="254"/>
      <c r="Q44" s="159"/>
    </row>
    <row r="45" spans="1:17" s="156" customFormat="1" ht="13.5" customHeight="1">
      <c r="A45" s="160" t="s">
        <v>153</v>
      </c>
      <c r="B45" s="252" t="s">
        <v>154</v>
      </c>
      <c r="C45" s="253"/>
      <c r="D45" s="254"/>
      <c r="E45" s="160" t="s">
        <v>174</v>
      </c>
      <c r="F45" s="252" t="s">
        <v>175</v>
      </c>
      <c r="G45" s="253"/>
      <c r="H45" s="254"/>
      <c r="I45" s="107" t="s">
        <v>157</v>
      </c>
      <c r="J45" s="252" t="s">
        <v>158</v>
      </c>
      <c r="K45" s="253"/>
      <c r="L45" s="254"/>
      <c r="M45" s="107" t="s">
        <v>247</v>
      </c>
      <c r="N45" s="252" t="s">
        <v>248</v>
      </c>
      <c r="O45" s="253"/>
      <c r="P45" s="254"/>
      <c r="Q45" s="159"/>
    </row>
    <row r="46" spans="1:17" s="156" customFormat="1" ht="13.5" customHeight="1">
      <c r="A46" s="160" t="s">
        <v>159</v>
      </c>
      <c r="B46" s="252" t="s">
        <v>160</v>
      </c>
      <c r="C46" s="253"/>
      <c r="D46" s="254"/>
      <c r="E46" s="160" t="s">
        <v>180</v>
      </c>
      <c r="F46" s="252" t="s">
        <v>181</v>
      </c>
      <c r="G46" s="253"/>
      <c r="H46" s="254"/>
      <c r="I46" s="107" t="s">
        <v>163</v>
      </c>
      <c r="J46" s="252" t="s">
        <v>164</v>
      </c>
      <c r="K46" s="253"/>
      <c r="L46" s="254"/>
      <c r="M46" s="107" t="s">
        <v>255</v>
      </c>
      <c r="N46" s="252" t="s">
        <v>256</v>
      </c>
      <c r="O46" s="253"/>
      <c r="P46" s="254"/>
      <c r="Q46" s="159"/>
    </row>
    <row r="47" spans="1:17" s="156" customFormat="1" ht="13.5" customHeight="1">
      <c r="A47" s="160" t="s">
        <v>167</v>
      </c>
      <c r="B47" s="252" t="s">
        <v>168</v>
      </c>
      <c r="C47" s="253"/>
      <c r="D47" s="254"/>
      <c r="E47" s="160" t="s">
        <v>185</v>
      </c>
      <c r="F47" s="252" t="s">
        <v>186</v>
      </c>
      <c r="G47" s="253"/>
      <c r="H47" s="254"/>
      <c r="I47" s="107" t="s">
        <v>564</v>
      </c>
      <c r="J47" s="252" t="s">
        <v>634</v>
      </c>
      <c r="K47" s="253"/>
      <c r="L47" s="254"/>
      <c r="M47" s="107" t="s">
        <v>565</v>
      </c>
      <c r="N47" s="252" t="s">
        <v>642</v>
      </c>
      <c r="O47" s="253"/>
      <c r="P47" s="254"/>
      <c r="Q47" s="159"/>
    </row>
    <row r="48" spans="1:17" s="156" customFormat="1" ht="13.5" customHeight="1">
      <c r="A48" s="160" t="s">
        <v>178</v>
      </c>
      <c r="B48" s="252" t="s">
        <v>179</v>
      </c>
      <c r="C48" s="253"/>
      <c r="D48" s="254"/>
      <c r="E48" s="160" t="s">
        <v>190</v>
      </c>
      <c r="F48" s="252" t="s">
        <v>191</v>
      </c>
      <c r="G48" s="253"/>
      <c r="H48" s="254"/>
      <c r="I48" s="107" t="s">
        <v>562</v>
      </c>
      <c r="J48" s="252" t="s">
        <v>635</v>
      </c>
      <c r="K48" s="253"/>
      <c r="L48" s="254"/>
      <c r="M48" s="107" t="s">
        <v>566</v>
      </c>
      <c r="N48" s="252" t="s">
        <v>644</v>
      </c>
      <c r="O48" s="253"/>
      <c r="P48" s="254"/>
      <c r="Q48" s="159"/>
    </row>
    <row r="49" spans="1:17" s="156" customFormat="1" ht="13.5" customHeight="1">
      <c r="A49" s="160" t="s">
        <v>183</v>
      </c>
      <c r="B49" s="252" t="s">
        <v>184</v>
      </c>
      <c r="C49" s="253"/>
      <c r="D49" s="254"/>
      <c r="E49" s="160" t="s">
        <v>193</v>
      </c>
      <c r="F49" s="252" t="s">
        <v>194</v>
      </c>
      <c r="G49" s="253"/>
      <c r="H49" s="254"/>
      <c r="I49" s="112" t="s">
        <v>636</v>
      </c>
      <c r="J49" s="252" t="s">
        <v>637</v>
      </c>
      <c r="K49" s="253"/>
      <c r="L49" s="254"/>
      <c r="M49" s="112" t="s">
        <v>862</v>
      </c>
      <c r="N49" s="268" t="s">
        <v>863</v>
      </c>
      <c r="O49" s="255"/>
      <c r="P49" s="269"/>
      <c r="Q49" s="159"/>
    </row>
    <row r="50" spans="1:17" s="156" customFormat="1" ht="13.5" customHeight="1">
      <c r="A50" s="160" t="s">
        <v>195</v>
      </c>
      <c r="B50" s="252" t="s">
        <v>196</v>
      </c>
      <c r="C50" s="253"/>
      <c r="D50" s="254"/>
      <c r="E50" s="163" t="s">
        <v>864</v>
      </c>
      <c r="F50" s="252" t="s">
        <v>865</v>
      </c>
      <c r="G50" s="253"/>
      <c r="H50" s="254"/>
      <c r="I50" s="259" t="s">
        <v>192</v>
      </c>
      <c r="J50" s="260"/>
      <c r="K50" s="260"/>
      <c r="L50" s="261"/>
      <c r="Q50" s="159"/>
    </row>
    <row r="51" spans="1:17" s="156" customFormat="1" ht="13.5" customHeight="1">
      <c r="A51" s="164" t="s">
        <v>202</v>
      </c>
      <c r="B51" s="262" t="s">
        <v>203</v>
      </c>
      <c r="C51" s="263"/>
      <c r="D51" s="264"/>
      <c r="E51" s="165" t="s">
        <v>206</v>
      </c>
      <c r="F51" s="252" t="s">
        <v>207</v>
      </c>
      <c r="G51" s="253"/>
      <c r="H51" s="254"/>
      <c r="I51" s="109" t="s">
        <v>198</v>
      </c>
      <c r="J51" s="252" t="s">
        <v>638</v>
      </c>
      <c r="K51" s="253"/>
      <c r="L51" s="254"/>
      <c r="Q51" s="159"/>
    </row>
    <row r="52" spans="1:17" s="156" customFormat="1" ht="13.5" customHeight="1">
      <c r="A52" s="164" t="s">
        <v>866</v>
      </c>
      <c r="B52" s="265" t="s">
        <v>867</v>
      </c>
      <c r="C52" s="266"/>
      <c r="D52" s="267"/>
      <c r="E52" s="160" t="s">
        <v>213</v>
      </c>
      <c r="F52" s="252" t="s">
        <v>214</v>
      </c>
      <c r="G52" s="253"/>
      <c r="H52" s="254"/>
      <c r="I52" s="109" t="s">
        <v>204</v>
      </c>
      <c r="J52" s="252" t="s">
        <v>639</v>
      </c>
      <c r="K52" s="253"/>
      <c r="L52" s="254"/>
      <c r="Q52" s="159"/>
    </row>
    <row r="53" spans="1:17" s="156" customFormat="1" ht="13.5" customHeight="1">
      <c r="A53" s="259" t="s">
        <v>558</v>
      </c>
      <c r="B53" s="260"/>
      <c r="C53" s="260"/>
      <c r="D53" s="261"/>
      <c r="E53" s="160" t="s">
        <v>220</v>
      </c>
      <c r="F53" s="252" t="s">
        <v>221</v>
      </c>
      <c r="G53" s="253"/>
      <c r="H53" s="254"/>
      <c r="I53" s="109" t="s">
        <v>208</v>
      </c>
      <c r="J53" s="252" t="s">
        <v>640</v>
      </c>
      <c r="K53" s="253"/>
      <c r="L53" s="254"/>
      <c r="M53" s="166"/>
      <c r="N53" s="167"/>
      <c r="O53" s="167"/>
      <c r="P53" s="167"/>
      <c r="Q53" s="159"/>
    </row>
    <row r="54" spans="1:17" s="156" customFormat="1" ht="13.5" customHeight="1">
      <c r="A54" s="168" t="s">
        <v>212</v>
      </c>
      <c r="B54" s="256" t="s">
        <v>874</v>
      </c>
      <c r="C54" s="257"/>
      <c r="D54" s="258"/>
      <c r="E54" s="169" t="s">
        <v>226</v>
      </c>
      <c r="F54" s="252" t="s">
        <v>227</v>
      </c>
      <c r="G54" s="253"/>
      <c r="H54" s="254"/>
      <c r="I54" s="109" t="s">
        <v>215</v>
      </c>
      <c r="J54" s="252" t="s">
        <v>641</v>
      </c>
      <c r="K54" s="253"/>
      <c r="L54" s="254"/>
      <c r="M54" s="108"/>
      <c r="N54" s="108"/>
      <c r="O54" s="108"/>
      <c r="P54" s="108"/>
      <c r="Q54" s="159"/>
    </row>
    <row r="55" spans="1:17" s="156" customFormat="1" ht="13.5" customHeight="1">
      <c r="A55" s="171" t="s">
        <v>219</v>
      </c>
      <c r="B55" s="243" t="s">
        <v>875</v>
      </c>
      <c r="C55" s="244"/>
      <c r="D55" s="245"/>
      <c r="E55" s="164" t="s">
        <v>647</v>
      </c>
      <c r="F55" s="252" t="s">
        <v>648</v>
      </c>
      <c r="G55" s="253"/>
      <c r="H55" s="254"/>
      <c r="I55" s="109" t="s">
        <v>228</v>
      </c>
      <c r="J55" s="252" t="s">
        <v>643</v>
      </c>
      <c r="K55" s="253"/>
      <c r="L55" s="254"/>
      <c r="M55" s="108"/>
      <c r="N55" s="108"/>
      <c r="O55" s="108"/>
      <c r="P55" s="108"/>
      <c r="Q55" s="159"/>
    </row>
    <row r="56" spans="1:17" s="156" customFormat="1" ht="13.5" customHeight="1">
      <c r="A56" s="171" t="s">
        <v>224</v>
      </c>
      <c r="B56" s="243" t="s">
        <v>225</v>
      </c>
      <c r="C56" s="244"/>
      <c r="D56" s="245"/>
      <c r="E56" s="164" t="s">
        <v>650</v>
      </c>
      <c r="F56" s="252" t="s">
        <v>651</v>
      </c>
      <c r="G56" s="253"/>
      <c r="H56" s="254"/>
      <c r="I56" s="109" t="s">
        <v>233</v>
      </c>
      <c r="J56" s="252" t="s">
        <v>645</v>
      </c>
      <c r="K56" s="253"/>
      <c r="L56" s="254"/>
      <c r="M56" s="108"/>
      <c r="N56" s="108"/>
      <c r="O56" s="108"/>
      <c r="P56" s="108"/>
      <c r="Q56" s="159"/>
    </row>
    <row r="57" spans="1:17" s="156" customFormat="1" ht="13.5" customHeight="1">
      <c r="A57" s="171" t="s">
        <v>235</v>
      </c>
      <c r="B57" s="243" t="s">
        <v>236</v>
      </c>
      <c r="C57" s="244"/>
      <c r="D57" s="245"/>
      <c r="E57" s="164" t="s">
        <v>653</v>
      </c>
      <c r="F57" s="252" t="s">
        <v>858</v>
      </c>
      <c r="G57" s="253"/>
      <c r="H57" s="254"/>
      <c r="I57" s="109" t="s">
        <v>239</v>
      </c>
      <c r="J57" s="252" t="s">
        <v>646</v>
      </c>
      <c r="K57" s="253"/>
      <c r="L57" s="254"/>
      <c r="M57" s="108"/>
      <c r="N57" s="108"/>
      <c r="O57" s="108"/>
      <c r="P57" s="108"/>
      <c r="Q57" s="159"/>
    </row>
    <row r="58" spans="1:17" s="156" customFormat="1" ht="13.5" customHeight="1">
      <c r="A58" s="171" t="s">
        <v>249</v>
      </c>
      <c r="B58" s="243" t="s">
        <v>250</v>
      </c>
      <c r="C58" s="244"/>
      <c r="D58" s="245"/>
      <c r="E58" s="164" t="s">
        <v>868</v>
      </c>
      <c r="F58" s="249" t="s">
        <v>869</v>
      </c>
      <c r="G58" s="250"/>
      <c r="H58" s="251"/>
      <c r="I58" s="109" t="s">
        <v>245</v>
      </c>
      <c r="J58" s="252" t="s">
        <v>649</v>
      </c>
      <c r="K58" s="253"/>
      <c r="L58" s="254"/>
      <c r="M58" s="172"/>
      <c r="N58" s="172"/>
      <c r="O58" s="172"/>
      <c r="P58" s="172"/>
      <c r="Q58" s="159"/>
    </row>
    <row r="59" spans="1:17" s="156" customFormat="1" ht="13.5" customHeight="1">
      <c r="A59" s="171" t="s">
        <v>257</v>
      </c>
      <c r="B59" s="243" t="s">
        <v>258</v>
      </c>
      <c r="C59" s="244"/>
      <c r="D59" s="245"/>
      <c r="E59" s="164" t="s">
        <v>870</v>
      </c>
      <c r="F59" s="249" t="s">
        <v>871</v>
      </c>
      <c r="G59" s="250"/>
      <c r="H59" s="251"/>
      <c r="I59" s="109" t="s">
        <v>253</v>
      </c>
      <c r="J59" s="252" t="s">
        <v>652</v>
      </c>
      <c r="K59" s="253"/>
      <c r="L59" s="254"/>
      <c r="M59" s="172"/>
      <c r="N59" s="172"/>
      <c r="O59" s="172"/>
      <c r="P59" s="172"/>
      <c r="Q59" s="159"/>
    </row>
    <row r="60" spans="1:17" s="156" customFormat="1" ht="13.5" customHeight="1">
      <c r="A60" s="171" t="s">
        <v>655</v>
      </c>
      <c r="B60" s="243" t="s">
        <v>656</v>
      </c>
      <c r="C60" s="244"/>
      <c r="D60" s="245"/>
      <c r="E60" s="163" t="s">
        <v>872</v>
      </c>
      <c r="F60" s="249" t="s">
        <v>873</v>
      </c>
      <c r="G60" s="255"/>
      <c r="H60" s="255"/>
      <c r="I60" s="109" t="s">
        <v>259</v>
      </c>
      <c r="J60" s="252" t="s">
        <v>654</v>
      </c>
      <c r="K60" s="253"/>
      <c r="L60" s="254"/>
      <c r="M60" s="172"/>
      <c r="N60" s="172"/>
      <c r="O60" s="172"/>
      <c r="P60" s="172"/>
      <c r="Q60" s="159"/>
    </row>
    <row r="61" spans="1:17" s="156" customFormat="1" ht="13.5" customHeight="1">
      <c r="A61" s="170" t="s">
        <v>658</v>
      </c>
      <c r="B61" s="243" t="s">
        <v>659</v>
      </c>
      <c r="C61" s="244"/>
      <c r="D61" s="245"/>
      <c r="E61" s="173"/>
      <c r="F61" s="241"/>
      <c r="G61" s="241"/>
      <c r="H61" s="242"/>
      <c r="I61" s="107" t="s">
        <v>35</v>
      </c>
      <c r="J61" s="252" t="s">
        <v>36</v>
      </c>
      <c r="K61" s="253"/>
      <c r="L61" s="254"/>
      <c r="M61" s="172"/>
      <c r="N61" s="172"/>
      <c r="O61" s="172"/>
      <c r="P61" s="172"/>
      <c r="Q61" s="159"/>
    </row>
    <row r="62" spans="1:17" s="176" customFormat="1" ht="13.5" customHeight="1">
      <c r="A62" s="173"/>
      <c r="B62" s="241"/>
      <c r="C62" s="241"/>
      <c r="D62" s="242"/>
      <c r="E62" s="173"/>
      <c r="F62" s="241"/>
      <c r="G62" s="241"/>
      <c r="H62" s="242"/>
      <c r="I62" s="174" t="s">
        <v>47</v>
      </c>
      <c r="J62" s="243" t="s">
        <v>48</v>
      </c>
      <c r="K62" s="244"/>
      <c r="L62" s="245"/>
      <c r="M62" s="175"/>
      <c r="N62" s="175"/>
      <c r="O62" s="175"/>
      <c r="P62" s="175"/>
      <c r="Q62" s="175"/>
    </row>
    <row r="63" spans="1:17" s="176" customFormat="1" ht="13.5" customHeight="1">
      <c r="A63" s="173"/>
      <c r="B63" s="241"/>
      <c r="C63" s="241"/>
      <c r="D63" s="242"/>
      <c r="E63" s="173"/>
      <c r="F63" s="241"/>
      <c r="G63" s="241"/>
      <c r="H63" s="242"/>
      <c r="I63" s="174" t="s">
        <v>65</v>
      </c>
      <c r="J63" s="243" t="s">
        <v>66</v>
      </c>
      <c r="K63" s="244"/>
      <c r="L63" s="245"/>
      <c r="M63" s="175"/>
      <c r="N63" s="175"/>
      <c r="O63" s="175"/>
      <c r="P63" s="175"/>
      <c r="Q63" s="175"/>
    </row>
    <row r="64" spans="1:17" s="96" customFormat="1">
      <c r="A64" s="89"/>
      <c r="B64" s="90"/>
      <c r="C64" s="90"/>
      <c r="D64" s="90"/>
      <c r="E64" s="91"/>
      <c r="F64" s="90"/>
      <c r="G64" s="90"/>
      <c r="H64" s="90"/>
      <c r="I64" s="91"/>
      <c r="J64" s="92"/>
      <c r="K64" s="93"/>
      <c r="L64" s="93"/>
      <c r="M64" s="94"/>
      <c r="N64" s="94"/>
      <c r="O64" s="94"/>
      <c r="P64" s="94"/>
      <c r="Q64" s="95"/>
    </row>
    <row r="65" spans="1:17" s="118" customFormat="1">
      <c r="A65" s="246" t="s">
        <v>407</v>
      </c>
      <c r="B65" s="247"/>
      <c r="C65" s="247"/>
      <c r="D65" s="247"/>
      <c r="E65" s="247"/>
      <c r="F65" s="247"/>
      <c r="G65" s="247"/>
      <c r="H65" s="247"/>
      <c r="I65" s="247"/>
      <c r="J65" s="248"/>
      <c r="K65" s="116"/>
      <c r="L65" s="116"/>
      <c r="M65" s="116"/>
      <c r="N65" s="116"/>
      <c r="O65" s="116"/>
      <c r="P65" s="116"/>
      <c r="Q65" s="117"/>
    </row>
    <row r="66" spans="1:17" s="118" customFormat="1">
      <c r="A66" s="273" t="s">
        <v>660</v>
      </c>
      <c r="B66" s="273"/>
      <c r="C66" s="273"/>
      <c r="D66" s="163">
        <v>71101</v>
      </c>
      <c r="E66" s="268" t="s">
        <v>661</v>
      </c>
      <c r="F66" s="255"/>
      <c r="G66" s="255"/>
      <c r="H66" s="255"/>
      <c r="I66" s="255"/>
      <c r="J66" s="269"/>
      <c r="K66" s="116"/>
      <c r="L66" s="116"/>
      <c r="M66" s="116"/>
      <c r="N66" s="116"/>
      <c r="O66" s="119"/>
      <c r="P66" s="119"/>
      <c r="Q66" s="120"/>
    </row>
    <row r="67" spans="1:17" s="118" customFormat="1">
      <c r="A67" s="273" t="s">
        <v>660</v>
      </c>
      <c r="B67" s="273"/>
      <c r="C67" s="273"/>
      <c r="D67" s="163">
        <v>71102</v>
      </c>
      <c r="E67" s="268" t="s">
        <v>662</v>
      </c>
      <c r="F67" s="255"/>
      <c r="G67" s="255"/>
      <c r="H67" s="255"/>
      <c r="I67" s="255"/>
      <c r="J67" s="269"/>
      <c r="K67" s="116"/>
      <c r="L67" s="116"/>
      <c r="M67" s="116"/>
      <c r="N67" s="116"/>
      <c r="O67" s="119"/>
      <c r="P67" s="119"/>
      <c r="Q67" s="120"/>
    </row>
    <row r="68" spans="1:17" s="118" customFormat="1">
      <c r="A68" s="273" t="s">
        <v>660</v>
      </c>
      <c r="B68" s="273"/>
      <c r="C68" s="273"/>
      <c r="D68" s="163">
        <v>71103</v>
      </c>
      <c r="E68" s="268" t="s">
        <v>663</v>
      </c>
      <c r="F68" s="255"/>
      <c r="G68" s="255"/>
      <c r="H68" s="255"/>
      <c r="I68" s="255"/>
      <c r="J68" s="269"/>
      <c r="K68" s="116"/>
      <c r="L68" s="116"/>
      <c r="M68" s="116"/>
      <c r="N68" s="116"/>
      <c r="O68" s="119"/>
      <c r="P68" s="119"/>
      <c r="Q68" s="120"/>
    </row>
    <row r="69" spans="1:17" s="118" customFormat="1">
      <c r="A69" s="273" t="s">
        <v>660</v>
      </c>
      <c r="B69" s="273"/>
      <c r="C69" s="273"/>
      <c r="D69" s="163">
        <v>71104</v>
      </c>
      <c r="E69" s="268" t="s">
        <v>940</v>
      </c>
      <c r="F69" s="255"/>
      <c r="G69" s="255"/>
      <c r="H69" s="255"/>
      <c r="I69" s="255"/>
      <c r="J69" s="269"/>
      <c r="K69" s="116"/>
      <c r="L69" s="116"/>
      <c r="M69" s="116"/>
      <c r="N69" s="116"/>
      <c r="O69" s="119"/>
      <c r="P69" s="119"/>
      <c r="Q69" s="120"/>
    </row>
    <row r="70" spans="1:17" s="118" customFormat="1">
      <c r="A70" s="273" t="s">
        <v>660</v>
      </c>
      <c r="B70" s="273"/>
      <c r="C70" s="273"/>
      <c r="D70" s="163">
        <v>71105</v>
      </c>
      <c r="E70" s="268" t="s">
        <v>664</v>
      </c>
      <c r="F70" s="255"/>
      <c r="G70" s="255"/>
      <c r="H70" s="255"/>
      <c r="I70" s="255"/>
      <c r="J70" s="269"/>
      <c r="K70" s="116"/>
      <c r="L70" s="116"/>
      <c r="M70" s="116"/>
      <c r="N70" s="116"/>
      <c r="O70" s="119"/>
      <c r="P70" s="119"/>
      <c r="Q70" s="120"/>
    </row>
    <row r="71" spans="1:17" s="118" customFormat="1">
      <c r="A71" s="273" t="s">
        <v>660</v>
      </c>
      <c r="B71" s="273"/>
      <c r="C71" s="273"/>
      <c r="D71" s="163">
        <v>71107</v>
      </c>
      <c r="E71" s="268" t="s">
        <v>665</v>
      </c>
      <c r="F71" s="255"/>
      <c r="G71" s="255"/>
      <c r="H71" s="255"/>
      <c r="I71" s="255"/>
      <c r="J71" s="269"/>
      <c r="K71" s="116"/>
      <c r="L71" s="116"/>
      <c r="M71" s="116"/>
      <c r="N71" s="116"/>
      <c r="O71" s="119"/>
      <c r="P71" s="119"/>
      <c r="Q71" s="120"/>
    </row>
    <row r="72" spans="1:17" s="118" customFormat="1">
      <c r="A72" s="273" t="s">
        <v>660</v>
      </c>
      <c r="B72" s="273"/>
      <c r="C72" s="273"/>
      <c r="D72" s="163">
        <v>71108</v>
      </c>
      <c r="E72" s="268" t="s">
        <v>845</v>
      </c>
      <c r="F72" s="255"/>
      <c r="G72" s="255"/>
      <c r="H72" s="255"/>
      <c r="I72" s="255"/>
      <c r="J72" s="269"/>
      <c r="K72" s="116"/>
      <c r="L72" s="116"/>
      <c r="M72" s="116"/>
      <c r="N72" s="116"/>
      <c r="O72" s="119"/>
      <c r="P72" s="119"/>
      <c r="Q72" s="120"/>
    </row>
    <row r="73" spans="1:17" s="118" customFormat="1">
      <c r="A73" s="273" t="s">
        <v>660</v>
      </c>
      <c r="B73" s="273"/>
      <c r="C73" s="273"/>
      <c r="D73" s="163" t="s">
        <v>876</v>
      </c>
      <c r="E73" s="268" t="s">
        <v>908</v>
      </c>
      <c r="F73" s="255"/>
      <c r="G73" s="255"/>
      <c r="H73" s="255"/>
      <c r="I73" s="255"/>
      <c r="J73" s="269"/>
      <c r="K73" s="116"/>
      <c r="L73" s="116"/>
      <c r="M73" s="116"/>
      <c r="N73" s="116"/>
      <c r="O73" s="119"/>
      <c r="P73" s="119"/>
      <c r="Q73" s="120"/>
    </row>
    <row r="74" spans="1:17" s="118" customFormat="1">
      <c r="A74" s="273" t="s">
        <v>660</v>
      </c>
      <c r="B74" s="273"/>
      <c r="C74" s="273"/>
      <c r="D74" s="163" t="s">
        <v>877</v>
      </c>
      <c r="E74" s="268" t="s">
        <v>909</v>
      </c>
      <c r="F74" s="255"/>
      <c r="G74" s="255"/>
      <c r="H74" s="255"/>
      <c r="I74" s="255"/>
      <c r="J74" s="269"/>
      <c r="K74" s="116"/>
      <c r="L74" s="116"/>
      <c r="M74" s="116"/>
      <c r="N74" s="116"/>
      <c r="O74" s="119"/>
      <c r="P74" s="119"/>
      <c r="Q74" s="120"/>
    </row>
    <row r="75" spans="1:17" s="118" customFormat="1">
      <c r="A75" s="273" t="s">
        <v>660</v>
      </c>
      <c r="B75" s="273"/>
      <c r="C75" s="273"/>
      <c r="D75" s="163">
        <v>71201</v>
      </c>
      <c r="E75" s="268" t="s">
        <v>666</v>
      </c>
      <c r="F75" s="255"/>
      <c r="G75" s="255"/>
      <c r="H75" s="255"/>
      <c r="I75" s="255"/>
      <c r="J75" s="269"/>
      <c r="K75" s="116"/>
      <c r="L75" s="116"/>
      <c r="M75" s="116"/>
      <c r="N75" s="116"/>
      <c r="O75" s="119"/>
      <c r="P75" s="119"/>
      <c r="Q75" s="120"/>
    </row>
    <row r="76" spans="1:17" s="118" customFormat="1">
      <c r="A76" s="273" t="s">
        <v>660</v>
      </c>
      <c r="B76" s="273"/>
      <c r="C76" s="273"/>
      <c r="D76" s="163">
        <v>71202</v>
      </c>
      <c r="E76" s="268" t="s">
        <v>667</v>
      </c>
      <c r="F76" s="255"/>
      <c r="G76" s="255"/>
      <c r="H76" s="255"/>
      <c r="I76" s="255"/>
      <c r="J76" s="269"/>
      <c r="K76" s="116"/>
      <c r="L76" s="116"/>
      <c r="M76" s="116"/>
      <c r="N76" s="116"/>
      <c r="O76" s="119"/>
      <c r="P76" s="119"/>
      <c r="Q76" s="120"/>
    </row>
    <row r="77" spans="1:17" s="118" customFormat="1">
      <c r="A77" s="273" t="s">
        <v>660</v>
      </c>
      <c r="B77" s="273"/>
      <c r="C77" s="273"/>
      <c r="D77" s="163">
        <v>71203</v>
      </c>
      <c r="E77" s="268" t="s">
        <v>668</v>
      </c>
      <c r="F77" s="255"/>
      <c r="G77" s="255"/>
      <c r="H77" s="255"/>
      <c r="I77" s="255"/>
      <c r="J77" s="269"/>
      <c r="K77" s="116"/>
      <c r="L77" s="116"/>
      <c r="M77" s="116"/>
      <c r="N77" s="116"/>
      <c r="O77" s="119"/>
      <c r="P77" s="119"/>
      <c r="Q77" s="120"/>
    </row>
    <row r="78" spans="1:17" s="118" customFormat="1">
      <c r="A78" s="273" t="s">
        <v>660</v>
      </c>
      <c r="B78" s="273"/>
      <c r="C78" s="273"/>
      <c r="D78" s="163">
        <v>71204</v>
      </c>
      <c r="E78" s="268" t="s">
        <v>669</v>
      </c>
      <c r="F78" s="255"/>
      <c r="G78" s="255"/>
      <c r="H78" s="255"/>
      <c r="I78" s="255"/>
      <c r="J78" s="269"/>
      <c r="K78" s="116"/>
      <c r="L78" s="116"/>
      <c r="M78" s="116"/>
      <c r="N78" s="116"/>
      <c r="O78" s="119"/>
      <c r="P78" s="119"/>
      <c r="Q78" s="120"/>
    </row>
    <row r="79" spans="1:17" s="118" customFormat="1">
      <c r="A79" s="273" t="s">
        <v>660</v>
      </c>
      <c r="B79" s="273"/>
      <c r="C79" s="273"/>
      <c r="D79" s="163">
        <v>71205</v>
      </c>
      <c r="E79" s="268" t="s">
        <v>846</v>
      </c>
      <c r="F79" s="255"/>
      <c r="G79" s="255"/>
      <c r="H79" s="255"/>
      <c r="I79" s="255"/>
      <c r="J79" s="269"/>
      <c r="K79" s="116"/>
      <c r="L79" s="116"/>
      <c r="M79" s="116"/>
      <c r="N79" s="116"/>
      <c r="O79" s="119"/>
      <c r="P79" s="119"/>
      <c r="Q79" s="120"/>
    </row>
    <row r="80" spans="1:17" s="118" customFormat="1">
      <c r="A80" s="273" t="s">
        <v>660</v>
      </c>
      <c r="B80" s="273"/>
      <c r="C80" s="273"/>
      <c r="D80" s="163">
        <v>71206</v>
      </c>
      <c r="E80" s="268" t="s">
        <v>670</v>
      </c>
      <c r="F80" s="255"/>
      <c r="G80" s="255"/>
      <c r="H80" s="255"/>
      <c r="I80" s="255"/>
      <c r="J80" s="269"/>
      <c r="K80" s="116"/>
      <c r="L80" s="116"/>
      <c r="M80" s="116"/>
      <c r="N80" s="116"/>
      <c r="O80" s="119"/>
      <c r="P80" s="119"/>
      <c r="Q80" s="120"/>
    </row>
    <row r="81" spans="1:17" s="118" customFormat="1">
      <c r="A81" s="273" t="s">
        <v>660</v>
      </c>
      <c r="B81" s="273"/>
      <c r="C81" s="273"/>
      <c r="D81" s="163">
        <v>71207</v>
      </c>
      <c r="E81" s="268" t="s">
        <v>671</v>
      </c>
      <c r="F81" s="255"/>
      <c r="G81" s="255"/>
      <c r="H81" s="255"/>
      <c r="I81" s="255"/>
      <c r="J81" s="269"/>
      <c r="K81" s="116"/>
      <c r="L81" s="116"/>
      <c r="M81" s="116"/>
      <c r="N81" s="116"/>
      <c r="O81" s="119"/>
      <c r="P81" s="119"/>
      <c r="Q81" s="120"/>
    </row>
    <row r="82" spans="1:17" s="118" customFormat="1">
      <c r="A82" s="273" t="s">
        <v>660</v>
      </c>
      <c r="B82" s="273"/>
      <c r="C82" s="273"/>
      <c r="D82" s="163">
        <v>71208</v>
      </c>
      <c r="E82" s="268" t="s">
        <v>672</v>
      </c>
      <c r="F82" s="255"/>
      <c r="G82" s="255"/>
      <c r="H82" s="255"/>
      <c r="I82" s="255"/>
      <c r="J82" s="269"/>
      <c r="K82" s="116"/>
      <c r="L82" s="116"/>
      <c r="M82" s="116"/>
      <c r="N82" s="116"/>
      <c r="O82" s="119"/>
      <c r="P82" s="119"/>
      <c r="Q82" s="120"/>
    </row>
    <row r="83" spans="1:17" s="118" customFormat="1">
      <c r="A83" s="273" t="s">
        <v>660</v>
      </c>
      <c r="B83" s="273"/>
      <c r="C83" s="273"/>
      <c r="D83" s="163">
        <v>71209</v>
      </c>
      <c r="E83" s="268" t="s">
        <v>673</v>
      </c>
      <c r="F83" s="255"/>
      <c r="G83" s="255"/>
      <c r="H83" s="255"/>
      <c r="I83" s="255"/>
      <c r="J83" s="269"/>
      <c r="K83" s="116"/>
      <c r="L83" s="116"/>
      <c r="M83" s="116"/>
      <c r="N83" s="116"/>
      <c r="O83" s="119"/>
      <c r="P83" s="119"/>
      <c r="Q83" s="120"/>
    </row>
    <row r="84" spans="1:17" s="118" customFormat="1">
      <c r="A84" s="273" t="s">
        <v>660</v>
      </c>
      <c r="B84" s="273"/>
      <c r="C84" s="273"/>
      <c r="D84" s="163" t="s">
        <v>878</v>
      </c>
      <c r="E84" s="268" t="s">
        <v>910</v>
      </c>
      <c r="F84" s="255"/>
      <c r="G84" s="255"/>
      <c r="H84" s="255"/>
      <c r="I84" s="255"/>
      <c r="J84" s="269"/>
      <c r="K84" s="116"/>
      <c r="L84" s="116"/>
      <c r="M84" s="116"/>
      <c r="N84" s="116"/>
      <c r="O84" s="119"/>
      <c r="P84" s="119"/>
      <c r="Q84" s="120"/>
    </row>
    <row r="85" spans="1:17" s="118" customFormat="1">
      <c r="A85" s="273" t="s">
        <v>660</v>
      </c>
      <c r="B85" s="273"/>
      <c r="C85" s="273"/>
      <c r="D85" s="163" t="s">
        <v>879</v>
      </c>
      <c r="E85" s="268" t="s">
        <v>911</v>
      </c>
      <c r="F85" s="255"/>
      <c r="G85" s="255"/>
      <c r="H85" s="255"/>
      <c r="I85" s="255"/>
      <c r="J85" s="269"/>
      <c r="K85" s="116"/>
      <c r="L85" s="116"/>
      <c r="M85" s="116"/>
      <c r="N85" s="116"/>
      <c r="O85" s="119"/>
      <c r="P85" s="119"/>
      <c r="Q85" s="120"/>
    </row>
    <row r="86" spans="1:17" s="118" customFormat="1">
      <c r="A86" s="273" t="s">
        <v>660</v>
      </c>
      <c r="B86" s="273"/>
      <c r="C86" s="273"/>
      <c r="D86" s="163">
        <v>71301</v>
      </c>
      <c r="E86" s="268" t="s">
        <v>674</v>
      </c>
      <c r="F86" s="255"/>
      <c r="G86" s="255"/>
      <c r="H86" s="255"/>
      <c r="I86" s="255"/>
      <c r="J86" s="269"/>
      <c r="K86" s="116"/>
      <c r="L86" s="116"/>
      <c r="M86" s="116"/>
      <c r="N86" s="116"/>
      <c r="O86" s="119"/>
      <c r="P86" s="119"/>
      <c r="Q86" s="120"/>
    </row>
    <row r="87" spans="1:17" s="118" customFormat="1">
      <c r="A87" s="273" t="s">
        <v>660</v>
      </c>
      <c r="B87" s="273"/>
      <c r="C87" s="273"/>
      <c r="D87" s="163">
        <v>71302</v>
      </c>
      <c r="E87" s="268" t="s">
        <v>675</v>
      </c>
      <c r="F87" s="255"/>
      <c r="G87" s="255"/>
      <c r="H87" s="255"/>
      <c r="I87" s="255"/>
      <c r="J87" s="269"/>
      <c r="K87" s="116"/>
      <c r="L87" s="116"/>
      <c r="M87" s="116"/>
      <c r="N87" s="116"/>
      <c r="O87" s="119"/>
      <c r="P87" s="119"/>
      <c r="Q87" s="120"/>
    </row>
    <row r="88" spans="1:17" s="118" customFormat="1">
      <c r="A88" s="273" t="s">
        <v>660</v>
      </c>
      <c r="B88" s="273"/>
      <c r="C88" s="273"/>
      <c r="D88" s="163">
        <v>71303</v>
      </c>
      <c r="E88" s="268" t="s">
        <v>596</v>
      </c>
      <c r="F88" s="255"/>
      <c r="G88" s="255"/>
      <c r="H88" s="255"/>
      <c r="I88" s="255"/>
      <c r="J88" s="269"/>
      <c r="K88" s="116"/>
      <c r="L88" s="116"/>
      <c r="M88" s="116"/>
      <c r="N88" s="116"/>
      <c r="O88" s="119"/>
      <c r="P88" s="119"/>
      <c r="Q88" s="120"/>
    </row>
    <row r="89" spans="1:17" s="118" customFormat="1">
      <c r="A89" s="273" t="s">
        <v>660</v>
      </c>
      <c r="B89" s="273"/>
      <c r="C89" s="273"/>
      <c r="D89" s="163">
        <v>71304</v>
      </c>
      <c r="E89" s="268" t="s">
        <v>676</v>
      </c>
      <c r="F89" s="255"/>
      <c r="G89" s="255"/>
      <c r="H89" s="255"/>
      <c r="I89" s="255"/>
      <c r="J89" s="269"/>
      <c r="K89" s="116"/>
      <c r="L89" s="116"/>
      <c r="M89" s="116"/>
      <c r="N89" s="116"/>
      <c r="O89" s="119"/>
      <c r="P89" s="119"/>
      <c r="Q89" s="120"/>
    </row>
    <row r="90" spans="1:17" s="118" customFormat="1">
      <c r="A90" s="273" t="s">
        <v>660</v>
      </c>
      <c r="B90" s="273"/>
      <c r="C90" s="273"/>
      <c r="D90" s="163">
        <v>71305</v>
      </c>
      <c r="E90" s="268" t="s">
        <v>847</v>
      </c>
      <c r="F90" s="255"/>
      <c r="G90" s="255"/>
      <c r="H90" s="255"/>
      <c r="I90" s="255"/>
      <c r="J90" s="269"/>
      <c r="K90" s="116"/>
      <c r="L90" s="116"/>
      <c r="M90" s="116"/>
      <c r="N90" s="116"/>
      <c r="O90" s="119"/>
      <c r="P90" s="119"/>
      <c r="Q90" s="120"/>
    </row>
    <row r="91" spans="1:17" s="118" customFormat="1">
      <c r="A91" s="273" t="s">
        <v>660</v>
      </c>
      <c r="B91" s="273"/>
      <c r="C91" s="273"/>
      <c r="D91" s="163" t="s">
        <v>880</v>
      </c>
      <c r="E91" s="268" t="s">
        <v>912</v>
      </c>
      <c r="F91" s="255"/>
      <c r="G91" s="255"/>
      <c r="H91" s="255"/>
      <c r="I91" s="255"/>
      <c r="J91" s="269"/>
      <c r="K91" s="116"/>
      <c r="L91" s="116"/>
      <c r="M91" s="116"/>
      <c r="N91" s="116"/>
      <c r="O91" s="119"/>
      <c r="P91" s="119"/>
      <c r="Q91" s="120"/>
    </row>
    <row r="92" spans="1:17" s="118" customFormat="1">
      <c r="A92" s="273" t="s">
        <v>660</v>
      </c>
      <c r="B92" s="273"/>
      <c r="C92" s="273"/>
      <c r="D92" s="163">
        <v>71401</v>
      </c>
      <c r="E92" s="268" t="s">
        <v>913</v>
      </c>
      <c r="F92" s="255"/>
      <c r="G92" s="255"/>
      <c r="H92" s="255"/>
      <c r="I92" s="255"/>
      <c r="J92" s="269"/>
      <c r="K92" s="116"/>
      <c r="L92" s="116"/>
      <c r="M92" s="116"/>
      <c r="N92" s="116"/>
      <c r="O92" s="119"/>
      <c r="P92" s="119"/>
      <c r="Q92" s="120"/>
    </row>
    <row r="93" spans="1:17" s="118" customFormat="1">
      <c r="A93" s="273" t="s">
        <v>660</v>
      </c>
      <c r="B93" s="273"/>
      <c r="C93" s="273"/>
      <c r="D93" s="163">
        <v>71402</v>
      </c>
      <c r="E93" s="268" t="s">
        <v>677</v>
      </c>
      <c r="F93" s="255"/>
      <c r="G93" s="255"/>
      <c r="H93" s="255"/>
      <c r="I93" s="255"/>
      <c r="J93" s="269"/>
      <c r="K93" s="116"/>
      <c r="L93" s="116"/>
      <c r="M93" s="116"/>
      <c r="N93" s="116"/>
      <c r="O93" s="119"/>
      <c r="P93" s="119"/>
      <c r="Q93" s="120"/>
    </row>
    <row r="94" spans="1:17" s="118" customFormat="1">
      <c r="A94" s="273" t="s">
        <v>660</v>
      </c>
      <c r="B94" s="273"/>
      <c r="C94" s="273"/>
      <c r="D94" s="163">
        <v>71403</v>
      </c>
      <c r="E94" s="268" t="s">
        <v>678</v>
      </c>
      <c r="F94" s="255"/>
      <c r="G94" s="255"/>
      <c r="H94" s="255"/>
      <c r="I94" s="255"/>
      <c r="J94" s="269"/>
      <c r="K94" s="116"/>
      <c r="L94" s="116"/>
      <c r="M94" s="116"/>
      <c r="N94" s="116"/>
      <c r="O94" s="119"/>
      <c r="P94" s="119"/>
      <c r="Q94" s="120"/>
    </row>
    <row r="95" spans="1:17" s="118" customFormat="1">
      <c r="A95" s="273" t="s">
        <v>660</v>
      </c>
      <c r="B95" s="273"/>
      <c r="C95" s="273"/>
      <c r="D95" s="163">
        <v>71404</v>
      </c>
      <c r="E95" s="268" t="s">
        <v>679</v>
      </c>
      <c r="F95" s="255"/>
      <c r="G95" s="255"/>
      <c r="H95" s="255"/>
      <c r="I95" s="255"/>
      <c r="J95" s="269"/>
      <c r="K95" s="116"/>
      <c r="L95" s="116"/>
      <c r="M95" s="116"/>
      <c r="N95" s="116"/>
      <c r="O95" s="119"/>
      <c r="P95" s="119"/>
      <c r="Q95" s="120"/>
    </row>
    <row r="96" spans="1:17" s="118" customFormat="1">
      <c r="A96" s="273" t="s">
        <v>660</v>
      </c>
      <c r="B96" s="273"/>
      <c r="C96" s="273"/>
      <c r="D96" s="163">
        <v>71405</v>
      </c>
      <c r="E96" s="268" t="s">
        <v>680</v>
      </c>
      <c r="F96" s="255"/>
      <c r="G96" s="255"/>
      <c r="H96" s="255"/>
      <c r="I96" s="255"/>
      <c r="J96" s="269"/>
      <c r="K96" s="116"/>
      <c r="L96" s="116"/>
      <c r="M96" s="116"/>
      <c r="N96" s="116"/>
      <c r="O96" s="119"/>
      <c r="P96" s="119"/>
      <c r="Q96" s="120"/>
    </row>
    <row r="97" spans="1:17" s="118" customFormat="1">
      <c r="A97" s="273" t="s">
        <v>660</v>
      </c>
      <c r="B97" s="273"/>
      <c r="C97" s="273"/>
      <c r="D97" s="163">
        <v>71406</v>
      </c>
      <c r="E97" s="268" t="s">
        <v>681</v>
      </c>
      <c r="F97" s="255"/>
      <c r="G97" s="255"/>
      <c r="H97" s="255"/>
      <c r="I97" s="255"/>
      <c r="J97" s="269"/>
      <c r="K97" s="116"/>
      <c r="L97" s="116"/>
      <c r="M97" s="116"/>
      <c r="N97" s="116"/>
      <c r="O97" s="119"/>
      <c r="P97" s="119"/>
      <c r="Q97" s="120"/>
    </row>
    <row r="98" spans="1:17" s="118" customFormat="1">
      <c r="A98" s="273" t="s">
        <v>660</v>
      </c>
      <c r="B98" s="273"/>
      <c r="C98" s="273"/>
      <c r="D98" s="163">
        <v>71407</v>
      </c>
      <c r="E98" s="268" t="s">
        <v>682</v>
      </c>
      <c r="F98" s="255"/>
      <c r="G98" s="255"/>
      <c r="H98" s="255"/>
      <c r="I98" s="255"/>
      <c r="J98" s="269"/>
      <c r="K98" s="116"/>
      <c r="L98" s="116"/>
      <c r="M98" s="116"/>
      <c r="N98" s="116"/>
      <c r="O98" s="119"/>
      <c r="P98" s="119"/>
      <c r="Q98" s="120"/>
    </row>
    <row r="99" spans="1:17" s="118" customFormat="1">
      <c r="A99" s="273" t="s">
        <v>660</v>
      </c>
      <c r="B99" s="273"/>
      <c r="C99" s="273"/>
      <c r="D99" s="163">
        <v>71408</v>
      </c>
      <c r="E99" s="268" t="s">
        <v>683</v>
      </c>
      <c r="F99" s="255"/>
      <c r="G99" s="255"/>
      <c r="H99" s="255"/>
      <c r="I99" s="255"/>
      <c r="J99" s="269"/>
      <c r="K99" s="116"/>
      <c r="L99" s="116"/>
      <c r="M99" s="116"/>
      <c r="N99" s="116"/>
      <c r="O99" s="119"/>
      <c r="P99" s="119"/>
      <c r="Q99" s="120"/>
    </row>
    <row r="100" spans="1:17" s="118" customFormat="1">
      <c r="A100" s="273" t="s">
        <v>660</v>
      </c>
      <c r="B100" s="273"/>
      <c r="C100" s="273"/>
      <c r="D100" s="163">
        <v>71501</v>
      </c>
      <c r="E100" s="268" t="s">
        <v>684</v>
      </c>
      <c r="F100" s="255"/>
      <c r="G100" s="255"/>
      <c r="H100" s="255"/>
      <c r="I100" s="255"/>
      <c r="J100" s="269"/>
      <c r="K100" s="116"/>
      <c r="L100" s="116"/>
      <c r="M100" s="116"/>
      <c r="N100" s="116"/>
      <c r="O100" s="119"/>
      <c r="P100" s="119"/>
      <c r="Q100" s="120"/>
    </row>
    <row r="101" spans="1:17" s="118" customFormat="1">
      <c r="A101" s="273" t="s">
        <v>660</v>
      </c>
      <c r="B101" s="273"/>
      <c r="C101" s="273"/>
      <c r="D101" s="163">
        <v>71502</v>
      </c>
      <c r="E101" s="268" t="s">
        <v>685</v>
      </c>
      <c r="F101" s="255"/>
      <c r="G101" s="255"/>
      <c r="H101" s="255"/>
      <c r="I101" s="255"/>
      <c r="J101" s="269"/>
      <c r="K101" s="116"/>
      <c r="L101" s="116"/>
      <c r="M101" s="116"/>
      <c r="N101" s="116"/>
      <c r="O101" s="119"/>
      <c r="P101" s="119"/>
      <c r="Q101" s="120"/>
    </row>
    <row r="102" spans="1:17" s="118" customFormat="1">
      <c r="A102" s="273" t="s">
        <v>660</v>
      </c>
      <c r="B102" s="273"/>
      <c r="C102" s="273"/>
      <c r="D102" s="163">
        <v>71503</v>
      </c>
      <c r="E102" s="268" t="s">
        <v>686</v>
      </c>
      <c r="F102" s="255"/>
      <c r="G102" s="255"/>
      <c r="H102" s="255"/>
      <c r="I102" s="255"/>
      <c r="J102" s="269"/>
      <c r="K102" s="116"/>
      <c r="L102" s="116"/>
      <c r="M102" s="116"/>
      <c r="N102" s="116"/>
      <c r="O102" s="119"/>
      <c r="P102" s="119"/>
      <c r="Q102" s="120"/>
    </row>
    <row r="103" spans="1:17" s="118" customFormat="1">
      <c r="A103" s="273" t="s">
        <v>660</v>
      </c>
      <c r="B103" s="273"/>
      <c r="C103" s="273"/>
      <c r="D103" s="163">
        <v>71504</v>
      </c>
      <c r="E103" s="268" t="s">
        <v>687</v>
      </c>
      <c r="F103" s="255"/>
      <c r="G103" s="255"/>
      <c r="H103" s="255"/>
      <c r="I103" s="255"/>
      <c r="J103" s="269"/>
      <c r="K103" s="116"/>
      <c r="L103" s="116"/>
      <c r="M103" s="116"/>
      <c r="N103" s="116"/>
      <c r="O103" s="119"/>
      <c r="P103" s="119"/>
      <c r="Q103" s="120"/>
    </row>
    <row r="104" spans="1:17" s="118" customFormat="1">
      <c r="A104" s="273" t="s">
        <v>660</v>
      </c>
      <c r="B104" s="273"/>
      <c r="C104" s="273"/>
      <c r="D104" s="163">
        <v>71505</v>
      </c>
      <c r="E104" s="268" t="s">
        <v>599</v>
      </c>
      <c r="F104" s="255"/>
      <c r="G104" s="255"/>
      <c r="H104" s="255"/>
      <c r="I104" s="255"/>
      <c r="J104" s="269"/>
      <c r="K104" s="116"/>
      <c r="L104" s="116"/>
      <c r="M104" s="116"/>
      <c r="N104" s="116"/>
      <c r="O104" s="119"/>
      <c r="P104" s="119"/>
      <c r="Q104" s="120"/>
    </row>
    <row r="105" spans="1:17" s="118" customFormat="1">
      <c r="A105" s="273" t="s">
        <v>660</v>
      </c>
      <c r="B105" s="273"/>
      <c r="C105" s="273"/>
      <c r="D105" s="163">
        <v>71506</v>
      </c>
      <c r="E105" s="268" t="s">
        <v>688</v>
      </c>
      <c r="F105" s="255"/>
      <c r="G105" s="255"/>
      <c r="H105" s="255"/>
      <c r="I105" s="255"/>
      <c r="J105" s="269"/>
      <c r="K105" s="116"/>
      <c r="L105" s="116"/>
      <c r="M105" s="116"/>
      <c r="N105" s="116"/>
      <c r="O105" s="119"/>
      <c r="P105" s="119"/>
      <c r="Q105" s="120"/>
    </row>
    <row r="106" spans="1:17" s="118" customFormat="1">
      <c r="A106" s="273" t="s">
        <v>660</v>
      </c>
      <c r="B106" s="273"/>
      <c r="C106" s="273"/>
      <c r="D106" s="163">
        <v>71507</v>
      </c>
      <c r="E106" s="268" t="s">
        <v>848</v>
      </c>
      <c r="F106" s="255"/>
      <c r="G106" s="255"/>
      <c r="H106" s="255"/>
      <c r="I106" s="255"/>
      <c r="J106" s="269"/>
      <c r="K106" s="116"/>
      <c r="L106" s="116"/>
      <c r="M106" s="116"/>
      <c r="N106" s="116"/>
      <c r="O106" s="119"/>
      <c r="P106" s="119"/>
      <c r="Q106" s="120"/>
    </row>
    <row r="107" spans="1:17" s="118" customFormat="1">
      <c r="A107" s="273" t="s">
        <v>660</v>
      </c>
      <c r="B107" s="273"/>
      <c r="C107" s="273"/>
      <c r="D107" s="163">
        <v>71508</v>
      </c>
      <c r="E107" s="268" t="s">
        <v>849</v>
      </c>
      <c r="F107" s="255"/>
      <c r="G107" s="255"/>
      <c r="H107" s="255"/>
      <c r="I107" s="255"/>
      <c r="J107" s="269"/>
      <c r="K107" s="116"/>
      <c r="L107" s="116"/>
      <c r="M107" s="116"/>
      <c r="N107" s="116"/>
      <c r="O107" s="119"/>
      <c r="P107" s="119"/>
      <c r="Q107" s="120"/>
    </row>
    <row r="108" spans="1:17" s="118" customFormat="1">
      <c r="A108" s="273" t="s">
        <v>660</v>
      </c>
      <c r="B108" s="273"/>
      <c r="C108" s="273"/>
      <c r="D108" s="163" t="s">
        <v>881</v>
      </c>
      <c r="E108" s="268" t="s">
        <v>914</v>
      </c>
      <c r="F108" s="255"/>
      <c r="G108" s="255"/>
      <c r="H108" s="255"/>
      <c r="I108" s="255"/>
      <c r="J108" s="269"/>
      <c r="K108" s="116"/>
      <c r="L108" s="116"/>
      <c r="M108" s="116"/>
      <c r="N108" s="116"/>
      <c r="O108" s="119"/>
      <c r="P108" s="119"/>
      <c r="Q108" s="120"/>
    </row>
    <row r="109" spans="1:17" s="118" customFormat="1">
      <c r="A109" s="273" t="s">
        <v>660</v>
      </c>
      <c r="B109" s="273"/>
      <c r="C109" s="273"/>
      <c r="D109" s="163" t="s">
        <v>882</v>
      </c>
      <c r="E109" s="268" t="s">
        <v>915</v>
      </c>
      <c r="F109" s="255"/>
      <c r="G109" s="255"/>
      <c r="H109" s="255"/>
      <c r="I109" s="255"/>
      <c r="J109" s="269"/>
      <c r="K109" s="116"/>
      <c r="L109" s="116"/>
      <c r="M109" s="116"/>
      <c r="N109" s="116"/>
      <c r="O109" s="119"/>
      <c r="P109" s="119"/>
      <c r="Q109" s="120"/>
    </row>
    <row r="110" spans="1:17" s="118" customFormat="1">
      <c r="A110" s="273" t="s">
        <v>660</v>
      </c>
      <c r="B110" s="273"/>
      <c r="C110" s="273"/>
      <c r="D110" s="163" t="s">
        <v>883</v>
      </c>
      <c r="E110" s="268" t="s">
        <v>916</v>
      </c>
      <c r="F110" s="255"/>
      <c r="G110" s="255"/>
      <c r="H110" s="255"/>
      <c r="I110" s="255"/>
      <c r="J110" s="269"/>
      <c r="K110" s="116"/>
      <c r="L110" s="116"/>
      <c r="M110" s="116"/>
      <c r="N110" s="116"/>
      <c r="O110" s="119"/>
      <c r="P110" s="119"/>
      <c r="Q110" s="120"/>
    </row>
    <row r="111" spans="1:17" s="118" customFormat="1">
      <c r="A111" s="273" t="s">
        <v>660</v>
      </c>
      <c r="B111" s="273"/>
      <c r="C111" s="273"/>
      <c r="D111" s="163" t="s">
        <v>884</v>
      </c>
      <c r="E111" s="268" t="s">
        <v>917</v>
      </c>
      <c r="F111" s="255"/>
      <c r="G111" s="255"/>
      <c r="H111" s="255"/>
      <c r="I111" s="255"/>
      <c r="J111" s="269"/>
      <c r="K111" s="116"/>
      <c r="L111" s="116"/>
      <c r="M111" s="116"/>
      <c r="N111" s="116"/>
      <c r="O111" s="119"/>
      <c r="P111" s="119"/>
      <c r="Q111" s="120"/>
    </row>
    <row r="112" spans="1:17" s="118" customFormat="1">
      <c r="A112" s="273" t="s">
        <v>660</v>
      </c>
      <c r="B112" s="273"/>
      <c r="C112" s="273"/>
      <c r="D112" s="163" t="s">
        <v>885</v>
      </c>
      <c r="E112" s="268" t="s">
        <v>918</v>
      </c>
      <c r="F112" s="255"/>
      <c r="G112" s="255"/>
      <c r="H112" s="255"/>
      <c r="I112" s="255"/>
      <c r="J112" s="269"/>
      <c r="K112" s="116"/>
      <c r="L112" s="116"/>
      <c r="M112" s="116"/>
      <c r="N112" s="116"/>
      <c r="O112" s="119"/>
      <c r="P112" s="119"/>
      <c r="Q112" s="120"/>
    </row>
    <row r="113" spans="1:17" s="118" customFormat="1">
      <c r="A113" s="273" t="s">
        <v>660</v>
      </c>
      <c r="B113" s="273"/>
      <c r="C113" s="273"/>
      <c r="D113" s="163">
        <v>71614</v>
      </c>
      <c r="E113" s="268" t="s">
        <v>689</v>
      </c>
      <c r="F113" s="255"/>
      <c r="G113" s="255"/>
      <c r="H113" s="255"/>
      <c r="I113" s="255"/>
      <c r="J113" s="269"/>
      <c r="K113" s="116"/>
      <c r="L113" s="116"/>
      <c r="M113" s="116"/>
      <c r="N113" s="116"/>
      <c r="O113" s="119"/>
      <c r="P113" s="119"/>
      <c r="Q113" s="120"/>
    </row>
    <row r="114" spans="1:17" s="118" customFormat="1">
      <c r="A114" s="273" t="s">
        <v>660</v>
      </c>
      <c r="B114" s="273"/>
      <c r="C114" s="273"/>
      <c r="D114" s="163" t="s">
        <v>886</v>
      </c>
      <c r="E114" s="268" t="s">
        <v>919</v>
      </c>
      <c r="F114" s="255"/>
      <c r="G114" s="255"/>
      <c r="H114" s="255"/>
      <c r="I114" s="255"/>
      <c r="J114" s="269"/>
      <c r="K114" s="116"/>
      <c r="L114" s="116"/>
      <c r="M114" s="116"/>
      <c r="N114" s="116"/>
      <c r="O114" s="119"/>
      <c r="P114" s="119"/>
      <c r="Q114" s="120"/>
    </row>
    <row r="115" spans="1:17" s="118" customFormat="1">
      <c r="A115" s="273" t="s">
        <v>660</v>
      </c>
      <c r="B115" s="273"/>
      <c r="C115" s="273"/>
      <c r="D115" s="163" t="s">
        <v>887</v>
      </c>
      <c r="E115" s="268" t="s">
        <v>920</v>
      </c>
      <c r="F115" s="255"/>
      <c r="G115" s="255"/>
      <c r="H115" s="255"/>
      <c r="I115" s="255"/>
      <c r="J115" s="269"/>
      <c r="K115" s="116"/>
      <c r="L115" s="116"/>
      <c r="M115" s="116"/>
      <c r="N115" s="116"/>
      <c r="O115" s="119"/>
      <c r="P115" s="119"/>
      <c r="Q115" s="120"/>
    </row>
    <row r="116" spans="1:17" s="118" customFormat="1" ht="15.75" customHeight="1">
      <c r="A116" s="273" t="s">
        <v>690</v>
      </c>
      <c r="B116" s="273"/>
      <c r="C116" s="273"/>
      <c r="D116" s="163">
        <v>72101</v>
      </c>
      <c r="E116" s="268" t="s">
        <v>691</v>
      </c>
      <c r="F116" s="255"/>
      <c r="G116" s="255"/>
      <c r="H116" s="255"/>
      <c r="I116" s="255"/>
      <c r="J116" s="269"/>
      <c r="K116" s="121"/>
      <c r="L116" s="121"/>
      <c r="M116" s="121"/>
      <c r="N116" s="121"/>
      <c r="O116" s="121"/>
      <c r="P116" s="121"/>
      <c r="Q116" s="113"/>
    </row>
    <row r="117" spans="1:17" s="118" customFormat="1" ht="15.75" customHeight="1">
      <c r="A117" s="273" t="s">
        <v>690</v>
      </c>
      <c r="B117" s="273"/>
      <c r="C117" s="273"/>
      <c r="D117" s="163">
        <v>72104</v>
      </c>
      <c r="E117" s="268" t="s">
        <v>692</v>
      </c>
      <c r="F117" s="255"/>
      <c r="G117" s="255"/>
      <c r="H117" s="255"/>
      <c r="I117" s="255"/>
      <c r="J117" s="269"/>
      <c r="K117" s="121"/>
      <c r="L117" s="121"/>
      <c r="M117" s="121"/>
      <c r="N117" s="121"/>
      <c r="O117" s="121"/>
      <c r="P117" s="121"/>
      <c r="Q117" s="113"/>
    </row>
    <row r="118" spans="1:17" s="118" customFormat="1" ht="15.75" customHeight="1">
      <c r="A118" s="273" t="s">
        <v>690</v>
      </c>
      <c r="B118" s="273"/>
      <c r="C118" s="273"/>
      <c r="D118" s="163">
        <v>72201</v>
      </c>
      <c r="E118" s="268" t="s">
        <v>604</v>
      </c>
      <c r="F118" s="255"/>
      <c r="G118" s="255"/>
      <c r="H118" s="255"/>
      <c r="I118" s="255"/>
      <c r="J118" s="269"/>
      <c r="K118" s="121"/>
      <c r="L118" s="121"/>
      <c r="M118" s="121"/>
      <c r="N118" s="121"/>
      <c r="O118" s="121"/>
      <c r="P118" s="121"/>
      <c r="Q118" s="113"/>
    </row>
    <row r="119" spans="1:17" s="118" customFormat="1" ht="15.75" customHeight="1">
      <c r="A119" s="273" t="s">
        <v>690</v>
      </c>
      <c r="B119" s="273"/>
      <c r="C119" s="273"/>
      <c r="D119" s="163">
        <v>72301</v>
      </c>
      <c r="E119" s="268" t="s">
        <v>606</v>
      </c>
      <c r="F119" s="255"/>
      <c r="G119" s="255"/>
      <c r="H119" s="255"/>
      <c r="I119" s="255"/>
      <c r="J119" s="269"/>
      <c r="K119" s="121"/>
      <c r="L119" s="121"/>
      <c r="M119" s="121"/>
      <c r="N119" s="121"/>
      <c r="O119" s="121"/>
      <c r="P119" s="121"/>
      <c r="Q119" s="113"/>
    </row>
    <row r="120" spans="1:17" s="118" customFormat="1" ht="15.75" customHeight="1">
      <c r="A120" s="273" t="s">
        <v>690</v>
      </c>
      <c r="B120" s="273"/>
      <c r="C120" s="273"/>
      <c r="D120" s="163">
        <v>72401</v>
      </c>
      <c r="E120" s="268" t="s">
        <v>693</v>
      </c>
      <c r="F120" s="255"/>
      <c r="G120" s="255"/>
      <c r="H120" s="255"/>
      <c r="I120" s="255"/>
      <c r="J120" s="269"/>
      <c r="K120" s="121"/>
      <c r="L120" s="121"/>
      <c r="M120" s="121"/>
      <c r="N120" s="121"/>
      <c r="O120" s="121"/>
      <c r="P120" s="121"/>
      <c r="Q120" s="113"/>
    </row>
    <row r="121" spans="1:17" s="118" customFormat="1" ht="15.75" customHeight="1">
      <c r="A121" s="273" t="s">
        <v>690</v>
      </c>
      <c r="B121" s="273"/>
      <c r="C121" s="273"/>
      <c r="D121" s="163">
        <v>72501</v>
      </c>
      <c r="E121" s="268" t="s">
        <v>694</v>
      </c>
      <c r="F121" s="255"/>
      <c r="G121" s="255"/>
      <c r="H121" s="255"/>
      <c r="I121" s="255"/>
      <c r="J121" s="269"/>
      <c r="K121" s="121"/>
      <c r="L121" s="121"/>
      <c r="M121" s="121"/>
      <c r="N121" s="121"/>
      <c r="O121" s="121"/>
      <c r="P121" s="121"/>
      <c r="Q121" s="113"/>
    </row>
    <row r="122" spans="1:17" s="118" customFormat="1" ht="15.75" customHeight="1">
      <c r="A122" s="273" t="s">
        <v>690</v>
      </c>
      <c r="B122" s="273"/>
      <c r="C122" s="273"/>
      <c r="D122" s="163">
        <v>72502</v>
      </c>
      <c r="E122" s="268" t="s">
        <v>850</v>
      </c>
      <c r="F122" s="255"/>
      <c r="G122" s="255"/>
      <c r="H122" s="255"/>
      <c r="I122" s="255"/>
      <c r="J122" s="269"/>
      <c r="K122" s="121"/>
      <c r="L122" s="121"/>
      <c r="M122" s="121"/>
      <c r="N122" s="121"/>
      <c r="O122" s="121"/>
      <c r="P122" s="121"/>
      <c r="Q122" s="113"/>
    </row>
    <row r="123" spans="1:17" s="118" customFormat="1" ht="15.75" customHeight="1">
      <c r="A123" s="273" t="s">
        <v>690</v>
      </c>
      <c r="B123" s="273"/>
      <c r="C123" s="273"/>
      <c r="D123" s="163" t="s">
        <v>888</v>
      </c>
      <c r="E123" s="268" t="s">
        <v>921</v>
      </c>
      <c r="F123" s="255"/>
      <c r="G123" s="255"/>
      <c r="H123" s="255"/>
      <c r="I123" s="255"/>
      <c r="J123" s="269"/>
      <c r="K123" s="121"/>
      <c r="L123" s="121"/>
      <c r="M123" s="121"/>
      <c r="N123" s="121"/>
      <c r="O123" s="121"/>
      <c r="P123" s="121"/>
      <c r="Q123" s="113"/>
    </row>
    <row r="124" spans="1:17" s="118" customFormat="1" ht="15.75" customHeight="1">
      <c r="A124" s="273" t="s">
        <v>690</v>
      </c>
      <c r="B124" s="273"/>
      <c r="C124" s="273"/>
      <c r="D124" s="163" t="s">
        <v>889</v>
      </c>
      <c r="E124" s="268" t="s">
        <v>922</v>
      </c>
      <c r="F124" s="255"/>
      <c r="G124" s="255"/>
      <c r="H124" s="255"/>
      <c r="I124" s="255"/>
      <c r="J124" s="269"/>
      <c r="K124" s="121"/>
      <c r="L124" s="121"/>
      <c r="M124" s="121"/>
      <c r="N124" s="121"/>
      <c r="O124" s="121"/>
      <c r="P124" s="121"/>
      <c r="Q124" s="113"/>
    </row>
    <row r="125" spans="1:17" s="118" customFormat="1" ht="15.75" customHeight="1">
      <c r="A125" s="273" t="s">
        <v>690</v>
      </c>
      <c r="B125" s="273"/>
      <c r="C125" s="273"/>
      <c r="D125" s="163" t="s">
        <v>890</v>
      </c>
      <c r="E125" s="268" t="s">
        <v>923</v>
      </c>
      <c r="F125" s="255"/>
      <c r="G125" s="255"/>
      <c r="H125" s="255"/>
      <c r="I125" s="255"/>
      <c r="J125" s="269"/>
      <c r="K125" s="121"/>
      <c r="L125" s="121"/>
      <c r="M125" s="121"/>
      <c r="N125" s="121"/>
      <c r="O125" s="121"/>
      <c r="P125" s="121"/>
      <c r="Q125" s="113"/>
    </row>
    <row r="126" spans="1:17" s="118" customFormat="1" ht="15.75" customHeight="1">
      <c r="A126" s="273" t="s">
        <v>690</v>
      </c>
      <c r="B126" s="273"/>
      <c r="C126" s="273"/>
      <c r="D126" s="163" t="s">
        <v>891</v>
      </c>
      <c r="E126" s="268" t="s">
        <v>924</v>
      </c>
      <c r="F126" s="255"/>
      <c r="G126" s="255"/>
      <c r="H126" s="255"/>
      <c r="I126" s="255"/>
      <c r="J126" s="269"/>
      <c r="K126" s="121"/>
      <c r="L126" s="121"/>
      <c r="M126" s="121"/>
      <c r="N126" s="121"/>
      <c r="O126" s="121"/>
      <c r="P126" s="121"/>
      <c r="Q126" s="113"/>
    </row>
    <row r="127" spans="1:17" s="118" customFormat="1" ht="15.75" customHeight="1">
      <c r="A127" s="273" t="s">
        <v>690</v>
      </c>
      <c r="B127" s="273"/>
      <c r="C127" s="273"/>
      <c r="D127" s="163" t="s">
        <v>892</v>
      </c>
      <c r="E127" s="268" t="s">
        <v>925</v>
      </c>
      <c r="F127" s="255"/>
      <c r="G127" s="255"/>
      <c r="H127" s="255"/>
      <c r="I127" s="255"/>
      <c r="J127" s="269"/>
      <c r="K127" s="121"/>
      <c r="L127" s="121"/>
      <c r="M127" s="121"/>
      <c r="N127" s="121"/>
      <c r="O127" s="121"/>
      <c r="P127" s="121"/>
      <c r="Q127" s="113"/>
    </row>
    <row r="128" spans="1:17" s="118" customFormat="1" ht="15.75" customHeight="1">
      <c r="A128" s="273" t="s">
        <v>690</v>
      </c>
      <c r="B128" s="273"/>
      <c r="C128" s="273"/>
      <c r="D128" s="163">
        <v>72605</v>
      </c>
      <c r="E128" s="268" t="s">
        <v>695</v>
      </c>
      <c r="F128" s="255"/>
      <c r="G128" s="255"/>
      <c r="H128" s="255"/>
      <c r="I128" s="255"/>
      <c r="J128" s="269"/>
      <c r="K128" s="121"/>
      <c r="L128" s="121"/>
      <c r="M128" s="121"/>
      <c r="N128" s="121"/>
      <c r="O128" s="121"/>
      <c r="P128" s="121"/>
      <c r="Q128" s="113"/>
    </row>
    <row r="129" spans="1:17" s="118" customFormat="1" ht="15.75" customHeight="1">
      <c r="A129" s="273" t="s">
        <v>696</v>
      </c>
      <c r="B129" s="273"/>
      <c r="C129" s="273"/>
      <c r="D129" s="163" t="s">
        <v>893</v>
      </c>
      <c r="E129" s="268" t="s">
        <v>926</v>
      </c>
      <c r="F129" s="255"/>
      <c r="G129" s="255"/>
      <c r="H129" s="255"/>
      <c r="I129" s="255"/>
      <c r="J129" s="269"/>
      <c r="K129" s="121"/>
      <c r="L129" s="121"/>
      <c r="M129" s="121"/>
      <c r="N129" s="121"/>
      <c r="O129" s="121"/>
      <c r="P129" s="121"/>
      <c r="Q129" s="113"/>
    </row>
    <row r="130" spans="1:17" s="118" customFormat="1" ht="15.75" customHeight="1">
      <c r="A130" s="273" t="s">
        <v>696</v>
      </c>
      <c r="B130" s="273"/>
      <c r="C130" s="273"/>
      <c r="D130" s="163">
        <v>73201</v>
      </c>
      <c r="E130" s="268" t="s">
        <v>697</v>
      </c>
      <c r="F130" s="255"/>
      <c r="G130" s="255"/>
      <c r="H130" s="255"/>
      <c r="I130" s="255"/>
      <c r="J130" s="269"/>
      <c r="K130" s="121"/>
      <c r="L130" s="121"/>
      <c r="M130" s="121"/>
      <c r="N130" s="121"/>
      <c r="O130" s="121"/>
      <c r="P130" s="121"/>
      <c r="Q130" s="113"/>
    </row>
    <row r="131" spans="1:17" s="118" customFormat="1" ht="15.75" customHeight="1">
      <c r="A131" s="273" t="s">
        <v>696</v>
      </c>
      <c r="B131" s="273"/>
      <c r="C131" s="273"/>
      <c r="D131" s="163">
        <v>73202</v>
      </c>
      <c r="E131" s="268" t="s">
        <v>609</v>
      </c>
      <c r="F131" s="255"/>
      <c r="G131" s="255"/>
      <c r="H131" s="255"/>
      <c r="I131" s="255"/>
      <c r="J131" s="269"/>
      <c r="K131" s="121"/>
      <c r="L131" s="121"/>
      <c r="M131" s="121"/>
      <c r="N131" s="121"/>
      <c r="O131" s="121"/>
      <c r="P131" s="121"/>
      <c r="Q131" s="113"/>
    </row>
    <row r="132" spans="1:17" s="118" customFormat="1" ht="15.75" customHeight="1">
      <c r="A132" s="273" t="s">
        <v>696</v>
      </c>
      <c r="B132" s="273"/>
      <c r="C132" s="273"/>
      <c r="D132" s="163" t="s">
        <v>894</v>
      </c>
      <c r="E132" s="268" t="s">
        <v>187</v>
      </c>
      <c r="F132" s="255"/>
      <c r="G132" s="255"/>
      <c r="H132" s="255"/>
      <c r="I132" s="255"/>
      <c r="J132" s="269"/>
      <c r="K132" s="121"/>
      <c r="L132" s="121"/>
      <c r="M132" s="121"/>
      <c r="N132" s="121"/>
      <c r="O132" s="121"/>
      <c r="P132" s="121"/>
      <c r="Q132" s="113"/>
    </row>
    <row r="133" spans="1:17" s="118" customFormat="1" ht="15.75" customHeight="1">
      <c r="A133" s="273" t="s">
        <v>696</v>
      </c>
      <c r="B133" s="273"/>
      <c r="C133" s="273"/>
      <c r="D133" s="163" t="s">
        <v>895</v>
      </c>
      <c r="E133" s="268" t="s">
        <v>927</v>
      </c>
      <c r="F133" s="255"/>
      <c r="G133" s="255"/>
      <c r="H133" s="255"/>
      <c r="I133" s="255"/>
      <c r="J133" s="269"/>
      <c r="K133" s="121"/>
      <c r="L133" s="121"/>
      <c r="M133" s="121"/>
      <c r="N133" s="121"/>
      <c r="O133" s="121"/>
      <c r="P133" s="121"/>
      <c r="Q133" s="113"/>
    </row>
    <row r="134" spans="1:17" s="118" customFormat="1" ht="15.75" customHeight="1">
      <c r="A134" s="273" t="s">
        <v>696</v>
      </c>
      <c r="B134" s="273"/>
      <c r="C134" s="273"/>
      <c r="D134" s="163" t="s">
        <v>896</v>
      </c>
      <c r="E134" s="268" t="s">
        <v>928</v>
      </c>
      <c r="F134" s="255"/>
      <c r="G134" s="255"/>
      <c r="H134" s="255"/>
      <c r="I134" s="255"/>
      <c r="J134" s="269"/>
      <c r="K134" s="121"/>
      <c r="L134" s="121"/>
      <c r="M134" s="121"/>
      <c r="N134" s="121"/>
      <c r="O134" s="121"/>
      <c r="P134" s="121"/>
      <c r="Q134" s="113"/>
    </row>
    <row r="135" spans="1:17" s="118" customFormat="1" ht="15.75" customHeight="1">
      <c r="A135" s="273" t="s">
        <v>696</v>
      </c>
      <c r="B135" s="273"/>
      <c r="C135" s="273"/>
      <c r="D135" s="163">
        <v>73301</v>
      </c>
      <c r="E135" s="268" t="s">
        <v>611</v>
      </c>
      <c r="F135" s="255"/>
      <c r="G135" s="255"/>
      <c r="H135" s="255"/>
      <c r="I135" s="255"/>
      <c r="J135" s="269"/>
      <c r="K135" s="121"/>
      <c r="L135" s="121"/>
      <c r="M135" s="121"/>
      <c r="N135" s="121"/>
      <c r="O135" s="121"/>
      <c r="P135" s="121"/>
      <c r="Q135" s="113"/>
    </row>
    <row r="136" spans="1:17" s="118" customFormat="1" ht="15.75" customHeight="1">
      <c r="A136" s="273" t="s">
        <v>696</v>
      </c>
      <c r="B136" s="273"/>
      <c r="C136" s="273"/>
      <c r="D136" s="163">
        <v>73302</v>
      </c>
      <c r="E136" s="268" t="s">
        <v>698</v>
      </c>
      <c r="F136" s="255"/>
      <c r="G136" s="255"/>
      <c r="H136" s="255"/>
      <c r="I136" s="255"/>
      <c r="J136" s="269"/>
      <c r="K136" s="121"/>
      <c r="L136" s="121"/>
      <c r="M136" s="121"/>
      <c r="N136" s="121"/>
      <c r="O136" s="121"/>
      <c r="P136" s="121"/>
      <c r="Q136" s="113"/>
    </row>
    <row r="137" spans="1:17" s="118" customFormat="1" ht="15.75" customHeight="1">
      <c r="A137" s="273" t="s">
        <v>696</v>
      </c>
      <c r="B137" s="273"/>
      <c r="C137" s="273"/>
      <c r="D137" s="163" t="s">
        <v>897</v>
      </c>
      <c r="E137" s="268" t="s">
        <v>929</v>
      </c>
      <c r="F137" s="255"/>
      <c r="G137" s="255"/>
      <c r="H137" s="255"/>
      <c r="I137" s="255"/>
      <c r="J137" s="269"/>
      <c r="K137" s="121"/>
      <c r="L137" s="121"/>
      <c r="M137" s="121"/>
      <c r="N137" s="121"/>
      <c r="O137" s="121"/>
      <c r="P137" s="121"/>
      <c r="Q137" s="113"/>
    </row>
    <row r="138" spans="1:17" s="118" customFormat="1" ht="15.75" customHeight="1">
      <c r="A138" s="273" t="s">
        <v>696</v>
      </c>
      <c r="B138" s="273"/>
      <c r="C138" s="273"/>
      <c r="D138" s="163" t="s">
        <v>898</v>
      </c>
      <c r="E138" s="268" t="s">
        <v>930</v>
      </c>
      <c r="F138" s="255"/>
      <c r="G138" s="255"/>
      <c r="H138" s="255"/>
      <c r="I138" s="255"/>
      <c r="J138" s="269"/>
      <c r="K138" s="121"/>
      <c r="L138" s="121"/>
      <c r="M138" s="121"/>
      <c r="N138" s="121"/>
      <c r="O138" s="121"/>
      <c r="P138" s="121"/>
      <c r="Q138" s="113"/>
    </row>
    <row r="139" spans="1:17" s="118" customFormat="1" ht="15.75" customHeight="1">
      <c r="A139" s="273" t="s">
        <v>696</v>
      </c>
      <c r="B139" s="273"/>
      <c r="C139" s="273"/>
      <c r="D139" s="163" t="s">
        <v>899</v>
      </c>
      <c r="E139" s="268" t="s">
        <v>931</v>
      </c>
      <c r="F139" s="255"/>
      <c r="G139" s="255"/>
      <c r="H139" s="255"/>
      <c r="I139" s="255"/>
      <c r="J139" s="269"/>
      <c r="K139" s="121"/>
      <c r="L139" s="121"/>
      <c r="M139" s="121"/>
      <c r="N139" s="121"/>
      <c r="O139" s="121"/>
      <c r="P139" s="121"/>
      <c r="Q139" s="113"/>
    </row>
    <row r="140" spans="1:17" s="118" customFormat="1" ht="15.75" customHeight="1">
      <c r="A140" s="273" t="s">
        <v>696</v>
      </c>
      <c r="B140" s="273"/>
      <c r="C140" s="273"/>
      <c r="D140" s="163" t="s">
        <v>900</v>
      </c>
      <c r="E140" s="268" t="s">
        <v>932</v>
      </c>
      <c r="F140" s="255"/>
      <c r="G140" s="255"/>
      <c r="H140" s="255"/>
      <c r="I140" s="255"/>
      <c r="J140" s="269"/>
      <c r="K140" s="121"/>
      <c r="L140" s="121"/>
      <c r="M140" s="121"/>
      <c r="N140" s="121"/>
      <c r="O140" s="121"/>
      <c r="P140" s="121"/>
      <c r="Q140" s="113"/>
    </row>
    <row r="141" spans="1:17" s="118" customFormat="1" ht="15.75" customHeight="1">
      <c r="A141" s="273" t="s">
        <v>696</v>
      </c>
      <c r="B141" s="273"/>
      <c r="C141" s="273"/>
      <c r="D141" s="163" t="s">
        <v>901</v>
      </c>
      <c r="E141" s="268" t="s">
        <v>933</v>
      </c>
      <c r="F141" s="255"/>
      <c r="G141" s="255"/>
      <c r="H141" s="255"/>
      <c r="I141" s="255"/>
      <c r="J141" s="269"/>
      <c r="K141" s="121"/>
      <c r="L141" s="121"/>
      <c r="M141" s="121"/>
      <c r="N141" s="121"/>
      <c r="O141" s="121"/>
      <c r="P141" s="121"/>
      <c r="Q141" s="113"/>
    </row>
    <row r="142" spans="1:17" s="118" customFormat="1" ht="15.75" customHeight="1">
      <c r="A142" s="273" t="s">
        <v>696</v>
      </c>
      <c r="B142" s="273"/>
      <c r="C142" s="273"/>
      <c r="D142" s="163" t="s">
        <v>902</v>
      </c>
      <c r="E142" s="268" t="s">
        <v>934</v>
      </c>
      <c r="F142" s="255"/>
      <c r="G142" s="255"/>
      <c r="H142" s="255"/>
      <c r="I142" s="255"/>
      <c r="J142" s="269"/>
      <c r="K142" s="121"/>
      <c r="L142" s="121"/>
      <c r="M142" s="121"/>
      <c r="N142" s="121"/>
      <c r="O142" s="121"/>
      <c r="P142" s="121"/>
      <c r="Q142" s="113"/>
    </row>
    <row r="143" spans="1:17" s="118" customFormat="1" ht="15.75" customHeight="1">
      <c r="A143" s="273" t="s">
        <v>696</v>
      </c>
      <c r="B143" s="273"/>
      <c r="C143" s="273"/>
      <c r="D143" s="163" t="s">
        <v>903</v>
      </c>
      <c r="E143" s="268" t="s">
        <v>935</v>
      </c>
      <c r="F143" s="255"/>
      <c r="G143" s="255"/>
      <c r="H143" s="255"/>
      <c r="I143" s="255"/>
      <c r="J143" s="269"/>
      <c r="K143" s="121"/>
      <c r="L143" s="121"/>
      <c r="M143" s="121"/>
      <c r="N143" s="121"/>
      <c r="O143" s="121"/>
      <c r="P143" s="121"/>
      <c r="Q143" s="113"/>
    </row>
    <row r="144" spans="1:17" s="118" customFormat="1" ht="15.75" customHeight="1">
      <c r="A144" s="273" t="s">
        <v>696</v>
      </c>
      <c r="B144" s="273"/>
      <c r="C144" s="273"/>
      <c r="D144" s="163" t="s">
        <v>904</v>
      </c>
      <c r="E144" s="268" t="s">
        <v>936</v>
      </c>
      <c r="F144" s="255"/>
      <c r="G144" s="255"/>
      <c r="H144" s="255"/>
      <c r="I144" s="255"/>
      <c r="J144" s="269"/>
      <c r="K144" s="121"/>
      <c r="L144" s="121"/>
      <c r="M144" s="121"/>
      <c r="N144" s="121"/>
      <c r="O144" s="121"/>
      <c r="P144" s="121"/>
      <c r="Q144" s="113"/>
    </row>
    <row r="145" spans="1:17" s="118" customFormat="1" ht="15.75" customHeight="1">
      <c r="A145" s="273" t="s">
        <v>696</v>
      </c>
      <c r="B145" s="273"/>
      <c r="C145" s="273"/>
      <c r="D145" s="163">
        <v>73501</v>
      </c>
      <c r="E145" s="268" t="s">
        <v>851</v>
      </c>
      <c r="F145" s="255"/>
      <c r="G145" s="255"/>
      <c r="H145" s="255"/>
      <c r="I145" s="255"/>
      <c r="J145" s="269"/>
      <c r="K145" s="121"/>
      <c r="L145" s="121"/>
      <c r="M145" s="121"/>
      <c r="N145" s="121"/>
      <c r="O145" s="121"/>
      <c r="P145" s="121"/>
      <c r="Q145" s="113"/>
    </row>
    <row r="146" spans="1:17" s="118" customFormat="1" ht="15.75" customHeight="1">
      <c r="A146" s="273" t="s">
        <v>696</v>
      </c>
      <c r="B146" s="273"/>
      <c r="C146" s="273"/>
      <c r="D146" s="163" t="s">
        <v>905</v>
      </c>
      <c r="E146" s="268" t="s">
        <v>937</v>
      </c>
      <c r="F146" s="255"/>
      <c r="G146" s="255"/>
      <c r="H146" s="255"/>
      <c r="I146" s="255"/>
      <c r="J146" s="269"/>
      <c r="K146" s="121"/>
      <c r="L146" s="121"/>
      <c r="M146" s="121"/>
      <c r="N146" s="121"/>
      <c r="O146" s="121"/>
      <c r="P146" s="121"/>
      <c r="Q146" s="113"/>
    </row>
    <row r="147" spans="1:17" s="118" customFormat="1" ht="15.75" customHeight="1">
      <c r="A147" s="273" t="s">
        <v>696</v>
      </c>
      <c r="B147" s="273"/>
      <c r="C147" s="273"/>
      <c r="D147" s="163" t="s">
        <v>906</v>
      </c>
      <c r="E147" s="268" t="s">
        <v>938</v>
      </c>
      <c r="F147" s="255"/>
      <c r="G147" s="255"/>
      <c r="H147" s="255"/>
      <c r="I147" s="255"/>
      <c r="J147" s="269"/>
      <c r="K147" s="121"/>
      <c r="L147" s="121"/>
      <c r="M147" s="121"/>
      <c r="N147" s="121"/>
      <c r="O147" s="121"/>
      <c r="P147" s="121"/>
      <c r="Q147" s="113"/>
    </row>
    <row r="148" spans="1:17" s="118" customFormat="1" ht="15.75" customHeight="1">
      <c r="A148" s="273" t="s">
        <v>696</v>
      </c>
      <c r="B148" s="273"/>
      <c r="C148" s="273"/>
      <c r="D148" s="163" t="s">
        <v>907</v>
      </c>
      <c r="E148" s="268" t="s">
        <v>939</v>
      </c>
      <c r="F148" s="255"/>
      <c r="G148" s="255"/>
      <c r="H148" s="255"/>
      <c r="I148" s="255"/>
      <c r="J148" s="269"/>
      <c r="K148" s="121"/>
      <c r="L148" s="121"/>
      <c r="M148" s="121"/>
      <c r="N148" s="121"/>
      <c r="O148" s="121"/>
      <c r="P148" s="121"/>
      <c r="Q148" s="113"/>
    </row>
    <row r="149" spans="1:17" s="118" customFormat="1" ht="15.75" customHeight="1">
      <c r="A149" s="139"/>
      <c r="B149" s="140"/>
      <c r="C149" s="140"/>
      <c r="D149" s="141"/>
      <c r="E149" s="140"/>
      <c r="F149" s="140"/>
      <c r="G149" s="140"/>
      <c r="H149" s="140"/>
      <c r="I149" s="140"/>
      <c r="J149" s="140"/>
      <c r="K149" s="121"/>
      <c r="L149" s="121"/>
      <c r="M149" s="121"/>
      <c r="N149" s="121"/>
      <c r="O149" s="121"/>
      <c r="P149" s="121"/>
      <c r="Q149" s="113"/>
    </row>
    <row r="150" spans="1:17" s="118" customFormat="1">
      <c r="A150" s="288" t="s">
        <v>500</v>
      </c>
      <c r="B150" s="289"/>
      <c r="C150" s="289"/>
      <c r="D150" s="114"/>
      <c r="E150" s="114"/>
      <c r="F150" s="114"/>
      <c r="G150" s="114"/>
      <c r="H150" s="114"/>
      <c r="I150" s="114"/>
      <c r="J150" s="114"/>
      <c r="K150" s="114"/>
      <c r="L150" s="114"/>
      <c r="M150" s="114"/>
      <c r="N150" s="114"/>
      <c r="O150" s="114"/>
      <c r="P150" s="115"/>
      <c r="Q150" s="113"/>
    </row>
    <row r="151" spans="1:17" s="178" customFormat="1" ht="13.5" customHeight="1">
      <c r="A151" s="290" t="s">
        <v>26</v>
      </c>
      <c r="B151" s="290"/>
      <c r="C151" s="290"/>
      <c r="D151" s="290"/>
      <c r="E151" s="290" t="s">
        <v>232</v>
      </c>
      <c r="F151" s="290"/>
      <c r="G151" s="290"/>
      <c r="H151" s="290"/>
      <c r="I151" s="290" t="s">
        <v>503</v>
      </c>
      <c r="J151" s="290"/>
      <c r="K151" s="290"/>
      <c r="L151" s="290"/>
      <c r="M151" s="291" t="s">
        <v>116</v>
      </c>
      <c r="N151" s="292"/>
      <c r="O151" s="292"/>
      <c r="P151" s="292"/>
      <c r="Q151" s="177"/>
    </row>
    <row r="152" spans="1:17" s="178" customFormat="1" ht="13.5" customHeight="1">
      <c r="A152" s="179">
        <v>41102</v>
      </c>
      <c r="B152" s="293" t="s">
        <v>456</v>
      </c>
      <c r="C152" s="293"/>
      <c r="D152" s="293"/>
      <c r="E152" s="179">
        <v>41201</v>
      </c>
      <c r="F152" s="294" t="s">
        <v>462</v>
      </c>
      <c r="G152" s="295"/>
      <c r="H152" s="296"/>
      <c r="I152" s="180">
        <v>41403</v>
      </c>
      <c r="J152" s="297" t="s">
        <v>467</v>
      </c>
      <c r="K152" s="297"/>
      <c r="L152" s="297"/>
      <c r="M152" s="181">
        <v>41502</v>
      </c>
      <c r="N152" s="297" t="s">
        <v>471</v>
      </c>
      <c r="O152" s="297"/>
      <c r="P152" s="297"/>
      <c r="Q152" s="177"/>
    </row>
    <row r="153" spans="1:17" s="178" customFormat="1" ht="13.5" customHeight="1">
      <c r="A153" s="179">
        <v>41103</v>
      </c>
      <c r="B153" s="293" t="s">
        <v>457</v>
      </c>
      <c r="C153" s="293"/>
      <c r="D153" s="293"/>
      <c r="E153" s="179">
        <v>41204</v>
      </c>
      <c r="F153" s="182" t="s">
        <v>463</v>
      </c>
      <c r="G153" s="183"/>
      <c r="H153" s="184"/>
      <c r="I153" s="180">
        <v>41405</v>
      </c>
      <c r="J153" s="297" t="s">
        <v>468</v>
      </c>
      <c r="K153" s="297"/>
      <c r="L153" s="297"/>
      <c r="M153" s="181">
        <v>41503</v>
      </c>
      <c r="N153" s="297" t="s">
        <v>472</v>
      </c>
      <c r="O153" s="297"/>
      <c r="P153" s="297"/>
      <c r="Q153" s="177"/>
    </row>
    <row r="154" spans="1:17" s="178" customFormat="1" ht="13.5" customHeight="1">
      <c r="A154" s="179">
        <v>41107</v>
      </c>
      <c r="B154" s="298" t="s">
        <v>458</v>
      </c>
      <c r="C154" s="299"/>
      <c r="D154" s="300"/>
      <c r="E154" s="179">
        <v>41205</v>
      </c>
      <c r="F154" s="182" t="s">
        <v>464</v>
      </c>
      <c r="G154" s="183"/>
      <c r="H154" s="184"/>
      <c r="I154" s="180">
        <v>41407</v>
      </c>
      <c r="J154" s="297" t="s">
        <v>469</v>
      </c>
      <c r="K154" s="297"/>
      <c r="L154" s="297"/>
      <c r="M154" s="181">
        <v>41505</v>
      </c>
      <c r="N154" s="297" t="s">
        <v>473</v>
      </c>
      <c r="O154" s="297"/>
      <c r="P154" s="297"/>
      <c r="Q154" s="177"/>
    </row>
    <row r="155" spans="1:17" s="178" customFormat="1" ht="13.5" customHeight="1">
      <c r="A155" s="179">
        <v>41109</v>
      </c>
      <c r="B155" s="298" t="s">
        <v>459</v>
      </c>
      <c r="C155" s="299"/>
      <c r="D155" s="300"/>
      <c r="E155" s="301" t="s">
        <v>192</v>
      </c>
      <c r="F155" s="302"/>
      <c r="G155" s="302"/>
      <c r="H155" s="303"/>
      <c r="I155" s="180">
        <v>41408</v>
      </c>
      <c r="J155" s="297" t="s">
        <v>487</v>
      </c>
      <c r="K155" s="297"/>
      <c r="L155" s="297"/>
      <c r="M155" s="181">
        <v>41506</v>
      </c>
      <c r="N155" s="297" t="s">
        <v>474</v>
      </c>
      <c r="O155" s="297"/>
      <c r="P155" s="297"/>
      <c r="Q155" s="177"/>
    </row>
    <row r="156" spans="1:17" s="178" customFormat="1" ht="13.5" customHeight="1">
      <c r="A156" s="179">
        <v>41110</v>
      </c>
      <c r="B156" s="298" t="s">
        <v>485</v>
      </c>
      <c r="C156" s="299"/>
      <c r="D156" s="300"/>
      <c r="E156" s="179">
        <v>41302</v>
      </c>
      <c r="F156" s="185" t="s">
        <v>465</v>
      </c>
      <c r="G156" s="186"/>
      <c r="H156" s="187"/>
      <c r="I156" s="180">
        <v>41409</v>
      </c>
      <c r="J156" s="297" t="s">
        <v>470</v>
      </c>
      <c r="K156" s="297"/>
      <c r="L156" s="297"/>
      <c r="M156" s="181">
        <v>41512</v>
      </c>
      <c r="N156" s="297" t="s">
        <v>475</v>
      </c>
      <c r="O156" s="297"/>
      <c r="P156" s="297"/>
      <c r="Q156" s="177"/>
    </row>
    <row r="157" spans="1:17" s="178" customFormat="1" ht="13.5" customHeight="1">
      <c r="A157" s="179">
        <v>41112</v>
      </c>
      <c r="B157" s="298" t="s">
        <v>460</v>
      </c>
      <c r="C157" s="299"/>
      <c r="D157" s="300"/>
      <c r="E157" s="179">
        <v>41303</v>
      </c>
      <c r="F157" s="298" t="s">
        <v>466</v>
      </c>
      <c r="G157" s="299"/>
      <c r="H157" s="300"/>
      <c r="I157" s="180">
        <v>41410</v>
      </c>
      <c r="J157" s="297" t="s">
        <v>488</v>
      </c>
      <c r="K157" s="297"/>
      <c r="L157" s="297"/>
      <c r="M157" s="181">
        <v>41514</v>
      </c>
      <c r="N157" s="297" t="s">
        <v>476</v>
      </c>
      <c r="O157" s="297"/>
      <c r="P157" s="297"/>
      <c r="Q157" s="177"/>
    </row>
    <row r="158" spans="1:17" s="178" customFormat="1" ht="13.5" customHeight="1">
      <c r="A158" s="179" t="s">
        <v>451</v>
      </c>
      <c r="B158" s="298" t="s">
        <v>461</v>
      </c>
      <c r="C158" s="299"/>
      <c r="D158" s="300"/>
      <c r="E158" s="179">
        <v>41307</v>
      </c>
      <c r="F158" s="293" t="s">
        <v>486</v>
      </c>
      <c r="G158" s="293"/>
      <c r="H158" s="293"/>
      <c r="I158" s="180">
        <v>41411</v>
      </c>
      <c r="J158" s="297" t="s">
        <v>489</v>
      </c>
      <c r="K158" s="297"/>
      <c r="L158" s="297"/>
      <c r="M158" s="181">
        <v>41516</v>
      </c>
      <c r="N158" s="297" t="s">
        <v>477</v>
      </c>
      <c r="O158" s="297"/>
      <c r="P158" s="297"/>
      <c r="Q158" s="177"/>
    </row>
    <row r="159" spans="1:17" s="178" customFormat="1" ht="13.5" customHeight="1">
      <c r="A159" s="301" t="s">
        <v>502</v>
      </c>
      <c r="B159" s="302"/>
      <c r="C159" s="302"/>
      <c r="D159" s="302"/>
      <c r="E159" s="188"/>
      <c r="F159" s="304"/>
      <c r="G159" s="304"/>
      <c r="H159" s="304"/>
      <c r="I159" s="180">
        <v>41412</v>
      </c>
      <c r="J159" s="297" t="s">
        <v>490</v>
      </c>
      <c r="K159" s="297"/>
      <c r="L159" s="297"/>
      <c r="M159" s="181">
        <v>41517</v>
      </c>
      <c r="N159" s="297" t="s">
        <v>493</v>
      </c>
      <c r="O159" s="297"/>
      <c r="P159" s="297"/>
      <c r="Q159" s="177"/>
    </row>
    <row r="160" spans="1:17" s="178" customFormat="1" ht="13.5" customHeight="1">
      <c r="A160" s="171" t="s">
        <v>452</v>
      </c>
      <c r="B160" s="308" t="s">
        <v>478</v>
      </c>
      <c r="C160" s="308"/>
      <c r="D160" s="309"/>
      <c r="E160" s="189"/>
      <c r="F160" s="305"/>
      <c r="G160" s="306"/>
      <c r="H160" s="307"/>
      <c r="I160" s="180">
        <v>41413</v>
      </c>
      <c r="J160" s="297" t="s">
        <v>491</v>
      </c>
      <c r="K160" s="297"/>
      <c r="L160" s="297"/>
      <c r="M160" s="180">
        <v>41518</v>
      </c>
      <c r="N160" s="297" t="s">
        <v>494</v>
      </c>
      <c r="O160" s="297"/>
      <c r="P160" s="297"/>
      <c r="Q160" s="177"/>
    </row>
    <row r="161" spans="1:17" s="178" customFormat="1" ht="13.5" customHeight="1">
      <c r="A161" s="171" t="s">
        <v>453</v>
      </c>
      <c r="B161" s="308" t="s">
        <v>479</v>
      </c>
      <c r="C161" s="308"/>
      <c r="D161" s="309"/>
      <c r="E161" s="189"/>
      <c r="F161" s="310"/>
      <c r="G161" s="310"/>
      <c r="H161" s="310"/>
      <c r="I161" s="180">
        <v>41414</v>
      </c>
      <c r="J161" s="297" t="s">
        <v>492</v>
      </c>
      <c r="K161" s="297"/>
      <c r="L161" s="297"/>
      <c r="M161" s="180">
        <v>41519</v>
      </c>
      <c r="N161" s="297" t="s">
        <v>495</v>
      </c>
      <c r="O161" s="297"/>
      <c r="P161" s="297"/>
      <c r="Q161" s="177"/>
    </row>
    <row r="162" spans="1:17" s="178" customFormat="1" ht="13.5" customHeight="1">
      <c r="A162" s="171" t="s">
        <v>454</v>
      </c>
      <c r="B162" s="308" t="s">
        <v>497</v>
      </c>
      <c r="C162" s="308"/>
      <c r="D162" s="308"/>
      <c r="E162" s="177"/>
      <c r="F162" s="177"/>
      <c r="G162" s="177"/>
      <c r="H162" s="177"/>
      <c r="I162" s="180">
        <v>41415</v>
      </c>
      <c r="J162" s="297" t="s">
        <v>699</v>
      </c>
      <c r="K162" s="297"/>
      <c r="L162" s="297"/>
      <c r="M162" s="180">
        <v>41520</v>
      </c>
      <c r="N162" s="297" t="s">
        <v>496</v>
      </c>
      <c r="O162" s="297"/>
      <c r="P162" s="297"/>
      <c r="Q162" s="177"/>
    </row>
    <row r="163" spans="1:17" s="178" customFormat="1" ht="13.5" customHeight="1">
      <c r="A163" s="171" t="s">
        <v>455</v>
      </c>
      <c r="B163" s="308" t="s">
        <v>498</v>
      </c>
      <c r="C163" s="308"/>
      <c r="D163" s="308"/>
      <c r="E163" s="177"/>
      <c r="F163" s="177"/>
      <c r="G163" s="177"/>
      <c r="H163" s="177"/>
      <c r="I163" s="190"/>
      <c r="J163" s="190"/>
      <c r="K163" s="190"/>
      <c r="L163" s="190"/>
      <c r="M163" s="177"/>
    </row>
    <row r="164" spans="1:17" s="178" customFormat="1" ht="13.5" customHeight="1">
      <c r="A164" s="171">
        <v>41607</v>
      </c>
      <c r="B164" s="311" t="s">
        <v>941</v>
      </c>
      <c r="C164" s="311"/>
      <c r="D164" s="311"/>
      <c r="E164" s="177"/>
      <c r="F164" s="177"/>
      <c r="G164" s="177"/>
      <c r="H164" s="177"/>
      <c r="I164" s="190"/>
      <c r="J164" s="190"/>
      <c r="K164" s="190"/>
      <c r="L164" s="190"/>
      <c r="M164" s="177"/>
    </row>
    <row r="165" spans="1:17" s="118" customFormat="1">
      <c r="A165" s="121"/>
      <c r="B165" s="121"/>
      <c r="C165" s="121"/>
      <c r="D165" s="121"/>
      <c r="E165" s="71"/>
      <c r="F165" s="71"/>
      <c r="G165" s="71"/>
      <c r="H165" s="71"/>
      <c r="I165" s="121"/>
      <c r="J165" s="121"/>
      <c r="K165" s="121"/>
      <c r="L165" s="121"/>
      <c r="M165" s="113"/>
    </row>
    <row r="166" spans="1:17" s="118" customFormat="1">
      <c r="A166" s="121"/>
      <c r="B166" s="121"/>
      <c r="C166" s="121"/>
      <c r="D166" s="121"/>
      <c r="E166" s="121"/>
      <c r="F166" s="121"/>
      <c r="G166" s="121"/>
      <c r="H166" s="121"/>
      <c r="I166" s="71"/>
      <c r="J166" s="71"/>
      <c r="K166" s="71"/>
      <c r="L166" s="71"/>
      <c r="M166" s="121"/>
      <c r="N166" s="121"/>
      <c r="O166" s="121"/>
      <c r="P166" s="121"/>
      <c r="Q166" s="113"/>
    </row>
    <row r="167" spans="1:17" s="118" customFormat="1">
      <c r="A167" s="121"/>
      <c r="B167" s="121"/>
      <c r="C167" s="121"/>
      <c r="D167" s="121"/>
      <c r="E167" s="71"/>
      <c r="F167" s="71"/>
      <c r="G167" s="71"/>
      <c r="H167" s="121"/>
      <c r="I167" s="71"/>
      <c r="J167" s="71"/>
      <c r="K167" s="71"/>
      <c r="L167" s="71"/>
      <c r="M167" s="121"/>
      <c r="N167" s="121"/>
      <c r="O167" s="121"/>
      <c r="P167" s="121"/>
      <c r="Q167" s="113"/>
    </row>
    <row r="168" spans="1:17" s="124" customFormat="1">
      <c r="A168" s="312" t="s">
        <v>700</v>
      </c>
      <c r="B168" s="313"/>
      <c r="C168" s="313"/>
      <c r="D168" s="313"/>
      <c r="E168" s="313"/>
      <c r="F168" s="313"/>
      <c r="G168" s="313"/>
      <c r="H168" s="122"/>
      <c r="I168" s="122"/>
      <c r="J168" s="122"/>
      <c r="K168" s="122"/>
      <c r="L168" s="122"/>
      <c r="M168" s="122"/>
      <c r="N168" s="122"/>
      <c r="O168" s="122"/>
      <c r="P168" s="122"/>
      <c r="Q168" s="123"/>
    </row>
    <row r="169" spans="1:17" s="156" customFormat="1" ht="13.5" customHeight="1">
      <c r="A169" s="282" t="s">
        <v>701</v>
      </c>
      <c r="B169" s="283"/>
      <c r="C169" s="283"/>
      <c r="D169" s="284"/>
      <c r="E169" s="282" t="s">
        <v>702</v>
      </c>
      <c r="F169" s="283"/>
      <c r="G169" s="283"/>
      <c r="H169" s="284"/>
      <c r="I169" s="282" t="s">
        <v>703</v>
      </c>
      <c r="J169" s="283"/>
      <c r="K169" s="283"/>
      <c r="L169" s="284"/>
      <c r="M169" s="259" t="s">
        <v>704</v>
      </c>
      <c r="N169" s="260"/>
      <c r="O169" s="260"/>
      <c r="P169" s="261"/>
      <c r="Q169" s="172"/>
    </row>
    <row r="170" spans="1:17" s="156" customFormat="1" ht="13.5" customHeight="1">
      <c r="A170" s="157">
        <v>31102</v>
      </c>
      <c r="B170" s="252" t="s">
        <v>408</v>
      </c>
      <c r="C170" s="253"/>
      <c r="D170" s="254"/>
      <c r="E170" s="160">
        <v>31202</v>
      </c>
      <c r="F170" s="285" t="s">
        <v>415</v>
      </c>
      <c r="G170" s="286"/>
      <c r="H170" s="287"/>
      <c r="I170" s="125">
        <v>31401</v>
      </c>
      <c r="J170" s="252" t="s">
        <v>425</v>
      </c>
      <c r="K170" s="253"/>
      <c r="L170" s="254"/>
      <c r="M170" s="125">
        <v>32103</v>
      </c>
      <c r="N170" s="252" t="s">
        <v>432</v>
      </c>
      <c r="O170" s="253"/>
      <c r="P170" s="254"/>
      <c r="Q170" s="172"/>
    </row>
    <row r="171" spans="1:17" s="156" customFormat="1" ht="13.5" customHeight="1">
      <c r="A171" s="160">
        <v>31103</v>
      </c>
      <c r="B171" s="252" t="s">
        <v>409</v>
      </c>
      <c r="C171" s="253"/>
      <c r="D171" s="254"/>
      <c r="E171" s="160">
        <v>31203</v>
      </c>
      <c r="F171" s="285" t="s">
        <v>416</v>
      </c>
      <c r="G171" s="286"/>
      <c r="H171" s="287"/>
      <c r="I171" s="125">
        <v>31402</v>
      </c>
      <c r="J171" s="252" t="s">
        <v>426</v>
      </c>
      <c r="K171" s="253"/>
      <c r="L171" s="254"/>
      <c r="M171" s="125">
        <v>32105</v>
      </c>
      <c r="N171" s="252" t="s">
        <v>433</v>
      </c>
      <c r="O171" s="253"/>
      <c r="P171" s="254"/>
      <c r="Q171" s="172"/>
    </row>
    <row r="172" spans="1:17" s="156" customFormat="1" ht="13.5" customHeight="1">
      <c r="A172" s="160">
        <v>31104</v>
      </c>
      <c r="B172" s="252" t="s">
        <v>410</v>
      </c>
      <c r="C172" s="253"/>
      <c r="D172" s="254"/>
      <c r="E172" s="160">
        <v>31204</v>
      </c>
      <c r="F172" s="285" t="s">
        <v>705</v>
      </c>
      <c r="G172" s="286"/>
      <c r="H172" s="287"/>
      <c r="I172" s="125">
        <v>31403</v>
      </c>
      <c r="J172" s="252" t="s">
        <v>427</v>
      </c>
      <c r="K172" s="253"/>
      <c r="L172" s="254"/>
      <c r="M172" s="125">
        <v>32109</v>
      </c>
      <c r="N172" s="252" t="s">
        <v>706</v>
      </c>
      <c r="O172" s="253"/>
      <c r="P172" s="254"/>
      <c r="Q172" s="172"/>
    </row>
    <row r="173" spans="1:17" s="156" customFormat="1" ht="13.5" customHeight="1">
      <c r="A173" s="160">
        <v>31105</v>
      </c>
      <c r="B173" s="252" t="s">
        <v>707</v>
      </c>
      <c r="C173" s="253"/>
      <c r="D173" s="254"/>
      <c r="E173" s="160">
        <v>31205</v>
      </c>
      <c r="F173" s="285" t="s">
        <v>708</v>
      </c>
      <c r="G173" s="286"/>
      <c r="H173" s="287"/>
      <c r="I173" s="125">
        <v>31404</v>
      </c>
      <c r="J173" s="252" t="s">
        <v>709</v>
      </c>
      <c r="K173" s="253"/>
      <c r="L173" s="254"/>
      <c r="M173" s="125">
        <v>32112</v>
      </c>
      <c r="N173" s="252" t="s">
        <v>710</v>
      </c>
      <c r="O173" s="253"/>
      <c r="P173" s="254"/>
      <c r="Q173" s="172"/>
    </row>
    <row r="174" spans="1:17" s="156" customFormat="1" ht="13.5" customHeight="1">
      <c r="A174" s="160">
        <v>31106</v>
      </c>
      <c r="B174" s="252" t="s">
        <v>411</v>
      </c>
      <c r="C174" s="253"/>
      <c r="D174" s="254"/>
      <c r="E174" s="160">
        <v>31206</v>
      </c>
      <c r="F174" s="285" t="s">
        <v>711</v>
      </c>
      <c r="G174" s="286"/>
      <c r="H174" s="287"/>
      <c r="I174" s="125">
        <v>31405</v>
      </c>
      <c r="J174" s="252" t="s">
        <v>712</v>
      </c>
      <c r="K174" s="253"/>
      <c r="L174" s="254"/>
      <c r="M174" s="125">
        <v>32203</v>
      </c>
      <c r="N174" s="252" t="s">
        <v>434</v>
      </c>
      <c r="O174" s="253"/>
      <c r="P174" s="254"/>
      <c r="Q174" s="172"/>
    </row>
    <row r="175" spans="1:17" s="156" customFormat="1" ht="13.5" customHeight="1">
      <c r="A175" s="160">
        <v>31108</v>
      </c>
      <c r="B175" s="252" t="s">
        <v>716</v>
      </c>
      <c r="C175" s="253"/>
      <c r="D175" s="254"/>
      <c r="E175" s="160">
        <v>31207</v>
      </c>
      <c r="F175" s="285" t="s">
        <v>714</v>
      </c>
      <c r="G175" s="286"/>
      <c r="H175" s="287"/>
      <c r="I175" s="125">
        <v>31407</v>
      </c>
      <c r="J175" s="252" t="s">
        <v>715</v>
      </c>
      <c r="K175" s="253"/>
      <c r="L175" s="254"/>
      <c r="M175" s="126">
        <v>32205</v>
      </c>
      <c r="N175" s="252" t="s">
        <v>435</v>
      </c>
      <c r="O175" s="253"/>
      <c r="P175" s="254"/>
      <c r="Q175" s="172"/>
    </row>
    <row r="176" spans="1:17" s="156" customFormat="1" ht="13.5" customHeight="1">
      <c r="A176" s="160">
        <v>31109</v>
      </c>
      <c r="B176" s="252" t="s">
        <v>719</v>
      </c>
      <c r="C176" s="253"/>
      <c r="D176" s="254"/>
      <c r="E176" s="160">
        <v>31210</v>
      </c>
      <c r="F176" s="285" t="s">
        <v>417</v>
      </c>
      <c r="G176" s="286"/>
      <c r="H176" s="287"/>
      <c r="I176" s="125">
        <v>31408</v>
      </c>
      <c r="J176" s="252" t="s">
        <v>717</v>
      </c>
      <c r="K176" s="253"/>
      <c r="L176" s="254"/>
      <c r="M176" s="126">
        <v>32208</v>
      </c>
      <c r="N176" s="252" t="s">
        <v>718</v>
      </c>
      <c r="O176" s="253"/>
      <c r="P176" s="254"/>
      <c r="Q176" s="172"/>
    </row>
    <row r="177" spans="1:17" s="156" customFormat="1" ht="13.5" customHeight="1">
      <c r="A177" s="160">
        <v>31110</v>
      </c>
      <c r="B177" s="252" t="s">
        <v>721</v>
      </c>
      <c r="C177" s="253"/>
      <c r="D177" s="254"/>
      <c r="E177" s="160">
        <v>31211</v>
      </c>
      <c r="F177" s="285" t="s">
        <v>418</v>
      </c>
      <c r="G177" s="286"/>
      <c r="H177" s="287"/>
      <c r="I177" s="125">
        <v>31409</v>
      </c>
      <c r="J177" s="252" t="s">
        <v>720</v>
      </c>
      <c r="K177" s="253"/>
      <c r="L177" s="254"/>
      <c r="M177" s="126">
        <v>32306</v>
      </c>
      <c r="N177" s="252" t="s">
        <v>957</v>
      </c>
      <c r="O177" s="253"/>
      <c r="P177" s="254"/>
      <c r="Q177" s="172"/>
    </row>
    <row r="178" spans="1:17" s="156" customFormat="1" ht="13.5" customHeight="1">
      <c r="A178" s="160">
        <v>31111</v>
      </c>
      <c r="B178" s="252" t="s">
        <v>723</v>
      </c>
      <c r="C178" s="253"/>
      <c r="D178" s="254"/>
      <c r="E178" s="160">
        <v>31212</v>
      </c>
      <c r="F178" s="285" t="s">
        <v>419</v>
      </c>
      <c r="G178" s="286"/>
      <c r="H178" s="287"/>
      <c r="I178" s="125">
        <v>31410</v>
      </c>
      <c r="J178" s="252" t="s">
        <v>722</v>
      </c>
      <c r="K178" s="253"/>
      <c r="L178" s="254"/>
      <c r="M178" s="126">
        <v>32402</v>
      </c>
      <c r="N178" s="252" t="s">
        <v>436</v>
      </c>
      <c r="O178" s="253"/>
      <c r="P178" s="254"/>
      <c r="Q178" s="172"/>
    </row>
    <row r="179" spans="1:17" s="156" customFormat="1" ht="13.5" customHeight="1">
      <c r="A179" s="160">
        <v>31112</v>
      </c>
      <c r="B179" s="252" t="s">
        <v>724</v>
      </c>
      <c r="C179" s="253"/>
      <c r="D179" s="254"/>
      <c r="E179" s="160">
        <v>31214</v>
      </c>
      <c r="F179" s="285" t="s">
        <v>728</v>
      </c>
      <c r="G179" s="286"/>
      <c r="H179" s="287"/>
      <c r="I179" s="125">
        <v>31411</v>
      </c>
      <c r="J179" s="252" t="s">
        <v>428</v>
      </c>
      <c r="K179" s="253"/>
      <c r="L179" s="254"/>
      <c r="M179" s="126">
        <v>32502</v>
      </c>
      <c r="N179" s="252" t="s">
        <v>437</v>
      </c>
      <c r="O179" s="253"/>
      <c r="P179" s="254"/>
      <c r="Q179" s="172"/>
    </row>
    <row r="180" spans="1:17" s="156" customFormat="1" ht="13.5" customHeight="1">
      <c r="A180" s="160">
        <v>31113</v>
      </c>
      <c r="B180" s="252" t="s">
        <v>727</v>
      </c>
      <c r="C180" s="253"/>
      <c r="D180" s="254"/>
      <c r="E180" s="160">
        <v>31215</v>
      </c>
      <c r="F180" s="285" t="s">
        <v>731</v>
      </c>
      <c r="G180" s="286"/>
      <c r="H180" s="287"/>
      <c r="I180" s="125">
        <v>31412</v>
      </c>
      <c r="J180" s="252" t="s">
        <v>725</v>
      </c>
      <c r="K180" s="253"/>
      <c r="L180" s="254"/>
      <c r="M180" s="125">
        <v>32505</v>
      </c>
      <c r="N180" s="252" t="s">
        <v>438</v>
      </c>
      <c r="O180" s="253"/>
      <c r="P180" s="254"/>
      <c r="Q180" s="172"/>
    </row>
    <row r="181" spans="1:17" s="156" customFormat="1" ht="13.5" customHeight="1">
      <c r="A181" s="160">
        <v>31114</v>
      </c>
      <c r="B181" s="252" t="s">
        <v>730</v>
      </c>
      <c r="C181" s="253"/>
      <c r="D181" s="254"/>
      <c r="E181" s="160">
        <v>31216</v>
      </c>
      <c r="F181" s="285" t="s">
        <v>567</v>
      </c>
      <c r="G181" s="286"/>
      <c r="H181" s="287"/>
      <c r="I181" s="125">
        <v>31413</v>
      </c>
      <c r="J181" s="252" t="s">
        <v>729</v>
      </c>
      <c r="K181" s="253"/>
      <c r="L181" s="254"/>
      <c r="M181" s="125">
        <v>32506</v>
      </c>
      <c r="N181" s="252" t="s">
        <v>733</v>
      </c>
      <c r="O181" s="253"/>
      <c r="P181" s="254"/>
      <c r="Q181" s="172"/>
    </row>
    <row r="182" spans="1:17" s="156" customFormat="1" ht="13.5" customHeight="1">
      <c r="A182" s="160">
        <v>31115</v>
      </c>
      <c r="B182" s="252" t="s">
        <v>734</v>
      </c>
      <c r="C182" s="253"/>
      <c r="D182" s="254"/>
      <c r="E182" s="160">
        <v>31218</v>
      </c>
      <c r="F182" s="285" t="s">
        <v>737</v>
      </c>
      <c r="G182" s="286"/>
      <c r="H182" s="287"/>
      <c r="I182" s="125">
        <v>31414</v>
      </c>
      <c r="J182" s="252" t="s">
        <v>732</v>
      </c>
      <c r="K182" s="253"/>
      <c r="L182" s="254"/>
      <c r="M182" s="125">
        <v>32507</v>
      </c>
      <c r="N182" s="252" t="s">
        <v>736</v>
      </c>
      <c r="O182" s="253"/>
      <c r="P182" s="254"/>
      <c r="Q182" s="172"/>
    </row>
    <row r="183" spans="1:17" s="156" customFormat="1" ht="13.5" customHeight="1">
      <c r="A183" s="160">
        <v>31116</v>
      </c>
      <c r="B183" s="252" t="s">
        <v>412</v>
      </c>
      <c r="C183" s="253"/>
      <c r="D183" s="254"/>
      <c r="E183" s="191">
        <v>31220</v>
      </c>
      <c r="F183" s="285" t="s">
        <v>741</v>
      </c>
      <c r="G183" s="286"/>
      <c r="H183" s="287"/>
      <c r="I183" s="125">
        <v>31415</v>
      </c>
      <c r="J183" s="252" t="s">
        <v>735</v>
      </c>
      <c r="K183" s="253"/>
      <c r="L183" s="254"/>
      <c r="M183" s="125">
        <v>32603</v>
      </c>
      <c r="N183" s="252" t="s">
        <v>739</v>
      </c>
      <c r="O183" s="253"/>
      <c r="P183" s="254"/>
      <c r="Q183" s="172"/>
    </row>
    <row r="184" spans="1:17" s="156" customFormat="1" ht="13.5" customHeight="1">
      <c r="A184" s="160">
        <v>31117</v>
      </c>
      <c r="B184" s="252" t="s">
        <v>740</v>
      </c>
      <c r="C184" s="253"/>
      <c r="D184" s="254"/>
      <c r="E184" s="191">
        <v>31221</v>
      </c>
      <c r="F184" s="285" t="s">
        <v>744</v>
      </c>
      <c r="G184" s="286"/>
      <c r="H184" s="287"/>
      <c r="I184" s="125">
        <v>31416</v>
      </c>
      <c r="J184" s="252" t="s">
        <v>738</v>
      </c>
      <c r="K184" s="253"/>
      <c r="L184" s="254"/>
      <c r="M184" s="314"/>
      <c r="N184" s="314"/>
      <c r="O184" s="314"/>
      <c r="P184" s="314"/>
      <c r="Q184" s="172"/>
    </row>
    <row r="185" spans="1:17" s="156" customFormat="1" ht="13.5" customHeight="1">
      <c r="A185" s="160">
        <v>31118</v>
      </c>
      <c r="B185" s="252" t="s">
        <v>743</v>
      </c>
      <c r="C185" s="253"/>
      <c r="D185" s="254"/>
      <c r="E185" s="191">
        <v>31222</v>
      </c>
      <c r="F185" s="268" t="s">
        <v>942</v>
      </c>
      <c r="G185" s="255"/>
      <c r="H185" s="269"/>
      <c r="I185" s="125">
        <v>31417</v>
      </c>
      <c r="J185" s="252" t="s">
        <v>742</v>
      </c>
      <c r="K185" s="253"/>
      <c r="L185" s="254"/>
      <c r="M185" s="127"/>
      <c r="N185" s="315"/>
      <c r="O185" s="315"/>
      <c r="P185" s="315"/>
      <c r="Q185" s="172"/>
    </row>
    <row r="186" spans="1:17" s="156" customFormat="1" ht="13.5" customHeight="1">
      <c r="A186" s="160">
        <v>31119</v>
      </c>
      <c r="B186" s="252" t="s">
        <v>745</v>
      </c>
      <c r="C186" s="253"/>
      <c r="D186" s="254"/>
      <c r="E186" s="191">
        <v>31223</v>
      </c>
      <c r="F186" s="268" t="s">
        <v>959</v>
      </c>
      <c r="G186" s="255"/>
      <c r="H186" s="269"/>
      <c r="I186" s="125">
        <v>31418</v>
      </c>
      <c r="J186" s="252" t="s">
        <v>943</v>
      </c>
      <c r="K186" s="253"/>
      <c r="L186" s="254"/>
      <c r="M186" s="127"/>
      <c r="N186" s="315"/>
      <c r="O186" s="315"/>
      <c r="P186" s="315"/>
      <c r="Q186" s="172"/>
    </row>
    <row r="187" spans="1:17" s="156" customFormat="1" ht="13.5" customHeight="1">
      <c r="A187" s="160">
        <v>31120</v>
      </c>
      <c r="B187" s="252" t="s">
        <v>748</v>
      </c>
      <c r="C187" s="253"/>
      <c r="D187" s="254"/>
      <c r="E187" s="191">
        <v>31224</v>
      </c>
      <c r="F187" s="268" t="s">
        <v>944</v>
      </c>
      <c r="G187" s="255"/>
      <c r="H187" s="269"/>
      <c r="I187" s="125">
        <v>31419</v>
      </c>
      <c r="J187" s="252" t="s">
        <v>747</v>
      </c>
      <c r="K187" s="253"/>
      <c r="L187" s="254"/>
      <c r="M187" s="127"/>
      <c r="N187" s="315"/>
      <c r="O187" s="315"/>
      <c r="P187" s="315"/>
      <c r="Q187" s="172"/>
    </row>
    <row r="188" spans="1:17" s="156" customFormat="1" ht="13.5" customHeight="1">
      <c r="A188" s="160">
        <v>31121</v>
      </c>
      <c r="B188" s="252" t="s">
        <v>749</v>
      </c>
      <c r="C188" s="253"/>
      <c r="D188" s="254"/>
      <c r="E188" s="259" t="s">
        <v>746</v>
      </c>
      <c r="F188" s="260"/>
      <c r="G188" s="260"/>
      <c r="H188" s="261"/>
      <c r="I188" s="125">
        <v>31420</v>
      </c>
      <c r="J188" s="252" t="s">
        <v>958</v>
      </c>
      <c r="K188" s="253"/>
      <c r="L188" s="254"/>
      <c r="M188" s="316" t="s">
        <v>501</v>
      </c>
      <c r="N188" s="316"/>
      <c r="O188" s="316"/>
      <c r="P188" s="316"/>
      <c r="Q188" s="172"/>
    </row>
    <row r="189" spans="1:17" s="156" customFormat="1" ht="13.5" customHeight="1">
      <c r="A189" s="160">
        <v>31122</v>
      </c>
      <c r="B189" s="252" t="s">
        <v>751</v>
      </c>
      <c r="C189" s="253"/>
      <c r="D189" s="254"/>
      <c r="E189" s="160">
        <v>31301</v>
      </c>
      <c r="F189" s="252" t="s">
        <v>420</v>
      </c>
      <c r="G189" s="253"/>
      <c r="H189" s="254"/>
      <c r="I189" s="125">
        <v>31421</v>
      </c>
      <c r="J189" s="252" t="s">
        <v>750</v>
      </c>
      <c r="K189" s="253"/>
      <c r="L189" s="254"/>
      <c r="M189" s="179">
        <v>33101</v>
      </c>
      <c r="N189" s="297" t="s">
        <v>773</v>
      </c>
      <c r="O189" s="297"/>
      <c r="P189" s="297"/>
      <c r="Q189" s="172"/>
    </row>
    <row r="190" spans="1:17" s="156" customFormat="1" ht="13.5" customHeight="1">
      <c r="A190" s="160">
        <v>31123</v>
      </c>
      <c r="B190" s="252" t="s">
        <v>754</v>
      </c>
      <c r="C190" s="253"/>
      <c r="D190" s="254"/>
      <c r="E190" s="160">
        <v>31302</v>
      </c>
      <c r="F190" s="252" t="s">
        <v>421</v>
      </c>
      <c r="G190" s="253"/>
      <c r="H190" s="254"/>
      <c r="I190" s="192" t="s">
        <v>945</v>
      </c>
      <c r="J190" s="268" t="s">
        <v>946</v>
      </c>
      <c r="K190" s="255"/>
      <c r="L190" s="269"/>
      <c r="M190" s="179">
        <v>33102</v>
      </c>
      <c r="N190" s="297" t="s">
        <v>480</v>
      </c>
      <c r="O190" s="297"/>
      <c r="P190" s="297"/>
      <c r="Q190" s="172"/>
    </row>
    <row r="191" spans="1:17" s="156" customFormat="1" ht="13.5" customHeight="1">
      <c r="A191" s="160">
        <v>31124</v>
      </c>
      <c r="B191" s="252" t="s">
        <v>961</v>
      </c>
      <c r="C191" s="253"/>
      <c r="D191" s="254"/>
      <c r="E191" s="160">
        <v>31303</v>
      </c>
      <c r="F191" s="252" t="s">
        <v>752</v>
      </c>
      <c r="G191" s="253"/>
      <c r="H191" s="254"/>
      <c r="I191" s="192" t="s">
        <v>947</v>
      </c>
      <c r="J191" s="268" t="s">
        <v>948</v>
      </c>
      <c r="K191" s="255"/>
      <c r="L191" s="269"/>
      <c r="M191" s="179">
        <v>33103</v>
      </c>
      <c r="N191" s="297" t="s">
        <v>481</v>
      </c>
      <c r="O191" s="297"/>
      <c r="P191" s="297"/>
      <c r="Q191" s="172"/>
    </row>
    <row r="192" spans="1:17" s="156" customFormat="1" ht="13.5" customHeight="1">
      <c r="A192" s="160">
        <v>31125</v>
      </c>
      <c r="B192" s="252" t="s">
        <v>757</v>
      </c>
      <c r="C192" s="253"/>
      <c r="D192" s="254"/>
      <c r="E192" s="160">
        <v>31305</v>
      </c>
      <c r="F192" s="252" t="s">
        <v>755</v>
      </c>
      <c r="G192" s="253"/>
      <c r="H192" s="254"/>
      <c r="I192" s="192" t="s">
        <v>949</v>
      </c>
      <c r="J192" s="268" t="s">
        <v>950</v>
      </c>
      <c r="K192" s="255"/>
      <c r="L192" s="269"/>
      <c r="M192" s="179">
        <v>33202</v>
      </c>
      <c r="N192" s="297" t="s">
        <v>482</v>
      </c>
      <c r="O192" s="297"/>
      <c r="P192" s="297"/>
      <c r="Q192" s="172"/>
    </row>
    <row r="193" spans="1:17" s="156" customFormat="1" ht="13.5" customHeight="1">
      <c r="A193" s="160">
        <v>31126</v>
      </c>
      <c r="B193" s="252" t="s">
        <v>413</v>
      </c>
      <c r="C193" s="253"/>
      <c r="D193" s="254"/>
      <c r="E193" s="160">
        <v>31306</v>
      </c>
      <c r="F193" s="252" t="s">
        <v>758</v>
      </c>
      <c r="G193" s="253"/>
      <c r="H193" s="254"/>
      <c r="I193" s="259" t="s">
        <v>753</v>
      </c>
      <c r="J193" s="260"/>
      <c r="K193" s="260"/>
      <c r="L193" s="261"/>
      <c r="M193" s="179">
        <v>33301</v>
      </c>
      <c r="N193" s="297" t="s">
        <v>483</v>
      </c>
      <c r="O193" s="297"/>
      <c r="P193" s="297"/>
      <c r="Q193" s="172"/>
    </row>
    <row r="194" spans="1:17" s="156" customFormat="1" ht="13.5" customHeight="1">
      <c r="A194" s="160">
        <v>31127</v>
      </c>
      <c r="B194" s="252" t="s">
        <v>759</v>
      </c>
      <c r="C194" s="253"/>
      <c r="D194" s="254"/>
      <c r="E194" s="160">
        <v>31307</v>
      </c>
      <c r="F194" s="252" t="s">
        <v>422</v>
      </c>
      <c r="G194" s="253"/>
      <c r="H194" s="254"/>
      <c r="I194" s="125">
        <v>31503</v>
      </c>
      <c r="J194" s="252" t="s">
        <v>756</v>
      </c>
      <c r="K194" s="253"/>
      <c r="L194" s="254"/>
      <c r="M194" s="179">
        <v>33302</v>
      </c>
      <c r="N194" s="297" t="s">
        <v>484</v>
      </c>
      <c r="O194" s="297"/>
      <c r="P194" s="297"/>
      <c r="Q194" s="172"/>
    </row>
    <row r="195" spans="1:17" s="156" customFormat="1" ht="13.5" customHeight="1">
      <c r="A195" s="160">
        <v>31128</v>
      </c>
      <c r="B195" s="252" t="s">
        <v>414</v>
      </c>
      <c r="C195" s="253"/>
      <c r="D195" s="254"/>
      <c r="E195" s="160">
        <v>31308</v>
      </c>
      <c r="F195" s="252" t="s">
        <v>423</v>
      </c>
      <c r="G195" s="253"/>
      <c r="H195" s="254"/>
      <c r="I195" s="125">
        <v>31505</v>
      </c>
      <c r="J195" s="252" t="s">
        <v>429</v>
      </c>
      <c r="K195" s="253"/>
      <c r="L195" s="254"/>
      <c r="M195" s="193">
        <v>33401</v>
      </c>
      <c r="N195" s="297" t="s">
        <v>499</v>
      </c>
      <c r="O195" s="297"/>
      <c r="P195" s="297"/>
      <c r="Q195" s="172"/>
    </row>
    <row r="196" spans="1:17" s="156" customFormat="1" ht="13.5" customHeight="1">
      <c r="A196" s="160">
        <v>31129</v>
      </c>
      <c r="B196" s="252" t="s">
        <v>762</v>
      </c>
      <c r="C196" s="253"/>
      <c r="D196" s="254"/>
      <c r="E196" s="160">
        <v>31309</v>
      </c>
      <c r="F196" s="252" t="s">
        <v>760</v>
      </c>
      <c r="G196" s="253"/>
      <c r="H196" s="254"/>
      <c r="I196" s="126">
        <v>31506</v>
      </c>
      <c r="J196" s="252" t="s">
        <v>960</v>
      </c>
      <c r="K196" s="253"/>
      <c r="L196" s="254"/>
      <c r="M196" s="194"/>
      <c r="N196" s="318"/>
      <c r="O196" s="318"/>
      <c r="P196" s="318"/>
      <c r="Q196" s="172"/>
    </row>
    <row r="197" spans="1:17" s="156" customFormat="1" ht="13.5" customHeight="1">
      <c r="A197" s="195"/>
      <c r="B197" s="266"/>
      <c r="C197" s="266"/>
      <c r="D197" s="267"/>
      <c r="E197" s="160">
        <v>31310</v>
      </c>
      <c r="F197" s="252" t="s">
        <v>424</v>
      </c>
      <c r="G197" s="253"/>
      <c r="H197" s="254"/>
      <c r="I197" s="125">
        <v>31507</v>
      </c>
      <c r="J197" s="252" t="s">
        <v>761</v>
      </c>
      <c r="K197" s="253"/>
      <c r="L197" s="254"/>
      <c r="M197" s="127"/>
      <c r="N197" s="315"/>
      <c r="O197" s="315"/>
      <c r="P197" s="315"/>
      <c r="Q197" s="172"/>
    </row>
    <row r="198" spans="1:17" s="156" customFormat="1" ht="13.5" customHeight="1">
      <c r="A198" s="195"/>
      <c r="B198" s="315"/>
      <c r="C198" s="315"/>
      <c r="D198" s="317"/>
      <c r="E198" s="160">
        <v>31311</v>
      </c>
      <c r="F198" s="252" t="s">
        <v>763</v>
      </c>
      <c r="G198" s="253"/>
      <c r="H198" s="254"/>
      <c r="I198" s="125">
        <v>31508</v>
      </c>
      <c r="J198" s="252" t="s">
        <v>430</v>
      </c>
      <c r="K198" s="253"/>
      <c r="L198" s="254"/>
      <c r="M198" s="127"/>
      <c r="N198" s="315"/>
      <c r="O198" s="315"/>
      <c r="P198" s="315"/>
      <c r="Q198" s="172"/>
    </row>
    <row r="199" spans="1:17" s="156" customFormat="1" ht="13.5" customHeight="1">
      <c r="A199" s="195"/>
      <c r="B199" s="315"/>
      <c r="C199" s="315"/>
      <c r="D199" s="317"/>
      <c r="E199" s="160">
        <v>31312</v>
      </c>
      <c r="F199" s="252" t="s">
        <v>765</v>
      </c>
      <c r="G199" s="253"/>
      <c r="H199" s="254"/>
      <c r="I199" s="125">
        <v>31510</v>
      </c>
      <c r="J199" s="252" t="s">
        <v>764</v>
      </c>
      <c r="K199" s="253"/>
      <c r="L199" s="254"/>
      <c r="M199" s="127"/>
      <c r="N199" s="315"/>
      <c r="O199" s="315"/>
      <c r="P199" s="315"/>
      <c r="Q199" s="172"/>
    </row>
    <row r="200" spans="1:17" s="156" customFormat="1" ht="13.5" customHeight="1">
      <c r="A200" s="195"/>
      <c r="B200" s="315"/>
      <c r="C200" s="315"/>
      <c r="D200" s="317"/>
      <c r="E200" s="160">
        <v>31313</v>
      </c>
      <c r="F200" s="252" t="s">
        <v>766</v>
      </c>
      <c r="G200" s="253"/>
      <c r="H200" s="254"/>
      <c r="I200" s="126">
        <v>31511</v>
      </c>
      <c r="J200" s="252" t="s">
        <v>956</v>
      </c>
      <c r="K200" s="253"/>
      <c r="L200" s="254"/>
      <c r="M200" s="127"/>
      <c r="N200" s="315"/>
      <c r="O200" s="315"/>
      <c r="P200" s="315"/>
      <c r="Q200" s="172"/>
    </row>
    <row r="201" spans="1:17" s="156" customFormat="1" ht="13.5" customHeight="1">
      <c r="A201" s="195"/>
      <c r="B201" s="315"/>
      <c r="C201" s="315"/>
      <c r="D201" s="317"/>
      <c r="E201" s="169">
        <v>31314</v>
      </c>
      <c r="F201" s="252" t="s">
        <v>768</v>
      </c>
      <c r="G201" s="253"/>
      <c r="H201" s="254"/>
      <c r="I201" s="126">
        <v>31512</v>
      </c>
      <c r="J201" s="252" t="s">
        <v>767</v>
      </c>
      <c r="K201" s="253"/>
      <c r="L201" s="254"/>
      <c r="M201" s="196"/>
      <c r="N201" s="196"/>
      <c r="O201" s="196"/>
      <c r="P201" s="196"/>
      <c r="Q201" s="172"/>
    </row>
    <row r="202" spans="1:17" s="156" customFormat="1" ht="13.5" customHeight="1">
      <c r="A202" s="195"/>
      <c r="B202" s="315"/>
      <c r="C202" s="315"/>
      <c r="D202" s="317"/>
      <c r="E202" s="163">
        <v>31316</v>
      </c>
      <c r="F202" s="252" t="s">
        <v>770</v>
      </c>
      <c r="G202" s="253"/>
      <c r="H202" s="254"/>
      <c r="I202" s="126">
        <v>31514</v>
      </c>
      <c r="J202" s="252" t="s">
        <v>769</v>
      </c>
      <c r="K202" s="253"/>
      <c r="L202" s="254"/>
      <c r="M202" s="196"/>
      <c r="N202" s="196"/>
      <c r="O202" s="196"/>
      <c r="P202" s="196"/>
      <c r="Q202" s="172"/>
    </row>
    <row r="203" spans="1:17" s="156" customFormat="1" ht="13.5" customHeight="1">
      <c r="A203" s="195"/>
      <c r="B203" s="315"/>
      <c r="C203" s="315"/>
      <c r="D203" s="315"/>
      <c r="E203" s="163">
        <v>31317</v>
      </c>
      <c r="F203" s="252" t="s">
        <v>951</v>
      </c>
      <c r="G203" s="253"/>
      <c r="H203" s="254"/>
      <c r="I203" s="126">
        <v>31515</v>
      </c>
      <c r="J203" s="252" t="s">
        <v>771</v>
      </c>
      <c r="K203" s="253"/>
      <c r="L203" s="254"/>
      <c r="M203" s="196"/>
      <c r="N203" s="196"/>
      <c r="O203" s="196"/>
      <c r="P203" s="196"/>
      <c r="Q203" s="172"/>
    </row>
    <row r="204" spans="1:17" s="156" customFormat="1" ht="13.5" customHeight="1">
      <c r="A204" s="124"/>
      <c r="B204" s="124"/>
      <c r="C204" s="124"/>
      <c r="D204" s="124"/>
      <c r="E204" s="195"/>
      <c r="F204" s="315"/>
      <c r="G204" s="315"/>
      <c r="H204" s="315"/>
      <c r="I204" s="126">
        <v>31516</v>
      </c>
      <c r="J204" s="252" t="s">
        <v>772</v>
      </c>
      <c r="K204" s="253"/>
      <c r="L204" s="254"/>
      <c r="M204" s="196"/>
      <c r="N204" s="196"/>
      <c r="O204" s="196"/>
      <c r="P204" s="196"/>
      <c r="Q204" s="172"/>
    </row>
    <row r="205" spans="1:17" s="156" customFormat="1" ht="13.5" customHeight="1">
      <c r="A205" s="124"/>
      <c r="B205" s="124"/>
      <c r="C205" s="124"/>
      <c r="D205" s="124"/>
      <c r="E205" s="195"/>
      <c r="F205" s="315"/>
      <c r="G205" s="315"/>
      <c r="H205" s="315"/>
      <c r="I205" s="126">
        <v>31603</v>
      </c>
      <c r="J205" s="252" t="s">
        <v>431</v>
      </c>
      <c r="K205" s="253"/>
      <c r="L205" s="254"/>
      <c r="M205" s="123"/>
      <c r="N205" s="123"/>
      <c r="O205" s="123"/>
      <c r="P205" s="123"/>
      <c r="Q205" s="172"/>
    </row>
    <row r="206" spans="1:17" s="156" customFormat="1" ht="13.5" customHeight="1">
      <c r="A206" s="124"/>
      <c r="B206" s="124"/>
      <c r="C206" s="124"/>
      <c r="D206" s="124"/>
      <c r="E206" s="197"/>
      <c r="F206" s="198"/>
      <c r="G206" s="198"/>
      <c r="H206" s="198"/>
      <c r="I206" s="125">
        <v>31604</v>
      </c>
      <c r="J206" s="252" t="s">
        <v>568</v>
      </c>
      <c r="K206" s="253"/>
      <c r="L206" s="254"/>
      <c r="M206" s="199"/>
      <c r="N206" s="199"/>
      <c r="O206" s="199"/>
      <c r="P206" s="197"/>
      <c r="Q206" s="172"/>
    </row>
    <row r="207" spans="1:17" s="156" customFormat="1" ht="13.5" customHeight="1">
      <c r="A207" s="197"/>
      <c r="B207" s="197"/>
      <c r="C207" s="197"/>
      <c r="D207" s="197"/>
      <c r="E207" s="197"/>
      <c r="F207" s="322"/>
      <c r="G207" s="322"/>
      <c r="H207" s="200"/>
      <c r="I207" s="198"/>
      <c r="J207" s="199"/>
      <c r="K207" s="199"/>
      <c r="L207" s="199"/>
      <c r="M207" s="201"/>
      <c r="N207" s="201"/>
      <c r="O207" s="201"/>
      <c r="P207" s="197"/>
      <c r="Q207" s="172"/>
    </row>
    <row r="208" spans="1:17" s="156" customFormat="1" ht="13.5" customHeight="1">
      <c r="A208" s="323" t="s">
        <v>504</v>
      </c>
      <c r="B208" s="324"/>
      <c r="C208" s="324"/>
      <c r="D208" s="325"/>
      <c r="E208" s="197"/>
      <c r="F208" s="326" t="s">
        <v>774</v>
      </c>
      <c r="G208" s="326"/>
      <c r="H208" s="326"/>
      <c r="I208" s="326"/>
      <c r="J208" s="326"/>
      <c r="K208" s="172"/>
    </row>
    <row r="209" spans="1:11" s="156" customFormat="1" ht="13.5" customHeight="1">
      <c r="A209" s="319" t="s">
        <v>505</v>
      </c>
      <c r="B209" s="320"/>
      <c r="C209" s="320"/>
      <c r="D209" s="321"/>
      <c r="E209" s="197"/>
      <c r="F209" s="202">
        <v>11117</v>
      </c>
      <c r="G209" s="327" t="s">
        <v>775</v>
      </c>
      <c r="H209" s="327"/>
      <c r="I209" s="327"/>
      <c r="J209" s="327"/>
      <c r="K209" s="172"/>
    </row>
    <row r="210" spans="1:11" s="156" customFormat="1" ht="13.5" customHeight="1">
      <c r="A210" s="203">
        <v>61101</v>
      </c>
      <c r="B210" s="328" t="s">
        <v>954</v>
      </c>
      <c r="C210" s="329"/>
      <c r="D210" s="330"/>
      <c r="E210" s="197"/>
      <c r="F210" s="202">
        <v>11122</v>
      </c>
      <c r="G210" s="327" t="s">
        <v>776</v>
      </c>
      <c r="H210" s="327"/>
      <c r="I210" s="327"/>
      <c r="J210" s="327"/>
      <c r="K210" s="172"/>
    </row>
    <row r="211" spans="1:11" s="156" customFormat="1" ht="13.5" customHeight="1">
      <c r="A211" s="203">
        <v>61103</v>
      </c>
      <c r="B211" s="328" t="s">
        <v>508</v>
      </c>
      <c r="C211" s="329"/>
      <c r="D211" s="330"/>
      <c r="E211" s="197"/>
      <c r="F211" s="202">
        <v>11209</v>
      </c>
      <c r="G211" s="327" t="s">
        <v>777</v>
      </c>
      <c r="H211" s="327"/>
      <c r="I211" s="327"/>
      <c r="J211" s="327"/>
      <c r="K211" s="172"/>
    </row>
    <row r="212" spans="1:11" s="156" customFormat="1" ht="13.5" customHeight="1">
      <c r="A212" s="203">
        <v>61104</v>
      </c>
      <c r="B212" s="328" t="s">
        <v>509</v>
      </c>
      <c r="C212" s="329"/>
      <c r="D212" s="330"/>
      <c r="E212" s="197"/>
      <c r="F212" s="202">
        <v>11222</v>
      </c>
      <c r="G212" s="327" t="s">
        <v>778</v>
      </c>
      <c r="H212" s="327"/>
      <c r="I212" s="327"/>
      <c r="J212" s="327"/>
      <c r="K212" s="172"/>
    </row>
    <row r="213" spans="1:11" s="156" customFormat="1" ht="13.5" customHeight="1">
      <c r="A213" s="203">
        <v>61105</v>
      </c>
      <c r="B213" s="328" t="s">
        <v>440</v>
      </c>
      <c r="C213" s="329"/>
      <c r="D213" s="330"/>
      <c r="E213" s="197"/>
      <c r="F213" s="202">
        <v>11224</v>
      </c>
      <c r="G213" s="327" t="s">
        <v>779</v>
      </c>
      <c r="H213" s="327"/>
      <c r="I213" s="327"/>
      <c r="J213" s="327"/>
      <c r="K213" s="172"/>
    </row>
    <row r="214" spans="1:11" s="156" customFormat="1" ht="13.5" customHeight="1">
      <c r="A214" s="125">
        <v>61107</v>
      </c>
      <c r="B214" s="328" t="s">
        <v>952</v>
      </c>
      <c r="C214" s="329"/>
      <c r="D214" s="330"/>
      <c r="E214" s="197"/>
      <c r="F214" s="202">
        <v>11225</v>
      </c>
      <c r="G214" s="327" t="s">
        <v>780</v>
      </c>
      <c r="H214" s="327"/>
      <c r="I214" s="327"/>
      <c r="J214" s="327"/>
      <c r="K214" s="172"/>
    </row>
    <row r="215" spans="1:11" s="156" customFormat="1" ht="13.5" customHeight="1">
      <c r="A215" s="203">
        <v>61401</v>
      </c>
      <c r="B215" s="328" t="s">
        <v>510</v>
      </c>
      <c r="C215" s="329"/>
      <c r="D215" s="330"/>
      <c r="E215" s="197"/>
      <c r="F215" s="202">
        <v>11301</v>
      </c>
      <c r="G215" s="327" t="s">
        <v>781</v>
      </c>
      <c r="H215" s="327"/>
      <c r="I215" s="327"/>
      <c r="J215" s="327"/>
      <c r="K215" s="172"/>
    </row>
    <row r="216" spans="1:11" s="156" customFormat="1" ht="13.5" customHeight="1">
      <c r="A216" s="203">
        <v>61402</v>
      </c>
      <c r="B216" s="328" t="s">
        <v>955</v>
      </c>
      <c r="C216" s="329"/>
      <c r="D216" s="330"/>
      <c r="E216" s="197"/>
      <c r="F216" s="202">
        <v>11311</v>
      </c>
      <c r="G216" s="327" t="s">
        <v>782</v>
      </c>
      <c r="H216" s="327"/>
      <c r="I216" s="327"/>
      <c r="J216" s="327"/>
      <c r="K216" s="172"/>
    </row>
    <row r="217" spans="1:11" s="156" customFormat="1" ht="13.5" customHeight="1">
      <c r="A217" s="203">
        <v>61501</v>
      </c>
      <c r="B217" s="328" t="s">
        <v>511</v>
      </c>
      <c r="C217" s="329"/>
      <c r="D217" s="330"/>
      <c r="E217" s="197"/>
      <c r="F217" s="202">
        <v>11316</v>
      </c>
      <c r="G217" s="327" t="s">
        <v>783</v>
      </c>
      <c r="H217" s="327"/>
      <c r="I217" s="327"/>
      <c r="J217" s="327"/>
    </row>
    <row r="218" spans="1:11" s="156" customFormat="1" ht="13.5" customHeight="1">
      <c r="A218" s="319" t="s">
        <v>506</v>
      </c>
      <c r="B218" s="320"/>
      <c r="C218" s="320"/>
      <c r="D218" s="321"/>
      <c r="E218" s="197"/>
      <c r="F218" s="171">
        <v>11317</v>
      </c>
      <c r="G218" s="327" t="s">
        <v>784</v>
      </c>
      <c r="H218" s="327"/>
      <c r="I218" s="327"/>
      <c r="J218" s="327"/>
    </row>
    <row r="219" spans="1:11" s="156" customFormat="1" ht="13.5" customHeight="1">
      <c r="A219" s="203">
        <v>62101</v>
      </c>
      <c r="B219" s="328" t="s">
        <v>441</v>
      </c>
      <c r="C219" s="329"/>
      <c r="D219" s="330"/>
      <c r="E219" s="197"/>
      <c r="F219" s="171">
        <v>11318</v>
      </c>
      <c r="G219" s="327" t="s">
        <v>785</v>
      </c>
      <c r="H219" s="327"/>
      <c r="I219" s="327"/>
      <c r="J219" s="327"/>
    </row>
    <row r="220" spans="1:11" s="156" customFormat="1" ht="13.5" customHeight="1">
      <c r="A220" s="203">
        <v>62501</v>
      </c>
      <c r="B220" s="328" t="s">
        <v>442</v>
      </c>
      <c r="C220" s="329"/>
      <c r="D220" s="330"/>
      <c r="E220" s="197"/>
      <c r="F220" s="171">
        <v>11319</v>
      </c>
      <c r="G220" s="327" t="s">
        <v>786</v>
      </c>
      <c r="H220" s="327"/>
      <c r="I220" s="327"/>
      <c r="J220" s="327"/>
    </row>
    <row r="221" spans="1:11" s="156" customFormat="1" ht="13.5" customHeight="1">
      <c r="A221" s="203">
        <v>62601</v>
      </c>
      <c r="B221" s="328" t="s">
        <v>439</v>
      </c>
      <c r="C221" s="329"/>
      <c r="D221" s="330"/>
      <c r="E221" s="197"/>
      <c r="F221" s="202">
        <v>11406</v>
      </c>
      <c r="G221" s="327" t="s">
        <v>787</v>
      </c>
      <c r="H221" s="327"/>
      <c r="I221" s="327"/>
      <c r="J221" s="327"/>
    </row>
    <row r="222" spans="1:11" s="156" customFormat="1" ht="13.5" customHeight="1">
      <c r="A222" s="319" t="s">
        <v>507</v>
      </c>
      <c r="B222" s="320"/>
      <c r="C222" s="320"/>
      <c r="D222" s="321"/>
      <c r="E222" s="197"/>
      <c r="F222" s="202">
        <v>11408</v>
      </c>
      <c r="G222" s="327" t="s">
        <v>788</v>
      </c>
      <c r="H222" s="327"/>
      <c r="I222" s="327"/>
      <c r="J222" s="327"/>
    </row>
    <row r="223" spans="1:11" s="156" customFormat="1" ht="13.5" customHeight="1">
      <c r="A223" s="203">
        <v>63102</v>
      </c>
      <c r="B223" s="328" t="s">
        <v>443</v>
      </c>
      <c r="C223" s="329"/>
      <c r="D223" s="330"/>
      <c r="E223" s="197"/>
      <c r="F223" s="202">
        <v>11412</v>
      </c>
      <c r="G223" s="327" t="s">
        <v>789</v>
      </c>
      <c r="H223" s="327"/>
      <c r="I223" s="327"/>
      <c r="J223" s="327"/>
    </row>
    <row r="224" spans="1:11" s="156" customFormat="1" ht="13.5" customHeight="1">
      <c r="A224" s="203">
        <v>63103</v>
      </c>
      <c r="B224" s="331" t="s">
        <v>953</v>
      </c>
      <c r="C224" s="332"/>
      <c r="D224" s="333"/>
      <c r="E224" s="197"/>
      <c r="F224" s="202">
        <v>11424</v>
      </c>
      <c r="G224" s="327" t="s">
        <v>790</v>
      </c>
      <c r="H224" s="327"/>
      <c r="I224" s="327"/>
      <c r="J224" s="327"/>
    </row>
    <row r="225" spans="1:12" s="156" customFormat="1" ht="13.5" customHeight="1">
      <c r="A225" s="203">
        <v>63201</v>
      </c>
      <c r="B225" s="328" t="s">
        <v>512</v>
      </c>
      <c r="C225" s="329"/>
      <c r="D225" s="330"/>
      <c r="E225" s="197"/>
      <c r="F225" s="127"/>
      <c r="G225" s="315"/>
      <c r="H225" s="315"/>
      <c r="I225" s="315"/>
      <c r="J225" s="197"/>
    </row>
    <row r="226" spans="1:12" s="156" customFormat="1" ht="13.5" customHeight="1">
      <c r="A226" s="203">
        <v>63501</v>
      </c>
      <c r="B226" s="328" t="s">
        <v>513</v>
      </c>
      <c r="C226" s="329"/>
      <c r="D226" s="330"/>
      <c r="E226" s="197"/>
      <c r="F226" s="127"/>
      <c r="G226" s="315"/>
      <c r="H226" s="315"/>
      <c r="I226" s="315"/>
      <c r="J226" s="197"/>
    </row>
    <row r="227" spans="1:12" s="156" customFormat="1" ht="13.5" customHeight="1">
      <c r="A227" s="203">
        <v>63502</v>
      </c>
      <c r="B227" s="328" t="s">
        <v>591</v>
      </c>
      <c r="C227" s="329"/>
      <c r="D227" s="330"/>
      <c r="E227" s="197"/>
      <c r="F227" s="127"/>
      <c r="G227" s="204"/>
      <c r="H227" s="204"/>
      <c r="I227" s="204"/>
      <c r="J227" s="197"/>
    </row>
    <row r="228" spans="1:12" s="205" customFormat="1" ht="13.5" customHeight="1">
      <c r="A228" s="203">
        <v>63603</v>
      </c>
      <c r="B228" s="328" t="s">
        <v>444</v>
      </c>
      <c r="C228" s="329"/>
      <c r="D228" s="330"/>
      <c r="F228" s="204"/>
    </row>
    <row r="229" spans="1:12">
      <c r="E229" s="21"/>
      <c r="F229" s="21"/>
      <c r="G229" s="21"/>
      <c r="H229" s="21"/>
      <c r="I229" s="21"/>
      <c r="J229" s="21"/>
      <c r="K229" s="21"/>
      <c r="L229" s="21"/>
    </row>
    <row r="230" spans="1:12">
      <c r="E230" s="21"/>
      <c r="F230" s="21"/>
      <c r="G230" s="21"/>
      <c r="H230" s="21"/>
      <c r="I230" s="21"/>
      <c r="J230" s="21"/>
      <c r="K230" s="21"/>
      <c r="L230" s="21"/>
    </row>
    <row r="231" spans="1:12">
      <c r="I231" s="21"/>
      <c r="J231" s="21"/>
      <c r="K231" s="21"/>
      <c r="L231" s="21"/>
    </row>
  </sheetData>
  <sheetProtection password="C016" sheet="1" objects="1" scenarios="1"/>
  <sortState ref="A155:D169">
    <sortCondition ref="A155"/>
  </sortState>
  <mergeCells count="547">
    <mergeCell ref="B210:D210"/>
    <mergeCell ref="A218:D218"/>
    <mergeCell ref="B219:D219"/>
    <mergeCell ref="A222:D222"/>
    <mergeCell ref="B223:D223"/>
    <mergeCell ref="B211:D211"/>
    <mergeCell ref="B212:D212"/>
    <mergeCell ref="B213:D213"/>
    <mergeCell ref="B214:D214"/>
    <mergeCell ref="A126:C126"/>
    <mergeCell ref="A127:C127"/>
    <mergeCell ref="A128:C128"/>
    <mergeCell ref="A130:C130"/>
    <mergeCell ref="A131:C131"/>
    <mergeCell ref="A132:C132"/>
    <mergeCell ref="A133:C133"/>
    <mergeCell ref="A134:C134"/>
    <mergeCell ref="A135:C135"/>
    <mergeCell ref="A117:C117"/>
    <mergeCell ref="A118:C118"/>
    <mergeCell ref="A119:C119"/>
    <mergeCell ref="A120:C120"/>
    <mergeCell ref="A121:C121"/>
    <mergeCell ref="A122:C122"/>
    <mergeCell ref="A123:C123"/>
    <mergeCell ref="A124:C124"/>
    <mergeCell ref="A125:C125"/>
    <mergeCell ref="E141:J141"/>
    <mergeCell ref="E142:J142"/>
    <mergeCell ref="E143:J143"/>
    <mergeCell ref="E144:J144"/>
    <mergeCell ref="E145:J145"/>
    <mergeCell ref="E146:J146"/>
    <mergeCell ref="E147:J147"/>
    <mergeCell ref="E148:J148"/>
    <mergeCell ref="A129:C129"/>
    <mergeCell ref="A136:C136"/>
    <mergeCell ref="A137:C137"/>
    <mergeCell ref="A138:C138"/>
    <mergeCell ref="A139:C139"/>
    <mergeCell ref="A140:C140"/>
    <mergeCell ref="A141:C141"/>
    <mergeCell ref="A142:C142"/>
    <mergeCell ref="A143:C143"/>
    <mergeCell ref="A144:C144"/>
    <mergeCell ref="A145:C145"/>
    <mergeCell ref="A146:C146"/>
    <mergeCell ref="A147:C147"/>
    <mergeCell ref="A148:C148"/>
    <mergeCell ref="E132:J132"/>
    <mergeCell ref="E133:J133"/>
    <mergeCell ref="E134:J134"/>
    <mergeCell ref="E135:J135"/>
    <mergeCell ref="E136:J136"/>
    <mergeCell ref="E137:J137"/>
    <mergeCell ref="E138:J138"/>
    <mergeCell ref="E139:J139"/>
    <mergeCell ref="E140:J140"/>
    <mergeCell ref="B228:D228"/>
    <mergeCell ref="G210:J210"/>
    <mergeCell ref="G211:J211"/>
    <mergeCell ref="G212:J212"/>
    <mergeCell ref="G213:J213"/>
    <mergeCell ref="G214:J214"/>
    <mergeCell ref="G215:J215"/>
    <mergeCell ref="G216:J216"/>
    <mergeCell ref="G217:J217"/>
    <mergeCell ref="G218:J218"/>
    <mergeCell ref="G220:J220"/>
    <mergeCell ref="G219:J219"/>
    <mergeCell ref="G221:J221"/>
    <mergeCell ref="G222:J222"/>
    <mergeCell ref="G224:J224"/>
    <mergeCell ref="G223:J223"/>
    <mergeCell ref="B224:D224"/>
    <mergeCell ref="G225:I225"/>
    <mergeCell ref="G226:I226"/>
    <mergeCell ref="B225:D225"/>
    <mergeCell ref="B226:D226"/>
    <mergeCell ref="B227:D227"/>
    <mergeCell ref="B221:D221"/>
    <mergeCell ref="B220:D220"/>
    <mergeCell ref="B215:D215"/>
    <mergeCell ref="B216:D216"/>
    <mergeCell ref="B217:D217"/>
    <mergeCell ref="N195:P195"/>
    <mergeCell ref="N196:P196"/>
    <mergeCell ref="N197:P197"/>
    <mergeCell ref="A209:D209"/>
    <mergeCell ref="F204:H204"/>
    <mergeCell ref="J204:L204"/>
    <mergeCell ref="B200:D200"/>
    <mergeCell ref="F200:H200"/>
    <mergeCell ref="J200:L200"/>
    <mergeCell ref="N200:P200"/>
    <mergeCell ref="B195:D195"/>
    <mergeCell ref="F195:H195"/>
    <mergeCell ref="J195:L195"/>
    <mergeCell ref="B196:D196"/>
    <mergeCell ref="F205:H205"/>
    <mergeCell ref="J205:L205"/>
    <mergeCell ref="F207:G207"/>
    <mergeCell ref="A208:D208"/>
    <mergeCell ref="F208:J208"/>
    <mergeCell ref="G209:J209"/>
    <mergeCell ref="B198:D198"/>
    <mergeCell ref="F198:H198"/>
    <mergeCell ref="J198:L198"/>
    <mergeCell ref="N198:P198"/>
    <mergeCell ref="B199:D199"/>
    <mergeCell ref="F199:H199"/>
    <mergeCell ref="J199:L199"/>
    <mergeCell ref="N199:P199"/>
    <mergeCell ref="F196:H196"/>
    <mergeCell ref="J196:L196"/>
    <mergeCell ref="B197:D197"/>
    <mergeCell ref="F197:H197"/>
    <mergeCell ref="J197:L197"/>
    <mergeCell ref="J206:L206"/>
    <mergeCell ref="B201:D201"/>
    <mergeCell ref="F201:H201"/>
    <mergeCell ref="J201:L201"/>
    <mergeCell ref="B202:D202"/>
    <mergeCell ref="F202:H202"/>
    <mergeCell ref="J202:L202"/>
    <mergeCell ref="B203:D203"/>
    <mergeCell ref="F203:H203"/>
    <mergeCell ref="J203:L203"/>
    <mergeCell ref="B194:D194"/>
    <mergeCell ref="F194:H194"/>
    <mergeCell ref="J194:L194"/>
    <mergeCell ref="I193:L193"/>
    <mergeCell ref="B189:D189"/>
    <mergeCell ref="F189:H189"/>
    <mergeCell ref="J189:L189"/>
    <mergeCell ref="N189:P189"/>
    <mergeCell ref="B190:D190"/>
    <mergeCell ref="F190:H190"/>
    <mergeCell ref="B191:D191"/>
    <mergeCell ref="F191:H191"/>
    <mergeCell ref="J191:L191"/>
    <mergeCell ref="J190:L190"/>
    <mergeCell ref="N190:P190"/>
    <mergeCell ref="N191:P191"/>
    <mergeCell ref="N192:P192"/>
    <mergeCell ref="N193:P193"/>
    <mergeCell ref="N194:P194"/>
    <mergeCell ref="B192:D192"/>
    <mergeCell ref="F192:H192"/>
    <mergeCell ref="J192:L192"/>
    <mergeCell ref="B193:D193"/>
    <mergeCell ref="F193:H193"/>
    <mergeCell ref="B186:D186"/>
    <mergeCell ref="F186:H186"/>
    <mergeCell ref="J186:L186"/>
    <mergeCell ref="N186:P186"/>
    <mergeCell ref="B187:D187"/>
    <mergeCell ref="J187:L187"/>
    <mergeCell ref="N187:P187"/>
    <mergeCell ref="B188:D188"/>
    <mergeCell ref="J188:L188"/>
    <mergeCell ref="F187:H187"/>
    <mergeCell ref="E188:H188"/>
    <mergeCell ref="M188:P188"/>
    <mergeCell ref="B183:D183"/>
    <mergeCell ref="F183:H183"/>
    <mergeCell ref="J183:L183"/>
    <mergeCell ref="N183:P183"/>
    <mergeCell ref="B184:D184"/>
    <mergeCell ref="F184:H184"/>
    <mergeCell ref="J184:L184"/>
    <mergeCell ref="B185:D185"/>
    <mergeCell ref="F185:H185"/>
    <mergeCell ref="J185:L185"/>
    <mergeCell ref="M184:P184"/>
    <mergeCell ref="N185:P185"/>
    <mergeCell ref="B180:D180"/>
    <mergeCell ref="F180:H180"/>
    <mergeCell ref="J180:L180"/>
    <mergeCell ref="N180:P180"/>
    <mergeCell ref="B181:D181"/>
    <mergeCell ref="F181:H181"/>
    <mergeCell ref="J181:L181"/>
    <mergeCell ref="N181:P181"/>
    <mergeCell ref="B182:D182"/>
    <mergeCell ref="F182:H182"/>
    <mergeCell ref="J182:L182"/>
    <mergeCell ref="N182:P182"/>
    <mergeCell ref="B177:D177"/>
    <mergeCell ref="F177:H177"/>
    <mergeCell ref="J177:L177"/>
    <mergeCell ref="N177:P177"/>
    <mergeCell ref="B178:D178"/>
    <mergeCell ref="F178:H178"/>
    <mergeCell ref="J178:L178"/>
    <mergeCell ref="N178:P178"/>
    <mergeCell ref="B179:D179"/>
    <mergeCell ref="F179:H179"/>
    <mergeCell ref="J179:L179"/>
    <mergeCell ref="N179:P179"/>
    <mergeCell ref="B174:D174"/>
    <mergeCell ref="F174:H174"/>
    <mergeCell ref="J174:L174"/>
    <mergeCell ref="N174:P174"/>
    <mergeCell ref="B175:D175"/>
    <mergeCell ref="F175:H175"/>
    <mergeCell ref="J175:L175"/>
    <mergeCell ref="N175:P175"/>
    <mergeCell ref="B176:D176"/>
    <mergeCell ref="F176:H176"/>
    <mergeCell ref="J176:L176"/>
    <mergeCell ref="N176:P176"/>
    <mergeCell ref="B171:D171"/>
    <mergeCell ref="F171:H171"/>
    <mergeCell ref="J171:L171"/>
    <mergeCell ref="N171:P171"/>
    <mergeCell ref="B172:D172"/>
    <mergeCell ref="F172:H172"/>
    <mergeCell ref="J172:L172"/>
    <mergeCell ref="N172:P172"/>
    <mergeCell ref="B173:D173"/>
    <mergeCell ref="F173:H173"/>
    <mergeCell ref="J173:L173"/>
    <mergeCell ref="N173:P173"/>
    <mergeCell ref="A168:G168"/>
    <mergeCell ref="A169:D169"/>
    <mergeCell ref="E169:H169"/>
    <mergeCell ref="I169:L169"/>
    <mergeCell ref="M169:P169"/>
    <mergeCell ref="B170:D170"/>
    <mergeCell ref="F170:H170"/>
    <mergeCell ref="J170:L170"/>
    <mergeCell ref="N170:P170"/>
    <mergeCell ref="B161:D161"/>
    <mergeCell ref="F161:H161"/>
    <mergeCell ref="J161:L161"/>
    <mergeCell ref="N161:P161"/>
    <mergeCell ref="B162:D162"/>
    <mergeCell ref="J162:L162"/>
    <mergeCell ref="N162:P162"/>
    <mergeCell ref="B163:D163"/>
    <mergeCell ref="B164:D164"/>
    <mergeCell ref="B158:D158"/>
    <mergeCell ref="F158:H158"/>
    <mergeCell ref="J158:L158"/>
    <mergeCell ref="N158:P158"/>
    <mergeCell ref="F159:H159"/>
    <mergeCell ref="J159:L159"/>
    <mergeCell ref="N159:P159"/>
    <mergeCell ref="F160:H160"/>
    <mergeCell ref="J160:L160"/>
    <mergeCell ref="N160:P160"/>
    <mergeCell ref="A159:D159"/>
    <mergeCell ref="B160:D160"/>
    <mergeCell ref="B155:D155"/>
    <mergeCell ref="J155:L155"/>
    <mergeCell ref="N155:P155"/>
    <mergeCell ref="B156:D156"/>
    <mergeCell ref="J156:L156"/>
    <mergeCell ref="N156:P156"/>
    <mergeCell ref="B157:D157"/>
    <mergeCell ref="F157:H157"/>
    <mergeCell ref="J157:L157"/>
    <mergeCell ref="N157:P157"/>
    <mergeCell ref="E155:H155"/>
    <mergeCell ref="B152:D152"/>
    <mergeCell ref="F152:H152"/>
    <mergeCell ref="J152:L152"/>
    <mergeCell ref="N152:P152"/>
    <mergeCell ref="B153:D153"/>
    <mergeCell ref="J153:L153"/>
    <mergeCell ref="N153:P153"/>
    <mergeCell ref="B154:D154"/>
    <mergeCell ref="J154:L154"/>
    <mergeCell ref="N154:P154"/>
    <mergeCell ref="A115:C115"/>
    <mergeCell ref="E115:J115"/>
    <mergeCell ref="A150:C150"/>
    <mergeCell ref="A151:D151"/>
    <mergeCell ref="E151:H151"/>
    <mergeCell ref="I151:L151"/>
    <mergeCell ref="M151:P151"/>
    <mergeCell ref="A116:C116"/>
    <mergeCell ref="E116:J116"/>
    <mergeCell ref="E117:J117"/>
    <mergeCell ref="E118:J118"/>
    <mergeCell ref="E119:J119"/>
    <mergeCell ref="E120:J120"/>
    <mergeCell ref="E121:J121"/>
    <mergeCell ref="E122:J122"/>
    <mergeCell ref="E123:J123"/>
    <mergeCell ref="E124:J124"/>
    <mergeCell ref="E125:J125"/>
    <mergeCell ref="E126:J126"/>
    <mergeCell ref="E127:J127"/>
    <mergeCell ref="E128:J128"/>
    <mergeCell ref="E129:J129"/>
    <mergeCell ref="E130:J130"/>
    <mergeCell ref="E131:J131"/>
    <mergeCell ref="A110:C110"/>
    <mergeCell ref="E110:J110"/>
    <mergeCell ref="A111:C111"/>
    <mergeCell ref="E111:J111"/>
    <mergeCell ref="A112:C112"/>
    <mergeCell ref="E112:J112"/>
    <mergeCell ref="A113:C113"/>
    <mergeCell ref="E113:J113"/>
    <mergeCell ref="A114:C114"/>
    <mergeCell ref="E114:J114"/>
    <mergeCell ref="A105:C105"/>
    <mergeCell ref="E105:J105"/>
    <mergeCell ref="A106:C106"/>
    <mergeCell ref="E106:J106"/>
    <mergeCell ref="A107:C107"/>
    <mergeCell ref="E107:J107"/>
    <mergeCell ref="A108:C108"/>
    <mergeCell ref="E108:J108"/>
    <mergeCell ref="A109:C109"/>
    <mergeCell ref="E109:J109"/>
    <mergeCell ref="A100:C100"/>
    <mergeCell ref="E100:J100"/>
    <mergeCell ref="A101:C101"/>
    <mergeCell ref="E101:J101"/>
    <mergeCell ref="A102:C102"/>
    <mergeCell ref="E102:J102"/>
    <mergeCell ref="A103:C103"/>
    <mergeCell ref="E103:J103"/>
    <mergeCell ref="A104:C104"/>
    <mergeCell ref="E104:J104"/>
    <mergeCell ref="A95:C95"/>
    <mergeCell ref="E95:J95"/>
    <mergeCell ref="A96:C96"/>
    <mergeCell ref="E96:J96"/>
    <mergeCell ref="A97:C97"/>
    <mergeCell ref="E97:J97"/>
    <mergeCell ref="A98:C98"/>
    <mergeCell ref="E98:J98"/>
    <mergeCell ref="A99:C99"/>
    <mergeCell ref="E99:J99"/>
    <mergeCell ref="A90:C90"/>
    <mergeCell ref="E90:J90"/>
    <mergeCell ref="A91:C91"/>
    <mergeCell ref="E91:J91"/>
    <mergeCell ref="A92:C92"/>
    <mergeCell ref="E92:J92"/>
    <mergeCell ref="A93:C93"/>
    <mergeCell ref="E93:J93"/>
    <mergeCell ref="A94:C94"/>
    <mergeCell ref="E94:J94"/>
    <mergeCell ref="A85:C85"/>
    <mergeCell ref="E85:J85"/>
    <mergeCell ref="A86:C86"/>
    <mergeCell ref="E86:J86"/>
    <mergeCell ref="A87:C87"/>
    <mergeCell ref="E87:J87"/>
    <mergeCell ref="A88:C88"/>
    <mergeCell ref="E88:J88"/>
    <mergeCell ref="A89:C89"/>
    <mergeCell ref="E89:J89"/>
    <mergeCell ref="A80:C80"/>
    <mergeCell ref="E80:J80"/>
    <mergeCell ref="A81:C81"/>
    <mergeCell ref="E81:J81"/>
    <mergeCell ref="A82:C82"/>
    <mergeCell ref="E82:J82"/>
    <mergeCell ref="A83:C83"/>
    <mergeCell ref="E83:J83"/>
    <mergeCell ref="A84:C84"/>
    <mergeCell ref="E84:J84"/>
    <mergeCell ref="A75:C75"/>
    <mergeCell ref="E75:J75"/>
    <mergeCell ref="A76:C76"/>
    <mergeCell ref="E76:J76"/>
    <mergeCell ref="A77:C77"/>
    <mergeCell ref="E77:J77"/>
    <mergeCell ref="A78:C78"/>
    <mergeCell ref="E78:J78"/>
    <mergeCell ref="A79:C79"/>
    <mergeCell ref="E79:J79"/>
    <mergeCell ref="A70:C70"/>
    <mergeCell ref="E70:J70"/>
    <mergeCell ref="A71:C71"/>
    <mergeCell ref="E71:J71"/>
    <mergeCell ref="A72:C72"/>
    <mergeCell ref="E72:J72"/>
    <mergeCell ref="A73:C73"/>
    <mergeCell ref="E73:J73"/>
    <mergeCell ref="A74:C74"/>
    <mergeCell ref="E74:J74"/>
    <mergeCell ref="A66:C66"/>
    <mergeCell ref="E66:J66"/>
    <mergeCell ref="A67:C67"/>
    <mergeCell ref="E67:J67"/>
    <mergeCell ref="A68:C68"/>
    <mergeCell ref="E68:J68"/>
    <mergeCell ref="A69:C69"/>
    <mergeCell ref="E69:J69"/>
    <mergeCell ref="A1:J1"/>
    <mergeCell ref="A23:P23"/>
    <mergeCell ref="A24:P24"/>
    <mergeCell ref="B21:M21"/>
    <mergeCell ref="B17:P17"/>
    <mergeCell ref="B18:P18"/>
    <mergeCell ref="A25:D25"/>
    <mergeCell ref="E25:H25"/>
    <mergeCell ref="N25:P25"/>
    <mergeCell ref="B13:P14"/>
    <mergeCell ref="I25:L25"/>
    <mergeCell ref="B26:D26"/>
    <mergeCell ref="F26:H26"/>
    <mergeCell ref="J26:L26"/>
    <mergeCell ref="N26:P26"/>
    <mergeCell ref="B27:D27"/>
    <mergeCell ref="F27:H27"/>
    <mergeCell ref="J27:L27"/>
    <mergeCell ref="N27:P27"/>
    <mergeCell ref="B28:D28"/>
    <mergeCell ref="F28:H28"/>
    <mergeCell ref="J28:L28"/>
    <mergeCell ref="N28:P28"/>
    <mergeCell ref="B29:D29"/>
    <mergeCell ref="F29:H29"/>
    <mergeCell ref="J29:L29"/>
    <mergeCell ref="N29:P29"/>
    <mergeCell ref="B30:D30"/>
    <mergeCell ref="F30:H30"/>
    <mergeCell ref="J30:L30"/>
    <mergeCell ref="N30:P30"/>
    <mergeCell ref="B31:D31"/>
    <mergeCell ref="F31:H31"/>
    <mergeCell ref="J31:L31"/>
    <mergeCell ref="M31:P31"/>
    <mergeCell ref="B32:D32"/>
    <mergeCell ref="F32:H32"/>
    <mergeCell ref="J32:L32"/>
    <mergeCell ref="B33:D33"/>
    <mergeCell ref="F33:H33"/>
    <mergeCell ref="J33:L33"/>
    <mergeCell ref="N33:P33"/>
    <mergeCell ref="B34:D34"/>
    <mergeCell ref="F34:H34"/>
    <mergeCell ref="J34:L34"/>
    <mergeCell ref="N34:P34"/>
    <mergeCell ref="N32:P32"/>
    <mergeCell ref="B35:D35"/>
    <mergeCell ref="F35:H35"/>
    <mergeCell ref="J35:L35"/>
    <mergeCell ref="N35:P35"/>
    <mergeCell ref="B36:D36"/>
    <mergeCell ref="F36:H36"/>
    <mergeCell ref="J36:L36"/>
    <mergeCell ref="N36:P36"/>
    <mergeCell ref="B37:D37"/>
    <mergeCell ref="F37:H37"/>
    <mergeCell ref="J37:L37"/>
    <mergeCell ref="N37:P37"/>
    <mergeCell ref="B38:D38"/>
    <mergeCell ref="F38:H38"/>
    <mergeCell ref="J38:L38"/>
    <mergeCell ref="N38:P38"/>
    <mergeCell ref="B39:D39"/>
    <mergeCell ref="F39:H39"/>
    <mergeCell ref="J39:L39"/>
    <mergeCell ref="N39:P39"/>
    <mergeCell ref="B40:D40"/>
    <mergeCell ref="F40:H40"/>
    <mergeCell ref="J40:L40"/>
    <mergeCell ref="N40:P40"/>
    <mergeCell ref="B41:D41"/>
    <mergeCell ref="F41:H41"/>
    <mergeCell ref="J41:L41"/>
    <mergeCell ref="N41:P41"/>
    <mergeCell ref="B42:D42"/>
    <mergeCell ref="F42:H42"/>
    <mergeCell ref="J42:L42"/>
    <mergeCell ref="N42:P42"/>
    <mergeCell ref="B43:D43"/>
    <mergeCell ref="F43:H43"/>
    <mergeCell ref="J43:L43"/>
    <mergeCell ref="N43:P43"/>
    <mergeCell ref="B44:D44"/>
    <mergeCell ref="F44:H44"/>
    <mergeCell ref="J44:L44"/>
    <mergeCell ref="N44:P44"/>
    <mergeCell ref="B45:D45"/>
    <mergeCell ref="F45:H45"/>
    <mergeCell ref="J45:L45"/>
    <mergeCell ref="N45:P45"/>
    <mergeCell ref="B46:D46"/>
    <mergeCell ref="F46:H46"/>
    <mergeCell ref="J46:L46"/>
    <mergeCell ref="N46:P46"/>
    <mergeCell ref="B47:D47"/>
    <mergeCell ref="F47:H47"/>
    <mergeCell ref="J47:L47"/>
    <mergeCell ref="N47:P47"/>
    <mergeCell ref="B48:D48"/>
    <mergeCell ref="F48:H48"/>
    <mergeCell ref="J48:L48"/>
    <mergeCell ref="N48:P48"/>
    <mergeCell ref="B49:D49"/>
    <mergeCell ref="F49:H49"/>
    <mergeCell ref="N49:P49"/>
    <mergeCell ref="J49:L49"/>
    <mergeCell ref="B50:D50"/>
    <mergeCell ref="F50:H50"/>
    <mergeCell ref="B51:D51"/>
    <mergeCell ref="F51:H51"/>
    <mergeCell ref="J51:L51"/>
    <mergeCell ref="B52:D52"/>
    <mergeCell ref="F52:H52"/>
    <mergeCell ref="J52:L52"/>
    <mergeCell ref="I50:L50"/>
    <mergeCell ref="F53:H53"/>
    <mergeCell ref="J53:L53"/>
    <mergeCell ref="B54:D54"/>
    <mergeCell ref="F54:H54"/>
    <mergeCell ref="J54:L54"/>
    <mergeCell ref="F55:H55"/>
    <mergeCell ref="J55:L55"/>
    <mergeCell ref="A53:D53"/>
    <mergeCell ref="B55:D55"/>
    <mergeCell ref="B56:D56"/>
    <mergeCell ref="F56:H56"/>
    <mergeCell ref="J56:L56"/>
    <mergeCell ref="B57:D57"/>
    <mergeCell ref="F57:H57"/>
    <mergeCell ref="J57:L57"/>
    <mergeCell ref="B58:D58"/>
    <mergeCell ref="F58:H58"/>
    <mergeCell ref="J58:L58"/>
    <mergeCell ref="B62:D62"/>
    <mergeCell ref="F62:H62"/>
    <mergeCell ref="J62:L62"/>
    <mergeCell ref="B63:D63"/>
    <mergeCell ref="F63:H63"/>
    <mergeCell ref="J63:L63"/>
    <mergeCell ref="A65:J65"/>
    <mergeCell ref="B59:D59"/>
    <mergeCell ref="F59:H59"/>
    <mergeCell ref="J59:L59"/>
    <mergeCell ref="B60:D60"/>
    <mergeCell ref="F60:H60"/>
    <mergeCell ref="J60:L60"/>
    <mergeCell ref="F61:H61"/>
    <mergeCell ref="B61:D61"/>
    <mergeCell ref="J61:L61"/>
  </mergeCells>
  <phoneticPr fontId="1"/>
  <pageMargins left="0.7" right="0.7" top="0.75" bottom="0.75" header="0.3" footer="0.3"/>
  <pageSetup paperSize="9" scale="52" fitToHeight="0" orientation="portrait" r:id="rId1"/>
  <rowBreaks count="2" manualBreakCount="2">
    <brk id="64" max="16383" man="1"/>
    <brk id="167"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30"/>
  <sheetViews>
    <sheetView view="pageBreakPreview" zoomScaleNormal="85" zoomScaleSheetLayoutView="100" workbookViewId="0"/>
  </sheetViews>
  <sheetFormatPr defaultRowHeight="13.5"/>
  <cols>
    <col min="1" max="1" width="6.25" style="25" customWidth="1"/>
    <col min="2" max="2" width="6.25" style="26" customWidth="1"/>
    <col min="3" max="3" width="5.625" style="26" customWidth="1"/>
    <col min="4" max="4" width="6.25" style="26" customWidth="1"/>
    <col min="5" max="5" width="5.625" style="26" customWidth="1"/>
    <col min="6" max="6" width="6.25" style="26" customWidth="1"/>
    <col min="7" max="7" width="4.375" style="26" customWidth="1"/>
    <col min="8" max="12" width="6.25" style="26" customWidth="1"/>
    <col min="13" max="18" width="6.625" style="26" customWidth="1"/>
    <col min="19" max="19" width="6.25" style="26" customWidth="1"/>
    <col min="20" max="16384" width="9" style="26"/>
  </cols>
  <sheetData>
    <row r="1" spans="1:19" s="11" customFormat="1" ht="29.25" customHeight="1">
      <c r="A1" s="23"/>
      <c r="J1" s="24" t="s">
        <v>261</v>
      </c>
      <c r="R1" s="336" t="str">
        <f>一番最初に入力!$C$7&amp;""</f>
        <v>79999</v>
      </c>
      <c r="S1" s="336"/>
    </row>
    <row r="2" spans="1:19" s="11" customFormat="1" ht="24.75" customHeight="1">
      <c r="A2" s="7" t="s">
        <v>547</v>
      </c>
      <c r="B2" s="7"/>
    </row>
    <row r="3" spans="1:19" ht="24.75" customHeight="1"/>
    <row r="4" spans="1:19" s="11" customFormat="1" ht="24.75" customHeight="1">
      <c r="A4" s="23"/>
      <c r="M4" s="8" t="s">
        <v>616</v>
      </c>
      <c r="N4" s="100">
        <v>4</v>
      </c>
      <c r="O4" s="99" t="s">
        <v>615</v>
      </c>
      <c r="P4" s="98" t="s">
        <v>1832</v>
      </c>
      <c r="Q4" s="99" t="s">
        <v>614</v>
      </c>
      <c r="R4" s="98" t="s">
        <v>1833</v>
      </c>
      <c r="S4" s="99" t="s">
        <v>613</v>
      </c>
    </row>
    <row r="5" spans="1:19" s="11" customFormat="1" ht="24.75" customHeight="1">
      <c r="A5" s="23"/>
      <c r="B5" s="11" t="s">
        <v>262</v>
      </c>
    </row>
    <row r="6" spans="1:19" s="11" customFormat="1" ht="24.75" customHeight="1">
      <c r="A6" s="27"/>
      <c r="B6" s="28"/>
      <c r="C6" s="28"/>
      <c r="D6" s="28"/>
      <c r="E6" s="5"/>
      <c r="F6" s="5"/>
      <c r="G6" s="5"/>
      <c r="H6" s="5"/>
      <c r="I6" s="5"/>
      <c r="J6" s="6"/>
      <c r="K6" s="6"/>
      <c r="L6" s="6"/>
      <c r="M6" s="6"/>
      <c r="N6" s="6"/>
      <c r="O6" s="6"/>
      <c r="P6" s="6"/>
      <c r="Q6" s="6"/>
      <c r="R6" s="6"/>
      <c r="S6" s="5"/>
    </row>
    <row r="7" spans="1:19" s="11" customFormat="1" ht="24.75" customHeight="1">
      <c r="A7" s="29"/>
      <c r="B7" s="30"/>
      <c r="C7" s="30"/>
      <c r="D7" s="30"/>
      <c r="E7" s="13"/>
      <c r="F7" s="13"/>
      <c r="G7" s="13"/>
      <c r="H7" s="13"/>
      <c r="I7" s="13"/>
      <c r="J7" s="13"/>
      <c r="K7" s="14"/>
      <c r="L7" s="14"/>
      <c r="M7" s="13"/>
      <c r="N7" s="13"/>
      <c r="O7" s="13"/>
      <c r="P7" s="13"/>
      <c r="Q7" s="13"/>
      <c r="R7" s="13"/>
      <c r="S7" s="13"/>
    </row>
    <row r="8" spans="1:19" s="11" customFormat="1" ht="24.75" customHeight="1">
      <c r="A8" s="25"/>
      <c r="B8" s="26"/>
      <c r="C8" s="26"/>
      <c r="D8" s="26"/>
      <c r="E8" s="26"/>
      <c r="F8" s="26"/>
      <c r="G8" s="26"/>
      <c r="H8" s="26"/>
      <c r="I8" s="26"/>
      <c r="J8" s="26"/>
      <c r="K8" s="26"/>
      <c r="L8" s="26"/>
      <c r="M8" s="26"/>
      <c r="N8" s="26"/>
      <c r="O8" s="26"/>
      <c r="P8" s="26"/>
      <c r="Q8" s="26"/>
      <c r="R8" s="26"/>
      <c r="S8" s="26"/>
    </row>
    <row r="9" spans="1:19" s="11" customFormat="1" ht="24.75" customHeight="1">
      <c r="A9" s="31"/>
      <c r="B9" s="31"/>
      <c r="C9" s="32"/>
      <c r="D9" s="42" t="s">
        <v>263</v>
      </c>
      <c r="E9" s="33" t="str">
        <f>一番最初に入力!$C$11&amp;""</f>
        <v>4</v>
      </c>
      <c r="F9" s="15" t="s">
        <v>856</v>
      </c>
      <c r="G9" s="34"/>
      <c r="H9" s="34"/>
      <c r="I9" s="15"/>
      <c r="J9" s="15"/>
      <c r="K9" s="15"/>
      <c r="L9" s="15"/>
      <c r="M9" s="15"/>
      <c r="N9" s="15"/>
      <c r="O9" s="15"/>
      <c r="P9" s="16"/>
      <c r="Q9" s="16"/>
      <c r="R9" s="16"/>
      <c r="S9" s="16"/>
    </row>
    <row r="10" spans="1:19" s="11" customFormat="1" ht="24.75" customHeight="1">
      <c r="A10" s="25"/>
      <c r="B10" s="26"/>
      <c r="C10" s="26"/>
      <c r="D10" s="26"/>
      <c r="E10" s="26"/>
      <c r="F10" s="26"/>
      <c r="G10" s="26"/>
      <c r="H10" s="26"/>
      <c r="I10" s="26"/>
      <c r="J10" s="26"/>
      <c r="K10" s="26"/>
      <c r="L10" s="26"/>
      <c r="M10" s="26"/>
      <c r="N10" s="26"/>
      <c r="O10" s="26"/>
      <c r="P10" s="26"/>
      <c r="Q10" s="26"/>
      <c r="R10" s="26"/>
      <c r="S10" s="26"/>
    </row>
    <row r="11" spans="1:19" ht="25.5" customHeight="1">
      <c r="A11" s="35"/>
      <c r="B11" s="11"/>
      <c r="C11" s="11"/>
      <c r="D11" s="11"/>
      <c r="E11" s="101"/>
      <c r="F11" s="101"/>
      <c r="G11" s="101"/>
      <c r="H11" s="343" t="s">
        <v>270</v>
      </c>
      <c r="I11" s="343"/>
      <c r="J11" s="343"/>
      <c r="K11" s="337" t="str">
        <f>IFERROR(VLOOKUP(一番最初に入力!$C$7,※要更新【何も入力しないでください】法人情報!$A:$F,2,0)," ")</f>
        <v xml:space="preserve"> </v>
      </c>
      <c r="L11" s="337"/>
      <c r="M11" s="337"/>
      <c r="N11" s="337"/>
      <c r="O11" s="337"/>
      <c r="P11" s="337"/>
      <c r="Q11" s="337"/>
      <c r="R11" s="337"/>
      <c r="S11" s="101" t="s">
        <v>264</v>
      </c>
    </row>
    <row r="12" spans="1:19" ht="25.5" customHeight="1">
      <c r="A12" s="35"/>
      <c r="B12" s="11"/>
      <c r="C12" s="11"/>
      <c r="D12" s="11"/>
      <c r="E12" s="101"/>
      <c r="F12" s="101"/>
      <c r="G12" s="101"/>
      <c r="H12" s="344" t="s">
        <v>844</v>
      </c>
      <c r="I12" s="344"/>
      <c r="J12" s="344"/>
      <c r="K12" s="337" t="str">
        <f>IFERROR(VLOOKUP(一番最初に入力!$C$7,※要更新【何も入力しないでください】法人情報!$A:$F,3,0),"")</f>
        <v/>
      </c>
      <c r="L12" s="337"/>
      <c r="M12" s="337"/>
      <c r="N12" s="337"/>
      <c r="O12" s="337"/>
      <c r="P12" s="337"/>
      <c r="Q12" s="337"/>
      <c r="R12" s="337"/>
      <c r="S12" s="101" t="s">
        <v>264</v>
      </c>
    </row>
    <row r="13" spans="1:19" s="34" customFormat="1" ht="24.95" customHeight="1">
      <c r="A13" s="35"/>
      <c r="B13" s="11"/>
      <c r="C13" s="11"/>
      <c r="D13" s="11"/>
      <c r="E13" s="338" t="s">
        <v>265</v>
      </c>
      <c r="F13" s="338"/>
      <c r="G13" s="338"/>
      <c r="H13" s="338"/>
      <c r="I13" s="338"/>
      <c r="J13" s="338"/>
      <c r="K13" s="338"/>
      <c r="L13" s="338"/>
      <c r="M13" s="339" t="str">
        <f>IFERROR(VLOOKUP(一番最初に入力!$C$7,※要更新【何も入力しないでください】法人情報!$A:$F,4,0),"")</f>
        <v/>
      </c>
      <c r="N13" s="339"/>
      <c r="O13" s="339"/>
      <c r="P13" s="339"/>
      <c r="Q13" s="339"/>
      <c r="R13" s="339"/>
      <c r="S13" s="339"/>
    </row>
    <row r="14" spans="1:19" ht="24.95" customHeight="1">
      <c r="A14" s="35"/>
      <c r="B14" s="11"/>
      <c r="C14" s="11"/>
      <c r="D14" s="11"/>
      <c r="E14" s="9"/>
      <c r="F14" s="9"/>
      <c r="G14" s="9"/>
      <c r="H14" s="9"/>
      <c r="I14" s="9"/>
      <c r="J14" s="338" t="s">
        <v>266</v>
      </c>
      <c r="K14" s="338"/>
      <c r="L14" s="338"/>
      <c r="M14" s="339" t="str">
        <f>IFERROR(VLOOKUP(一番最初に入力!$C$7,※要更新【何も入力しないでください】法人情報!$A:$F,5,0),"")</f>
        <v/>
      </c>
      <c r="N14" s="339"/>
      <c r="O14" s="339"/>
      <c r="P14" s="339"/>
      <c r="Q14" s="339"/>
      <c r="R14" s="339"/>
      <c r="S14" s="339"/>
    </row>
    <row r="15" spans="1:19" ht="24.95" customHeight="1">
      <c r="A15" s="35"/>
      <c r="B15" s="11"/>
      <c r="C15" s="11"/>
      <c r="D15" s="11"/>
      <c r="E15" s="10"/>
      <c r="F15" s="10"/>
      <c r="G15" s="10"/>
      <c r="H15" s="10"/>
      <c r="I15" s="10"/>
      <c r="J15" s="10"/>
      <c r="K15" s="340" t="s">
        <v>267</v>
      </c>
      <c r="L15" s="340"/>
      <c r="M15" s="341" t="s">
        <v>1834</v>
      </c>
      <c r="N15" s="341"/>
      <c r="O15" s="341"/>
      <c r="P15" s="341"/>
      <c r="Q15" s="341"/>
      <c r="R15" s="102" t="s">
        <v>268</v>
      </c>
      <c r="S15" s="9"/>
    </row>
    <row r="16" spans="1:19" s="11" customFormat="1" ht="24.95" customHeight="1">
      <c r="A16" s="36"/>
      <c r="B16" s="26"/>
      <c r="C16" s="26"/>
      <c r="D16" s="26"/>
      <c r="E16" s="10"/>
      <c r="F16" s="10"/>
      <c r="G16" s="10"/>
      <c r="H16" s="10"/>
      <c r="I16" s="10"/>
      <c r="J16" s="10"/>
      <c r="K16" s="342" t="s">
        <v>269</v>
      </c>
      <c r="L16" s="342"/>
      <c r="M16" s="10"/>
      <c r="N16" s="10"/>
      <c r="O16" s="10"/>
      <c r="P16" s="10"/>
      <c r="Q16" s="10"/>
      <c r="R16" s="10"/>
      <c r="S16" s="10"/>
    </row>
    <row r="17" spans="1:19" s="11" customFormat="1" ht="24.95" customHeight="1">
      <c r="A17" s="25"/>
      <c r="B17" s="26"/>
      <c r="C17" s="26"/>
      <c r="D17" s="26"/>
      <c r="E17" s="26"/>
      <c r="F17" s="26"/>
      <c r="G17" s="26"/>
      <c r="H17" s="26"/>
      <c r="I17" s="26"/>
      <c r="J17" s="26"/>
      <c r="K17" s="26"/>
      <c r="L17" s="26"/>
      <c r="M17" s="26"/>
      <c r="N17" s="26"/>
      <c r="O17" s="26"/>
      <c r="P17" s="26"/>
      <c r="Q17" s="26"/>
      <c r="R17" s="26"/>
      <c r="S17" s="26"/>
    </row>
    <row r="18" spans="1:19" s="11" customFormat="1" ht="24.95" customHeight="1">
      <c r="A18" s="25"/>
      <c r="B18" s="335" t="s">
        <v>854</v>
      </c>
      <c r="C18" s="335"/>
      <c r="D18" s="335"/>
      <c r="E18" s="335"/>
      <c r="F18" s="335"/>
      <c r="G18" s="335"/>
      <c r="H18" s="335"/>
      <c r="I18" s="335"/>
      <c r="J18" s="335"/>
      <c r="K18" s="335"/>
      <c r="L18" s="335"/>
      <c r="M18" s="335"/>
      <c r="N18" s="335"/>
      <c r="O18" s="335"/>
      <c r="P18" s="335"/>
      <c r="Q18" s="335"/>
      <c r="R18" s="335"/>
      <c r="S18" s="26"/>
    </row>
    <row r="19" spans="1:19" s="11" customFormat="1" ht="24.95" customHeight="1">
      <c r="A19" s="23"/>
      <c r="B19" s="335"/>
      <c r="C19" s="335"/>
      <c r="D19" s="335"/>
      <c r="E19" s="335"/>
      <c r="F19" s="335"/>
      <c r="G19" s="335"/>
      <c r="H19" s="335"/>
      <c r="I19" s="335"/>
      <c r="J19" s="335"/>
      <c r="K19" s="335"/>
      <c r="L19" s="335"/>
      <c r="M19" s="335"/>
      <c r="N19" s="335"/>
      <c r="O19" s="335"/>
      <c r="P19" s="335"/>
      <c r="Q19" s="335"/>
      <c r="R19" s="335"/>
    </row>
    <row r="20" spans="1:19" s="11" customFormat="1" ht="24.95" customHeight="1">
      <c r="A20" s="23"/>
      <c r="B20" s="142"/>
      <c r="C20" s="142"/>
      <c r="D20" s="142"/>
      <c r="E20" s="142"/>
      <c r="F20" s="142"/>
      <c r="G20" s="142"/>
      <c r="H20" s="142"/>
      <c r="I20" s="142"/>
      <c r="J20" s="142"/>
      <c r="K20" s="142"/>
      <c r="L20" s="142"/>
      <c r="M20" s="142"/>
      <c r="N20" s="142"/>
      <c r="O20" s="142"/>
      <c r="P20" s="142"/>
      <c r="Q20" s="142"/>
      <c r="R20" s="142"/>
    </row>
    <row r="21" spans="1:19" s="11" customFormat="1" ht="24.95" customHeight="1">
      <c r="A21" s="23"/>
      <c r="B21" s="10"/>
    </row>
    <row r="22" spans="1:19" s="11" customFormat="1" ht="24.95" customHeight="1" thickBot="1">
      <c r="A22" s="23"/>
      <c r="B22" s="10"/>
      <c r="C22" s="82"/>
      <c r="D22" s="81" t="s">
        <v>548</v>
      </c>
      <c r="E22" s="81"/>
      <c r="F22" s="81"/>
      <c r="G22" s="81"/>
      <c r="H22" s="88" t="s">
        <v>549</v>
      </c>
      <c r="I22" s="334">
        <f>IFERROR(別表1_教材費・行事費等!O13,"")</f>
        <v>39300</v>
      </c>
      <c r="J22" s="334"/>
      <c r="K22" s="334"/>
      <c r="L22" s="334"/>
      <c r="M22" s="88" t="s">
        <v>550</v>
      </c>
      <c r="N22" s="82"/>
    </row>
    <row r="23" spans="1:19" s="11" customFormat="1" ht="24.95" customHeight="1">
      <c r="A23" s="23"/>
      <c r="B23" s="10"/>
    </row>
    <row r="24" spans="1:19" s="11" customFormat="1" ht="24.75" customHeight="1">
      <c r="A24" s="23"/>
      <c r="C24" s="7"/>
      <c r="D24" s="17"/>
      <c r="E24" s="8"/>
      <c r="F24" s="18"/>
      <c r="G24" s="7"/>
      <c r="H24" s="7"/>
      <c r="I24" s="7"/>
      <c r="J24" s="7"/>
      <c r="K24" s="7"/>
      <c r="L24" s="7"/>
      <c r="M24" s="7"/>
      <c r="N24" s="7"/>
    </row>
    <row r="25" spans="1:19" s="11" customFormat="1" ht="24.75" customHeight="1">
      <c r="A25" s="23"/>
      <c r="C25" s="7" t="s">
        <v>551</v>
      </c>
      <c r="D25" s="7"/>
      <c r="E25" s="17"/>
      <c r="F25" s="7"/>
    </row>
    <row r="26" spans="1:19" s="11" customFormat="1" ht="24.75" customHeight="1">
      <c r="A26" s="23"/>
    </row>
    <row r="27" spans="1:19" ht="24.75" customHeight="1">
      <c r="A27" s="23"/>
      <c r="B27" s="11"/>
      <c r="C27" s="8" t="s">
        <v>619</v>
      </c>
      <c r="D27" s="138" t="str">
        <f>一番最初に入力!$C$11&amp;""</f>
        <v>4</v>
      </c>
      <c r="E27" s="7" t="s">
        <v>618</v>
      </c>
      <c r="F27" s="11"/>
      <c r="G27" s="11"/>
      <c r="H27" s="11"/>
      <c r="I27" s="11"/>
      <c r="J27" s="11"/>
      <c r="K27" s="11"/>
      <c r="L27" s="11"/>
      <c r="M27" s="11"/>
      <c r="N27" s="11"/>
      <c r="O27" s="11"/>
      <c r="P27" s="11"/>
    </row>
    <row r="28" spans="1:19" ht="24.75" customHeight="1">
      <c r="A28" s="23"/>
      <c r="B28" s="11"/>
      <c r="C28" s="12"/>
      <c r="D28" s="11"/>
      <c r="E28" s="11"/>
      <c r="F28" s="11"/>
      <c r="G28" s="11"/>
      <c r="H28" s="11"/>
      <c r="I28" s="11"/>
      <c r="J28" s="11"/>
      <c r="K28" s="11"/>
      <c r="L28" s="11"/>
      <c r="M28" s="11"/>
      <c r="N28" s="11"/>
      <c r="O28" s="11"/>
      <c r="P28" s="11"/>
      <c r="Q28" s="11"/>
      <c r="R28" s="11"/>
      <c r="S28" s="11"/>
    </row>
    <row r="29" spans="1:19" ht="24.75" customHeight="1">
      <c r="A29" s="23"/>
      <c r="B29" s="11"/>
      <c r="C29" s="12"/>
      <c r="D29" s="11"/>
      <c r="E29" s="11"/>
      <c r="F29" s="11"/>
      <c r="G29" s="11"/>
      <c r="H29" s="11"/>
      <c r="I29" s="11"/>
      <c r="J29" s="11"/>
      <c r="K29" s="11"/>
      <c r="L29" s="11"/>
      <c r="M29" s="11"/>
      <c r="N29" s="11"/>
      <c r="O29" s="11"/>
      <c r="P29" s="11"/>
      <c r="Q29" s="11"/>
      <c r="R29" s="11"/>
      <c r="S29" s="11"/>
    </row>
    <row r="30" spans="1:19" ht="14.25">
      <c r="B30" s="11"/>
      <c r="C30" s="12"/>
      <c r="D30" s="11"/>
      <c r="E30" s="11"/>
      <c r="F30" s="11"/>
      <c r="G30" s="11"/>
      <c r="H30" s="11"/>
      <c r="I30" s="11"/>
      <c r="J30" s="11"/>
      <c r="K30" s="11"/>
      <c r="L30" s="11"/>
      <c r="M30" s="11"/>
      <c r="N30" s="11"/>
      <c r="O30" s="11"/>
      <c r="P30" s="11"/>
      <c r="Q30" s="11"/>
      <c r="R30" s="11"/>
    </row>
  </sheetData>
  <sheetProtection password="C016" sheet="1" objects="1" scenarios="1"/>
  <mergeCells count="14">
    <mergeCell ref="I22:L22"/>
    <mergeCell ref="B18:R19"/>
    <mergeCell ref="R1:S1"/>
    <mergeCell ref="K11:R11"/>
    <mergeCell ref="K12:R12"/>
    <mergeCell ref="E13:L13"/>
    <mergeCell ref="M13:S13"/>
    <mergeCell ref="J14:L14"/>
    <mergeCell ref="M14:S14"/>
    <mergeCell ref="K15:L15"/>
    <mergeCell ref="M15:Q15"/>
    <mergeCell ref="K16:L16"/>
    <mergeCell ref="H11:J11"/>
    <mergeCell ref="H12:J12"/>
  </mergeCells>
  <phoneticPr fontId="1"/>
  <conditionalFormatting sqref="K12">
    <cfRule type="expression" dxfId="2" priority="3">
      <formula>(K12=0)</formula>
    </cfRule>
  </conditionalFormatting>
  <conditionalFormatting sqref="M13:S13">
    <cfRule type="expression" dxfId="1" priority="2">
      <formula>(M13=0)</formula>
    </cfRule>
  </conditionalFormatting>
  <conditionalFormatting sqref="M15:Q15">
    <cfRule type="expression" dxfId="0" priority="1">
      <formula>(M15=0)</formula>
    </cfRule>
  </conditionalFormatting>
  <pageMargins left="0.62992125984251968" right="0.39370078740157483" top="0.39500000000000002" bottom="0.39370078740157483" header="0.51181102362204722" footer="0.51181102362204722"/>
  <pageSetup paperSize="9" scale="79"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C160"/>
  <sheetViews>
    <sheetView view="pageBreakPreview" zoomScale="87" zoomScaleNormal="100" zoomScaleSheetLayoutView="87" workbookViewId="0"/>
  </sheetViews>
  <sheetFormatPr defaultRowHeight="13.5"/>
  <cols>
    <col min="1" max="1" width="13.5" style="144" customWidth="1"/>
    <col min="2" max="2" width="9" style="144"/>
    <col min="3" max="3" width="5.875" style="144" customWidth="1"/>
    <col min="4" max="4" width="4.75" style="144" customWidth="1"/>
    <col min="5" max="5" width="15.625" style="144" customWidth="1"/>
    <col min="6" max="17" width="6.625" style="144" customWidth="1"/>
    <col min="18" max="18" width="13.75" style="144" customWidth="1"/>
    <col min="19" max="19" width="6.25" style="144" customWidth="1"/>
    <col min="20" max="20" width="3.875" style="144" customWidth="1"/>
    <col min="21" max="28" width="9" style="59"/>
    <col min="29" max="16384" width="9" style="144"/>
  </cols>
  <sheetData>
    <row r="1" spans="1:28" ht="20.25" customHeight="1">
      <c r="R1" s="351" t="s">
        <v>16</v>
      </c>
      <c r="S1" s="351"/>
      <c r="U1" s="59">
        <v>2022</v>
      </c>
      <c r="V1" s="149" t="s">
        <v>518</v>
      </c>
      <c r="W1" s="149"/>
    </row>
    <row r="2" spans="1:28" ht="8.25" customHeight="1">
      <c r="R2" s="145"/>
    </row>
    <row r="3" spans="1:28" ht="20.25" customHeight="1" thickBot="1">
      <c r="M3" s="345" t="s">
        <v>514</v>
      </c>
      <c r="N3" s="345"/>
      <c r="O3" s="397" t="str">
        <f>様式第１号!K12&amp;""</f>
        <v/>
      </c>
      <c r="P3" s="397"/>
      <c r="Q3" s="397"/>
      <c r="R3" s="397"/>
      <c r="S3" s="397"/>
    </row>
    <row r="4" spans="1:28" ht="20.25" customHeight="1" thickBot="1">
      <c r="M4" s="345" t="s">
        <v>620</v>
      </c>
      <c r="N4" s="345"/>
      <c r="O4" s="346" t="s">
        <v>1840</v>
      </c>
      <c r="P4" s="346"/>
      <c r="Q4" s="346"/>
      <c r="R4" s="346"/>
      <c r="S4" s="346"/>
    </row>
    <row r="5" spans="1:28" ht="20.25" customHeight="1" thickBot="1">
      <c r="M5" s="345" t="s">
        <v>621</v>
      </c>
      <c r="N5" s="345"/>
      <c r="O5" s="346" t="s">
        <v>1841</v>
      </c>
      <c r="P5" s="346"/>
      <c r="Q5" s="346"/>
      <c r="R5" s="346"/>
      <c r="S5" s="346"/>
    </row>
    <row r="6" spans="1:28" ht="18.75" customHeight="1">
      <c r="R6" s="145"/>
    </row>
    <row r="7" spans="1:28" ht="21" customHeight="1">
      <c r="E7" s="97" t="s">
        <v>263</v>
      </c>
      <c r="F7" s="52" t="str">
        <f>一番最初に入力!$C$11&amp;""</f>
        <v>4</v>
      </c>
      <c r="G7" s="53" t="s">
        <v>552</v>
      </c>
      <c r="H7" s="53"/>
      <c r="I7" s="54"/>
      <c r="J7" s="53"/>
      <c r="K7" s="43"/>
      <c r="L7" s="43"/>
      <c r="M7" s="43"/>
      <c r="N7" s="43"/>
      <c r="O7" s="43"/>
      <c r="U7" s="150" t="s">
        <v>445</v>
      </c>
    </row>
    <row r="8" spans="1:28" ht="12.75" customHeight="1"/>
    <row r="9" spans="1:28" ht="20.25" customHeight="1">
      <c r="A9" s="376" t="s">
        <v>612</v>
      </c>
      <c r="B9" s="376"/>
      <c r="C9" s="376"/>
      <c r="D9" s="376"/>
      <c r="E9" s="376"/>
    </row>
    <row r="10" spans="1:28" s="103" customFormat="1" ht="20.25" customHeight="1">
      <c r="A10" s="388" t="s">
        <v>857</v>
      </c>
      <c r="B10" s="388"/>
      <c r="C10" s="388"/>
      <c r="D10" s="388"/>
      <c r="E10" s="388"/>
      <c r="F10" s="388"/>
      <c r="G10" s="388"/>
      <c r="H10" s="388"/>
      <c r="I10" s="388"/>
      <c r="O10" s="104"/>
      <c r="P10" s="104"/>
      <c r="Q10" s="104"/>
      <c r="R10" s="105" t="s">
        <v>446</v>
      </c>
      <c r="U10" s="151"/>
      <c r="V10" s="151"/>
      <c r="W10" s="151"/>
      <c r="X10" s="151"/>
      <c r="Y10" s="151"/>
      <c r="Z10" s="151"/>
      <c r="AA10" s="151"/>
      <c r="AB10" s="151"/>
    </row>
    <row r="11" spans="1:28" s="103" customFormat="1" ht="5.25" customHeight="1" thickBot="1">
      <c r="O11" s="104"/>
      <c r="P11" s="104"/>
      <c r="Q11" s="104"/>
      <c r="R11" s="105"/>
      <c r="U11" s="151"/>
      <c r="V11" s="151"/>
      <c r="W11" s="151"/>
      <c r="X11" s="151"/>
      <c r="Y11" s="151"/>
      <c r="Z11" s="151"/>
      <c r="AA11" s="151"/>
      <c r="AB11" s="151"/>
    </row>
    <row r="12" spans="1:28" s="103" customFormat="1" ht="19.5" customHeight="1">
      <c r="A12" s="396" t="s">
        <v>623</v>
      </c>
      <c r="B12" s="396"/>
      <c r="C12" s="396"/>
      <c r="D12" s="396"/>
      <c r="E12" s="396"/>
      <c r="F12" s="396"/>
      <c r="G12" s="396"/>
      <c r="H12" s="396"/>
      <c r="I12" s="396"/>
      <c r="J12" s="396"/>
      <c r="K12" s="396"/>
      <c r="L12" s="396"/>
      <c r="M12" s="396"/>
      <c r="O12" s="389" t="s">
        <v>622</v>
      </c>
      <c r="P12" s="390"/>
      <c r="Q12" s="390"/>
      <c r="R12" s="391"/>
      <c r="U12" s="151"/>
      <c r="V12" s="151"/>
      <c r="W12" s="151"/>
      <c r="X12" s="151"/>
      <c r="Y12" s="151"/>
      <c r="Z12" s="151"/>
      <c r="AA12" s="151"/>
      <c r="AB12" s="151"/>
    </row>
    <row r="13" spans="1:28" s="103" customFormat="1" ht="30" customHeight="1" thickBot="1">
      <c r="A13" s="106"/>
      <c r="B13" s="106"/>
      <c r="C13" s="106"/>
      <c r="D13" s="106"/>
      <c r="E13" s="106"/>
      <c r="F13" s="106"/>
      <c r="G13" s="106"/>
      <c r="H13" s="106"/>
      <c r="I13" s="106"/>
      <c r="J13" s="106"/>
      <c r="K13" s="106"/>
      <c r="O13" s="392">
        <f>IFERROR(ROUNDDOWN(R27+R39+R51+R63+R75+R87+R99+R111+R123+R135+R147+R159,-2),"")</f>
        <v>39300</v>
      </c>
      <c r="P13" s="393"/>
      <c r="Q13" s="393"/>
      <c r="R13" s="394"/>
      <c r="U13" s="151"/>
      <c r="V13" s="151"/>
      <c r="W13" s="151"/>
      <c r="X13" s="151"/>
      <c r="Y13" s="151"/>
      <c r="Z13" s="151"/>
      <c r="AA13" s="151"/>
      <c r="AB13" s="151"/>
    </row>
    <row r="14" spans="1:28" s="103" customFormat="1" ht="18.75">
      <c r="O14" s="395" t="s">
        <v>17</v>
      </c>
      <c r="P14" s="395"/>
      <c r="Q14" s="395"/>
      <c r="R14" s="395"/>
      <c r="U14" s="151"/>
      <c r="V14" s="151"/>
      <c r="W14" s="151"/>
      <c r="X14" s="151"/>
      <c r="Y14" s="151"/>
      <c r="Z14" s="151"/>
      <c r="AA14" s="151"/>
      <c r="AB14" s="151"/>
    </row>
    <row r="15" spans="1:28" ht="11.25" customHeight="1"/>
    <row r="16" spans="1:28" ht="4.5" customHeight="1"/>
    <row r="17" spans="1:29" ht="21" customHeight="1">
      <c r="A17" s="143" t="s">
        <v>517</v>
      </c>
      <c r="B17" s="373" t="s">
        <v>1835</v>
      </c>
      <c r="C17" s="374"/>
      <c r="D17" s="375"/>
      <c r="E17" s="377" t="s">
        <v>0</v>
      </c>
      <c r="F17" s="380" t="s">
        <v>1</v>
      </c>
      <c r="G17" s="380"/>
      <c r="H17" s="380"/>
      <c r="I17" s="380"/>
      <c r="J17" s="380"/>
      <c r="K17" s="380"/>
      <c r="L17" s="380"/>
      <c r="M17" s="380"/>
      <c r="N17" s="380"/>
      <c r="O17" s="380"/>
      <c r="P17" s="380"/>
      <c r="Q17" s="381"/>
      <c r="R17" s="382" t="s">
        <v>14</v>
      </c>
    </row>
    <row r="18" spans="1:29" ht="21" customHeight="1">
      <c r="A18" s="352" t="s">
        <v>272</v>
      </c>
      <c r="B18" s="353" t="s">
        <v>1836</v>
      </c>
      <c r="C18" s="354"/>
      <c r="D18" s="355"/>
      <c r="E18" s="378"/>
      <c r="F18" s="382" t="s">
        <v>2</v>
      </c>
      <c r="G18" s="382" t="s">
        <v>3</v>
      </c>
      <c r="H18" s="382" t="s">
        <v>4</v>
      </c>
      <c r="I18" s="382" t="s">
        <v>5</v>
      </c>
      <c r="J18" s="382" t="s">
        <v>6</v>
      </c>
      <c r="K18" s="382" t="s">
        <v>7</v>
      </c>
      <c r="L18" s="382" t="s">
        <v>8</v>
      </c>
      <c r="M18" s="382" t="s">
        <v>9</v>
      </c>
      <c r="N18" s="382" t="s">
        <v>10</v>
      </c>
      <c r="O18" s="382" t="s">
        <v>11</v>
      </c>
      <c r="P18" s="382" t="s">
        <v>12</v>
      </c>
      <c r="Q18" s="384" t="s">
        <v>13</v>
      </c>
      <c r="R18" s="386"/>
    </row>
    <row r="19" spans="1:29" ht="21" customHeight="1">
      <c r="A19" s="348"/>
      <c r="B19" s="356"/>
      <c r="C19" s="357"/>
      <c r="D19" s="358"/>
      <c r="E19" s="379"/>
      <c r="F19" s="383"/>
      <c r="G19" s="383"/>
      <c r="H19" s="383"/>
      <c r="I19" s="383"/>
      <c r="J19" s="383"/>
      <c r="K19" s="383"/>
      <c r="L19" s="383"/>
      <c r="M19" s="383"/>
      <c r="N19" s="383"/>
      <c r="O19" s="383"/>
      <c r="P19" s="383"/>
      <c r="Q19" s="385"/>
      <c r="R19" s="386"/>
    </row>
    <row r="20" spans="1:29" ht="21" customHeight="1">
      <c r="A20" s="359" t="s">
        <v>271</v>
      </c>
      <c r="B20" s="361">
        <v>43370</v>
      </c>
      <c r="C20" s="362"/>
      <c r="D20" s="363"/>
      <c r="E20" s="56" t="s">
        <v>1838</v>
      </c>
      <c r="F20" s="37">
        <v>1000</v>
      </c>
      <c r="G20" s="37">
        <v>1000</v>
      </c>
      <c r="H20" s="37">
        <v>1000</v>
      </c>
      <c r="I20" s="37">
        <v>1000</v>
      </c>
      <c r="J20" s="37">
        <v>1000</v>
      </c>
      <c r="K20" s="37">
        <v>1000</v>
      </c>
      <c r="L20" s="37"/>
      <c r="M20" s="37"/>
      <c r="N20" s="37"/>
      <c r="O20" s="37"/>
      <c r="P20" s="37"/>
      <c r="Q20" s="38"/>
      <c r="R20" s="386"/>
    </row>
    <row r="21" spans="1:29" ht="21" customHeight="1">
      <c r="A21" s="360"/>
      <c r="B21" s="364"/>
      <c r="C21" s="365"/>
      <c r="D21" s="366"/>
      <c r="E21" s="56" t="s">
        <v>1839</v>
      </c>
      <c r="F21" s="37"/>
      <c r="G21" s="37"/>
      <c r="H21" s="37"/>
      <c r="I21" s="37">
        <v>1200</v>
      </c>
      <c r="J21" s="37"/>
      <c r="K21" s="37"/>
      <c r="L21" s="37"/>
      <c r="M21" s="37"/>
      <c r="N21" s="37"/>
      <c r="O21" s="37"/>
      <c r="P21" s="37"/>
      <c r="Q21" s="38"/>
      <c r="R21" s="386"/>
    </row>
    <row r="22" spans="1:29" ht="21" customHeight="1">
      <c r="A22" s="359" t="s">
        <v>516</v>
      </c>
      <c r="B22" s="367">
        <f>IF(B20="","",IF(B20&gt;DATE($U$1,4,1),0,
DATEDIF(B20,DATE($U$1,4,1),"y")))</f>
        <v>3</v>
      </c>
      <c r="C22" s="368"/>
      <c r="D22" s="369"/>
      <c r="E22" s="56"/>
      <c r="F22" s="37"/>
      <c r="G22" s="37"/>
      <c r="H22" s="37"/>
      <c r="I22" s="37"/>
      <c r="J22" s="37"/>
      <c r="K22" s="37"/>
      <c r="L22" s="37"/>
      <c r="M22" s="37"/>
      <c r="N22" s="37"/>
      <c r="O22" s="37"/>
      <c r="P22" s="37"/>
      <c r="Q22" s="38"/>
      <c r="R22" s="386"/>
    </row>
    <row r="23" spans="1:29" ht="21" customHeight="1">
      <c r="A23" s="360"/>
      <c r="B23" s="370"/>
      <c r="C23" s="371"/>
      <c r="D23" s="372"/>
      <c r="E23" s="56"/>
      <c r="F23" s="37"/>
      <c r="G23" s="37"/>
      <c r="H23" s="37"/>
      <c r="I23" s="37"/>
      <c r="J23" s="37"/>
      <c r="K23" s="37"/>
      <c r="L23" s="37"/>
      <c r="M23" s="37"/>
      <c r="N23" s="37"/>
      <c r="O23" s="37"/>
      <c r="P23" s="37"/>
      <c r="Q23" s="38"/>
      <c r="R23" s="386"/>
    </row>
    <row r="24" spans="1:29" ht="21" customHeight="1">
      <c r="A24" s="347" t="s">
        <v>515</v>
      </c>
      <c r="B24" s="349" t="s">
        <v>1837</v>
      </c>
      <c r="C24" s="349"/>
      <c r="D24" s="349"/>
      <c r="E24" s="56"/>
      <c r="F24" s="37"/>
      <c r="G24" s="37"/>
      <c r="H24" s="37"/>
      <c r="I24" s="37"/>
      <c r="J24" s="37"/>
      <c r="K24" s="37"/>
      <c r="L24" s="37"/>
      <c r="M24" s="37"/>
      <c r="N24" s="37"/>
      <c r="O24" s="37"/>
      <c r="P24" s="37"/>
      <c r="Q24" s="38"/>
      <c r="R24" s="386"/>
    </row>
    <row r="25" spans="1:29" ht="21" customHeight="1" thickBot="1">
      <c r="A25" s="348"/>
      <c r="B25" s="350"/>
      <c r="C25" s="350"/>
      <c r="D25" s="350"/>
      <c r="E25" s="57"/>
      <c r="F25" s="39"/>
      <c r="G25" s="39"/>
      <c r="H25" s="39"/>
      <c r="I25" s="39"/>
      <c r="J25" s="39"/>
      <c r="K25" s="39"/>
      <c r="L25" s="39"/>
      <c r="M25" s="39"/>
      <c r="N25" s="39"/>
      <c r="O25" s="39"/>
      <c r="P25" s="39"/>
      <c r="Q25" s="40"/>
      <c r="R25" s="387"/>
    </row>
    <row r="26" spans="1:29" ht="21" customHeight="1" thickTop="1" thickBot="1">
      <c r="D26" s="44"/>
      <c r="E26" s="50" t="s">
        <v>14</v>
      </c>
      <c r="F26" s="45">
        <f>IF(一番最初に入力!$C$7="","",SUM(F20:F25))</f>
        <v>1000</v>
      </c>
      <c r="G26" s="45">
        <f>IF(一番最初に入力!$C$7="","",SUM(G20:G25))</f>
        <v>1000</v>
      </c>
      <c r="H26" s="45">
        <f>IF(一番最初に入力!$C$7="","",SUM(H20:H25))</f>
        <v>1000</v>
      </c>
      <c r="I26" s="45">
        <f>IF(一番最初に入力!$C$7="","",SUM(I20:I25))</f>
        <v>2200</v>
      </c>
      <c r="J26" s="45">
        <f>IF(一番最初に入力!$C$7="","",SUM(J20:J25))</f>
        <v>1000</v>
      </c>
      <c r="K26" s="45">
        <f>IF(一番最初に入力!$C$7="","",SUM(K20:K25))</f>
        <v>1000</v>
      </c>
      <c r="L26" s="45">
        <f>IF(一番最初に入力!$C$7="","",SUM(L20:L25))</f>
        <v>0</v>
      </c>
      <c r="M26" s="45">
        <f>IF(一番最初に入力!$C$7="","",SUM(M20:M25))</f>
        <v>0</v>
      </c>
      <c r="N26" s="45">
        <f>IF(一番最初に入力!$C$7="","",SUM(N20:N25))</f>
        <v>0</v>
      </c>
      <c r="O26" s="45">
        <f>IF(一番最初に入力!$C$7="","",SUM(O20:O25))</f>
        <v>0</v>
      </c>
      <c r="P26" s="45">
        <f>IF(一番最初に入力!$C$7="","",SUM(P20:P25))</f>
        <v>0</v>
      </c>
      <c r="Q26" s="45">
        <f>IF(一番最初に入力!$C$7="","",SUM(Q20:Q25))</f>
        <v>0</v>
      </c>
      <c r="R26" s="46">
        <f>IF(一番最初に入力!$C$7="","",SUM(F26:Q26))</f>
        <v>7200</v>
      </c>
    </row>
    <row r="27" spans="1:29" ht="21" customHeight="1" thickBot="1">
      <c r="D27" s="44"/>
      <c r="E27" s="51" t="s">
        <v>15</v>
      </c>
      <c r="F27" s="47">
        <f>IF(一番最初に入力!$C$7="","",IF(F26&lt;2500,F26,2500))</f>
        <v>1000</v>
      </c>
      <c r="G27" s="47">
        <f>IF(一番最初に入力!$C$7="","",IF(G26&lt;2500,G26,2500))</f>
        <v>1000</v>
      </c>
      <c r="H27" s="47">
        <f>IF(一番最初に入力!$C$7="","",IF(H26&lt;2500,H26,2500))</f>
        <v>1000</v>
      </c>
      <c r="I27" s="47">
        <f>IF(一番最初に入力!$C$7="","",IF(I26&lt;2500,I26,2500))</f>
        <v>2200</v>
      </c>
      <c r="J27" s="47">
        <f>IF(一番最初に入力!$C$7="","",IF(J26&lt;2500,J26,2500))</f>
        <v>1000</v>
      </c>
      <c r="K27" s="47">
        <f>IF(一番最初に入力!$C$7="","",IF(K26&lt;2500,K26,2500))</f>
        <v>1000</v>
      </c>
      <c r="L27" s="47">
        <f>IF(一番最初に入力!$C$7="","",IF(L26&lt;2500,L26,2500))</f>
        <v>0</v>
      </c>
      <c r="M27" s="47">
        <f>IF(一番最初に入力!$C$7="","",IF(M26&lt;2500,M26,2500))</f>
        <v>0</v>
      </c>
      <c r="N27" s="47">
        <f>IF(一番最初に入力!$C$7="","",IF(N26&lt;2500,N26,2500))</f>
        <v>0</v>
      </c>
      <c r="O27" s="47">
        <f>IF(一番最初に入力!$C$7="","",IF(O26&lt;2500,O26,2500))</f>
        <v>0</v>
      </c>
      <c r="P27" s="47">
        <f>IF(一番最初に入力!$C$7="","",IF(P26&lt;2500,P26,2500))</f>
        <v>0</v>
      </c>
      <c r="Q27" s="47">
        <f>IF(一番最初に入力!$C$7="","",IF(Q26&lt;2500,Q26,2500))</f>
        <v>0</v>
      </c>
      <c r="R27" s="48">
        <f>IF(一番最初に入力!$C$7="","",SUM(F27:Q27))</f>
        <v>7200</v>
      </c>
      <c r="S27" s="144" t="s">
        <v>448</v>
      </c>
      <c r="U27" s="152" t="s">
        <v>535</v>
      </c>
      <c r="V27" s="153">
        <f>IF(B24="１号",COUNTIF(F27:Q27,"&gt;0"),"")</f>
        <v>6</v>
      </c>
      <c r="W27" s="154">
        <f>IF(B24="１号",SUM(F27:Q27),"")</f>
        <v>7200</v>
      </c>
      <c r="X27" s="152" t="s">
        <v>536</v>
      </c>
      <c r="Y27" s="153" t="str">
        <f>IF(B24="２号",COUNTIF(F27:Q27,"&gt;0"),"")</f>
        <v/>
      </c>
      <c r="Z27" s="154" t="str">
        <f>IF(B24="２号",SUM(F27:Q27),"")</f>
        <v/>
      </c>
      <c r="AA27" s="152" t="s">
        <v>537</v>
      </c>
      <c r="AB27" s="153" t="str">
        <f>IF(B24="３号",COUNTIF(F27:Q27,"&gt;0"),"")</f>
        <v/>
      </c>
      <c r="AC27" s="154" t="str">
        <f>IF(B24="３号",SUM(F27:Q27),"")</f>
        <v/>
      </c>
    </row>
    <row r="28" spans="1:29" ht="21" customHeight="1">
      <c r="E28" s="41"/>
      <c r="R28" s="49"/>
    </row>
    <row r="29" spans="1:29" ht="21" customHeight="1">
      <c r="A29" s="143" t="s">
        <v>517</v>
      </c>
      <c r="B29" s="373" t="s">
        <v>1835</v>
      </c>
      <c r="C29" s="374"/>
      <c r="D29" s="375"/>
      <c r="E29" s="377" t="s">
        <v>0</v>
      </c>
      <c r="F29" s="380" t="s">
        <v>1</v>
      </c>
      <c r="G29" s="380"/>
      <c r="H29" s="380"/>
      <c r="I29" s="380"/>
      <c r="J29" s="380"/>
      <c r="K29" s="380"/>
      <c r="L29" s="380"/>
      <c r="M29" s="380"/>
      <c r="N29" s="380"/>
      <c r="O29" s="380"/>
      <c r="P29" s="380"/>
      <c r="Q29" s="381"/>
      <c r="R29" s="382" t="s">
        <v>14</v>
      </c>
    </row>
    <row r="30" spans="1:29" ht="21" customHeight="1">
      <c r="A30" s="352" t="s">
        <v>272</v>
      </c>
      <c r="B30" s="353" t="s">
        <v>1836</v>
      </c>
      <c r="C30" s="354"/>
      <c r="D30" s="355"/>
      <c r="E30" s="378"/>
      <c r="F30" s="382" t="s">
        <v>2</v>
      </c>
      <c r="G30" s="382" t="s">
        <v>3</v>
      </c>
      <c r="H30" s="382" t="s">
        <v>4</v>
      </c>
      <c r="I30" s="382" t="s">
        <v>5</v>
      </c>
      <c r="J30" s="382" t="s">
        <v>6</v>
      </c>
      <c r="K30" s="382" t="s">
        <v>7</v>
      </c>
      <c r="L30" s="382" t="s">
        <v>8</v>
      </c>
      <c r="M30" s="382" t="s">
        <v>9</v>
      </c>
      <c r="N30" s="382" t="s">
        <v>10</v>
      </c>
      <c r="O30" s="382" t="s">
        <v>11</v>
      </c>
      <c r="P30" s="382" t="s">
        <v>12</v>
      </c>
      <c r="Q30" s="384" t="s">
        <v>13</v>
      </c>
      <c r="R30" s="386"/>
    </row>
    <row r="31" spans="1:29" ht="21" customHeight="1">
      <c r="A31" s="348"/>
      <c r="B31" s="356"/>
      <c r="C31" s="357"/>
      <c r="D31" s="358"/>
      <c r="E31" s="379"/>
      <c r="F31" s="383"/>
      <c r="G31" s="383"/>
      <c r="H31" s="383"/>
      <c r="I31" s="383"/>
      <c r="J31" s="383"/>
      <c r="K31" s="383"/>
      <c r="L31" s="383"/>
      <c r="M31" s="383"/>
      <c r="N31" s="383"/>
      <c r="O31" s="383"/>
      <c r="P31" s="383"/>
      <c r="Q31" s="385"/>
      <c r="R31" s="386"/>
    </row>
    <row r="32" spans="1:29" ht="21" customHeight="1">
      <c r="A32" s="359" t="s">
        <v>271</v>
      </c>
      <c r="B32" s="361">
        <v>43370</v>
      </c>
      <c r="C32" s="362"/>
      <c r="D32" s="363"/>
      <c r="E32" s="56" t="s">
        <v>1838</v>
      </c>
      <c r="F32" s="37"/>
      <c r="G32" s="37"/>
      <c r="H32" s="37"/>
      <c r="I32" s="37"/>
      <c r="J32" s="37"/>
      <c r="K32" s="37"/>
      <c r="L32" s="37">
        <v>1000</v>
      </c>
      <c r="M32" s="37">
        <v>1000</v>
      </c>
      <c r="N32" s="37">
        <v>1000</v>
      </c>
      <c r="O32" s="37">
        <v>1000</v>
      </c>
      <c r="P32" s="37">
        <v>1000</v>
      </c>
      <c r="Q32" s="38">
        <v>1000</v>
      </c>
      <c r="R32" s="386"/>
    </row>
    <row r="33" spans="1:29" ht="21" customHeight="1">
      <c r="A33" s="360"/>
      <c r="B33" s="364"/>
      <c r="C33" s="365"/>
      <c r="D33" s="366"/>
      <c r="E33" s="56" t="s">
        <v>1839</v>
      </c>
      <c r="F33" s="37"/>
      <c r="G33" s="37"/>
      <c r="H33" s="37"/>
      <c r="I33" s="37"/>
      <c r="J33" s="37"/>
      <c r="K33" s="37"/>
      <c r="L33" s="37"/>
      <c r="M33" s="37">
        <v>1500</v>
      </c>
      <c r="N33" s="37"/>
      <c r="O33" s="37"/>
      <c r="P33" s="37"/>
      <c r="Q33" s="38"/>
      <c r="R33" s="386"/>
    </row>
    <row r="34" spans="1:29" ht="21" customHeight="1">
      <c r="A34" s="359" t="s">
        <v>516</v>
      </c>
      <c r="B34" s="367">
        <f>IF(B32="","",IF(B32&gt;DATE($U$1,4,1),0,
DATEDIF(B32,DATE($U$1,4,1),"y")))</f>
        <v>3</v>
      </c>
      <c r="C34" s="368"/>
      <c r="D34" s="369"/>
      <c r="E34" s="56"/>
      <c r="F34" s="37"/>
      <c r="G34" s="37"/>
      <c r="H34" s="37"/>
      <c r="I34" s="37"/>
      <c r="J34" s="37"/>
      <c r="K34" s="37"/>
      <c r="L34" s="37"/>
      <c r="M34" s="37"/>
      <c r="N34" s="37"/>
      <c r="O34" s="37"/>
      <c r="P34" s="37"/>
      <c r="Q34" s="37"/>
      <c r="R34" s="386"/>
    </row>
    <row r="35" spans="1:29" ht="21" customHeight="1">
      <c r="A35" s="360"/>
      <c r="B35" s="370"/>
      <c r="C35" s="371"/>
      <c r="D35" s="372"/>
      <c r="E35" s="56"/>
      <c r="F35" s="37"/>
      <c r="G35" s="37"/>
      <c r="H35" s="37"/>
      <c r="I35" s="37"/>
      <c r="J35" s="37"/>
      <c r="K35" s="37"/>
      <c r="L35" s="37"/>
      <c r="M35" s="37"/>
      <c r="N35" s="37"/>
      <c r="O35" s="37"/>
      <c r="P35" s="37"/>
      <c r="Q35" s="38"/>
      <c r="R35" s="386"/>
    </row>
    <row r="36" spans="1:29" ht="21" customHeight="1">
      <c r="A36" s="347" t="s">
        <v>515</v>
      </c>
      <c r="B36" s="349" t="s">
        <v>1842</v>
      </c>
      <c r="C36" s="349"/>
      <c r="D36" s="349"/>
      <c r="E36" s="56"/>
      <c r="F36" s="37"/>
      <c r="G36" s="37"/>
      <c r="H36" s="37"/>
      <c r="I36" s="37"/>
      <c r="J36" s="37"/>
      <c r="K36" s="37"/>
      <c r="L36" s="37"/>
      <c r="M36" s="37"/>
      <c r="N36" s="37"/>
      <c r="O36" s="37"/>
      <c r="P36" s="37"/>
      <c r="Q36" s="38"/>
      <c r="R36" s="386"/>
    </row>
    <row r="37" spans="1:29" ht="21" customHeight="1" thickBot="1">
      <c r="A37" s="348"/>
      <c r="B37" s="350"/>
      <c r="C37" s="350"/>
      <c r="D37" s="350"/>
      <c r="E37" s="57"/>
      <c r="F37" s="39"/>
      <c r="G37" s="39"/>
      <c r="H37" s="39"/>
      <c r="I37" s="39"/>
      <c r="J37" s="39"/>
      <c r="K37" s="39"/>
      <c r="L37" s="39"/>
      <c r="M37" s="39"/>
      <c r="N37" s="39"/>
      <c r="O37" s="39"/>
      <c r="P37" s="39"/>
      <c r="Q37" s="40"/>
      <c r="R37" s="387"/>
    </row>
    <row r="38" spans="1:29" ht="21" customHeight="1" thickTop="1" thickBot="1">
      <c r="D38" s="44"/>
      <c r="E38" s="50" t="s">
        <v>14</v>
      </c>
      <c r="F38" s="45">
        <f>IF(一番最初に入力!$C$7="","",SUM(F32:F37))</f>
        <v>0</v>
      </c>
      <c r="G38" s="45">
        <f>IF(一番最初に入力!$C$7="","",SUM(G32:G37))</f>
        <v>0</v>
      </c>
      <c r="H38" s="45">
        <f>IF(一番最初に入力!$C$7="","",SUM(H32:H37))</f>
        <v>0</v>
      </c>
      <c r="I38" s="45">
        <f>IF(一番最初に入力!$C$7="","",SUM(I32:I37))</f>
        <v>0</v>
      </c>
      <c r="J38" s="45">
        <f>IF(一番最初に入力!$C$7="","",SUM(J32:J37))</f>
        <v>0</v>
      </c>
      <c r="K38" s="45">
        <f>IF(一番最初に入力!$C$7="","",SUM(K32:K37))</f>
        <v>0</v>
      </c>
      <c r="L38" s="45">
        <f>IF(一番最初に入力!$C$7="","",SUM(L32:L37))</f>
        <v>1000</v>
      </c>
      <c r="M38" s="45">
        <f>IF(一番最初に入力!$C$7="","",SUM(M32:M37))</f>
        <v>2500</v>
      </c>
      <c r="N38" s="45">
        <f>IF(一番最初に入力!$C$7="","",SUM(N32:N37))</f>
        <v>1000</v>
      </c>
      <c r="O38" s="45">
        <f>IF(一番最初に入力!$C$7="","",SUM(O32:O37))</f>
        <v>1000</v>
      </c>
      <c r="P38" s="45">
        <f>IF(一番最初に入力!$C$7="","",SUM(P32:P37))</f>
        <v>1000</v>
      </c>
      <c r="Q38" s="45">
        <f>IF(一番最初に入力!$C$7="","",SUM(Q32:Q37))</f>
        <v>1000</v>
      </c>
      <c r="R38" s="46">
        <f>IF(一番最初に入力!$C$7="","",SUM(F38:Q38))</f>
        <v>7500</v>
      </c>
    </row>
    <row r="39" spans="1:29" ht="21" customHeight="1" thickBot="1">
      <c r="D39" s="44"/>
      <c r="E39" s="51" t="s">
        <v>15</v>
      </c>
      <c r="F39" s="47">
        <f>IF(一番最初に入力!$C$7="","",IF(F38&lt;2500,F38,2500))</f>
        <v>0</v>
      </c>
      <c r="G39" s="47">
        <f>IF(一番最初に入力!$C$7="","",IF(G38&lt;2500,G38,2500))</f>
        <v>0</v>
      </c>
      <c r="H39" s="47">
        <f>IF(一番最初に入力!$C$7="","",IF(H38&lt;2500,H38,2500))</f>
        <v>0</v>
      </c>
      <c r="I39" s="47">
        <f>IF(一番最初に入力!$C$7="","",IF(I38&lt;2500,I38,2500))</f>
        <v>0</v>
      </c>
      <c r="J39" s="47">
        <f>IF(一番最初に入力!$C$7="","",IF(J38&lt;2500,J38,2500))</f>
        <v>0</v>
      </c>
      <c r="K39" s="47">
        <f>IF(一番最初に入力!$C$7="","",IF(K38&lt;2500,K38,2500))</f>
        <v>0</v>
      </c>
      <c r="L39" s="47">
        <f>IF(一番最初に入力!$C$7="","",IF(L38&lt;2500,L38,2500))</f>
        <v>1000</v>
      </c>
      <c r="M39" s="47">
        <f>IF(一番最初に入力!$C$7="","",IF(M38&lt;2500,M38,2500))</f>
        <v>2500</v>
      </c>
      <c r="N39" s="47">
        <f>IF(一番最初に入力!$C$7="","",IF(N38&lt;2500,N38,2500))</f>
        <v>1000</v>
      </c>
      <c r="O39" s="47">
        <f>IF(一番最初に入力!$C$7="","",IF(O38&lt;2500,O38,2500))</f>
        <v>1000</v>
      </c>
      <c r="P39" s="47">
        <f>IF(一番最初に入力!$C$7="","",IF(P38&lt;2500,P38,2500))</f>
        <v>1000</v>
      </c>
      <c r="Q39" s="47">
        <f>IF(一番最初に入力!$C$7="","",IF(Q38&lt;2500,Q38,2500))</f>
        <v>1000</v>
      </c>
      <c r="R39" s="48">
        <f>IF(一番最初に入力!$C$7="","",SUM(F39:Q39))</f>
        <v>7500</v>
      </c>
      <c r="S39" s="144" t="s">
        <v>447</v>
      </c>
      <c r="U39" s="152" t="s">
        <v>535</v>
      </c>
      <c r="V39" s="153" t="str">
        <f>IF(B36="１号",COUNTIF(F39:Q39,"&gt;0"),"")</f>
        <v/>
      </c>
      <c r="W39" s="154" t="str">
        <f>IF(B36="１号",SUM(F39:Q39),"")</f>
        <v/>
      </c>
      <c r="X39" s="152" t="s">
        <v>536</v>
      </c>
      <c r="Y39" s="153">
        <f>IF(B36="２号",COUNTIF(F39:Q39,"&gt;0"),"")</f>
        <v>6</v>
      </c>
      <c r="Z39" s="154">
        <f>IF(B36="２号",SUM(F39:Q39),"")</f>
        <v>7500</v>
      </c>
      <c r="AA39" s="152" t="s">
        <v>537</v>
      </c>
      <c r="AB39" s="153" t="str">
        <f>IF(B36="３号",COUNTIF(F39:Q39,"&gt;0"),"")</f>
        <v/>
      </c>
      <c r="AC39" s="154" t="str">
        <f>IF(B36="３号",SUM(F39:Q39),"")</f>
        <v/>
      </c>
    </row>
    <row r="40" spans="1:29" ht="21" customHeight="1">
      <c r="E40" s="41"/>
    </row>
    <row r="41" spans="1:29" ht="21" customHeight="1">
      <c r="A41" s="143" t="s">
        <v>517</v>
      </c>
      <c r="B41" s="373" t="s">
        <v>1843</v>
      </c>
      <c r="C41" s="374"/>
      <c r="D41" s="375"/>
      <c r="E41" s="377" t="s">
        <v>0</v>
      </c>
      <c r="F41" s="380" t="s">
        <v>1</v>
      </c>
      <c r="G41" s="380"/>
      <c r="H41" s="380"/>
      <c r="I41" s="380"/>
      <c r="J41" s="380"/>
      <c r="K41" s="380"/>
      <c r="L41" s="380"/>
      <c r="M41" s="380"/>
      <c r="N41" s="380"/>
      <c r="O41" s="380"/>
      <c r="P41" s="380"/>
      <c r="Q41" s="381"/>
      <c r="R41" s="382" t="s">
        <v>14</v>
      </c>
    </row>
    <row r="42" spans="1:29" ht="21" customHeight="1">
      <c r="A42" s="352" t="s">
        <v>272</v>
      </c>
      <c r="B42" s="353" t="s">
        <v>1844</v>
      </c>
      <c r="C42" s="354"/>
      <c r="D42" s="355"/>
      <c r="E42" s="378"/>
      <c r="F42" s="382" t="s">
        <v>2</v>
      </c>
      <c r="G42" s="382" t="s">
        <v>3</v>
      </c>
      <c r="H42" s="382" t="s">
        <v>4</v>
      </c>
      <c r="I42" s="382" t="s">
        <v>5</v>
      </c>
      <c r="J42" s="382" t="s">
        <v>6</v>
      </c>
      <c r="K42" s="382" t="s">
        <v>7</v>
      </c>
      <c r="L42" s="382" t="s">
        <v>8</v>
      </c>
      <c r="M42" s="382" t="s">
        <v>9</v>
      </c>
      <c r="N42" s="382" t="s">
        <v>10</v>
      </c>
      <c r="O42" s="382" t="s">
        <v>11</v>
      </c>
      <c r="P42" s="382" t="s">
        <v>12</v>
      </c>
      <c r="Q42" s="384" t="s">
        <v>13</v>
      </c>
      <c r="R42" s="386"/>
    </row>
    <row r="43" spans="1:29" ht="21" customHeight="1">
      <c r="A43" s="348"/>
      <c r="B43" s="356"/>
      <c r="C43" s="357"/>
      <c r="D43" s="358"/>
      <c r="E43" s="379"/>
      <c r="F43" s="383"/>
      <c r="G43" s="383"/>
      <c r="H43" s="383"/>
      <c r="I43" s="383"/>
      <c r="J43" s="383"/>
      <c r="K43" s="383"/>
      <c r="L43" s="383"/>
      <c r="M43" s="383"/>
      <c r="N43" s="383"/>
      <c r="O43" s="383"/>
      <c r="P43" s="383"/>
      <c r="Q43" s="385"/>
      <c r="R43" s="386"/>
    </row>
    <row r="44" spans="1:29" ht="21" customHeight="1">
      <c r="A44" s="359" t="s">
        <v>271</v>
      </c>
      <c r="B44" s="361">
        <v>43604</v>
      </c>
      <c r="C44" s="362"/>
      <c r="D44" s="363"/>
      <c r="E44" s="56" t="s">
        <v>1846</v>
      </c>
      <c r="F44" s="37">
        <v>300</v>
      </c>
      <c r="G44" s="37">
        <v>300</v>
      </c>
      <c r="H44" s="37">
        <v>300</v>
      </c>
      <c r="I44" s="37">
        <v>300</v>
      </c>
      <c r="J44" s="37">
        <v>300</v>
      </c>
      <c r="K44" s="37">
        <v>300</v>
      </c>
      <c r="L44" s="37">
        <v>300</v>
      </c>
      <c r="M44" s="37">
        <v>300</v>
      </c>
      <c r="N44" s="37">
        <v>300</v>
      </c>
      <c r="O44" s="37"/>
      <c r="P44" s="37"/>
      <c r="Q44" s="38"/>
      <c r="R44" s="386"/>
    </row>
    <row r="45" spans="1:29" ht="21" customHeight="1">
      <c r="A45" s="360"/>
      <c r="B45" s="364"/>
      <c r="C45" s="365"/>
      <c r="D45" s="366"/>
      <c r="E45" s="56" t="s">
        <v>1838</v>
      </c>
      <c r="F45" s="37">
        <v>1000</v>
      </c>
      <c r="G45" s="37">
        <v>1000</v>
      </c>
      <c r="H45" s="37">
        <v>1000</v>
      </c>
      <c r="I45" s="37">
        <v>1000</v>
      </c>
      <c r="J45" s="37">
        <v>1000</v>
      </c>
      <c r="K45" s="37">
        <v>1000</v>
      </c>
      <c r="L45" s="37">
        <v>1000</v>
      </c>
      <c r="M45" s="37">
        <v>1000</v>
      </c>
      <c r="N45" s="37">
        <v>1000</v>
      </c>
      <c r="O45" s="37"/>
      <c r="P45" s="37"/>
      <c r="Q45" s="38"/>
      <c r="R45" s="386"/>
    </row>
    <row r="46" spans="1:29" ht="21" customHeight="1">
      <c r="A46" s="359" t="s">
        <v>516</v>
      </c>
      <c r="B46" s="367">
        <f>IF(B44="","",IF(B44&gt;DATE($U$1,4,1),0,
DATEDIF(B44,DATE($U$1,4,1),"y")))</f>
        <v>2</v>
      </c>
      <c r="C46" s="368"/>
      <c r="D46" s="369"/>
      <c r="E46" s="56" t="s">
        <v>1839</v>
      </c>
      <c r="F46" s="37"/>
      <c r="G46" s="37"/>
      <c r="H46" s="37"/>
      <c r="I46" s="37"/>
      <c r="J46" s="37"/>
      <c r="K46" s="37"/>
      <c r="L46" s="37"/>
      <c r="M46" s="37">
        <v>1500</v>
      </c>
      <c r="N46" s="37"/>
      <c r="O46" s="37"/>
      <c r="P46" s="37"/>
      <c r="Q46" s="38"/>
      <c r="R46" s="386"/>
    </row>
    <row r="47" spans="1:29" ht="21" customHeight="1">
      <c r="A47" s="360"/>
      <c r="B47" s="370"/>
      <c r="C47" s="371"/>
      <c r="D47" s="372"/>
      <c r="E47" s="56"/>
      <c r="F47" s="37"/>
      <c r="G47" s="37"/>
      <c r="H47" s="37"/>
      <c r="I47" s="37"/>
      <c r="J47" s="37"/>
      <c r="K47" s="37"/>
      <c r="L47" s="37"/>
      <c r="M47" s="37"/>
      <c r="N47" s="37"/>
      <c r="O47" s="37"/>
      <c r="P47" s="37"/>
      <c r="Q47" s="38"/>
      <c r="R47" s="386"/>
    </row>
    <row r="48" spans="1:29" ht="21" customHeight="1">
      <c r="A48" s="347" t="s">
        <v>515</v>
      </c>
      <c r="B48" s="349" t="s">
        <v>1845</v>
      </c>
      <c r="C48" s="349"/>
      <c r="D48" s="349"/>
      <c r="E48" s="56"/>
      <c r="F48" s="37"/>
      <c r="G48" s="37"/>
      <c r="H48" s="37"/>
      <c r="I48" s="37"/>
      <c r="J48" s="37"/>
      <c r="K48" s="37"/>
      <c r="L48" s="37"/>
      <c r="M48" s="37"/>
      <c r="N48" s="37"/>
      <c r="O48" s="37"/>
      <c r="P48" s="37"/>
      <c r="Q48" s="38"/>
      <c r="R48" s="386"/>
    </row>
    <row r="49" spans="1:29" ht="21" customHeight="1" thickBot="1">
      <c r="A49" s="348"/>
      <c r="B49" s="350"/>
      <c r="C49" s="350"/>
      <c r="D49" s="350"/>
      <c r="E49" s="57"/>
      <c r="F49" s="39"/>
      <c r="G49" s="39"/>
      <c r="H49" s="39"/>
      <c r="I49" s="39"/>
      <c r="J49" s="39"/>
      <c r="K49" s="39"/>
      <c r="L49" s="39"/>
      <c r="M49" s="39"/>
      <c r="N49" s="39"/>
      <c r="O49" s="39"/>
      <c r="P49" s="39"/>
      <c r="Q49" s="40"/>
      <c r="R49" s="387"/>
    </row>
    <row r="50" spans="1:29" ht="21" customHeight="1" thickTop="1" thickBot="1">
      <c r="D50" s="44"/>
      <c r="E50" s="50" t="s">
        <v>14</v>
      </c>
      <c r="F50" s="45">
        <f>IF(一番最初に入力!$C$7="","",SUM(F44:F49))</f>
        <v>1300</v>
      </c>
      <c r="G50" s="45">
        <f>IF(一番最初に入力!$C$7="","",SUM(G44:G49))</f>
        <v>1300</v>
      </c>
      <c r="H50" s="45">
        <f>IF(一番最初に入力!$C$7="","",SUM(H44:H49))</f>
        <v>1300</v>
      </c>
      <c r="I50" s="45">
        <f>IF(一番最初に入力!$C$7="","",SUM(I44:I49))</f>
        <v>1300</v>
      </c>
      <c r="J50" s="45">
        <f>IF(一番最初に入力!$C$7="","",SUM(J44:J49))</f>
        <v>1300</v>
      </c>
      <c r="K50" s="45">
        <f>IF(一番最初に入力!$C$7="","",SUM(K44:K49))</f>
        <v>1300</v>
      </c>
      <c r="L50" s="45">
        <f>IF(一番最初に入力!$C$7="","",SUM(L44:L49))</f>
        <v>1300</v>
      </c>
      <c r="M50" s="45">
        <f>IF(一番最初に入力!$C$7="","",SUM(M44:M49))</f>
        <v>2800</v>
      </c>
      <c r="N50" s="45">
        <f>IF(一番最初に入力!$C$7="","",SUM(N44:N49))</f>
        <v>1300</v>
      </c>
      <c r="O50" s="45">
        <f>IF(一番最初に入力!$C$7="","",SUM(O44:O49))</f>
        <v>0</v>
      </c>
      <c r="P50" s="45">
        <f>IF(一番最初に入力!$C$7="","",SUM(P44:P49))</f>
        <v>0</v>
      </c>
      <c r="Q50" s="45">
        <f>IF(一番最初に入力!$C$7="","",SUM(Q44:Q49))</f>
        <v>0</v>
      </c>
      <c r="R50" s="46">
        <f>IF(一番最初に入力!$C$7="","",SUM(F50:Q50))</f>
        <v>13200</v>
      </c>
    </row>
    <row r="51" spans="1:29" ht="21" customHeight="1" thickBot="1">
      <c r="D51" s="44"/>
      <c r="E51" s="51" t="s">
        <v>15</v>
      </c>
      <c r="F51" s="47">
        <f>IF(一番最初に入力!$C$7="","",IF(F50&lt;2500,F50,2500))</f>
        <v>1300</v>
      </c>
      <c r="G51" s="47">
        <f>IF(一番最初に入力!$C$7="","",IF(G50&lt;2500,G50,2500))</f>
        <v>1300</v>
      </c>
      <c r="H51" s="47">
        <f>IF(一番最初に入力!$C$7="","",IF(H50&lt;2500,H50,2500))</f>
        <v>1300</v>
      </c>
      <c r="I51" s="47">
        <f>IF(一番最初に入力!$C$7="","",IF(I50&lt;2500,I50,2500))</f>
        <v>1300</v>
      </c>
      <c r="J51" s="47">
        <f>IF(一番最初に入力!$C$7="","",IF(J50&lt;2500,J50,2500))</f>
        <v>1300</v>
      </c>
      <c r="K51" s="47">
        <f>IF(一番最初に入力!$C$7="","",IF(K50&lt;2500,K50,2500))</f>
        <v>1300</v>
      </c>
      <c r="L51" s="47">
        <f>IF(一番最初に入力!$C$7="","",IF(L50&lt;2500,L50,2500))</f>
        <v>1300</v>
      </c>
      <c r="M51" s="47">
        <f>IF(一番最初に入力!$C$7="","",IF(M50&lt;2500,M50,2500))</f>
        <v>2500</v>
      </c>
      <c r="N51" s="47">
        <f>IF(一番最初に入力!$C$7="","",IF(N50&lt;2500,N50,2500))</f>
        <v>1300</v>
      </c>
      <c r="O51" s="47">
        <f>IF(一番最初に入力!$C$7="","",IF(O50&lt;2500,O50,2500))</f>
        <v>0</v>
      </c>
      <c r="P51" s="47">
        <f>IF(一番最初に入力!$C$7="","",IF(P50&lt;2500,P50,2500))</f>
        <v>0</v>
      </c>
      <c r="Q51" s="47">
        <f>IF(一番最初に入力!$C$7="","",IF(Q50&lt;2500,Q50,2500))</f>
        <v>0</v>
      </c>
      <c r="R51" s="48">
        <f>IF(一番最初に入力!$C$7="","",SUM(F51:Q51))</f>
        <v>12900</v>
      </c>
      <c r="S51" s="144" t="s">
        <v>449</v>
      </c>
      <c r="U51" s="152" t="s">
        <v>535</v>
      </c>
      <c r="V51" s="153" t="str">
        <f>IF(B48="１号",COUNTIF(F51:Q51,"&gt;0"),"")</f>
        <v/>
      </c>
      <c r="W51" s="154" t="str">
        <f>IF(B48="１号",SUM(F51:Q51),"")</f>
        <v/>
      </c>
      <c r="X51" s="152" t="s">
        <v>536</v>
      </c>
      <c r="Y51" s="153" t="str">
        <f>IF(B48="２号",COUNTIF(F51:Q51,"&gt;0"),"")</f>
        <v/>
      </c>
      <c r="Z51" s="154" t="str">
        <f>IF(B48="２号",SUM(F51:Q51),"")</f>
        <v/>
      </c>
      <c r="AA51" s="152" t="s">
        <v>537</v>
      </c>
      <c r="AB51" s="153">
        <f>IF(B48="３号",COUNTIF(F51:Q51,"&gt;0"),"")</f>
        <v>9</v>
      </c>
      <c r="AC51" s="154">
        <f>IF(B48="３号",SUM(F51:Q51),"")</f>
        <v>12900</v>
      </c>
    </row>
    <row r="52" spans="1:29" ht="21" customHeight="1">
      <c r="E52" s="41"/>
    </row>
    <row r="53" spans="1:29" ht="21" customHeight="1">
      <c r="A53" s="143" t="s">
        <v>517</v>
      </c>
      <c r="B53" s="373" t="s">
        <v>1847</v>
      </c>
      <c r="C53" s="374"/>
      <c r="D53" s="375"/>
      <c r="E53" s="377" t="s">
        <v>0</v>
      </c>
      <c r="F53" s="380" t="s">
        <v>1</v>
      </c>
      <c r="G53" s="380"/>
      <c r="H53" s="380"/>
      <c r="I53" s="380"/>
      <c r="J53" s="380"/>
      <c r="K53" s="380"/>
      <c r="L53" s="380"/>
      <c r="M53" s="380"/>
      <c r="N53" s="380"/>
      <c r="O53" s="380"/>
      <c r="P53" s="380"/>
      <c r="Q53" s="381"/>
      <c r="R53" s="382" t="s">
        <v>14</v>
      </c>
    </row>
    <row r="54" spans="1:29" ht="21" customHeight="1">
      <c r="A54" s="352" t="s">
        <v>272</v>
      </c>
      <c r="B54" s="353" t="s">
        <v>1848</v>
      </c>
      <c r="C54" s="354"/>
      <c r="D54" s="355"/>
      <c r="E54" s="378"/>
      <c r="F54" s="382" t="s">
        <v>2</v>
      </c>
      <c r="G54" s="382" t="s">
        <v>3</v>
      </c>
      <c r="H54" s="382" t="s">
        <v>4</v>
      </c>
      <c r="I54" s="382" t="s">
        <v>5</v>
      </c>
      <c r="J54" s="382" t="s">
        <v>6</v>
      </c>
      <c r="K54" s="382" t="s">
        <v>7</v>
      </c>
      <c r="L54" s="382" t="s">
        <v>8</v>
      </c>
      <c r="M54" s="382" t="s">
        <v>9</v>
      </c>
      <c r="N54" s="382" t="s">
        <v>10</v>
      </c>
      <c r="O54" s="382" t="s">
        <v>11</v>
      </c>
      <c r="P54" s="382" t="s">
        <v>12</v>
      </c>
      <c r="Q54" s="384" t="s">
        <v>13</v>
      </c>
      <c r="R54" s="386"/>
    </row>
    <row r="55" spans="1:29" ht="21" customHeight="1">
      <c r="A55" s="348"/>
      <c r="B55" s="356"/>
      <c r="C55" s="357"/>
      <c r="D55" s="358"/>
      <c r="E55" s="379"/>
      <c r="F55" s="383"/>
      <c r="G55" s="383"/>
      <c r="H55" s="383"/>
      <c r="I55" s="383"/>
      <c r="J55" s="383"/>
      <c r="K55" s="383"/>
      <c r="L55" s="383"/>
      <c r="M55" s="383"/>
      <c r="N55" s="383"/>
      <c r="O55" s="383"/>
      <c r="P55" s="383"/>
      <c r="Q55" s="385"/>
      <c r="R55" s="386"/>
    </row>
    <row r="56" spans="1:29" ht="21" customHeight="1">
      <c r="A56" s="359" t="s">
        <v>271</v>
      </c>
      <c r="B56" s="361">
        <v>43938</v>
      </c>
      <c r="C56" s="362"/>
      <c r="D56" s="363"/>
      <c r="E56" s="56" t="s">
        <v>1849</v>
      </c>
      <c r="F56" s="37"/>
      <c r="G56" s="37"/>
      <c r="H56" s="37"/>
      <c r="I56" s="37">
        <v>300</v>
      </c>
      <c r="J56" s="37">
        <v>300</v>
      </c>
      <c r="K56" s="37">
        <v>300</v>
      </c>
      <c r="L56" s="37">
        <v>300</v>
      </c>
      <c r="M56" s="37">
        <v>300</v>
      </c>
      <c r="N56" s="37">
        <v>300</v>
      </c>
      <c r="O56" s="37">
        <v>300</v>
      </c>
      <c r="P56" s="37">
        <v>300</v>
      </c>
      <c r="Q56" s="38">
        <v>300</v>
      </c>
      <c r="R56" s="386"/>
    </row>
    <row r="57" spans="1:29" ht="21" customHeight="1">
      <c r="A57" s="360"/>
      <c r="B57" s="364"/>
      <c r="C57" s="365"/>
      <c r="D57" s="366"/>
      <c r="E57" s="56" t="s">
        <v>1838</v>
      </c>
      <c r="F57" s="37"/>
      <c r="G57" s="37"/>
      <c r="H57" s="37"/>
      <c r="I57" s="37">
        <v>1000</v>
      </c>
      <c r="J57" s="37">
        <v>1000</v>
      </c>
      <c r="K57" s="37">
        <v>1000</v>
      </c>
      <c r="L57" s="37">
        <v>1000</v>
      </c>
      <c r="M57" s="37">
        <v>1000</v>
      </c>
      <c r="N57" s="37">
        <v>1000</v>
      </c>
      <c r="O57" s="37">
        <v>1000</v>
      </c>
      <c r="P57" s="37">
        <v>1000</v>
      </c>
      <c r="Q57" s="38">
        <v>1000</v>
      </c>
      <c r="R57" s="386"/>
    </row>
    <row r="58" spans="1:29" ht="21" customHeight="1">
      <c r="A58" s="359" t="s">
        <v>516</v>
      </c>
      <c r="B58" s="367">
        <f>IF(B56="","",IF(B56&gt;DATE($U$1,4,1),0,
DATEDIF(B56,DATE($U$1,4,1),"y")))</f>
        <v>1</v>
      </c>
      <c r="C58" s="368"/>
      <c r="D58" s="369"/>
      <c r="E58" s="56"/>
      <c r="F58" s="37"/>
      <c r="G58" s="37"/>
      <c r="H58" s="37"/>
      <c r="I58" s="37"/>
      <c r="J58" s="37"/>
      <c r="K58" s="37"/>
      <c r="L58" s="37"/>
      <c r="M58" s="37"/>
      <c r="N58" s="37"/>
      <c r="O58" s="37"/>
      <c r="P58" s="37"/>
      <c r="Q58" s="38"/>
      <c r="R58" s="386"/>
    </row>
    <row r="59" spans="1:29" ht="21" customHeight="1">
      <c r="A59" s="360"/>
      <c r="B59" s="370"/>
      <c r="C59" s="371"/>
      <c r="D59" s="372"/>
      <c r="E59" s="56"/>
      <c r="F59" s="37"/>
      <c r="G59" s="37"/>
      <c r="H59" s="37"/>
      <c r="I59" s="37"/>
      <c r="J59" s="37"/>
      <c r="K59" s="37"/>
      <c r="L59" s="37"/>
      <c r="M59" s="37"/>
      <c r="N59" s="37"/>
      <c r="O59" s="37"/>
      <c r="P59" s="37"/>
      <c r="Q59" s="38"/>
      <c r="R59" s="386"/>
    </row>
    <row r="60" spans="1:29" ht="21" customHeight="1">
      <c r="A60" s="347" t="s">
        <v>515</v>
      </c>
      <c r="B60" s="349" t="s">
        <v>1845</v>
      </c>
      <c r="C60" s="349"/>
      <c r="D60" s="349"/>
      <c r="E60" s="56"/>
      <c r="F60" s="37"/>
      <c r="G60" s="37"/>
      <c r="H60" s="37"/>
      <c r="I60" s="37"/>
      <c r="J60" s="37"/>
      <c r="K60" s="37"/>
      <c r="L60" s="37"/>
      <c r="M60" s="37"/>
      <c r="N60" s="37"/>
      <c r="O60" s="37"/>
      <c r="P60" s="37"/>
      <c r="Q60" s="38"/>
      <c r="R60" s="386"/>
    </row>
    <row r="61" spans="1:29" ht="21" customHeight="1" thickBot="1">
      <c r="A61" s="348"/>
      <c r="B61" s="350"/>
      <c r="C61" s="350"/>
      <c r="D61" s="350"/>
      <c r="E61" s="57"/>
      <c r="F61" s="39"/>
      <c r="G61" s="39"/>
      <c r="H61" s="39"/>
      <c r="I61" s="39"/>
      <c r="J61" s="39"/>
      <c r="K61" s="39"/>
      <c r="L61" s="39"/>
      <c r="M61" s="39"/>
      <c r="N61" s="39"/>
      <c r="O61" s="39"/>
      <c r="P61" s="39"/>
      <c r="Q61" s="40"/>
      <c r="R61" s="387"/>
    </row>
    <row r="62" spans="1:29" ht="21" customHeight="1" thickTop="1" thickBot="1">
      <c r="D62" s="44"/>
      <c r="E62" s="50" t="s">
        <v>14</v>
      </c>
      <c r="F62" s="45">
        <f>IF(一番最初に入力!$C$7="","",SUM(F56:F61))</f>
        <v>0</v>
      </c>
      <c r="G62" s="45">
        <f>IF(一番最初に入力!$C$7="","",SUM(G56:G61))</f>
        <v>0</v>
      </c>
      <c r="H62" s="45">
        <f>IF(一番最初に入力!$C$7="","",SUM(H56:H61))</f>
        <v>0</v>
      </c>
      <c r="I62" s="45">
        <f>IF(一番最初に入力!$C$7="","",SUM(I56:I61))</f>
        <v>1300</v>
      </c>
      <c r="J62" s="45">
        <f>IF(一番最初に入力!$C$7="","",SUM(J56:J61))</f>
        <v>1300</v>
      </c>
      <c r="K62" s="45">
        <f>IF(一番最初に入力!$C$7="","",SUM(K56:K61))</f>
        <v>1300</v>
      </c>
      <c r="L62" s="45">
        <f>IF(一番最初に入力!$C$7="","",SUM(L56:L61))</f>
        <v>1300</v>
      </c>
      <c r="M62" s="45">
        <f>IF(一番最初に入力!$C$7="","",SUM(M56:M61))</f>
        <v>1300</v>
      </c>
      <c r="N62" s="45">
        <f>IF(一番最初に入力!$C$7="","",SUM(N56:N61))</f>
        <v>1300</v>
      </c>
      <c r="O62" s="45">
        <f>IF(一番最初に入力!$C$7="","",SUM(O56:O61))</f>
        <v>1300</v>
      </c>
      <c r="P62" s="45">
        <f>IF(一番最初に入力!$C$7="","",SUM(P56:P61))</f>
        <v>1300</v>
      </c>
      <c r="Q62" s="45">
        <f>IF(一番最初に入力!$C$7="","",SUM(Q56:Q61))</f>
        <v>1300</v>
      </c>
      <c r="R62" s="46">
        <f>IF(一番最初に入力!$C$7="","",SUM(F62:Q62))</f>
        <v>11700</v>
      </c>
    </row>
    <row r="63" spans="1:29" ht="21" customHeight="1" thickBot="1">
      <c r="D63" s="44"/>
      <c r="E63" s="51" t="s">
        <v>15</v>
      </c>
      <c r="F63" s="47">
        <f>IF(一番最初に入力!$C$7="","",IF(F62&lt;2500,F62,2500))</f>
        <v>0</v>
      </c>
      <c r="G63" s="47">
        <f>IF(一番最初に入力!$C$7="","",IF(G62&lt;2500,G62,2500))</f>
        <v>0</v>
      </c>
      <c r="H63" s="47">
        <f>IF(一番最初に入力!$C$7="","",IF(H62&lt;2500,H62,2500))</f>
        <v>0</v>
      </c>
      <c r="I63" s="47">
        <f>IF(一番最初に入力!$C$7="","",IF(I62&lt;2500,I62,2500))</f>
        <v>1300</v>
      </c>
      <c r="J63" s="47">
        <f>IF(一番最初に入力!$C$7="","",IF(J62&lt;2500,J62,2500))</f>
        <v>1300</v>
      </c>
      <c r="K63" s="47">
        <f>IF(一番最初に入力!$C$7="","",IF(K62&lt;2500,K62,2500))</f>
        <v>1300</v>
      </c>
      <c r="L63" s="47">
        <f>IF(一番最初に入力!$C$7="","",IF(L62&lt;2500,L62,2500))</f>
        <v>1300</v>
      </c>
      <c r="M63" s="47">
        <f>IF(一番最初に入力!$C$7="","",IF(M62&lt;2500,M62,2500))</f>
        <v>1300</v>
      </c>
      <c r="N63" s="47">
        <f>IF(一番最初に入力!$C$7="","",IF(N62&lt;2500,N62,2500))</f>
        <v>1300</v>
      </c>
      <c r="O63" s="47">
        <f>IF(一番最初に入力!$C$7="","",IF(O62&lt;2500,O62,2500))</f>
        <v>1300</v>
      </c>
      <c r="P63" s="47">
        <f>IF(一番最初に入力!$C$7="","",IF(P62&lt;2500,P62,2500))</f>
        <v>1300</v>
      </c>
      <c r="Q63" s="47">
        <f>IF(一番最初に入力!$C$7="","",IF(Q62&lt;2500,Q62,2500))</f>
        <v>1300</v>
      </c>
      <c r="R63" s="48">
        <f>IF(一番最初に入力!$C$7="","",SUM(F63:Q63))</f>
        <v>11700</v>
      </c>
      <c r="S63" s="144" t="s">
        <v>450</v>
      </c>
      <c r="U63" s="152" t="s">
        <v>535</v>
      </c>
      <c r="V63" s="153" t="str">
        <f>IF(B60="１号",COUNTIF(F63:Q63,"&gt;0"),"")</f>
        <v/>
      </c>
      <c r="W63" s="154" t="str">
        <f>IF(B60="１号",SUM(F63:Q63),"")</f>
        <v/>
      </c>
      <c r="X63" s="152" t="s">
        <v>536</v>
      </c>
      <c r="Y63" s="153" t="str">
        <f>IF(B60="２号",COUNTIF(F63:Q63,"&gt;0"),"")</f>
        <v/>
      </c>
      <c r="Z63" s="154" t="str">
        <f>IF(B60="２号",SUM(F63:Q63),"")</f>
        <v/>
      </c>
      <c r="AA63" s="152" t="s">
        <v>537</v>
      </c>
      <c r="AB63" s="153">
        <f>IF(B60="３号",COUNTIF(F63:Q63,"&gt;0"),"")</f>
        <v>9</v>
      </c>
      <c r="AC63" s="154">
        <f>IF(B60="３号",SUM(F63:Q63),"")</f>
        <v>11700</v>
      </c>
    </row>
    <row r="64" spans="1:29" ht="24.95" customHeight="1"/>
    <row r="65" spans="1:29" ht="21" customHeight="1">
      <c r="A65" s="143" t="s">
        <v>517</v>
      </c>
      <c r="B65" s="373"/>
      <c r="C65" s="374"/>
      <c r="D65" s="375"/>
      <c r="E65" s="377" t="s">
        <v>0</v>
      </c>
      <c r="F65" s="380" t="s">
        <v>1</v>
      </c>
      <c r="G65" s="380"/>
      <c r="H65" s="380"/>
      <c r="I65" s="380"/>
      <c r="J65" s="380"/>
      <c r="K65" s="380"/>
      <c r="L65" s="380"/>
      <c r="M65" s="380"/>
      <c r="N65" s="380"/>
      <c r="O65" s="380"/>
      <c r="P65" s="380"/>
      <c r="Q65" s="381"/>
      <c r="R65" s="382" t="s">
        <v>14</v>
      </c>
    </row>
    <row r="66" spans="1:29" ht="21" customHeight="1">
      <c r="A66" s="352" t="s">
        <v>272</v>
      </c>
      <c r="B66" s="353"/>
      <c r="C66" s="354"/>
      <c r="D66" s="355"/>
      <c r="E66" s="378"/>
      <c r="F66" s="382" t="s">
        <v>2</v>
      </c>
      <c r="G66" s="382" t="s">
        <v>3</v>
      </c>
      <c r="H66" s="382" t="s">
        <v>4</v>
      </c>
      <c r="I66" s="382" t="s">
        <v>5</v>
      </c>
      <c r="J66" s="382" t="s">
        <v>6</v>
      </c>
      <c r="K66" s="382" t="s">
        <v>7</v>
      </c>
      <c r="L66" s="382" t="s">
        <v>8</v>
      </c>
      <c r="M66" s="382" t="s">
        <v>9</v>
      </c>
      <c r="N66" s="382" t="s">
        <v>10</v>
      </c>
      <c r="O66" s="382" t="s">
        <v>11</v>
      </c>
      <c r="P66" s="382" t="s">
        <v>12</v>
      </c>
      <c r="Q66" s="384" t="s">
        <v>13</v>
      </c>
      <c r="R66" s="386"/>
    </row>
    <row r="67" spans="1:29" ht="21" customHeight="1">
      <c r="A67" s="348"/>
      <c r="B67" s="356"/>
      <c r="C67" s="357"/>
      <c r="D67" s="358"/>
      <c r="E67" s="379"/>
      <c r="F67" s="383"/>
      <c r="G67" s="383"/>
      <c r="H67" s="383"/>
      <c r="I67" s="383"/>
      <c r="J67" s="383"/>
      <c r="K67" s="383"/>
      <c r="L67" s="383"/>
      <c r="M67" s="383"/>
      <c r="N67" s="383"/>
      <c r="O67" s="383"/>
      <c r="P67" s="383"/>
      <c r="Q67" s="385"/>
      <c r="R67" s="386"/>
    </row>
    <row r="68" spans="1:29" ht="21" customHeight="1">
      <c r="A68" s="359" t="s">
        <v>271</v>
      </c>
      <c r="B68" s="361"/>
      <c r="C68" s="362"/>
      <c r="D68" s="363"/>
      <c r="E68" s="56"/>
      <c r="F68" s="37"/>
      <c r="G68" s="37"/>
      <c r="H68" s="37"/>
      <c r="I68" s="37"/>
      <c r="J68" s="37"/>
      <c r="K68" s="37"/>
      <c r="L68" s="37"/>
      <c r="M68" s="37"/>
      <c r="N68" s="37"/>
      <c r="O68" s="37"/>
      <c r="P68" s="37"/>
      <c r="Q68" s="38"/>
      <c r="R68" s="386"/>
    </row>
    <row r="69" spans="1:29" ht="21" customHeight="1">
      <c r="A69" s="360"/>
      <c r="B69" s="364"/>
      <c r="C69" s="365"/>
      <c r="D69" s="366"/>
      <c r="E69" s="56"/>
      <c r="F69" s="37"/>
      <c r="G69" s="37"/>
      <c r="H69" s="37"/>
      <c r="I69" s="37"/>
      <c r="J69" s="37"/>
      <c r="K69" s="37"/>
      <c r="L69" s="37"/>
      <c r="M69" s="37"/>
      <c r="N69" s="37"/>
      <c r="O69" s="37"/>
      <c r="P69" s="37"/>
      <c r="Q69" s="38"/>
      <c r="R69" s="386"/>
    </row>
    <row r="70" spans="1:29" ht="21" customHeight="1">
      <c r="A70" s="359" t="s">
        <v>516</v>
      </c>
      <c r="B70" s="367" t="str">
        <f>IF(B68="","",IF(B68&gt;DATE($U$1,4,1),0,
DATEDIF(B68,DATE($U$1,4,1),"y")))</f>
        <v/>
      </c>
      <c r="C70" s="368"/>
      <c r="D70" s="369"/>
      <c r="E70" s="56"/>
      <c r="F70" s="37"/>
      <c r="G70" s="37"/>
      <c r="H70" s="37"/>
      <c r="I70" s="37"/>
      <c r="J70" s="37"/>
      <c r="K70" s="37"/>
      <c r="L70" s="37"/>
      <c r="M70" s="37"/>
      <c r="N70" s="37"/>
      <c r="O70" s="37"/>
      <c r="P70" s="37"/>
      <c r="Q70" s="37"/>
      <c r="R70" s="386"/>
    </row>
    <row r="71" spans="1:29" ht="21" customHeight="1">
      <c r="A71" s="360"/>
      <c r="B71" s="370"/>
      <c r="C71" s="371"/>
      <c r="D71" s="372"/>
      <c r="E71" s="56"/>
      <c r="F71" s="37"/>
      <c r="G71" s="37"/>
      <c r="H71" s="37"/>
      <c r="I71" s="37"/>
      <c r="J71" s="37"/>
      <c r="K71" s="37"/>
      <c r="L71" s="37"/>
      <c r="M71" s="37"/>
      <c r="N71" s="37"/>
      <c r="O71" s="37"/>
      <c r="P71" s="37"/>
      <c r="Q71" s="38"/>
      <c r="R71" s="386"/>
    </row>
    <row r="72" spans="1:29" ht="21" customHeight="1">
      <c r="A72" s="347" t="s">
        <v>515</v>
      </c>
      <c r="B72" s="349"/>
      <c r="C72" s="349"/>
      <c r="D72" s="349"/>
      <c r="E72" s="56"/>
      <c r="F72" s="37"/>
      <c r="G72" s="37"/>
      <c r="H72" s="37"/>
      <c r="I72" s="37"/>
      <c r="J72" s="37"/>
      <c r="K72" s="37"/>
      <c r="L72" s="37"/>
      <c r="M72" s="37"/>
      <c r="N72" s="37"/>
      <c r="O72" s="37"/>
      <c r="P72" s="37"/>
      <c r="Q72" s="38"/>
      <c r="R72" s="386"/>
    </row>
    <row r="73" spans="1:29" ht="21" customHeight="1" thickBot="1">
      <c r="A73" s="348"/>
      <c r="B73" s="350"/>
      <c r="C73" s="350"/>
      <c r="D73" s="350"/>
      <c r="E73" s="57"/>
      <c r="F73" s="39"/>
      <c r="G73" s="39"/>
      <c r="H73" s="39"/>
      <c r="I73" s="39"/>
      <c r="J73" s="39"/>
      <c r="K73" s="39"/>
      <c r="L73" s="39"/>
      <c r="M73" s="39"/>
      <c r="N73" s="39"/>
      <c r="O73" s="39"/>
      <c r="P73" s="39"/>
      <c r="Q73" s="40"/>
      <c r="R73" s="387"/>
    </row>
    <row r="74" spans="1:29" ht="21" customHeight="1" thickTop="1" thickBot="1">
      <c r="D74" s="44"/>
      <c r="E74" s="50" t="s">
        <v>14</v>
      </c>
      <c r="F74" s="45">
        <f>IF(一番最初に入力!$C$7="","",SUM(F68:F73))</f>
        <v>0</v>
      </c>
      <c r="G74" s="45">
        <f>IF(一番最初に入力!$C$7="","",SUM(G68:G73))</f>
        <v>0</v>
      </c>
      <c r="H74" s="45">
        <f>IF(一番最初に入力!$C$7="","",SUM(H68:H73))</f>
        <v>0</v>
      </c>
      <c r="I74" s="45">
        <f>IF(一番最初に入力!$C$7="","",SUM(I68:I73))</f>
        <v>0</v>
      </c>
      <c r="J74" s="45">
        <f>IF(一番最初に入力!$C$7="","",SUM(J68:J73))</f>
        <v>0</v>
      </c>
      <c r="K74" s="45">
        <f>IF(一番最初に入力!$C$7="","",SUM(K68:K73))</f>
        <v>0</v>
      </c>
      <c r="L74" s="45">
        <f>IF(一番最初に入力!$C$7="","",SUM(L68:L73))</f>
        <v>0</v>
      </c>
      <c r="M74" s="45">
        <f>IF(一番最初に入力!$C$7="","",SUM(M68:M73))</f>
        <v>0</v>
      </c>
      <c r="N74" s="45">
        <f>IF(一番最初に入力!$C$7="","",SUM(N68:N73))</f>
        <v>0</v>
      </c>
      <c r="O74" s="45">
        <f>IF(一番最初に入力!$C$7="","",SUM(O68:O73))</f>
        <v>0</v>
      </c>
      <c r="P74" s="45">
        <f>IF(一番最初に入力!$C$7="","",SUM(P68:P73))</f>
        <v>0</v>
      </c>
      <c r="Q74" s="45">
        <f>IF(一番最初に入力!$C$7="","",SUM(Q68:Q73))</f>
        <v>0</v>
      </c>
      <c r="R74" s="46">
        <f>IF(一番最初に入力!$C$7="","",SUM(F74:Q74))</f>
        <v>0</v>
      </c>
    </row>
    <row r="75" spans="1:29" ht="21" customHeight="1" thickBot="1">
      <c r="D75" s="44"/>
      <c r="E75" s="51" t="s">
        <v>15</v>
      </c>
      <c r="F75" s="47">
        <f>IF(一番最初に入力!$C$7="","",IF(F74&lt;2500,F74,2500))</f>
        <v>0</v>
      </c>
      <c r="G75" s="47">
        <f>IF(一番最初に入力!$C$7="","",IF(G74&lt;2500,G74,2500))</f>
        <v>0</v>
      </c>
      <c r="H75" s="47">
        <f>IF(一番最初に入力!$C$7="","",IF(H74&lt;2500,H74,2500))</f>
        <v>0</v>
      </c>
      <c r="I75" s="47">
        <f>IF(一番最初に入力!$C$7="","",IF(I74&lt;2500,I74,2500))</f>
        <v>0</v>
      </c>
      <c r="J75" s="47">
        <f>IF(一番最初に入力!$C$7="","",IF(J74&lt;2500,J74,2500))</f>
        <v>0</v>
      </c>
      <c r="K75" s="47">
        <f>IF(一番最初に入力!$C$7="","",IF(K74&lt;2500,K74,2500))</f>
        <v>0</v>
      </c>
      <c r="L75" s="47">
        <f>IF(一番最初に入力!$C$7="","",IF(L74&lt;2500,L74,2500))</f>
        <v>0</v>
      </c>
      <c r="M75" s="47">
        <f>IF(一番最初に入力!$C$7="","",IF(M74&lt;2500,M74,2500))</f>
        <v>0</v>
      </c>
      <c r="N75" s="47">
        <f>IF(一番最初に入力!$C$7="","",IF(N74&lt;2500,N74,2500))</f>
        <v>0</v>
      </c>
      <c r="O75" s="47">
        <f>IF(一番最初に入力!$C$7="","",IF(O74&lt;2500,O74,2500))</f>
        <v>0</v>
      </c>
      <c r="P75" s="47">
        <f>IF(一番最初に入力!$C$7="","",IF(P74&lt;2500,P74,2500))</f>
        <v>0</v>
      </c>
      <c r="Q75" s="47">
        <f>IF(一番最初に入力!$C$7="","",IF(Q74&lt;2500,Q74,2500))</f>
        <v>0</v>
      </c>
      <c r="R75" s="48">
        <f>IF(一番最初に入力!$C$7="","",SUM(F75:Q75))</f>
        <v>0</v>
      </c>
      <c r="S75" s="144" t="s">
        <v>624</v>
      </c>
      <c r="U75" s="152" t="s">
        <v>535</v>
      </c>
      <c r="V75" s="153" t="str">
        <f>IF(B72="１号",COUNTIF(F75:Q75,"&gt;0"),"")</f>
        <v/>
      </c>
      <c r="W75" s="154" t="str">
        <f>IF(B72="１号",SUM(F75:Q75),"")</f>
        <v/>
      </c>
      <c r="X75" s="152" t="s">
        <v>536</v>
      </c>
      <c r="Y75" s="153" t="str">
        <f>IF(B72="２号",COUNTIF(F75:Q75,"&gt;0"),"")</f>
        <v/>
      </c>
      <c r="Z75" s="154" t="str">
        <f>IF(B72="２号",SUM(F75:Q75),"")</f>
        <v/>
      </c>
      <c r="AA75" s="152" t="s">
        <v>537</v>
      </c>
      <c r="AB75" s="153" t="str">
        <f>IF(B72="３号",COUNTIF(F75:Q75,"&gt;0"),"")</f>
        <v/>
      </c>
      <c r="AC75" s="154" t="str">
        <f>IF(B72="３号",SUM(F75:Q75),"")</f>
        <v/>
      </c>
    </row>
    <row r="76" spans="1:29" ht="21" customHeight="1">
      <c r="E76" s="41"/>
    </row>
    <row r="77" spans="1:29" ht="21" customHeight="1">
      <c r="A77" s="143" t="s">
        <v>517</v>
      </c>
      <c r="B77" s="373"/>
      <c r="C77" s="374"/>
      <c r="D77" s="375"/>
      <c r="E77" s="377" t="s">
        <v>0</v>
      </c>
      <c r="F77" s="380" t="s">
        <v>1</v>
      </c>
      <c r="G77" s="380"/>
      <c r="H77" s="380"/>
      <c r="I77" s="380"/>
      <c r="J77" s="380"/>
      <c r="K77" s="380"/>
      <c r="L77" s="380"/>
      <c r="M77" s="380"/>
      <c r="N77" s="380"/>
      <c r="O77" s="380"/>
      <c r="P77" s="380"/>
      <c r="Q77" s="381"/>
      <c r="R77" s="382" t="s">
        <v>14</v>
      </c>
    </row>
    <row r="78" spans="1:29" ht="21" customHeight="1">
      <c r="A78" s="352" t="s">
        <v>272</v>
      </c>
      <c r="B78" s="353"/>
      <c r="C78" s="354"/>
      <c r="D78" s="355"/>
      <c r="E78" s="378"/>
      <c r="F78" s="382" t="s">
        <v>2</v>
      </c>
      <c r="G78" s="382" t="s">
        <v>3</v>
      </c>
      <c r="H78" s="382" t="s">
        <v>4</v>
      </c>
      <c r="I78" s="382" t="s">
        <v>5</v>
      </c>
      <c r="J78" s="382" t="s">
        <v>6</v>
      </c>
      <c r="K78" s="382" t="s">
        <v>7</v>
      </c>
      <c r="L78" s="382" t="s">
        <v>8</v>
      </c>
      <c r="M78" s="382" t="s">
        <v>9</v>
      </c>
      <c r="N78" s="382" t="s">
        <v>10</v>
      </c>
      <c r="O78" s="382" t="s">
        <v>11</v>
      </c>
      <c r="P78" s="382" t="s">
        <v>12</v>
      </c>
      <c r="Q78" s="384" t="s">
        <v>13</v>
      </c>
      <c r="R78" s="386"/>
    </row>
    <row r="79" spans="1:29" ht="21" customHeight="1">
      <c r="A79" s="348"/>
      <c r="B79" s="356"/>
      <c r="C79" s="357"/>
      <c r="D79" s="358"/>
      <c r="E79" s="379"/>
      <c r="F79" s="383"/>
      <c r="G79" s="383"/>
      <c r="H79" s="383"/>
      <c r="I79" s="383"/>
      <c r="J79" s="383"/>
      <c r="K79" s="383"/>
      <c r="L79" s="383"/>
      <c r="M79" s="383"/>
      <c r="N79" s="383"/>
      <c r="O79" s="383"/>
      <c r="P79" s="383"/>
      <c r="Q79" s="385"/>
      <c r="R79" s="386"/>
    </row>
    <row r="80" spans="1:29" ht="21" customHeight="1">
      <c r="A80" s="359" t="s">
        <v>271</v>
      </c>
      <c r="B80" s="361"/>
      <c r="C80" s="362"/>
      <c r="D80" s="363"/>
      <c r="E80" s="56"/>
      <c r="F80" s="37"/>
      <c r="G80" s="37"/>
      <c r="H80" s="37"/>
      <c r="I80" s="37"/>
      <c r="J80" s="37"/>
      <c r="K80" s="37"/>
      <c r="L80" s="37"/>
      <c r="M80" s="37"/>
      <c r="N80" s="37"/>
      <c r="O80" s="37"/>
      <c r="P80" s="37"/>
      <c r="Q80" s="38"/>
      <c r="R80" s="386"/>
    </row>
    <row r="81" spans="1:29" ht="21" customHeight="1">
      <c r="A81" s="360"/>
      <c r="B81" s="364"/>
      <c r="C81" s="365"/>
      <c r="D81" s="366"/>
      <c r="E81" s="56"/>
      <c r="F81" s="37"/>
      <c r="G81" s="37"/>
      <c r="H81" s="37"/>
      <c r="I81" s="37"/>
      <c r="J81" s="37"/>
      <c r="K81" s="37"/>
      <c r="L81" s="37"/>
      <c r="M81" s="37"/>
      <c r="N81" s="37"/>
      <c r="O81" s="37"/>
      <c r="P81" s="37"/>
      <c r="Q81" s="38"/>
      <c r="R81" s="386"/>
    </row>
    <row r="82" spans="1:29" ht="21" customHeight="1">
      <c r="A82" s="359" t="s">
        <v>516</v>
      </c>
      <c r="B82" s="367" t="str">
        <f>IF(B80="","",IF(B80&gt;DATE($U$1,4,1),0,
DATEDIF(B80,DATE($U$1,4,1),"y")))</f>
        <v/>
      </c>
      <c r="C82" s="368"/>
      <c r="D82" s="369"/>
      <c r="E82" s="56"/>
      <c r="F82" s="37"/>
      <c r="G82" s="37"/>
      <c r="H82" s="37"/>
      <c r="I82" s="37"/>
      <c r="J82" s="37"/>
      <c r="K82" s="37"/>
      <c r="L82" s="37"/>
      <c r="M82" s="37"/>
      <c r="N82" s="37"/>
      <c r="O82" s="37"/>
      <c r="P82" s="37"/>
      <c r="Q82" s="38"/>
      <c r="R82" s="386"/>
    </row>
    <row r="83" spans="1:29" ht="21" customHeight="1">
      <c r="A83" s="360"/>
      <c r="B83" s="370"/>
      <c r="C83" s="371"/>
      <c r="D83" s="372"/>
      <c r="E83" s="56"/>
      <c r="F83" s="37"/>
      <c r="G83" s="37"/>
      <c r="H83" s="37"/>
      <c r="I83" s="37"/>
      <c r="J83" s="37"/>
      <c r="K83" s="37"/>
      <c r="L83" s="37"/>
      <c r="M83" s="37"/>
      <c r="N83" s="37"/>
      <c r="O83" s="37"/>
      <c r="P83" s="37"/>
      <c r="Q83" s="38"/>
      <c r="R83" s="386"/>
    </row>
    <row r="84" spans="1:29" ht="21" customHeight="1">
      <c r="A84" s="347" t="s">
        <v>515</v>
      </c>
      <c r="B84" s="349"/>
      <c r="C84" s="349"/>
      <c r="D84" s="349"/>
      <c r="E84" s="56"/>
      <c r="F84" s="37"/>
      <c r="G84" s="37"/>
      <c r="H84" s="37"/>
      <c r="I84" s="37"/>
      <c r="J84" s="37"/>
      <c r="K84" s="37"/>
      <c r="L84" s="37"/>
      <c r="M84" s="37"/>
      <c r="N84" s="37"/>
      <c r="O84" s="37"/>
      <c r="P84" s="37"/>
      <c r="Q84" s="38"/>
      <c r="R84" s="386"/>
    </row>
    <row r="85" spans="1:29" ht="21" customHeight="1" thickBot="1">
      <c r="A85" s="348"/>
      <c r="B85" s="350"/>
      <c r="C85" s="350"/>
      <c r="D85" s="350"/>
      <c r="E85" s="57"/>
      <c r="F85" s="39"/>
      <c r="G85" s="39"/>
      <c r="H85" s="39"/>
      <c r="I85" s="39"/>
      <c r="J85" s="39"/>
      <c r="K85" s="39"/>
      <c r="L85" s="39"/>
      <c r="M85" s="39"/>
      <c r="N85" s="39"/>
      <c r="O85" s="39"/>
      <c r="P85" s="39"/>
      <c r="Q85" s="40"/>
      <c r="R85" s="387"/>
    </row>
    <row r="86" spans="1:29" ht="21" customHeight="1" thickTop="1" thickBot="1">
      <c r="D86" s="44"/>
      <c r="E86" s="50" t="s">
        <v>14</v>
      </c>
      <c r="F86" s="45">
        <f>IF(一番最初に入力!$C$7="","",SUM(F80:F85))</f>
        <v>0</v>
      </c>
      <c r="G86" s="45">
        <f>IF(一番最初に入力!$C$7="","",SUM(G80:G85))</f>
        <v>0</v>
      </c>
      <c r="H86" s="45">
        <f>IF(一番最初に入力!$C$7="","",SUM(H80:H85))</f>
        <v>0</v>
      </c>
      <c r="I86" s="45">
        <f>IF(一番最初に入力!$C$7="","",SUM(I80:I85))</f>
        <v>0</v>
      </c>
      <c r="J86" s="45">
        <f>IF(一番最初に入力!$C$7="","",SUM(J80:J85))</f>
        <v>0</v>
      </c>
      <c r="K86" s="45">
        <f>IF(一番最初に入力!$C$7="","",SUM(K80:K85))</f>
        <v>0</v>
      </c>
      <c r="L86" s="45">
        <f>IF(一番最初に入力!$C$7="","",SUM(L80:L85))</f>
        <v>0</v>
      </c>
      <c r="M86" s="45">
        <f>IF(一番最初に入力!$C$7="","",SUM(M80:M85))</f>
        <v>0</v>
      </c>
      <c r="N86" s="45">
        <f>IF(一番最初に入力!$C$7="","",SUM(N80:N85))</f>
        <v>0</v>
      </c>
      <c r="O86" s="45">
        <f>IF(一番最初に入力!$C$7="","",SUM(O80:O85))</f>
        <v>0</v>
      </c>
      <c r="P86" s="45">
        <f>IF(一番最初に入力!$C$7="","",SUM(P80:P85))</f>
        <v>0</v>
      </c>
      <c r="Q86" s="45">
        <f>IF(一番最初に入力!$C$7="","",SUM(Q80:Q85))</f>
        <v>0</v>
      </c>
      <c r="R86" s="46">
        <f>IF(一番最初に入力!$C$7="","",SUM(F86:Q86))</f>
        <v>0</v>
      </c>
    </row>
    <row r="87" spans="1:29" ht="21" customHeight="1" thickBot="1">
      <c r="D87" s="44"/>
      <c r="E87" s="51" t="s">
        <v>15</v>
      </c>
      <c r="F87" s="47">
        <f>IF(一番最初に入力!$C$7="","",IF(F86&lt;2500,F86,2500))</f>
        <v>0</v>
      </c>
      <c r="G87" s="47">
        <f>IF(一番最初に入力!$C$7="","",IF(G86&lt;2500,G86,2500))</f>
        <v>0</v>
      </c>
      <c r="H87" s="47">
        <f>IF(一番最初に入力!$C$7="","",IF(H86&lt;2500,H86,2500))</f>
        <v>0</v>
      </c>
      <c r="I87" s="47">
        <f>IF(一番最初に入力!$C$7="","",IF(I86&lt;2500,I86,2500))</f>
        <v>0</v>
      </c>
      <c r="J87" s="47">
        <f>IF(一番最初に入力!$C$7="","",IF(J86&lt;2500,J86,2500))</f>
        <v>0</v>
      </c>
      <c r="K87" s="47">
        <f>IF(一番最初に入力!$C$7="","",IF(K86&lt;2500,K86,2500))</f>
        <v>0</v>
      </c>
      <c r="L87" s="47">
        <f>IF(一番最初に入力!$C$7="","",IF(L86&lt;2500,L86,2500))</f>
        <v>0</v>
      </c>
      <c r="M87" s="47">
        <f>IF(一番最初に入力!$C$7="","",IF(M86&lt;2500,M86,2500))</f>
        <v>0</v>
      </c>
      <c r="N87" s="47">
        <f>IF(一番最初に入力!$C$7="","",IF(N86&lt;2500,N86,2500))</f>
        <v>0</v>
      </c>
      <c r="O87" s="47">
        <f>IF(一番最初に入力!$C$7="","",IF(O86&lt;2500,O86,2500))</f>
        <v>0</v>
      </c>
      <c r="P87" s="47">
        <f>IF(一番最初に入力!$C$7="","",IF(P86&lt;2500,P86,2500))</f>
        <v>0</v>
      </c>
      <c r="Q87" s="47">
        <f>IF(一番最初に入力!$C$7="","",IF(Q86&lt;2500,Q86,2500))</f>
        <v>0</v>
      </c>
      <c r="R87" s="48">
        <f>IF(一番最初に入力!$C$7="","",SUM(F87:Q87))</f>
        <v>0</v>
      </c>
      <c r="S87" s="144" t="s">
        <v>625</v>
      </c>
      <c r="U87" s="152" t="s">
        <v>535</v>
      </c>
      <c r="V87" s="153" t="str">
        <f>IF(B84="１号",COUNTIF(F87:Q87,"&gt;0"),"")</f>
        <v/>
      </c>
      <c r="W87" s="154" t="str">
        <f>IF(B84="１号",SUM(F87:Q87),"")</f>
        <v/>
      </c>
      <c r="X87" s="152" t="s">
        <v>536</v>
      </c>
      <c r="Y87" s="153" t="str">
        <f>IF(B84="２号",COUNTIF(F87:Q87,"&gt;0"),"")</f>
        <v/>
      </c>
      <c r="Z87" s="154" t="str">
        <f>IF(B84="２号",SUM(F87:Q87),"")</f>
        <v/>
      </c>
      <c r="AA87" s="152" t="s">
        <v>537</v>
      </c>
      <c r="AB87" s="153" t="str">
        <f>IF(B84="３号",COUNTIF(F87:Q87,"&gt;0"),"")</f>
        <v/>
      </c>
      <c r="AC87" s="154" t="str">
        <f>IF(B84="３号",SUM(F87:Q87),"")</f>
        <v/>
      </c>
    </row>
    <row r="88" spans="1:29" ht="21" customHeight="1">
      <c r="E88" s="41"/>
    </row>
    <row r="89" spans="1:29" ht="21" customHeight="1">
      <c r="A89" s="143" t="s">
        <v>517</v>
      </c>
      <c r="B89" s="373"/>
      <c r="C89" s="374"/>
      <c r="D89" s="375"/>
      <c r="E89" s="377" t="s">
        <v>0</v>
      </c>
      <c r="F89" s="380" t="s">
        <v>1</v>
      </c>
      <c r="G89" s="380"/>
      <c r="H89" s="380"/>
      <c r="I89" s="380"/>
      <c r="J89" s="380"/>
      <c r="K89" s="380"/>
      <c r="L89" s="380"/>
      <c r="M89" s="380"/>
      <c r="N89" s="380"/>
      <c r="O89" s="380"/>
      <c r="P89" s="380"/>
      <c r="Q89" s="381"/>
      <c r="R89" s="382" t="s">
        <v>14</v>
      </c>
    </row>
    <row r="90" spans="1:29" ht="21" customHeight="1">
      <c r="A90" s="352" t="s">
        <v>272</v>
      </c>
      <c r="B90" s="353"/>
      <c r="C90" s="354"/>
      <c r="D90" s="355"/>
      <c r="E90" s="378"/>
      <c r="F90" s="382" t="s">
        <v>2</v>
      </c>
      <c r="G90" s="382" t="s">
        <v>3</v>
      </c>
      <c r="H90" s="382" t="s">
        <v>4</v>
      </c>
      <c r="I90" s="382" t="s">
        <v>5</v>
      </c>
      <c r="J90" s="382" t="s">
        <v>6</v>
      </c>
      <c r="K90" s="382" t="s">
        <v>7</v>
      </c>
      <c r="L90" s="382" t="s">
        <v>8</v>
      </c>
      <c r="M90" s="382" t="s">
        <v>9</v>
      </c>
      <c r="N90" s="382" t="s">
        <v>10</v>
      </c>
      <c r="O90" s="382" t="s">
        <v>11</v>
      </c>
      <c r="P90" s="382" t="s">
        <v>12</v>
      </c>
      <c r="Q90" s="384" t="s">
        <v>13</v>
      </c>
      <c r="R90" s="386"/>
    </row>
    <row r="91" spans="1:29" ht="21" customHeight="1">
      <c r="A91" s="348"/>
      <c r="B91" s="356"/>
      <c r="C91" s="357"/>
      <c r="D91" s="358"/>
      <c r="E91" s="379"/>
      <c r="F91" s="383"/>
      <c r="G91" s="383"/>
      <c r="H91" s="383"/>
      <c r="I91" s="383"/>
      <c r="J91" s="383"/>
      <c r="K91" s="383"/>
      <c r="L91" s="383"/>
      <c r="M91" s="383"/>
      <c r="N91" s="383"/>
      <c r="O91" s="383"/>
      <c r="P91" s="383"/>
      <c r="Q91" s="385"/>
      <c r="R91" s="386"/>
    </row>
    <row r="92" spans="1:29" ht="21" customHeight="1">
      <c r="A92" s="359" t="s">
        <v>271</v>
      </c>
      <c r="B92" s="361"/>
      <c r="C92" s="362"/>
      <c r="D92" s="363"/>
      <c r="E92" s="56"/>
      <c r="F92" s="37"/>
      <c r="G92" s="37"/>
      <c r="H92" s="37"/>
      <c r="I92" s="37"/>
      <c r="J92" s="37"/>
      <c r="K92" s="37"/>
      <c r="L92" s="37"/>
      <c r="M92" s="37"/>
      <c r="N92" s="37"/>
      <c r="O92" s="37"/>
      <c r="P92" s="37"/>
      <c r="Q92" s="38"/>
      <c r="R92" s="386"/>
    </row>
    <row r="93" spans="1:29" ht="21" customHeight="1">
      <c r="A93" s="360"/>
      <c r="B93" s="364"/>
      <c r="C93" s="365"/>
      <c r="D93" s="366"/>
      <c r="E93" s="56"/>
      <c r="F93" s="37"/>
      <c r="G93" s="37"/>
      <c r="H93" s="37"/>
      <c r="I93" s="37"/>
      <c r="J93" s="37"/>
      <c r="K93" s="37"/>
      <c r="L93" s="37"/>
      <c r="M93" s="37"/>
      <c r="N93" s="37"/>
      <c r="O93" s="37"/>
      <c r="P93" s="37"/>
      <c r="Q93" s="38"/>
      <c r="R93" s="386"/>
    </row>
    <row r="94" spans="1:29" ht="21" customHeight="1">
      <c r="A94" s="359" t="s">
        <v>516</v>
      </c>
      <c r="B94" s="367" t="str">
        <f>IF(B92="","",IF(B92&gt;DATE($U$1,4,1),0,
DATEDIF(B92,DATE($U$1,4,1),"y")))</f>
        <v/>
      </c>
      <c r="C94" s="368"/>
      <c r="D94" s="369"/>
      <c r="E94" s="56"/>
      <c r="F94" s="37"/>
      <c r="G94" s="37"/>
      <c r="H94" s="37"/>
      <c r="I94" s="37"/>
      <c r="J94" s="37"/>
      <c r="K94" s="37"/>
      <c r="L94" s="37"/>
      <c r="M94" s="37"/>
      <c r="N94" s="37"/>
      <c r="O94" s="37"/>
      <c r="P94" s="37"/>
      <c r="Q94" s="38"/>
      <c r="R94" s="386"/>
    </row>
    <row r="95" spans="1:29" ht="21" customHeight="1">
      <c r="A95" s="360"/>
      <c r="B95" s="370"/>
      <c r="C95" s="371"/>
      <c r="D95" s="372"/>
      <c r="E95" s="56"/>
      <c r="F95" s="37"/>
      <c r="G95" s="37"/>
      <c r="H95" s="37"/>
      <c r="I95" s="37"/>
      <c r="J95" s="37"/>
      <c r="K95" s="37"/>
      <c r="L95" s="37"/>
      <c r="M95" s="37"/>
      <c r="N95" s="37"/>
      <c r="O95" s="37"/>
      <c r="P95" s="37"/>
      <c r="Q95" s="38"/>
      <c r="R95" s="386"/>
    </row>
    <row r="96" spans="1:29" ht="21" customHeight="1">
      <c r="A96" s="347" t="s">
        <v>515</v>
      </c>
      <c r="B96" s="349"/>
      <c r="C96" s="349"/>
      <c r="D96" s="349"/>
      <c r="E96" s="56"/>
      <c r="F96" s="37"/>
      <c r="G96" s="37"/>
      <c r="H96" s="37"/>
      <c r="I96" s="37"/>
      <c r="J96" s="37"/>
      <c r="K96" s="37"/>
      <c r="L96" s="37"/>
      <c r="M96" s="37"/>
      <c r="N96" s="37"/>
      <c r="O96" s="37"/>
      <c r="P96" s="37"/>
      <c r="Q96" s="38"/>
      <c r="R96" s="386"/>
    </row>
    <row r="97" spans="1:29" ht="21" customHeight="1" thickBot="1">
      <c r="A97" s="348"/>
      <c r="B97" s="350"/>
      <c r="C97" s="350"/>
      <c r="D97" s="350"/>
      <c r="E97" s="57"/>
      <c r="F97" s="39"/>
      <c r="G97" s="39"/>
      <c r="H97" s="39"/>
      <c r="I97" s="39"/>
      <c r="J97" s="39"/>
      <c r="K97" s="39"/>
      <c r="L97" s="39"/>
      <c r="M97" s="39"/>
      <c r="N97" s="39"/>
      <c r="O97" s="39"/>
      <c r="P97" s="39"/>
      <c r="Q97" s="40"/>
      <c r="R97" s="387"/>
    </row>
    <row r="98" spans="1:29" ht="21" customHeight="1" thickTop="1" thickBot="1">
      <c r="D98" s="44"/>
      <c r="E98" s="50" t="s">
        <v>14</v>
      </c>
      <c r="F98" s="45">
        <f>IF(一番最初に入力!$C$7="","",SUM(F92:F97))</f>
        <v>0</v>
      </c>
      <c r="G98" s="45">
        <f>IF(一番最初に入力!$C$7="","",SUM(G92:G97))</f>
        <v>0</v>
      </c>
      <c r="H98" s="45">
        <f>IF(一番最初に入力!$C$7="","",SUM(H92:H97))</f>
        <v>0</v>
      </c>
      <c r="I98" s="45">
        <f>IF(一番最初に入力!$C$7="","",SUM(I92:I97))</f>
        <v>0</v>
      </c>
      <c r="J98" s="45">
        <f>IF(一番最初に入力!$C$7="","",SUM(J92:J97))</f>
        <v>0</v>
      </c>
      <c r="K98" s="45">
        <f>IF(一番最初に入力!$C$7="","",SUM(K92:K97))</f>
        <v>0</v>
      </c>
      <c r="L98" s="45">
        <f>IF(一番最初に入力!$C$7="","",SUM(L92:L97))</f>
        <v>0</v>
      </c>
      <c r="M98" s="45">
        <f>IF(一番最初に入力!$C$7="","",SUM(M92:M97))</f>
        <v>0</v>
      </c>
      <c r="N98" s="45">
        <f>IF(一番最初に入力!$C$7="","",SUM(N92:N97))</f>
        <v>0</v>
      </c>
      <c r="O98" s="45">
        <f>IF(一番最初に入力!$C$7="","",SUM(O92:O97))</f>
        <v>0</v>
      </c>
      <c r="P98" s="45">
        <f>IF(一番最初に入力!$C$7="","",SUM(P92:P97))</f>
        <v>0</v>
      </c>
      <c r="Q98" s="45">
        <f>IF(一番最初に入力!$C$7="","",SUM(Q92:Q97))</f>
        <v>0</v>
      </c>
      <c r="R98" s="46">
        <f>IF(一番最初に入力!$C$7="","",SUM(F98:Q98))</f>
        <v>0</v>
      </c>
    </row>
    <row r="99" spans="1:29" ht="21" customHeight="1" thickBot="1">
      <c r="D99" s="44"/>
      <c r="E99" s="51" t="s">
        <v>15</v>
      </c>
      <c r="F99" s="47">
        <f>IF(一番最初に入力!$C$7="","",IF(F98&lt;2500,F98,2500))</f>
        <v>0</v>
      </c>
      <c r="G99" s="47">
        <f>IF(一番最初に入力!$C$7="","",IF(G98&lt;2500,G98,2500))</f>
        <v>0</v>
      </c>
      <c r="H99" s="47">
        <f>IF(一番最初に入力!$C$7="","",IF(H98&lt;2500,H98,2500))</f>
        <v>0</v>
      </c>
      <c r="I99" s="47">
        <f>IF(一番最初に入力!$C$7="","",IF(I98&lt;2500,I98,2500))</f>
        <v>0</v>
      </c>
      <c r="J99" s="47">
        <f>IF(一番最初に入力!$C$7="","",IF(J98&lt;2500,J98,2500))</f>
        <v>0</v>
      </c>
      <c r="K99" s="47">
        <f>IF(一番最初に入力!$C$7="","",IF(K98&lt;2500,K98,2500))</f>
        <v>0</v>
      </c>
      <c r="L99" s="47">
        <f>IF(一番最初に入力!$C$7="","",IF(L98&lt;2500,L98,2500))</f>
        <v>0</v>
      </c>
      <c r="M99" s="47">
        <f>IF(一番最初に入力!$C$7="","",IF(M98&lt;2500,M98,2500))</f>
        <v>0</v>
      </c>
      <c r="N99" s="47">
        <f>IF(一番最初に入力!$C$7="","",IF(N98&lt;2500,N98,2500))</f>
        <v>0</v>
      </c>
      <c r="O99" s="47">
        <f>IF(一番最初に入力!$C$7="","",IF(O98&lt;2500,O98,2500))</f>
        <v>0</v>
      </c>
      <c r="P99" s="47">
        <f>IF(一番最初に入力!$C$7="","",IF(P98&lt;2500,P98,2500))</f>
        <v>0</v>
      </c>
      <c r="Q99" s="47">
        <f>IF(一番最初に入力!$C$7="","",IF(Q98&lt;2500,Q98,2500))</f>
        <v>0</v>
      </c>
      <c r="R99" s="48">
        <f>IF(一番最初に入力!$C$7="","",SUM(F99:Q99))</f>
        <v>0</v>
      </c>
      <c r="S99" s="144" t="s">
        <v>626</v>
      </c>
      <c r="U99" s="152" t="s">
        <v>535</v>
      </c>
      <c r="V99" s="153" t="str">
        <f>IF(B96="１号",COUNTIF(F99:Q99,"&gt;0"),"")</f>
        <v/>
      </c>
      <c r="W99" s="154" t="str">
        <f>IF(B96="１号",SUM(F99:Q99),"")</f>
        <v/>
      </c>
      <c r="X99" s="152" t="s">
        <v>536</v>
      </c>
      <c r="Y99" s="153" t="str">
        <f>IF(B96="２号",COUNTIF(F99:Q99,"&gt;0"),"")</f>
        <v/>
      </c>
      <c r="Z99" s="154" t="str">
        <f>IF(B96="２号",SUM(F99:Q99),"")</f>
        <v/>
      </c>
      <c r="AA99" s="152" t="s">
        <v>537</v>
      </c>
      <c r="AB99" s="153" t="str">
        <f>IF(B96="３号",COUNTIF(F99:Q99,"&gt;0"),"")</f>
        <v/>
      </c>
      <c r="AC99" s="154" t="str">
        <f>IF(B96="３号",SUM(F99:Q99),"")</f>
        <v/>
      </c>
    </row>
    <row r="100" spans="1:29" ht="24.95" customHeight="1"/>
    <row r="101" spans="1:29" ht="21" customHeight="1">
      <c r="A101" s="143" t="s">
        <v>517</v>
      </c>
      <c r="B101" s="373"/>
      <c r="C101" s="374"/>
      <c r="D101" s="375"/>
      <c r="E101" s="377" t="s">
        <v>0</v>
      </c>
      <c r="F101" s="380" t="s">
        <v>1</v>
      </c>
      <c r="G101" s="380"/>
      <c r="H101" s="380"/>
      <c r="I101" s="380"/>
      <c r="J101" s="380"/>
      <c r="K101" s="380"/>
      <c r="L101" s="380"/>
      <c r="M101" s="380"/>
      <c r="N101" s="380"/>
      <c r="O101" s="380"/>
      <c r="P101" s="380"/>
      <c r="Q101" s="381"/>
      <c r="R101" s="382" t="s">
        <v>14</v>
      </c>
    </row>
    <row r="102" spans="1:29" ht="21" customHeight="1">
      <c r="A102" s="352" t="s">
        <v>272</v>
      </c>
      <c r="B102" s="353"/>
      <c r="C102" s="354"/>
      <c r="D102" s="355"/>
      <c r="E102" s="378"/>
      <c r="F102" s="382" t="s">
        <v>2</v>
      </c>
      <c r="G102" s="382" t="s">
        <v>3</v>
      </c>
      <c r="H102" s="382" t="s">
        <v>4</v>
      </c>
      <c r="I102" s="382" t="s">
        <v>5</v>
      </c>
      <c r="J102" s="382" t="s">
        <v>6</v>
      </c>
      <c r="K102" s="382" t="s">
        <v>7</v>
      </c>
      <c r="L102" s="382" t="s">
        <v>8</v>
      </c>
      <c r="M102" s="382" t="s">
        <v>9</v>
      </c>
      <c r="N102" s="382" t="s">
        <v>10</v>
      </c>
      <c r="O102" s="382" t="s">
        <v>11</v>
      </c>
      <c r="P102" s="382" t="s">
        <v>12</v>
      </c>
      <c r="Q102" s="384" t="s">
        <v>13</v>
      </c>
      <c r="R102" s="386"/>
    </row>
    <row r="103" spans="1:29" ht="21" customHeight="1">
      <c r="A103" s="348"/>
      <c r="B103" s="356"/>
      <c r="C103" s="357"/>
      <c r="D103" s="358"/>
      <c r="E103" s="379"/>
      <c r="F103" s="383"/>
      <c r="G103" s="383"/>
      <c r="H103" s="383"/>
      <c r="I103" s="383"/>
      <c r="J103" s="383"/>
      <c r="K103" s="383"/>
      <c r="L103" s="383"/>
      <c r="M103" s="383"/>
      <c r="N103" s="383"/>
      <c r="O103" s="383"/>
      <c r="P103" s="383"/>
      <c r="Q103" s="385"/>
      <c r="R103" s="386"/>
    </row>
    <row r="104" spans="1:29" ht="21" customHeight="1">
      <c r="A104" s="359" t="s">
        <v>271</v>
      </c>
      <c r="B104" s="361"/>
      <c r="C104" s="362"/>
      <c r="D104" s="363"/>
      <c r="E104" s="56"/>
      <c r="F104" s="37"/>
      <c r="G104" s="37"/>
      <c r="H104" s="37"/>
      <c r="I104" s="37"/>
      <c r="J104" s="37"/>
      <c r="K104" s="37"/>
      <c r="L104" s="37"/>
      <c r="M104" s="37"/>
      <c r="N104" s="37"/>
      <c r="O104" s="37"/>
      <c r="P104" s="37"/>
      <c r="Q104" s="38"/>
      <c r="R104" s="386"/>
    </row>
    <row r="105" spans="1:29" ht="21" customHeight="1">
      <c r="A105" s="360"/>
      <c r="B105" s="364"/>
      <c r="C105" s="365"/>
      <c r="D105" s="366"/>
      <c r="E105" s="56"/>
      <c r="F105" s="37"/>
      <c r="G105" s="37"/>
      <c r="H105" s="37"/>
      <c r="I105" s="37"/>
      <c r="J105" s="37"/>
      <c r="K105" s="37"/>
      <c r="L105" s="37"/>
      <c r="M105" s="37"/>
      <c r="N105" s="37"/>
      <c r="O105" s="37"/>
      <c r="P105" s="37"/>
      <c r="Q105" s="38"/>
      <c r="R105" s="386"/>
    </row>
    <row r="106" spans="1:29" ht="21" customHeight="1">
      <c r="A106" s="359" t="s">
        <v>516</v>
      </c>
      <c r="B106" s="367" t="str">
        <f>IF(B104="","",IF(B104&gt;DATE($U$1,4,1),0,
DATEDIF(B104,DATE($U$1,4,1),"y")))</f>
        <v/>
      </c>
      <c r="C106" s="368"/>
      <c r="D106" s="369"/>
      <c r="E106" s="56"/>
      <c r="F106" s="37"/>
      <c r="G106" s="37"/>
      <c r="H106" s="37"/>
      <c r="I106" s="37"/>
      <c r="J106" s="37"/>
      <c r="K106" s="37"/>
      <c r="L106" s="37"/>
      <c r="M106" s="37"/>
      <c r="N106" s="37"/>
      <c r="O106" s="37"/>
      <c r="P106" s="37"/>
      <c r="Q106" s="37"/>
      <c r="R106" s="386"/>
    </row>
    <row r="107" spans="1:29" ht="21" customHeight="1">
      <c r="A107" s="360"/>
      <c r="B107" s="370"/>
      <c r="C107" s="371"/>
      <c r="D107" s="372"/>
      <c r="E107" s="56"/>
      <c r="F107" s="37"/>
      <c r="G107" s="37"/>
      <c r="H107" s="37"/>
      <c r="I107" s="37"/>
      <c r="J107" s="37"/>
      <c r="K107" s="37"/>
      <c r="L107" s="37"/>
      <c r="M107" s="37"/>
      <c r="N107" s="37"/>
      <c r="O107" s="37"/>
      <c r="P107" s="37"/>
      <c r="Q107" s="38"/>
      <c r="R107" s="386"/>
    </row>
    <row r="108" spans="1:29" ht="21" customHeight="1">
      <c r="A108" s="347" t="s">
        <v>515</v>
      </c>
      <c r="B108" s="349"/>
      <c r="C108" s="349"/>
      <c r="D108" s="349"/>
      <c r="E108" s="56"/>
      <c r="F108" s="37"/>
      <c r="G108" s="37"/>
      <c r="H108" s="37"/>
      <c r="I108" s="37"/>
      <c r="J108" s="37"/>
      <c r="K108" s="37"/>
      <c r="L108" s="37"/>
      <c r="M108" s="37"/>
      <c r="N108" s="37"/>
      <c r="O108" s="37"/>
      <c r="P108" s="37"/>
      <c r="Q108" s="38"/>
      <c r="R108" s="386"/>
    </row>
    <row r="109" spans="1:29" ht="21" customHeight="1" thickBot="1">
      <c r="A109" s="348"/>
      <c r="B109" s="350"/>
      <c r="C109" s="350"/>
      <c r="D109" s="350"/>
      <c r="E109" s="57"/>
      <c r="F109" s="39"/>
      <c r="G109" s="39"/>
      <c r="H109" s="39"/>
      <c r="I109" s="39"/>
      <c r="J109" s="39"/>
      <c r="K109" s="39"/>
      <c r="L109" s="39"/>
      <c r="M109" s="39"/>
      <c r="N109" s="39"/>
      <c r="O109" s="39"/>
      <c r="P109" s="39"/>
      <c r="Q109" s="40"/>
      <c r="R109" s="387"/>
    </row>
    <row r="110" spans="1:29" ht="21" customHeight="1" thickTop="1" thickBot="1">
      <c r="D110" s="44"/>
      <c r="E110" s="50" t="s">
        <v>14</v>
      </c>
      <c r="F110" s="45">
        <f>IF(一番最初に入力!$C$7="","",SUM(F104:F109))</f>
        <v>0</v>
      </c>
      <c r="G110" s="45">
        <f>IF(一番最初に入力!$C$7="","",SUM(G104:G109))</f>
        <v>0</v>
      </c>
      <c r="H110" s="45">
        <f>IF(一番最初に入力!$C$7="","",SUM(H104:H109))</f>
        <v>0</v>
      </c>
      <c r="I110" s="45">
        <f>IF(一番最初に入力!$C$7="","",SUM(I104:I109))</f>
        <v>0</v>
      </c>
      <c r="J110" s="45">
        <f>IF(一番最初に入力!$C$7="","",SUM(J104:J109))</f>
        <v>0</v>
      </c>
      <c r="K110" s="45">
        <f>IF(一番最初に入力!$C$7="","",SUM(K104:K109))</f>
        <v>0</v>
      </c>
      <c r="L110" s="45">
        <f>IF(一番最初に入力!$C$7="","",SUM(L104:L109))</f>
        <v>0</v>
      </c>
      <c r="M110" s="45">
        <f>IF(一番最初に入力!$C$7="","",SUM(M104:M109))</f>
        <v>0</v>
      </c>
      <c r="N110" s="45">
        <f>IF(一番最初に入力!$C$7="","",SUM(N104:N109))</f>
        <v>0</v>
      </c>
      <c r="O110" s="45">
        <f>IF(一番最初に入力!$C$7="","",SUM(O104:O109))</f>
        <v>0</v>
      </c>
      <c r="P110" s="45">
        <f>IF(一番最初に入力!$C$7="","",SUM(P104:P109))</f>
        <v>0</v>
      </c>
      <c r="Q110" s="45">
        <f>IF(一番最初に入力!$C$7="","",SUM(Q104:Q109))</f>
        <v>0</v>
      </c>
      <c r="R110" s="46">
        <f>IF(一番最初に入力!$C$7="","",SUM(F110:Q110))</f>
        <v>0</v>
      </c>
    </row>
    <row r="111" spans="1:29" ht="21" customHeight="1" thickBot="1">
      <c r="D111" s="44"/>
      <c r="E111" s="51" t="s">
        <v>15</v>
      </c>
      <c r="F111" s="47">
        <f>IF(一番最初に入力!$C$7="","",IF(F110&lt;2500,F110,2500))</f>
        <v>0</v>
      </c>
      <c r="G111" s="47">
        <f>IF(一番最初に入力!$C$7="","",IF(G110&lt;2500,G110,2500))</f>
        <v>0</v>
      </c>
      <c r="H111" s="47">
        <f>IF(一番最初に入力!$C$7="","",IF(H110&lt;2500,H110,2500))</f>
        <v>0</v>
      </c>
      <c r="I111" s="47">
        <f>IF(一番最初に入力!$C$7="","",IF(I110&lt;2500,I110,2500))</f>
        <v>0</v>
      </c>
      <c r="J111" s="47">
        <f>IF(一番最初に入力!$C$7="","",IF(J110&lt;2500,J110,2500))</f>
        <v>0</v>
      </c>
      <c r="K111" s="47">
        <f>IF(一番最初に入力!$C$7="","",IF(K110&lt;2500,K110,2500))</f>
        <v>0</v>
      </c>
      <c r="L111" s="47">
        <f>IF(一番最初に入力!$C$7="","",IF(L110&lt;2500,L110,2500))</f>
        <v>0</v>
      </c>
      <c r="M111" s="47">
        <f>IF(一番最初に入力!$C$7="","",IF(M110&lt;2500,M110,2500))</f>
        <v>0</v>
      </c>
      <c r="N111" s="47">
        <f>IF(一番最初に入力!$C$7="","",IF(N110&lt;2500,N110,2500))</f>
        <v>0</v>
      </c>
      <c r="O111" s="47">
        <f>IF(一番最初に入力!$C$7="","",IF(O110&lt;2500,O110,2500))</f>
        <v>0</v>
      </c>
      <c r="P111" s="47">
        <f>IF(一番最初に入力!$C$7="","",IF(P110&lt;2500,P110,2500))</f>
        <v>0</v>
      </c>
      <c r="Q111" s="47">
        <f>IF(一番最初に入力!$C$7="","",IF(Q110&lt;2500,Q110,2500))</f>
        <v>0</v>
      </c>
      <c r="R111" s="48">
        <f>IF(一番最初に入力!$C$7="","",SUM(F111:Q111))</f>
        <v>0</v>
      </c>
      <c r="S111" s="144" t="s">
        <v>627</v>
      </c>
      <c r="U111" s="152" t="s">
        <v>535</v>
      </c>
      <c r="V111" s="153" t="str">
        <f>IF(B108="１号",COUNTIF(F111:Q111,"&gt;0"),"")</f>
        <v/>
      </c>
      <c r="W111" s="154" t="str">
        <f>IF(B108="１号",SUM(F111:Q111),"")</f>
        <v/>
      </c>
      <c r="X111" s="152" t="s">
        <v>536</v>
      </c>
      <c r="Y111" s="153" t="str">
        <f>IF(B108="２号",COUNTIF(F111:Q111,"&gt;0"),"")</f>
        <v/>
      </c>
      <c r="Z111" s="154" t="str">
        <f>IF(B108="２号",SUM(F111:Q111),"")</f>
        <v/>
      </c>
      <c r="AA111" s="152" t="s">
        <v>537</v>
      </c>
      <c r="AB111" s="153" t="str">
        <f>IF(B108="３号",COUNTIF(F111:Q111,"&gt;0"),"")</f>
        <v/>
      </c>
      <c r="AC111" s="154" t="str">
        <f>IF(B108="３号",SUM(F111:Q111),"")</f>
        <v/>
      </c>
    </row>
    <row r="112" spans="1:29" ht="21" customHeight="1">
      <c r="E112" s="41"/>
    </row>
    <row r="113" spans="1:29" ht="21" customHeight="1">
      <c r="A113" s="143" t="s">
        <v>517</v>
      </c>
      <c r="B113" s="373"/>
      <c r="C113" s="374"/>
      <c r="D113" s="375"/>
      <c r="E113" s="377" t="s">
        <v>0</v>
      </c>
      <c r="F113" s="380" t="s">
        <v>1</v>
      </c>
      <c r="G113" s="380"/>
      <c r="H113" s="380"/>
      <c r="I113" s="380"/>
      <c r="J113" s="380"/>
      <c r="K113" s="380"/>
      <c r="L113" s="380"/>
      <c r="M113" s="380"/>
      <c r="N113" s="380"/>
      <c r="O113" s="380"/>
      <c r="P113" s="380"/>
      <c r="Q113" s="381"/>
      <c r="R113" s="382" t="s">
        <v>14</v>
      </c>
    </row>
    <row r="114" spans="1:29" ht="21" customHeight="1">
      <c r="A114" s="352" t="s">
        <v>272</v>
      </c>
      <c r="B114" s="353"/>
      <c r="C114" s="354"/>
      <c r="D114" s="355"/>
      <c r="E114" s="378"/>
      <c r="F114" s="382" t="s">
        <v>2</v>
      </c>
      <c r="G114" s="382" t="s">
        <v>3</v>
      </c>
      <c r="H114" s="382" t="s">
        <v>4</v>
      </c>
      <c r="I114" s="382" t="s">
        <v>5</v>
      </c>
      <c r="J114" s="382" t="s">
        <v>6</v>
      </c>
      <c r="K114" s="382" t="s">
        <v>7</v>
      </c>
      <c r="L114" s="382" t="s">
        <v>8</v>
      </c>
      <c r="M114" s="382" t="s">
        <v>9</v>
      </c>
      <c r="N114" s="382" t="s">
        <v>10</v>
      </c>
      <c r="O114" s="382" t="s">
        <v>11</v>
      </c>
      <c r="P114" s="382" t="s">
        <v>12</v>
      </c>
      <c r="Q114" s="384" t="s">
        <v>13</v>
      </c>
      <c r="R114" s="386"/>
    </row>
    <row r="115" spans="1:29" ht="21" customHeight="1">
      <c r="A115" s="348"/>
      <c r="B115" s="356"/>
      <c r="C115" s="357"/>
      <c r="D115" s="358"/>
      <c r="E115" s="379"/>
      <c r="F115" s="383"/>
      <c r="G115" s="383"/>
      <c r="H115" s="383"/>
      <c r="I115" s="383"/>
      <c r="J115" s="383"/>
      <c r="K115" s="383"/>
      <c r="L115" s="383"/>
      <c r="M115" s="383"/>
      <c r="N115" s="383"/>
      <c r="O115" s="383"/>
      <c r="P115" s="383"/>
      <c r="Q115" s="385"/>
      <c r="R115" s="386"/>
    </row>
    <row r="116" spans="1:29" ht="21" customHeight="1">
      <c r="A116" s="359" t="s">
        <v>271</v>
      </c>
      <c r="B116" s="361"/>
      <c r="C116" s="362"/>
      <c r="D116" s="363"/>
      <c r="E116" s="56"/>
      <c r="F116" s="37"/>
      <c r="G116" s="37"/>
      <c r="H116" s="37"/>
      <c r="I116" s="37"/>
      <c r="J116" s="37"/>
      <c r="K116" s="37"/>
      <c r="L116" s="37"/>
      <c r="M116" s="37"/>
      <c r="N116" s="37"/>
      <c r="O116" s="37"/>
      <c r="P116" s="37"/>
      <c r="Q116" s="38"/>
      <c r="R116" s="386"/>
    </row>
    <row r="117" spans="1:29" ht="21" customHeight="1">
      <c r="A117" s="360"/>
      <c r="B117" s="364"/>
      <c r="C117" s="365"/>
      <c r="D117" s="366"/>
      <c r="E117" s="56"/>
      <c r="F117" s="37"/>
      <c r="G117" s="37"/>
      <c r="H117" s="37"/>
      <c r="I117" s="37"/>
      <c r="J117" s="37"/>
      <c r="K117" s="37"/>
      <c r="L117" s="37"/>
      <c r="M117" s="37"/>
      <c r="N117" s="37"/>
      <c r="O117" s="37"/>
      <c r="P117" s="37"/>
      <c r="Q117" s="38"/>
      <c r="R117" s="386"/>
    </row>
    <row r="118" spans="1:29" ht="21" customHeight="1">
      <c r="A118" s="359" t="s">
        <v>516</v>
      </c>
      <c r="B118" s="367" t="str">
        <f>IF(B116="","",IF(B116&gt;DATE($U$1,4,1),0,
DATEDIF(B116,DATE($U$1,4,1),"y")))</f>
        <v/>
      </c>
      <c r="C118" s="368"/>
      <c r="D118" s="369"/>
      <c r="E118" s="56"/>
      <c r="F118" s="37"/>
      <c r="G118" s="37"/>
      <c r="H118" s="37"/>
      <c r="I118" s="37"/>
      <c r="J118" s="37"/>
      <c r="K118" s="37"/>
      <c r="L118" s="37"/>
      <c r="M118" s="37"/>
      <c r="N118" s="37"/>
      <c r="O118" s="37"/>
      <c r="P118" s="37"/>
      <c r="Q118" s="38"/>
      <c r="R118" s="386"/>
    </row>
    <row r="119" spans="1:29" ht="21" customHeight="1">
      <c r="A119" s="360"/>
      <c r="B119" s="370"/>
      <c r="C119" s="371"/>
      <c r="D119" s="372"/>
      <c r="E119" s="56"/>
      <c r="F119" s="37"/>
      <c r="G119" s="37"/>
      <c r="H119" s="37"/>
      <c r="I119" s="37"/>
      <c r="J119" s="37"/>
      <c r="K119" s="37"/>
      <c r="L119" s="37"/>
      <c r="M119" s="37"/>
      <c r="N119" s="37"/>
      <c r="O119" s="37"/>
      <c r="P119" s="37"/>
      <c r="Q119" s="38"/>
      <c r="R119" s="386"/>
    </row>
    <row r="120" spans="1:29" ht="21" customHeight="1">
      <c r="A120" s="347" t="s">
        <v>515</v>
      </c>
      <c r="B120" s="349"/>
      <c r="C120" s="349"/>
      <c r="D120" s="349"/>
      <c r="E120" s="56"/>
      <c r="F120" s="37"/>
      <c r="G120" s="37"/>
      <c r="H120" s="37"/>
      <c r="I120" s="37"/>
      <c r="J120" s="37"/>
      <c r="K120" s="37"/>
      <c r="L120" s="37"/>
      <c r="M120" s="37"/>
      <c r="N120" s="37"/>
      <c r="O120" s="37"/>
      <c r="P120" s="37"/>
      <c r="Q120" s="38"/>
      <c r="R120" s="386"/>
    </row>
    <row r="121" spans="1:29" ht="21" customHeight="1" thickBot="1">
      <c r="A121" s="348"/>
      <c r="B121" s="350"/>
      <c r="C121" s="350"/>
      <c r="D121" s="350"/>
      <c r="E121" s="57"/>
      <c r="F121" s="39"/>
      <c r="G121" s="39"/>
      <c r="H121" s="39"/>
      <c r="I121" s="39"/>
      <c r="J121" s="39"/>
      <c r="K121" s="39"/>
      <c r="L121" s="39"/>
      <c r="M121" s="39"/>
      <c r="N121" s="39"/>
      <c r="O121" s="39"/>
      <c r="P121" s="39"/>
      <c r="Q121" s="40"/>
      <c r="R121" s="387"/>
    </row>
    <row r="122" spans="1:29" ht="21" customHeight="1" thickTop="1" thickBot="1">
      <c r="D122" s="44"/>
      <c r="E122" s="50" t="s">
        <v>14</v>
      </c>
      <c r="F122" s="45">
        <f>IF(一番最初に入力!$C$7="","",SUM(F116:F121))</f>
        <v>0</v>
      </c>
      <c r="G122" s="45">
        <f>IF(一番最初に入力!$C$7="","",SUM(G116:G121))</f>
        <v>0</v>
      </c>
      <c r="H122" s="45">
        <f>IF(一番最初に入力!$C$7="","",SUM(H116:H121))</f>
        <v>0</v>
      </c>
      <c r="I122" s="45">
        <f>IF(一番最初に入力!$C$7="","",SUM(I116:I121))</f>
        <v>0</v>
      </c>
      <c r="J122" s="45">
        <f>IF(一番最初に入力!$C$7="","",SUM(J116:J121))</f>
        <v>0</v>
      </c>
      <c r="K122" s="45">
        <f>IF(一番最初に入力!$C$7="","",SUM(K116:K121))</f>
        <v>0</v>
      </c>
      <c r="L122" s="45">
        <f>IF(一番最初に入力!$C$7="","",SUM(L116:L121))</f>
        <v>0</v>
      </c>
      <c r="M122" s="45">
        <f>IF(一番最初に入力!$C$7="","",SUM(M116:M121))</f>
        <v>0</v>
      </c>
      <c r="N122" s="45">
        <f>IF(一番最初に入力!$C$7="","",SUM(N116:N121))</f>
        <v>0</v>
      </c>
      <c r="O122" s="45">
        <f>IF(一番最初に入力!$C$7="","",SUM(O116:O121))</f>
        <v>0</v>
      </c>
      <c r="P122" s="45">
        <f>IF(一番最初に入力!$C$7="","",SUM(P116:P121))</f>
        <v>0</v>
      </c>
      <c r="Q122" s="45">
        <f>IF(一番最初に入力!$C$7="","",SUM(Q116:Q121))</f>
        <v>0</v>
      </c>
      <c r="R122" s="46">
        <f>IF(一番最初に入力!$C$7="","",SUM(F122:Q122))</f>
        <v>0</v>
      </c>
    </row>
    <row r="123" spans="1:29" ht="21" customHeight="1" thickBot="1">
      <c r="D123" s="44"/>
      <c r="E123" s="51" t="s">
        <v>15</v>
      </c>
      <c r="F123" s="47">
        <f>IF(一番最初に入力!$C$7="","",IF(F122&lt;2500,F122,2500))</f>
        <v>0</v>
      </c>
      <c r="G123" s="47">
        <f>IF(一番最初に入力!$C$7="","",IF(G122&lt;2500,G122,2500))</f>
        <v>0</v>
      </c>
      <c r="H123" s="47">
        <f>IF(一番最初に入力!$C$7="","",IF(H122&lt;2500,H122,2500))</f>
        <v>0</v>
      </c>
      <c r="I123" s="47">
        <f>IF(一番最初に入力!$C$7="","",IF(I122&lt;2500,I122,2500))</f>
        <v>0</v>
      </c>
      <c r="J123" s="47">
        <f>IF(一番最初に入力!$C$7="","",IF(J122&lt;2500,J122,2500))</f>
        <v>0</v>
      </c>
      <c r="K123" s="47">
        <f>IF(一番最初に入力!$C$7="","",IF(K122&lt;2500,K122,2500))</f>
        <v>0</v>
      </c>
      <c r="L123" s="47">
        <f>IF(一番最初に入力!$C$7="","",IF(L122&lt;2500,L122,2500))</f>
        <v>0</v>
      </c>
      <c r="M123" s="47">
        <f>IF(一番最初に入力!$C$7="","",IF(M122&lt;2500,M122,2500))</f>
        <v>0</v>
      </c>
      <c r="N123" s="47">
        <f>IF(一番最初に入力!$C$7="","",IF(N122&lt;2500,N122,2500))</f>
        <v>0</v>
      </c>
      <c r="O123" s="47">
        <f>IF(一番最初に入力!$C$7="","",IF(O122&lt;2500,O122,2500))</f>
        <v>0</v>
      </c>
      <c r="P123" s="47">
        <f>IF(一番最初に入力!$C$7="","",IF(P122&lt;2500,P122,2500))</f>
        <v>0</v>
      </c>
      <c r="Q123" s="47">
        <f>IF(一番最初に入力!$C$7="","",IF(Q122&lt;2500,Q122,2500))</f>
        <v>0</v>
      </c>
      <c r="R123" s="48">
        <f>IF(一番最初に入力!$C$7="","",SUM(F123:Q123))</f>
        <v>0</v>
      </c>
      <c r="S123" s="144" t="s">
        <v>628</v>
      </c>
      <c r="U123" s="152" t="s">
        <v>535</v>
      </c>
      <c r="V123" s="153" t="str">
        <f>IF(B120="１号",COUNTIF(F123:Q123,"&gt;0"),"")</f>
        <v/>
      </c>
      <c r="W123" s="154" t="str">
        <f>IF(B120="１号",SUM(F123:Q123),"")</f>
        <v/>
      </c>
      <c r="X123" s="152" t="s">
        <v>536</v>
      </c>
      <c r="Y123" s="153" t="str">
        <f>IF(B120="２号",COUNTIF(F123:Q123,"&gt;0"),"")</f>
        <v/>
      </c>
      <c r="Z123" s="154" t="str">
        <f>IF(B120="２号",SUM(F123:Q123),"")</f>
        <v/>
      </c>
      <c r="AA123" s="152" t="s">
        <v>537</v>
      </c>
      <c r="AB123" s="153" t="str">
        <f>IF(B120="３号",COUNTIF(F123:Q123,"&gt;0"),"")</f>
        <v/>
      </c>
      <c r="AC123" s="154" t="str">
        <f>IF(B120="３号",SUM(F123:Q123),"")</f>
        <v/>
      </c>
    </row>
    <row r="124" spans="1:29" ht="21" customHeight="1">
      <c r="E124" s="41"/>
    </row>
    <row r="125" spans="1:29" ht="21" customHeight="1">
      <c r="A125" s="143" t="s">
        <v>517</v>
      </c>
      <c r="B125" s="373"/>
      <c r="C125" s="374"/>
      <c r="D125" s="375"/>
      <c r="E125" s="377" t="s">
        <v>0</v>
      </c>
      <c r="F125" s="380" t="s">
        <v>1</v>
      </c>
      <c r="G125" s="380"/>
      <c r="H125" s="380"/>
      <c r="I125" s="380"/>
      <c r="J125" s="380"/>
      <c r="K125" s="380"/>
      <c r="L125" s="380"/>
      <c r="M125" s="380"/>
      <c r="N125" s="380"/>
      <c r="O125" s="380"/>
      <c r="P125" s="380"/>
      <c r="Q125" s="381"/>
      <c r="R125" s="382" t="s">
        <v>14</v>
      </c>
    </row>
    <row r="126" spans="1:29" ht="21" customHeight="1">
      <c r="A126" s="352" t="s">
        <v>272</v>
      </c>
      <c r="B126" s="353"/>
      <c r="C126" s="354"/>
      <c r="D126" s="355"/>
      <c r="E126" s="378"/>
      <c r="F126" s="382" t="s">
        <v>2</v>
      </c>
      <c r="G126" s="382" t="s">
        <v>3</v>
      </c>
      <c r="H126" s="382" t="s">
        <v>4</v>
      </c>
      <c r="I126" s="382" t="s">
        <v>5</v>
      </c>
      <c r="J126" s="382" t="s">
        <v>6</v>
      </c>
      <c r="K126" s="382" t="s">
        <v>7</v>
      </c>
      <c r="L126" s="382" t="s">
        <v>8</v>
      </c>
      <c r="M126" s="382" t="s">
        <v>9</v>
      </c>
      <c r="N126" s="382" t="s">
        <v>10</v>
      </c>
      <c r="O126" s="382" t="s">
        <v>11</v>
      </c>
      <c r="P126" s="382" t="s">
        <v>12</v>
      </c>
      <c r="Q126" s="384" t="s">
        <v>13</v>
      </c>
      <c r="R126" s="386"/>
    </row>
    <row r="127" spans="1:29" ht="21" customHeight="1">
      <c r="A127" s="348"/>
      <c r="B127" s="356"/>
      <c r="C127" s="357"/>
      <c r="D127" s="358"/>
      <c r="E127" s="379"/>
      <c r="F127" s="383"/>
      <c r="G127" s="383"/>
      <c r="H127" s="383"/>
      <c r="I127" s="383"/>
      <c r="J127" s="383"/>
      <c r="K127" s="383"/>
      <c r="L127" s="383"/>
      <c r="M127" s="383"/>
      <c r="N127" s="383"/>
      <c r="O127" s="383"/>
      <c r="P127" s="383"/>
      <c r="Q127" s="385"/>
      <c r="R127" s="386"/>
    </row>
    <row r="128" spans="1:29" ht="21" customHeight="1">
      <c r="A128" s="359" t="s">
        <v>271</v>
      </c>
      <c r="B128" s="361"/>
      <c r="C128" s="362"/>
      <c r="D128" s="363"/>
      <c r="E128" s="56"/>
      <c r="F128" s="37"/>
      <c r="G128" s="37"/>
      <c r="H128" s="37"/>
      <c r="I128" s="37"/>
      <c r="J128" s="37"/>
      <c r="K128" s="37"/>
      <c r="L128" s="37"/>
      <c r="M128" s="37"/>
      <c r="N128" s="37"/>
      <c r="O128" s="37"/>
      <c r="P128" s="37"/>
      <c r="Q128" s="38"/>
      <c r="R128" s="386"/>
    </row>
    <row r="129" spans="1:29" ht="21" customHeight="1">
      <c r="A129" s="360"/>
      <c r="B129" s="364"/>
      <c r="C129" s="365"/>
      <c r="D129" s="366"/>
      <c r="E129" s="56"/>
      <c r="F129" s="37"/>
      <c r="G129" s="37"/>
      <c r="H129" s="37"/>
      <c r="I129" s="37"/>
      <c r="J129" s="37"/>
      <c r="K129" s="37"/>
      <c r="L129" s="37"/>
      <c r="M129" s="37"/>
      <c r="N129" s="37"/>
      <c r="O129" s="37"/>
      <c r="P129" s="37"/>
      <c r="Q129" s="38"/>
      <c r="R129" s="386"/>
    </row>
    <row r="130" spans="1:29" ht="21" customHeight="1">
      <c r="A130" s="359" t="s">
        <v>516</v>
      </c>
      <c r="B130" s="367" t="str">
        <f>IF(B128="","",IF(B128&gt;DATE($U$1,4,1),0,
DATEDIF(B128,DATE($U$1,4,1),"y")))</f>
        <v/>
      </c>
      <c r="C130" s="368"/>
      <c r="D130" s="369"/>
      <c r="E130" s="56"/>
      <c r="F130" s="37"/>
      <c r="G130" s="37"/>
      <c r="H130" s="37"/>
      <c r="I130" s="37"/>
      <c r="J130" s="37"/>
      <c r="K130" s="37"/>
      <c r="L130" s="37"/>
      <c r="M130" s="37"/>
      <c r="N130" s="37"/>
      <c r="O130" s="37"/>
      <c r="P130" s="37"/>
      <c r="Q130" s="38"/>
      <c r="R130" s="386"/>
    </row>
    <row r="131" spans="1:29" ht="21" customHeight="1">
      <c r="A131" s="360"/>
      <c r="B131" s="370"/>
      <c r="C131" s="371"/>
      <c r="D131" s="372"/>
      <c r="E131" s="56"/>
      <c r="F131" s="37"/>
      <c r="G131" s="37"/>
      <c r="H131" s="37"/>
      <c r="I131" s="37"/>
      <c r="J131" s="37"/>
      <c r="K131" s="37"/>
      <c r="L131" s="37"/>
      <c r="M131" s="37"/>
      <c r="N131" s="37"/>
      <c r="O131" s="37"/>
      <c r="P131" s="37"/>
      <c r="Q131" s="38"/>
      <c r="R131" s="386"/>
    </row>
    <row r="132" spans="1:29" ht="21" customHeight="1">
      <c r="A132" s="347" t="s">
        <v>515</v>
      </c>
      <c r="B132" s="349"/>
      <c r="C132" s="349"/>
      <c r="D132" s="349"/>
      <c r="E132" s="56"/>
      <c r="F132" s="37"/>
      <c r="G132" s="37"/>
      <c r="H132" s="37"/>
      <c r="I132" s="37"/>
      <c r="J132" s="37"/>
      <c r="K132" s="37"/>
      <c r="L132" s="37"/>
      <c r="M132" s="37"/>
      <c r="N132" s="37"/>
      <c r="O132" s="37"/>
      <c r="P132" s="37"/>
      <c r="Q132" s="38"/>
      <c r="R132" s="386"/>
    </row>
    <row r="133" spans="1:29" ht="21" customHeight="1" thickBot="1">
      <c r="A133" s="348"/>
      <c r="B133" s="350"/>
      <c r="C133" s="350"/>
      <c r="D133" s="350"/>
      <c r="E133" s="57"/>
      <c r="F133" s="39"/>
      <c r="G133" s="39"/>
      <c r="H133" s="39"/>
      <c r="I133" s="39"/>
      <c r="J133" s="39"/>
      <c r="K133" s="39"/>
      <c r="L133" s="39"/>
      <c r="M133" s="39"/>
      <c r="N133" s="39"/>
      <c r="O133" s="39"/>
      <c r="P133" s="39"/>
      <c r="Q133" s="40"/>
      <c r="R133" s="387"/>
    </row>
    <row r="134" spans="1:29" ht="21" customHeight="1" thickTop="1" thickBot="1">
      <c r="D134" s="44"/>
      <c r="E134" s="50" t="s">
        <v>14</v>
      </c>
      <c r="F134" s="45">
        <f>IF(一番最初に入力!$C$7="","",SUM(F128:F133))</f>
        <v>0</v>
      </c>
      <c r="G134" s="45">
        <f>IF(一番最初に入力!$C$7="","",SUM(G128:G133))</f>
        <v>0</v>
      </c>
      <c r="H134" s="45">
        <f>IF(一番最初に入力!$C$7="","",SUM(H128:H133))</f>
        <v>0</v>
      </c>
      <c r="I134" s="45">
        <f>IF(一番最初に入力!$C$7="","",SUM(I128:I133))</f>
        <v>0</v>
      </c>
      <c r="J134" s="45">
        <f>IF(一番最初に入力!$C$7="","",SUM(J128:J133))</f>
        <v>0</v>
      </c>
      <c r="K134" s="45">
        <f>IF(一番最初に入力!$C$7="","",SUM(K128:K133))</f>
        <v>0</v>
      </c>
      <c r="L134" s="45">
        <f>IF(一番最初に入力!$C$7="","",SUM(L128:L133))</f>
        <v>0</v>
      </c>
      <c r="M134" s="45">
        <f>IF(一番最初に入力!$C$7="","",SUM(M128:M133))</f>
        <v>0</v>
      </c>
      <c r="N134" s="45">
        <f>IF(一番最初に入力!$C$7="","",SUM(N128:N133))</f>
        <v>0</v>
      </c>
      <c r="O134" s="45">
        <f>IF(一番最初に入力!$C$7="","",SUM(O128:O133))</f>
        <v>0</v>
      </c>
      <c r="P134" s="45">
        <f>IF(一番最初に入力!$C$7="","",SUM(P128:P133))</f>
        <v>0</v>
      </c>
      <c r="Q134" s="45">
        <f>IF(一番最初に入力!$C$7="","",SUM(Q128:Q133))</f>
        <v>0</v>
      </c>
      <c r="R134" s="46">
        <f>IF(一番最初に入力!$C$7="","",SUM(F134:Q134))</f>
        <v>0</v>
      </c>
    </row>
    <row r="135" spans="1:29" ht="21" customHeight="1" thickBot="1">
      <c r="D135" s="44"/>
      <c r="E135" s="51" t="s">
        <v>15</v>
      </c>
      <c r="F135" s="47">
        <f>IF(一番最初に入力!$C$7="","",IF(F134&lt;2500,F134,2500))</f>
        <v>0</v>
      </c>
      <c r="G135" s="47">
        <f>IF(一番最初に入力!$C$7="","",IF(G134&lt;2500,G134,2500))</f>
        <v>0</v>
      </c>
      <c r="H135" s="47">
        <f>IF(一番最初に入力!$C$7="","",IF(H134&lt;2500,H134,2500))</f>
        <v>0</v>
      </c>
      <c r="I135" s="47">
        <f>IF(一番最初に入力!$C$7="","",IF(I134&lt;2500,I134,2500))</f>
        <v>0</v>
      </c>
      <c r="J135" s="47">
        <f>IF(一番最初に入力!$C$7="","",IF(J134&lt;2500,J134,2500))</f>
        <v>0</v>
      </c>
      <c r="K135" s="47">
        <f>IF(一番最初に入力!$C$7="","",IF(K134&lt;2500,K134,2500))</f>
        <v>0</v>
      </c>
      <c r="L135" s="47">
        <f>IF(一番最初に入力!$C$7="","",IF(L134&lt;2500,L134,2500))</f>
        <v>0</v>
      </c>
      <c r="M135" s="47">
        <f>IF(一番最初に入力!$C$7="","",IF(M134&lt;2500,M134,2500))</f>
        <v>0</v>
      </c>
      <c r="N135" s="47">
        <f>IF(一番最初に入力!$C$7="","",IF(N134&lt;2500,N134,2500))</f>
        <v>0</v>
      </c>
      <c r="O135" s="47">
        <f>IF(一番最初に入力!$C$7="","",IF(O134&lt;2500,O134,2500))</f>
        <v>0</v>
      </c>
      <c r="P135" s="47">
        <f>IF(一番最初に入力!$C$7="","",IF(P134&lt;2500,P134,2500))</f>
        <v>0</v>
      </c>
      <c r="Q135" s="47">
        <f>IF(一番最初に入力!$C$7="","",IF(Q134&lt;2500,Q134,2500))</f>
        <v>0</v>
      </c>
      <c r="R135" s="48">
        <f>IF(一番最初に入力!$C$7="","",SUM(F135:Q135))</f>
        <v>0</v>
      </c>
      <c r="S135" s="144" t="s">
        <v>629</v>
      </c>
      <c r="U135" s="152" t="s">
        <v>535</v>
      </c>
      <c r="V135" s="153" t="str">
        <f>IF(B132="１号",COUNTIF(F135:Q135,"&gt;0"),"")</f>
        <v/>
      </c>
      <c r="W135" s="154" t="str">
        <f>IF(B132="１号",SUM(F135:Q135),"")</f>
        <v/>
      </c>
      <c r="X135" s="152" t="s">
        <v>536</v>
      </c>
      <c r="Y135" s="153" t="str">
        <f>IF(B132="２号",COUNTIF(F135:Q135,"&gt;0"),"")</f>
        <v/>
      </c>
      <c r="Z135" s="154" t="str">
        <f>IF(B132="２号",SUM(F135:Q135),"")</f>
        <v/>
      </c>
      <c r="AA135" s="152" t="s">
        <v>537</v>
      </c>
      <c r="AB135" s="153" t="str">
        <f>IF(B132="３号",COUNTIF(F135:Q135,"&gt;0"),"")</f>
        <v/>
      </c>
      <c r="AC135" s="154" t="str">
        <f>IF(B132="３号",SUM(F135:Q135),"")</f>
        <v/>
      </c>
    </row>
    <row r="136" spans="1:29" ht="24.95" customHeight="1"/>
    <row r="137" spans="1:29" ht="21" customHeight="1">
      <c r="A137" s="143" t="s">
        <v>517</v>
      </c>
      <c r="B137" s="373"/>
      <c r="C137" s="374"/>
      <c r="D137" s="375"/>
      <c r="E137" s="377" t="s">
        <v>0</v>
      </c>
      <c r="F137" s="380" t="s">
        <v>1</v>
      </c>
      <c r="G137" s="380"/>
      <c r="H137" s="380"/>
      <c r="I137" s="380"/>
      <c r="J137" s="380"/>
      <c r="K137" s="380"/>
      <c r="L137" s="380"/>
      <c r="M137" s="380"/>
      <c r="N137" s="380"/>
      <c r="O137" s="380"/>
      <c r="P137" s="380"/>
      <c r="Q137" s="381"/>
      <c r="R137" s="382" t="s">
        <v>14</v>
      </c>
    </row>
    <row r="138" spans="1:29" ht="21" customHeight="1">
      <c r="A138" s="352" t="s">
        <v>272</v>
      </c>
      <c r="B138" s="353"/>
      <c r="C138" s="354"/>
      <c r="D138" s="355"/>
      <c r="E138" s="378"/>
      <c r="F138" s="382" t="s">
        <v>2</v>
      </c>
      <c r="G138" s="382" t="s">
        <v>3</v>
      </c>
      <c r="H138" s="382" t="s">
        <v>4</v>
      </c>
      <c r="I138" s="382" t="s">
        <v>5</v>
      </c>
      <c r="J138" s="382" t="s">
        <v>6</v>
      </c>
      <c r="K138" s="382" t="s">
        <v>7</v>
      </c>
      <c r="L138" s="382" t="s">
        <v>8</v>
      </c>
      <c r="M138" s="382" t="s">
        <v>9</v>
      </c>
      <c r="N138" s="382" t="s">
        <v>10</v>
      </c>
      <c r="O138" s="382" t="s">
        <v>11</v>
      </c>
      <c r="P138" s="382" t="s">
        <v>12</v>
      </c>
      <c r="Q138" s="384" t="s">
        <v>13</v>
      </c>
      <c r="R138" s="386"/>
    </row>
    <row r="139" spans="1:29" ht="21" customHeight="1">
      <c r="A139" s="348"/>
      <c r="B139" s="356"/>
      <c r="C139" s="357"/>
      <c r="D139" s="358"/>
      <c r="E139" s="379"/>
      <c r="F139" s="383"/>
      <c r="G139" s="383"/>
      <c r="H139" s="383"/>
      <c r="I139" s="383"/>
      <c r="J139" s="383"/>
      <c r="K139" s="383"/>
      <c r="L139" s="383"/>
      <c r="M139" s="383"/>
      <c r="N139" s="383"/>
      <c r="O139" s="383"/>
      <c r="P139" s="383"/>
      <c r="Q139" s="385"/>
      <c r="R139" s="386"/>
    </row>
    <row r="140" spans="1:29" ht="21" customHeight="1">
      <c r="A140" s="359" t="s">
        <v>271</v>
      </c>
      <c r="B140" s="361"/>
      <c r="C140" s="362"/>
      <c r="D140" s="363"/>
      <c r="E140" s="56"/>
      <c r="F140" s="37"/>
      <c r="G140" s="37"/>
      <c r="H140" s="37"/>
      <c r="I140" s="37"/>
      <c r="J140" s="37"/>
      <c r="K140" s="37"/>
      <c r="L140" s="37"/>
      <c r="M140" s="37"/>
      <c r="N140" s="37"/>
      <c r="O140" s="37"/>
      <c r="P140" s="37"/>
      <c r="Q140" s="38"/>
      <c r="R140" s="386"/>
    </row>
    <row r="141" spans="1:29" ht="21" customHeight="1">
      <c r="A141" s="360"/>
      <c r="B141" s="364"/>
      <c r="C141" s="365"/>
      <c r="D141" s="366"/>
      <c r="E141" s="56"/>
      <c r="F141" s="37"/>
      <c r="G141" s="37"/>
      <c r="H141" s="37"/>
      <c r="I141" s="37"/>
      <c r="J141" s="37"/>
      <c r="K141" s="37"/>
      <c r="L141" s="37"/>
      <c r="M141" s="37"/>
      <c r="N141" s="37"/>
      <c r="O141" s="37"/>
      <c r="P141" s="37"/>
      <c r="Q141" s="38"/>
      <c r="R141" s="386"/>
    </row>
    <row r="142" spans="1:29" ht="21" customHeight="1">
      <c r="A142" s="359" t="s">
        <v>516</v>
      </c>
      <c r="B142" s="367" t="str">
        <f>IF(B140="","",IF(B140&gt;DATE($U$1,4,1),0,
DATEDIF(B140,DATE($U$1,4,1),"y")))</f>
        <v/>
      </c>
      <c r="C142" s="368"/>
      <c r="D142" s="369"/>
      <c r="E142" s="56"/>
      <c r="F142" s="37"/>
      <c r="G142" s="37"/>
      <c r="H142" s="37"/>
      <c r="I142" s="37"/>
      <c r="J142" s="37"/>
      <c r="K142" s="37"/>
      <c r="L142" s="37"/>
      <c r="M142" s="37"/>
      <c r="N142" s="37"/>
      <c r="O142" s="37"/>
      <c r="P142" s="37"/>
      <c r="Q142" s="38"/>
      <c r="R142" s="386"/>
    </row>
    <row r="143" spans="1:29" ht="21" customHeight="1">
      <c r="A143" s="360"/>
      <c r="B143" s="370"/>
      <c r="C143" s="371"/>
      <c r="D143" s="372"/>
      <c r="E143" s="56"/>
      <c r="F143" s="37"/>
      <c r="G143" s="37"/>
      <c r="H143" s="37"/>
      <c r="I143" s="37"/>
      <c r="J143" s="37"/>
      <c r="K143" s="37"/>
      <c r="L143" s="37"/>
      <c r="M143" s="37"/>
      <c r="N143" s="37"/>
      <c r="O143" s="37"/>
      <c r="P143" s="37"/>
      <c r="Q143" s="38"/>
      <c r="R143" s="386"/>
    </row>
    <row r="144" spans="1:29" ht="21" customHeight="1">
      <c r="A144" s="347" t="s">
        <v>515</v>
      </c>
      <c r="B144" s="349"/>
      <c r="C144" s="349"/>
      <c r="D144" s="349"/>
      <c r="E144" s="56"/>
      <c r="F144" s="37"/>
      <c r="G144" s="37"/>
      <c r="H144" s="37"/>
      <c r="I144" s="37"/>
      <c r="J144" s="37"/>
      <c r="K144" s="37"/>
      <c r="L144" s="37"/>
      <c r="M144" s="37"/>
      <c r="N144" s="37"/>
      <c r="O144" s="37"/>
      <c r="P144" s="37"/>
      <c r="Q144" s="38"/>
      <c r="R144" s="386"/>
    </row>
    <row r="145" spans="1:29" ht="21" customHeight="1" thickBot="1">
      <c r="A145" s="348"/>
      <c r="B145" s="350"/>
      <c r="C145" s="350"/>
      <c r="D145" s="350"/>
      <c r="E145" s="57"/>
      <c r="F145" s="39"/>
      <c r="G145" s="39"/>
      <c r="H145" s="39"/>
      <c r="I145" s="39"/>
      <c r="J145" s="39"/>
      <c r="K145" s="39"/>
      <c r="L145" s="39"/>
      <c r="M145" s="39"/>
      <c r="N145" s="39"/>
      <c r="O145" s="39"/>
      <c r="P145" s="39"/>
      <c r="Q145" s="40"/>
      <c r="R145" s="387"/>
    </row>
    <row r="146" spans="1:29" ht="21" customHeight="1" thickTop="1" thickBot="1">
      <c r="D146" s="44"/>
      <c r="E146" s="50" t="s">
        <v>14</v>
      </c>
      <c r="F146" s="45">
        <f>IF(一番最初に入力!$C$7="","",SUM(F140:F145))</f>
        <v>0</v>
      </c>
      <c r="G146" s="45">
        <f>IF(一番最初に入力!$C$7="","",SUM(G140:G145))</f>
        <v>0</v>
      </c>
      <c r="H146" s="45">
        <f>IF(一番最初に入力!$C$7="","",SUM(H140:H145))</f>
        <v>0</v>
      </c>
      <c r="I146" s="45">
        <f>IF(一番最初に入力!$C$7="","",SUM(I140:I145))</f>
        <v>0</v>
      </c>
      <c r="J146" s="45">
        <f>IF(一番最初に入力!$C$7="","",SUM(J140:J145))</f>
        <v>0</v>
      </c>
      <c r="K146" s="45">
        <f>IF(一番最初に入力!$C$7="","",SUM(K140:K145))</f>
        <v>0</v>
      </c>
      <c r="L146" s="45">
        <f>IF(一番最初に入力!$C$7="","",SUM(L140:L145))</f>
        <v>0</v>
      </c>
      <c r="M146" s="45">
        <f>IF(一番最初に入力!$C$7="","",SUM(M140:M145))</f>
        <v>0</v>
      </c>
      <c r="N146" s="45">
        <f>IF(一番最初に入力!$C$7="","",SUM(N140:N145))</f>
        <v>0</v>
      </c>
      <c r="O146" s="45">
        <f>IF(一番最初に入力!$C$7="","",SUM(O140:O145))</f>
        <v>0</v>
      </c>
      <c r="P146" s="45">
        <f>IF(一番最初に入力!$C$7="","",SUM(P140:P145))</f>
        <v>0</v>
      </c>
      <c r="Q146" s="45">
        <f>IF(一番最初に入力!$C$7="","",SUM(Q140:Q145))</f>
        <v>0</v>
      </c>
      <c r="R146" s="46">
        <f>IF(一番最初に入力!$C$7="","",SUM(F146:Q146))</f>
        <v>0</v>
      </c>
    </row>
    <row r="147" spans="1:29" ht="21" customHeight="1" thickBot="1">
      <c r="D147" s="44"/>
      <c r="E147" s="51" t="s">
        <v>15</v>
      </c>
      <c r="F147" s="47">
        <f>IF(一番最初に入力!$C$7="","",IF(F146&lt;2500,F146,2500))</f>
        <v>0</v>
      </c>
      <c r="G147" s="47">
        <f>IF(一番最初に入力!$C$7="","",IF(G146&lt;2500,G146,2500))</f>
        <v>0</v>
      </c>
      <c r="H147" s="47">
        <f>IF(一番最初に入力!$C$7="","",IF(H146&lt;2500,H146,2500))</f>
        <v>0</v>
      </c>
      <c r="I147" s="47">
        <f>IF(一番最初に入力!$C$7="","",IF(I146&lt;2500,I146,2500))</f>
        <v>0</v>
      </c>
      <c r="J147" s="47">
        <f>IF(一番最初に入力!$C$7="","",IF(J146&lt;2500,J146,2500))</f>
        <v>0</v>
      </c>
      <c r="K147" s="47">
        <f>IF(一番最初に入力!$C$7="","",IF(K146&lt;2500,K146,2500))</f>
        <v>0</v>
      </c>
      <c r="L147" s="47">
        <f>IF(一番最初に入力!$C$7="","",IF(L146&lt;2500,L146,2500))</f>
        <v>0</v>
      </c>
      <c r="M147" s="47">
        <f>IF(一番最初に入力!$C$7="","",IF(M146&lt;2500,M146,2500))</f>
        <v>0</v>
      </c>
      <c r="N147" s="47">
        <f>IF(一番最初に入力!$C$7="","",IF(N146&lt;2500,N146,2500))</f>
        <v>0</v>
      </c>
      <c r="O147" s="47">
        <f>IF(一番最初に入力!$C$7="","",IF(O146&lt;2500,O146,2500))</f>
        <v>0</v>
      </c>
      <c r="P147" s="47">
        <f>IF(一番最初に入力!$C$7="","",IF(P146&lt;2500,P146,2500))</f>
        <v>0</v>
      </c>
      <c r="Q147" s="47">
        <f>IF(一番最初に入力!$C$7="","",IF(Q146&lt;2500,Q146,2500))</f>
        <v>0</v>
      </c>
      <c r="R147" s="48">
        <f>IF(一番最初に入力!$C$7="","",SUM(F147:Q147))</f>
        <v>0</v>
      </c>
      <c r="S147" s="144" t="s">
        <v>630</v>
      </c>
      <c r="U147" s="152" t="s">
        <v>535</v>
      </c>
      <c r="V147" s="153" t="str">
        <f>IF(B144="１号",COUNTIF(F147:Q147,"&gt;0"),"")</f>
        <v/>
      </c>
      <c r="W147" s="154" t="str">
        <f>IF(B144="１号",SUM(F147:Q147),"")</f>
        <v/>
      </c>
      <c r="X147" s="152" t="s">
        <v>536</v>
      </c>
      <c r="Y147" s="153" t="str">
        <f>IF(B144="２号",COUNTIF(F147:Q147,"&gt;0"),"")</f>
        <v/>
      </c>
      <c r="Z147" s="154" t="str">
        <f>IF(B144="２号",SUM(F147:Q147),"")</f>
        <v/>
      </c>
      <c r="AA147" s="152" t="s">
        <v>537</v>
      </c>
      <c r="AB147" s="153" t="str">
        <f>IF(B144="３号",COUNTIF(F147:Q147,"&gt;0"),"")</f>
        <v/>
      </c>
      <c r="AC147" s="154" t="str">
        <f>IF(B144="３号",SUM(F147:Q147),"")</f>
        <v/>
      </c>
    </row>
    <row r="148" spans="1:29" ht="24.95" customHeight="1"/>
    <row r="149" spans="1:29" ht="21" customHeight="1">
      <c r="A149" s="143" t="s">
        <v>517</v>
      </c>
      <c r="B149" s="373"/>
      <c r="C149" s="374"/>
      <c r="D149" s="375"/>
      <c r="E149" s="377" t="s">
        <v>0</v>
      </c>
      <c r="F149" s="380" t="s">
        <v>1</v>
      </c>
      <c r="G149" s="380"/>
      <c r="H149" s="380"/>
      <c r="I149" s="380"/>
      <c r="J149" s="380"/>
      <c r="K149" s="380"/>
      <c r="L149" s="380"/>
      <c r="M149" s="380"/>
      <c r="N149" s="380"/>
      <c r="O149" s="380"/>
      <c r="P149" s="380"/>
      <c r="Q149" s="381"/>
      <c r="R149" s="382" t="s">
        <v>14</v>
      </c>
    </row>
    <row r="150" spans="1:29" ht="21" customHeight="1">
      <c r="A150" s="352" t="s">
        <v>272</v>
      </c>
      <c r="B150" s="353"/>
      <c r="C150" s="354"/>
      <c r="D150" s="355"/>
      <c r="E150" s="378"/>
      <c r="F150" s="382" t="s">
        <v>2</v>
      </c>
      <c r="G150" s="382" t="s">
        <v>3</v>
      </c>
      <c r="H150" s="382" t="s">
        <v>4</v>
      </c>
      <c r="I150" s="382" t="s">
        <v>5</v>
      </c>
      <c r="J150" s="382" t="s">
        <v>6</v>
      </c>
      <c r="K150" s="382" t="s">
        <v>7</v>
      </c>
      <c r="L150" s="382" t="s">
        <v>8</v>
      </c>
      <c r="M150" s="382" t="s">
        <v>9</v>
      </c>
      <c r="N150" s="382" t="s">
        <v>10</v>
      </c>
      <c r="O150" s="382" t="s">
        <v>11</v>
      </c>
      <c r="P150" s="382" t="s">
        <v>12</v>
      </c>
      <c r="Q150" s="384" t="s">
        <v>13</v>
      </c>
      <c r="R150" s="386"/>
    </row>
    <row r="151" spans="1:29" ht="21" customHeight="1">
      <c r="A151" s="348"/>
      <c r="B151" s="356"/>
      <c r="C151" s="357"/>
      <c r="D151" s="358"/>
      <c r="E151" s="379"/>
      <c r="F151" s="383"/>
      <c r="G151" s="383"/>
      <c r="H151" s="383"/>
      <c r="I151" s="383"/>
      <c r="J151" s="383"/>
      <c r="K151" s="383"/>
      <c r="L151" s="383"/>
      <c r="M151" s="383"/>
      <c r="N151" s="383"/>
      <c r="O151" s="383"/>
      <c r="P151" s="383"/>
      <c r="Q151" s="385"/>
      <c r="R151" s="386"/>
    </row>
    <row r="152" spans="1:29" ht="21" customHeight="1">
      <c r="A152" s="359" t="s">
        <v>271</v>
      </c>
      <c r="B152" s="361"/>
      <c r="C152" s="362"/>
      <c r="D152" s="363"/>
      <c r="E152" s="56"/>
      <c r="F152" s="37"/>
      <c r="G152" s="37"/>
      <c r="H152" s="37"/>
      <c r="I152" s="37"/>
      <c r="J152" s="37"/>
      <c r="K152" s="37"/>
      <c r="L152" s="37"/>
      <c r="M152" s="37"/>
      <c r="N152" s="37"/>
      <c r="O152" s="37"/>
      <c r="P152" s="37"/>
      <c r="Q152" s="38"/>
      <c r="R152" s="386"/>
    </row>
    <row r="153" spans="1:29" ht="21" customHeight="1">
      <c r="A153" s="360"/>
      <c r="B153" s="364"/>
      <c r="C153" s="365"/>
      <c r="D153" s="366"/>
      <c r="E153" s="56"/>
      <c r="F153" s="37"/>
      <c r="G153" s="37"/>
      <c r="H153" s="37"/>
      <c r="I153" s="37"/>
      <c r="J153" s="37"/>
      <c r="K153" s="37"/>
      <c r="L153" s="37"/>
      <c r="M153" s="37"/>
      <c r="N153" s="37"/>
      <c r="O153" s="37"/>
      <c r="P153" s="37"/>
      <c r="Q153" s="38"/>
      <c r="R153" s="386"/>
    </row>
    <row r="154" spans="1:29" ht="21" customHeight="1">
      <c r="A154" s="359" t="s">
        <v>516</v>
      </c>
      <c r="B154" s="367" t="str">
        <f>IF(B152="","",IF(B152&gt;DATE($U$1,4,1),0,
DATEDIF(B152,DATE($U$1,4,1),"y")))</f>
        <v/>
      </c>
      <c r="C154" s="368"/>
      <c r="D154" s="369"/>
      <c r="E154" s="56"/>
      <c r="F154" s="37"/>
      <c r="G154" s="37"/>
      <c r="H154" s="37"/>
      <c r="I154" s="37"/>
      <c r="J154" s="37"/>
      <c r="K154" s="37"/>
      <c r="L154" s="37"/>
      <c r="M154" s="37"/>
      <c r="N154" s="37"/>
      <c r="O154" s="37"/>
      <c r="P154" s="37"/>
      <c r="Q154" s="38"/>
      <c r="R154" s="386"/>
    </row>
    <row r="155" spans="1:29" ht="21" customHeight="1">
      <c r="A155" s="360"/>
      <c r="B155" s="370"/>
      <c r="C155" s="371"/>
      <c r="D155" s="372"/>
      <c r="E155" s="56"/>
      <c r="F155" s="37"/>
      <c r="G155" s="37"/>
      <c r="H155" s="37"/>
      <c r="I155" s="37"/>
      <c r="J155" s="37"/>
      <c r="K155" s="37"/>
      <c r="L155" s="37"/>
      <c r="M155" s="37"/>
      <c r="N155" s="37"/>
      <c r="O155" s="37"/>
      <c r="P155" s="37"/>
      <c r="Q155" s="38"/>
      <c r="R155" s="386"/>
    </row>
    <row r="156" spans="1:29" ht="21" customHeight="1">
      <c r="A156" s="347" t="s">
        <v>515</v>
      </c>
      <c r="B156" s="349"/>
      <c r="C156" s="349"/>
      <c r="D156" s="349"/>
      <c r="E156" s="56"/>
      <c r="F156" s="37"/>
      <c r="G156" s="37"/>
      <c r="H156" s="37"/>
      <c r="I156" s="37"/>
      <c r="J156" s="37"/>
      <c r="K156" s="37"/>
      <c r="L156" s="37"/>
      <c r="M156" s="37"/>
      <c r="N156" s="37"/>
      <c r="O156" s="37"/>
      <c r="P156" s="37"/>
      <c r="Q156" s="38"/>
      <c r="R156" s="386"/>
    </row>
    <row r="157" spans="1:29" ht="21" customHeight="1" thickBot="1">
      <c r="A157" s="348"/>
      <c r="B157" s="350"/>
      <c r="C157" s="350"/>
      <c r="D157" s="350"/>
      <c r="E157" s="57"/>
      <c r="F157" s="39"/>
      <c r="G157" s="39"/>
      <c r="H157" s="39"/>
      <c r="I157" s="39"/>
      <c r="J157" s="39"/>
      <c r="K157" s="39"/>
      <c r="L157" s="39"/>
      <c r="M157" s="39"/>
      <c r="N157" s="39"/>
      <c r="O157" s="39"/>
      <c r="P157" s="39"/>
      <c r="Q157" s="40"/>
      <c r="R157" s="387"/>
    </row>
    <row r="158" spans="1:29" ht="21" customHeight="1" thickTop="1" thickBot="1">
      <c r="D158" s="44"/>
      <c r="E158" s="50" t="s">
        <v>14</v>
      </c>
      <c r="F158" s="45">
        <f>IF(一番最初に入力!$C$7="","",SUM(F152:F157))</f>
        <v>0</v>
      </c>
      <c r="G158" s="45">
        <f>IF(一番最初に入力!$C$7="","",SUM(G152:G157))</f>
        <v>0</v>
      </c>
      <c r="H158" s="45">
        <f>IF(一番最初に入力!$C$7="","",SUM(H152:H157))</f>
        <v>0</v>
      </c>
      <c r="I158" s="45">
        <f>IF(一番最初に入力!$C$7="","",SUM(I152:I157))</f>
        <v>0</v>
      </c>
      <c r="J158" s="45">
        <f>IF(一番最初に入力!$C$7="","",SUM(J152:J157))</f>
        <v>0</v>
      </c>
      <c r="K158" s="45">
        <f>IF(一番最初に入力!$C$7="","",SUM(K152:K157))</f>
        <v>0</v>
      </c>
      <c r="L158" s="45">
        <f>IF(一番最初に入力!$C$7="","",SUM(L152:L157))</f>
        <v>0</v>
      </c>
      <c r="M158" s="45">
        <f>IF(一番最初に入力!$C$7="","",SUM(M152:M157))</f>
        <v>0</v>
      </c>
      <c r="N158" s="45">
        <f>IF(一番最初に入力!$C$7="","",SUM(N152:N157))</f>
        <v>0</v>
      </c>
      <c r="O158" s="45">
        <f>IF(一番最初に入力!$C$7="","",SUM(O152:O157))</f>
        <v>0</v>
      </c>
      <c r="P158" s="45">
        <f>IF(一番最初に入力!$C$7="","",SUM(P152:P157))</f>
        <v>0</v>
      </c>
      <c r="Q158" s="45">
        <f>IF(一番最初に入力!$C$7="","",SUM(Q152:Q157))</f>
        <v>0</v>
      </c>
      <c r="R158" s="46">
        <f>IF(一番最初に入力!$C$7="","",SUM(F158:Q158))</f>
        <v>0</v>
      </c>
    </row>
    <row r="159" spans="1:29" ht="21" customHeight="1" thickBot="1">
      <c r="D159" s="44"/>
      <c r="E159" s="51" t="s">
        <v>15</v>
      </c>
      <c r="F159" s="47">
        <f>IF(一番最初に入力!$C$7="","",IF(F158&lt;2500,F158,2500))</f>
        <v>0</v>
      </c>
      <c r="G159" s="47">
        <f>IF(一番最初に入力!$C$7="","",IF(G158&lt;2500,G158,2500))</f>
        <v>0</v>
      </c>
      <c r="H159" s="47">
        <f>IF(一番最初に入力!$C$7="","",IF(H158&lt;2500,H158,2500))</f>
        <v>0</v>
      </c>
      <c r="I159" s="47">
        <f>IF(一番最初に入力!$C$7="","",IF(I158&lt;2500,I158,2500))</f>
        <v>0</v>
      </c>
      <c r="J159" s="47">
        <f>IF(一番最初に入力!$C$7="","",IF(J158&lt;2500,J158,2500))</f>
        <v>0</v>
      </c>
      <c r="K159" s="47">
        <f>IF(一番最初に入力!$C$7="","",IF(K158&lt;2500,K158,2500))</f>
        <v>0</v>
      </c>
      <c r="L159" s="47">
        <f>IF(一番最初に入力!$C$7="","",IF(L158&lt;2500,L158,2500))</f>
        <v>0</v>
      </c>
      <c r="M159" s="47">
        <f>IF(一番最初に入力!$C$7="","",IF(M158&lt;2500,M158,2500))</f>
        <v>0</v>
      </c>
      <c r="N159" s="47">
        <f>IF(一番最初に入力!$C$7="","",IF(N158&lt;2500,N158,2500))</f>
        <v>0</v>
      </c>
      <c r="O159" s="47">
        <f>IF(一番最初に入力!$C$7="","",IF(O158&lt;2500,O158,2500))</f>
        <v>0</v>
      </c>
      <c r="P159" s="47">
        <f>IF(一番最初に入力!$C$7="","",IF(P158&lt;2500,P158,2500))</f>
        <v>0</v>
      </c>
      <c r="Q159" s="47">
        <f>IF(一番最初に入力!$C$7="","",IF(Q158&lt;2500,Q158,2500))</f>
        <v>0</v>
      </c>
      <c r="R159" s="48">
        <f>IF(一番最初に入力!$C$7="","",SUM(F159:Q159))</f>
        <v>0</v>
      </c>
      <c r="S159" s="144" t="s">
        <v>631</v>
      </c>
      <c r="U159" s="152" t="s">
        <v>535</v>
      </c>
      <c r="V159" s="153" t="str">
        <f>IF(B156="１号",COUNTIF(F159:Q159,"&gt;0"),"")</f>
        <v/>
      </c>
      <c r="W159" s="154" t="str">
        <f>IF(B156="１号",SUM(F159:Q159),"")</f>
        <v/>
      </c>
      <c r="X159" s="152" t="s">
        <v>536</v>
      </c>
      <c r="Y159" s="153" t="str">
        <f>IF(B156="２号",COUNTIF(F159:Q159,"&gt;0"),"")</f>
        <v/>
      </c>
      <c r="Z159" s="154" t="str">
        <f>IF(B156="２号",SUM(F159:Q159),"")</f>
        <v/>
      </c>
      <c r="AA159" s="152" t="s">
        <v>537</v>
      </c>
      <c r="AB159" s="153" t="str">
        <f>IF(B156="３号",COUNTIF(F159:Q159,"&gt;0"),"")</f>
        <v/>
      </c>
      <c r="AC159" s="154" t="str">
        <f>IF(B156="３号",SUM(F159:Q159),"")</f>
        <v/>
      </c>
    </row>
    <row r="160" spans="1:29" ht="24.95" customHeight="1"/>
  </sheetData>
  <sheetProtection password="C016" sheet="1" objects="1" scenarios="1"/>
  <mergeCells count="301">
    <mergeCell ref="B149:D149"/>
    <mergeCell ref="E149:E151"/>
    <mergeCell ref="F149:Q149"/>
    <mergeCell ref="R149:R157"/>
    <mergeCell ref="A150:A151"/>
    <mergeCell ref="B150:D151"/>
    <mergeCell ref="F150:F151"/>
    <mergeCell ref="G150:G151"/>
    <mergeCell ref="H150:H151"/>
    <mergeCell ref="I150:I151"/>
    <mergeCell ref="J150:J151"/>
    <mergeCell ref="K150:K151"/>
    <mergeCell ref="L150:L151"/>
    <mergeCell ref="M150:M151"/>
    <mergeCell ref="N150:N151"/>
    <mergeCell ref="O150:O151"/>
    <mergeCell ref="P150:P151"/>
    <mergeCell ref="Q150:Q151"/>
    <mergeCell ref="A152:A153"/>
    <mergeCell ref="B152:D153"/>
    <mergeCell ref="A154:A155"/>
    <mergeCell ref="B154:D155"/>
    <mergeCell ref="A156:A157"/>
    <mergeCell ref="B156:D157"/>
    <mergeCell ref="B137:D137"/>
    <mergeCell ref="E137:E139"/>
    <mergeCell ref="F137:Q137"/>
    <mergeCell ref="R137:R145"/>
    <mergeCell ref="A138:A139"/>
    <mergeCell ref="B138:D139"/>
    <mergeCell ref="F138:F139"/>
    <mergeCell ref="G138:G139"/>
    <mergeCell ref="H138:H139"/>
    <mergeCell ref="I138:I139"/>
    <mergeCell ref="J138:J139"/>
    <mergeCell ref="K138:K139"/>
    <mergeCell ref="L138:L139"/>
    <mergeCell ref="M138:M139"/>
    <mergeCell ref="N138:N139"/>
    <mergeCell ref="O138:O139"/>
    <mergeCell ref="P138:P139"/>
    <mergeCell ref="Q138:Q139"/>
    <mergeCell ref="A140:A141"/>
    <mergeCell ref="B140:D141"/>
    <mergeCell ref="A142:A143"/>
    <mergeCell ref="B142:D143"/>
    <mergeCell ref="A144:A145"/>
    <mergeCell ref="B144:D145"/>
    <mergeCell ref="B125:D125"/>
    <mergeCell ref="E125:E127"/>
    <mergeCell ref="F125:Q125"/>
    <mergeCell ref="R125:R133"/>
    <mergeCell ref="A126:A127"/>
    <mergeCell ref="B126:D127"/>
    <mergeCell ref="F126:F127"/>
    <mergeCell ref="G126:G127"/>
    <mergeCell ref="H126:H127"/>
    <mergeCell ref="I126:I127"/>
    <mergeCell ref="J126:J127"/>
    <mergeCell ref="K126:K127"/>
    <mergeCell ref="L126:L127"/>
    <mergeCell ref="M126:M127"/>
    <mergeCell ref="N126:N127"/>
    <mergeCell ref="O126:O127"/>
    <mergeCell ref="P126:P127"/>
    <mergeCell ref="Q126:Q127"/>
    <mergeCell ref="A128:A129"/>
    <mergeCell ref="B128:D129"/>
    <mergeCell ref="A130:A131"/>
    <mergeCell ref="B130:D131"/>
    <mergeCell ref="A132:A133"/>
    <mergeCell ref="B132:D133"/>
    <mergeCell ref="B113:D113"/>
    <mergeCell ref="E113:E115"/>
    <mergeCell ref="F113:Q113"/>
    <mergeCell ref="R113:R121"/>
    <mergeCell ref="A114:A115"/>
    <mergeCell ref="B114:D115"/>
    <mergeCell ref="F114:F115"/>
    <mergeCell ref="G114:G115"/>
    <mergeCell ref="H114:H115"/>
    <mergeCell ref="I114:I115"/>
    <mergeCell ref="J114:J115"/>
    <mergeCell ref="K114:K115"/>
    <mergeCell ref="L114:L115"/>
    <mergeCell ref="M114:M115"/>
    <mergeCell ref="N114:N115"/>
    <mergeCell ref="O114:O115"/>
    <mergeCell ref="P114:P115"/>
    <mergeCell ref="Q114:Q115"/>
    <mergeCell ref="A116:A117"/>
    <mergeCell ref="B116:D117"/>
    <mergeCell ref="A118:A119"/>
    <mergeCell ref="B118:D119"/>
    <mergeCell ref="A120:A121"/>
    <mergeCell ref="B120:D121"/>
    <mergeCell ref="B101:D101"/>
    <mergeCell ref="E101:E103"/>
    <mergeCell ref="F101:Q101"/>
    <mergeCell ref="R101:R109"/>
    <mergeCell ref="A102:A103"/>
    <mergeCell ref="B102:D103"/>
    <mergeCell ref="F102:F103"/>
    <mergeCell ref="G102:G103"/>
    <mergeCell ref="H102:H103"/>
    <mergeCell ref="I102:I103"/>
    <mergeCell ref="J102:J103"/>
    <mergeCell ref="K102:K103"/>
    <mergeCell ref="L102:L103"/>
    <mergeCell ref="M102:M103"/>
    <mergeCell ref="N102:N103"/>
    <mergeCell ref="O102:O103"/>
    <mergeCell ref="P102:P103"/>
    <mergeCell ref="Q102:Q103"/>
    <mergeCell ref="A104:A105"/>
    <mergeCell ref="B104:D105"/>
    <mergeCell ref="A106:A107"/>
    <mergeCell ref="B106:D107"/>
    <mergeCell ref="A108:A109"/>
    <mergeCell ref="B108:D109"/>
    <mergeCell ref="B89:D89"/>
    <mergeCell ref="E89:E91"/>
    <mergeCell ref="F89:Q89"/>
    <mergeCell ref="R89:R97"/>
    <mergeCell ref="A90:A91"/>
    <mergeCell ref="B90:D91"/>
    <mergeCell ref="F90:F91"/>
    <mergeCell ref="G90:G91"/>
    <mergeCell ref="H90:H91"/>
    <mergeCell ref="I90:I91"/>
    <mergeCell ref="J90:J91"/>
    <mergeCell ref="K90:K91"/>
    <mergeCell ref="L90:L91"/>
    <mergeCell ref="M90:M91"/>
    <mergeCell ref="N90:N91"/>
    <mergeCell ref="O90:O91"/>
    <mergeCell ref="P90:P91"/>
    <mergeCell ref="Q90:Q91"/>
    <mergeCell ref="A92:A93"/>
    <mergeCell ref="B92:D93"/>
    <mergeCell ref="A94:A95"/>
    <mergeCell ref="B94:D95"/>
    <mergeCell ref="A96:A97"/>
    <mergeCell ref="B96:D97"/>
    <mergeCell ref="B77:D77"/>
    <mergeCell ref="E77:E79"/>
    <mergeCell ref="F77:Q77"/>
    <mergeCell ref="R77:R85"/>
    <mergeCell ref="A78:A79"/>
    <mergeCell ref="B78:D79"/>
    <mergeCell ref="F78:F79"/>
    <mergeCell ref="G78:G79"/>
    <mergeCell ref="H78:H79"/>
    <mergeCell ref="I78:I79"/>
    <mergeCell ref="J78:J79"/>
    <mergeCell ref="K78:K79"/>
    <mergeCell ref="L78:L79"/>
    <mergeCell ref="M78:M79"/>
    <mergeCell ref="N78:N79"/>
    <mergeCell ref="O78:O79"/>
    <mergeCell ref="P78:P79"/>
    <mergeCell ref="Q78:Q79"/>
    <mergeCell ref="A80:A81"/>
    <mergeCell ref="B80:D81"/>
    <mergeCell ref="A82:A83"/>
    <mergeCell ref="B82:D83"/>
    <mergeCell ref="A84:A85"/>
    <mergeCell ref="B84:D85"/>
    <mergeCell ref="B65:D65"/>
    <mergeCell ref="E65:E67"/>
    <mergeCell ref="F65:Q65"/>
    <mergeCell ref="R65:R73"/>
    <mergeCell ref="A66:A67"/>
    <mergeCell ref="B66:D67"/>
    <mergeCell ref="F66:F67"/>
    <mergeCell ref="G66:G67"/>
    <mergeCell ref="H66:H67"/>
    <mergeCell ref="I66:I67"/>
    <mergeCell ref="J66:J67"/>
    <mergeCell ref="K66:K67"/>
    <mergeCell ref="L66:L67"/>
    <mergeCell ref="M66:M67"/>
    <mergeCell ref="N66:N67"/>
    <mergeCell ref="O66:O67"/>
    <mergeCell ref="P66:P67"/>
    <mergeCell ref="Q66:Q67"/>
    <mergeCell ref="A68:A69"/>
    <mergeCell ref="B68:D69"/>
    <mergeCell ref="A70:A71"/>
    <mergeCell ref="B70:D71"/>
    <mergeCell ref="A72:A73"/>
    <mergeCell ref="B72:D73"/>
    <mergeCell ref="A10:I10"/>
    <mergeCell ref="O12:R12"/>
    <mergeCell ref="O13:R13"/>
    <mergeCell ref="O14:R14"/>
    <mergeCell ref="A12:M12"/>
    <mergeCell ref="O3:S3"/>
    <mergeCell ref="M3:N3"/>
    <mergeCell ref="Q54:Q55"/>
    <mergeCell ref="R17:R25"/>
    <mergeCell ref="O30:O31"/>
    <mergeCell ref="N30:N31"/>
    <mergeCell ref="M30:M31"/>
    <mergeCell ref="L30:L31"/>
    <mergeCell ref="Q18:Q19"/>
    <mergeCell ref="R29:R37"/>
    <mergeCell ref="B17:D17"/>
    <mergeCell ref="A18:A19"/>
    <mergeCell ref="B18:D19"/>
    <mergeCell ref="A20:A21"/>
    <mergeCell ref="B20:D21"/>
    <mergeCell ref="A22:A23"/>
    <mergeCell ref="A32:A33"/>
    <mergeCell ref="B32:D33"/>
    <mergeCell ref="A34:A35"/>
    <mergeCell ref="L42:L43"/>
    <mergeCell ref="B34:D35"/>
    <mergeCell ref="A36:A37"/>
    <mergeCell ref="B36:D37"/>
    <mergeCell ref="O42:O43"/>
    <mergeCell ref="F42:F43"/>
    <mergeCell ref="G42:G43"/>
    <mergeCell ref="H42:H43"/>
    <mergeCell ref="I42:I43"/>
    <mergeCell ref="J42:J43"/>
    <mergeCell ref="M42:M43"/>
    <mergeCell ref="N42:N43"/>
    <mergeCell ref="F41:Q41"/>
    <mergeCell ref="F53:Q53"/>
    <mergeCell ref="E29:E31"/>
    <mergeCell ref="K30:K31"/>
    <mergeCell ref="B30:D31"/>
    <mergeCell ref="A30:A31"/>
    <mergeCell ref="R53:R61"/>
    <mergeCell ref="F54:F55"/>
    <mergeCell ref="G54:G55"/>
    <mergeCell ref="H54:H55"/>
    <mergeCell ref="I54:I55"/>
    <mergeCell ref="J54:J55"/>
    <mergeCell ref="K54:K55"/>
    <mergeCell ref="L54:L55"/>
    <mergeCell ref="M54:M55"/>
    <mergeCell ref="N54:N55"/>
    <mergeCell ref="O54:O55"/>
    <mergeCell ref="P54:P55"/>
    <mergeCell ref="R41:R49"/>
    <mergeCell ref="F30:F31"/>
    <mergeCell ref="J30:J31"/>
    <mergeCell ref="I30:I31"/>
    <mergeCell ref="H30:H31"/>
    <mergeCell ref="G30:G31"/>
    <mergeCell ref="K42:K43"/>
    <mergeCell ref="A24:A25"/>
    <mergeCell ref="B24:D25"/>
    <mergeCell ref="B29:D29"/>
    <mergeCell ref="A9:E9"/>
    <mergeCell ref="E17:E19"/>
    <mergeCell ref="E41:E43"/>
    <mergeCell ref="E53:E55"/>
    <mergeCell ref="F17:Q17"/>
    <mergeCell ref="F18:F19"/>
    <mergeCell ref="G18:G19"/>
    <mergeCell ref="H18:H19"/>
    <mergeCell ref="I18:I19"/>
    <mergeCell ref="J18:J19"/>
    <mergeCell ref="F29:Q29"/>
    <mergeCell ref="P30:P31"/>
    <mergeCell ref="Q30:Q31"/>
    <mergeCell ref="P18:P19"/>
    <mergeCell ref="K18:K19"/>
    <mergeCell ref="P42:P43"/>
    <mergeCell ref="Q42:Q43"/>
    <mergeCell ref="L18:L19"/>
    <mergeCell ref="M18:M19"/>
    <mergeCell ref="N18:N19"/>
    <mergeCell ref="O18:O19"/>
    <mergeCell ref="M4:N4"/>
    <mergeCell ref="O4:S4"/>
    <mergeCell ref="M5:N5"/>
    <mergeCell ref="O5:S5"/>
    <mergeCell ref="A60:A61"/>
    <mergeCell ref="B60:D61"/>
    <mergeCell ref="R1:S1"/>
    <mergeCell ref="A54:A55"/>
    <mergeCell ref="B54:D55"/>
    <mergeCell ref="A56:A57"/>
    <mergeCell ref="B56:D57"/>
    <mergeCell ref="A58:A59"/>
    <mergeCell ref="B58:D59"/>
    <mergeCell ref="A46:A47"/>
    <mergeCell ref="B46:D47"/>
    <mergeCell ref="A48:A49"/>
    <mergeCell ref="B48:D49"/>
    <mergeCell ref="B53:D53"/>
    <mergeCell ref="B41:D41"/>
    <mergeCell ref="A42:A43"/>
    <mergeCell ref="B42:D43"/>
    <mergeCell ref="A44:A45"/>
    <mergeCell ref="B44:D45"/>
    <mergeCell ref="B22:D23"/>
  </mergeCells>
  <phoneticPr fontId="1"/>
  <dataValidations count="2">
    <dataValidation imeMode="fullKatakana" allowBlank="1" showInputMessage="1" showErrorMessage="1" sqref="B46 B17 B22 B154 B34 B29 B41 B58 B82 B65 B70 B77 B89 B94 B118 B101 B106 B113 B125 B130 B137 B142 B149 B53"/>
    <dataValidation type="list" allowBlank="1" showInputMessage="1" showErrorMessage="1" sqref="B24:D25 B36:D37 B48:D49 B60:D61 B72:D73 B84:D85 B96:D97 B108:D109 B120:D121 B132:D133 B144:D145 B156:D157">
      <formula1>"１号,２号,３号"</formula1>
    </dataValidation>
  </dataValidations>
  <printOptions horizontalCentered="1"/>
  <pageMargins left="0.51181102362204722" right="0.31496062992125984" top="0.59055118110236227" bottom="0.59055118110236227" header="0.31496062992125984" footer="0.31496062992125984"/>
  <pageSetup paperSize="9" scale="65" fitToHeight="0" orientation="portrait" useFirstPageNumber="1" r:id="rId1"/>
  <headerFooter>
    <oddFooter>&amp;C&amp;P</oddFooter>
  </headerFooter>
  <rowBreaks count="2" manualBreakCount="2">
    <brk id="63" max="18" man="1"/>
    <brk id="111" max="18"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49"/>
  <sheetViews>
    <sheetView view="pageBreakPreview" zoomScale="80" zoomScaleNormal="70" zoomScaleSheetLayoutView="80" workbookViewId="0"/>
  </sheetViews>
  <sheetFormatPr defaultRowHeight="17.25"/>
  <cols>
    <col min="1" max="1" width="6.375" style="58" customWidth="1"/>
    <col min="2" max="5" width="3.875" style="58" customWidth="1"/>
    <col min="6" max="9" width="4.5" style="58" customWidth="1"/>
    <col min="10" max="28" width="4" style="58" customWidth="1"/>
    <col min="29" max="38" width="0.625" style="58" customWidth="1"/>
    <col min="39" max="16384" width="9" style="58"/>
  </cols>
  <sheetData>
    <row r="1" spans="1:39" ht="32.25" customHeight="1">
      <c r="A1" s="72"/>
      <c r="B1" s="72"/>
      <c r="C1" s="72"/>
      <c r="D1" s="72"/>
      <c r="E1" s="72"/>
      <c r="F1" s="72"/>
      <c r="G1" s="72"/>
      <c r="H1" s="72"/>
      <c r="I1" s="72"/>
      <c r="J1" s="72"/>
      <c r="K1" s="72"/>
      <c r="L1" s="72"/>
      <c r="M1" s="72"/>
      <c r="N1" s="72"/>
      <c r="O1" s="72"/>
      <c r="P1" s="72"/>
      <c r="Q1" s="72"/>
      <c r="R1" s="72"/>
      <c r="S1" s="72"/>
      <c r="T1" s="72"/>
      <c r="U1" s="72"/>
      <c r="V1" s="72"/>
      <c r="W1" s="72"/>
      <c r="X1" s="72"/>
      <c r="Y1" s="398" t="s">
        <v>557</v>
      </c>
      <c r="Z1" s="398"/>
      <c r="AA1" s="398"/>
      <c r="AB1" s="72"/>
      <c r="AC1" s="72"/>
      <c r="AD1" s="72"/>
      <c r="AE1" s="72"/>
      <c r="AF1" s="72"/>
      <c r="AG1" s="72"/>
      <c r="AH1" s="87"/>
      <c r="AI1" s="87"/>
      <c r="AJ1" s="87"/>
    </row>
    <row r="2" spans="1:39" ht="35.25" customHeight="1">
      <c r="A2" s="73" t="s">
        <v>538</v>
      </c>
      <c r="B2" s="72"/>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M2" s="61" t="s">
        <v>540</v>
      </c>
    </row>
    <row r="3" spans="1:39" ht="35.25" customHeight="1">
      <c r="A3" s="73"/>
      <c r="B3" s="72" t="s">
        <v>539</v>
      </c>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row>
    <row r="4" spans="1:39" ht="30" customHeight="1">
      <c r="A4" s="72"/>
      <c r="B4" s="74"/>
      <c r="C4" s="75"/>
      <c r="D4" s="75"/>
      <c r="E4" s="76"/>
      <c r="F4" s="458" t="s">
        <v>519</v>
      </c>
      <c r="G4" s="459"/>
      <c r="H4" s="459"/>
      <c r="I4" s="459"/>
      <c r="J4" s="459"/>
      <c r="K4" s="459"/>
      <c r="L4" s="459"/>
      <c r="M4" s="459"/>
      <c r="N4" s="459"/>
      <c r="O4" s="459"/>
      <c r="P4" s="459"/>
      <c r="Q4" s="459"/>
      <c r="R4" s="460"/>
      <c r="S4" s="461" t="s">
        <v>556</v>
      </c>
      <c r="T4" s="462"/>
      <c r="U4" s="462"/>
      <c r="V4" s="462"/>
      <c r="W4" s="463"/>
      <c r="X4" s="85"/>
      <c r="Y4" s="85"/>
      <c r="Z4" s="85"/>
      <c r="AA4" s="85"/>
      <c r="AB4" s="85"/>
      <c r="AC4" s="85"/>
      <c r="AD4" s="85"/>
      <c r="AE4" s="85"/>
      <c r="AF4" s="86"/>
      <c r="AG4" s="78"/>
      <c r="AH4" s="78"/>
      <c r="AI4" s="78"/>
      <c r="AJ4" s="78"/>
    </row>
    <row r="5" spans="1:39" ht="30" customHeight="1">
      <c r="A5" s="72"/>
      <c r="B5" s="77"/>
      <c r="C5" s="78"/>
      <c r="D5" s="78"/>
      <c r="E5" s="79"/>
      <c r="F5" s="458" t="s">
        <v>520</v>
      </c>
      <c r="G5" s="459"/>
      <c r="H5" s="459"/>
      <c r="I5" s="459"/>
      <c r="J5" s="459"/>
      <c r="K5" s="459"/>
      <c r="L5" s="459"/>
      <c r="M5" s="459"/>
      <c r="N5" s="459"/>
      <c r="O5" s="459"/>
      <c r="P5" s="459"/>
      <c r="Q5" s="459"/>
      <c r="R5" s="460"/>
      <c r="S5" s="464"/>
      <c r="T5" s="465"/>
      <c r="U5" s="465"/>
      <c r="V5" s="465"/>
      <c r="W5" s="466"/>
    </row>
    <row r="6" spans="1:39" ht="30" customHeight="1">
      <c r="A6" s="72"/>
      <c r="B6" s="77"/>
      <c r="C6" s="78"/>
      <c r="D6" s="78"/>
      <c r="E6" s="79"/>
      <c r="F6" s="467" t="s">
        <v>521</v>
      </c>
      <c r="G6" s="468"/>
      <c r="H6" s="468"/>
      <c r="I6" s="468"/>
      <c r="J6" s="467" t="s">
        <v>522</v>
      </c>
      <c r="K6" s="467"/>
      <c r="L6" s="468"/>
      <c r="M6" s="468"/>
      <c r="N6" s="468"/>
      <c r="O6" s="468"/>
      <c r="P6" s="468"/>
      <c r="Q6" s="468"/>
      <c r="R6" s="468"/>
      <c r="S6" s="464"/>
      <c r="T6" s="465"/>
      <c r="U6" s="465"/>
      <c r="V6" s="465"/>
      <c r="W6" s="466"/>
    </row>
    <row r="7" spans="1:39" ht="30" customHeight="1">
      <c r="A7" s="72"/>
      <c r="B7" s="77"/>
      <c r="C7" s="78"/>
      <c r="D7" s="78"/>
      <c r="E7" s="79"/>
      <c r="F7" s="468"/>
      <c r="G7" s="468"/>
      <c r="H7" s="468"/>
      <c r="I7" s="468"/>
      <c r="J7" s="469"/>
      <c r="K7" s="469"/>
      <c r="L7" s="469"/>
      <c r="M7" s="469"/>
      <c r="N7" s="469"/>
      <c r="O7" s="469"/>
      <c r="P7" s="469"/>
      <c r="Q7" s="469"/>
      <c r="R7" s="469"/>
      <c r="S7" s="464"/>
      <c r="T7" s="465"/>
      <c r="U7" s="465"/>
      <c r="V7" s="465"/>
      <c r="W7" s="466"/>
      <c r="X7" s="60"/>
    </row>
    <row r="8" spans="1:39" ht="30" customHeight="1">
      <c r="A8" s="72"/>
      <c r="B8" s="77"/>
      <c r="C8" s="78"/>
      <c r="D8" s="78"/>
      <c r="E8" s="79"/>
      <c r="F8" s="146"/>
      <c r="G8" s="147"/>
      <c r="H8" s="147"/>
      <c r="I8" s="80"/>
      <c r="J8" s="414" t="s">
        <v>523</v>
      </c>
      <c r="K8" s="415"/>
      <c r="L8" s="416"/>
      <c r="M8" s="415" t="s">
        <v>524</v>
      </c>
      <c r="N8" s="415"/>
      <c r="O8" s="416"/>
      <c r="P8" s="415" t="s">
        <v>525</v>
      </c>
      <c r="Q8" s="415"/>
      <c r="R8" s="416"/>
      <c r="S8" s="80"/>
      <c r="T8" s="80"/>
      <c r="U8" s="80"/>
      <c r="V8" s="80"/>
      <c r="W8" s="80"/>
      <c r="X8" s="60"/>
    </row>
    <row r="9" spans="1:39" ht="30" customHeight="1">
      <c r="A9" s="72"/>
      <c r="B9" s="77"/>
      <c r="C9" s="78"/>
      <c r="D9" s="78"/>
      <c r="E9" s="79"/>
      <c r="F9" s="146"/>
      <c r="G9" s="147"/>
      <c r="H9" s="147"/>
      <c r="I9" s="148" t="s">
        <v>526</v>
      </c>
      <c r="J9" s="146"/>
      <c r="K9" s="147"/>
      <c r="L9" s="148" t="s">
        <v>527</v>
      </c>
      <c r="M9" s="147"/>
      <c r="N9" s="147"/>
      <c r="O9" s="148" t="s">
        <v>528</v>
      </c>
      <c r="P9" s="147"/>
      <c r="Q9" s="147"/>
      <c r="R9" s="148" t="s">
        <v>529</v>
      </c>
      <c r="S9" s="77"/>
      <c r="T9" s="78"/>
      <c r="U9" s="78"/>
      <c r="V9" s="78"/>
      <c r="W9" s="79" t="s">
        <v>530</v>
      </c>
    </row>
    <row r="10" spans="1:39" ht="30" customHeight="1">
      <c r="A10" s="72"/>
      <c r="B10" s="411" t="s">
        <v>531</v>
      </c>
      <c r="C10" s="412"/>
      <c r="D10" s="412"/>
      <c r="E10" s="413"/>
      <c r="F10" s="420"/>
      <c r="G10" s="421"/>
      <c r="H10" s="421"/>
      <c r="I10" s="422"/>
      <c r="J10" s="432">
        <v>12</v>
      </c>
      <c r="K10" s="433"/>
      <c r="L10" s="434"/>
      <c r="M10" s="433">
        <f>COUNTIF(別表1_教材費・行事費等!$V$20:$V$159,"12")</f>
        <v>0</v>
      </c>
      <c r="N10" s="433"/>
      <c r="O10" s="434"/>
      <c r="P10" s="432">
        <f t="shared" ref="P10:P21" si="0">J10*M10</f>
        <v>0</v>
      </c>
      <c r="Q10" s="433"/>
      <c r="R10" s="434"/>
      <c r="S10" s="399">
        <f>SUM(別表1_教材費・行事費等!W27:W63)</f>
        <v>7200</v>
      </c>
      <c r="T10" s="400"/>
      <c r="U10" s="400"/>
      <c r="V10" s="400"/>
      <c r="W10" s="401"/>
    </row>
    <row r="11" spans="1:39" ht="30" customHeight="1">
      <c r="A11" s="72"/>
      <c r="B11" s="414"/>
      <c r="C11" s="415"/>
      <c r="D11" s="415"/>
      <c r="E11" s="416"/>
      <c r="F11" s="423"/>
      <c r="G11" s="424"/>
      <c r="H11" s="424"/>
      <c r="I11" s="425"/>
      <c r="J11" s="429">
        <v>11</v>
      </c>
      <c r="K11" s="430"/>
      <c r="L11" s="431"/>
      <c r="M11" s="429">
        <f>COUNTIF(別表1_教材費・行事費等!$V$20:$V$159,"11")</f>
        <v>0</v>
      </c>
      <c r="N11" s="430"/>
      <c r="O11" s="431"/>
      <c r="P11" s="429">
        <f t="shared" si="0"/>
        <v>0</v>
      </c>
      <c r="Q11" s="430"/>
      <c r="R11" s="431"/>
      <c r="S11" s="402"/>
      <c r="T11" s="403"/>
      <c r="U11" s="403"/>
      <c r="V11" s="403"/>
      <c r="W11" s="404"/>
    </row>
    <row r="12" spans="1:39" ht="30" customHeight="1">
      <c r="A12" s="72"/>
      <c r="B12" s="414"/>
      <c r="C12" s="415"/>
      <c r="D12" s="415"/>
      <c r="E12" s="416"/>
      <c r="F12" s="423"/>
      <c r="G12" s="424"/>
      <c r="H12" s="424"/>
      <c r="I12" s="425"/>
      <c r="J12" s="429">
        <v>10</v>
      </c>
      <c r="K12" s="430"/>
      <c r="L12" s="431"/>
      <c r="M12" s="429">
        <f>COUNTIF(別表1_教材費・行事費等!$V$20:$V$159,"10")</f>
        <v>0</v>
      </c>
      <c r="N12" s="430"/>
      <c r="O12" s="431"/>
      <c r="P12" s="429">
        <f t="shared" si="0"/>
        <v>0</v>
      </c>
      <c r="Q12" s="430"/>
      <c r="R12" s="431"/>
      <c r="S12" s="402"/>
      <c r="T12" s="403"/>
      <c r="U12" s="403"/>
      <c r="V12" s="403"/>
      <c r="W12" s="404"/>
    </row>
    <row r="13" spans="1:39" ht="30" customHeight="1">
      <c r="A13" s="72"/>
      <c r="B13" s="414"/>
      <c r="C13" s="415"/>
      <c r="D13" s="415"/>
      <c r="E13" s="416"/>
      <c r="F13" s="423"/>
      <c r="G13" s="424"/>
      <c r="H13" s="424"/>
      <c r="I13" s="425"/>
      <c r="J13" s="408">
        <v>9</v>
      </c>
      <c r="K13" s="409"/>
      <c r="L13" s="410"/>
      <c r="M13" s="429">
        <f>COUNTIF(別表1_教材費・行事費等!$V$20:$V$159,"9")</f>
        <v>0</v>
      </c>
      <c r="N13" s="430"/>
      <c r="O13" s="431"/>
      <c r="P13" s="408">
        <f t="shared" si="0"/>
        <v>0</v>
      </c>
      <c r="Q13" s="409"/>
      <c r="R13" s="410"/>
      <c r="S13" s="402"/>
      <c r="T13" s="403"/>
      <c r="U13" s="403"/>
      <c r="V13" s="403"/>
      <c r="W13" s="404"/>
    </row>
    <row r="14" spans="1:39" ht="30" customHeight="1">
      <c r="A14" s="72"/>
      <c r="B14" s="414"/>
      <c r="C14" s="415"/>
      <c r="D14" s="415"/>
      <c r="E14" s="416"/>
      <c r="F14" s="423"/>
      <c r="G14" s="424"/>
      <c r="H14" s="424"/>
      <c r="I14" s="425"/>
      <c r="J14" s="429">
        <v>8</v>
      </c>
      <c r="K14" s="430"/>
      <c r="L14" s="431"/>
      <c r="M14" s="429">
        <f>COUNTIF(別表1_教材費・行事費等!$V$20:$V$159,"8")</f>
        <v>0</v>
      </c>
      <c r="N14" s="430"/>
      <c r="O14" s="431"/>
      <c r="P14" s="429">
        <f t="shared" si="0"/>
        <v>0</v>
      </c>
      <c r="Q14" s="430"/>
      <c r="R14" s="431"/>
      <c r="S14" s="402"/>
      <c r="T14" s="403"/>
      <c r="U14" s="403"/>
      <c r="V14" s="403"/>
      <c r="W14" s="404"/>
    </row>
    <row r="15" spans="1:39" ht="30" customHeight="1">
      <c r="A15" s="72"/>
      <c r="B15" s="414"/>
      <c r="C15" s="415"/>
      <c r="D15" s="415"/>
      <c r="E15" s="416"/>
      <c r="F15" s="423"/>
      <c r="G15" s="424"/>
      <c r="H15" s="424"/>
      <c r="I15" s="425"/>
      <c r="J15" s="408">
        <v>7</v>
      </c>
      <c r="K15" s="409"/>
      <c r="L15" s="410"/>
      <c r="M15" s="429">
        <f>COUNTIF(別表1_教材費・行事費等!$V$20:$V$159,"7")</f>
        <v>0</v>
      </c>
      <c r="N15" s="430"/>
      <c r="O15" s="431"/>
      <c r="P15" s="408">
        <f t="shared" si="0"/>
        <v>0</v>
      </c>
      <c r="Q15" s="409"/>
      <c r="R15" s="410"/>
      <c r="S15" s="402"/>
      <c r="T15" s="403"/>
      <c r="U15" s="403"/>
      <c r="V15" s="403"/>
      <c r="W15" s="404"/>
    </row>
    <row r="16" spans="1:39" ht="30" customHeight="1">
      <c r="A16" s="72"/>
      <c r="B16" s="414"/>
      <c r="C16" s="415"/>
      <c r="D16" s="415"/>
      <c r="E16" s="416"/>
      <c r="F16" s="423"/>
      <c r="G16" s="424"/>
      <c r="H16" s="424"/>
      <c r="I16" s="425"/>
      <c r="J16" s="429">
        <v>6</v>
      </c>
      <c r="K16" s="430"/>
      <c r="L16" s="431"/>
      <c r="M16" s="429">
        <f>COUNTIF(別表1_教材費・行事費等!$V$20:$V$159,"6")</f>
        <v>1</v>
      </c>
      <c r="N16" s="430"/>
      <c r="O16" s="431"/>
      <c r="P16" s="429">
        <f t="shared" si="0"/>
        <v>6</v>
      </c>
      <c r="Q16" s="430"/>
      <c r="R16" s="431"/>
      <c r="S16" s="402"/>
      <c r="T16" s="403"/>
      <c r="U16" s="403"/>
      <c r="V16" s="403"/>
      <c r="W16" s="404"/>
    </row>
    <row r="17" spans="1:23" ht="30" customHeight="1">
      <c r="A17" s="72"/>
      <c r="B17" s="414"/>
      <c r="C17" s="415"/>
      <c r="D17" s="415"/>
      <c r="E17" s="416"/>
      <c r="F17" s="423"/>
      <c r="G17" s="424"/>
      <c r="H17" s="424"/>
      <c r="I17" s="425"/>
      <c r="J17" s="429">
        <v>5</v>
      </c>
      <c r="K17" s="430"/>
      <c r="L17" s="431"/>
      <c r="M17" s="429">
        <f>COUNTIF(別表1_教材費・行事費等!$V$20:$V$159,"5")</f>
        <v>0</v>
      </c>
      <c r="N17" s="430"/>
      <c r="O17" s="431"/>
      <c r="P17" s="429">
        <f t="shared" si="0"/>
        <v>0</v>
      </c>
      <c r="Q17" s="430"/>
      <c r="R17" s="431"/>
      <c r="S17" s="402"/>
      <c r="T17" s="403"/>
      <c r="U17" s="403"/>
      <c r="V17" s="403"/>
      <c r="W17" s="404"/>
    </row>
    <row r="18" spans="1:23" ht="30" customHeight="1">
      <c r="A18" s="72"/>
      <c r="B18" s="414"/>
      <c r="C18" s="415"/>
      <c r="D18" s="415"/>
      <c r="E18" s="416"/>
      <c r="F18" s="423"/>
      <c r="G18" s="424"/>
      <c r="H18" s="424"/>
      <c r="I18" s="425"/>
      <c r="J18" s="429">
        <v>4</v>
      </c>
      <c r="K18" s="430"/>
      <c r="L18" s="431"/>
      <c r="M18" s="429">
        <f>COUNTIF(別表1_教材費・行事費等!$V$20:$V$159,"4")</f>
        <v>0</v>
      </c>
      <c r="N18" s="430"/>
      <c r="O18" s="431"/>
      <c r="P18" s="429">
        <f t="shared" si="0"/>
        <v>0</v>
      </c>
      <c r="Q18" s="430"/>
      <c r="R18" s="431"/>
      <c r="S18" s="402"/>
      <c r="T18" s="403"/>
      <c r="U18" s="403"/>
      <c r="V18" s="403"/>
      <c r="W18" s="404"/>
    </row>
    <row r="19" spans="1:23" ht="30" customHeight="1">
      <c r="A19" s="72"/>
      <c r="B19" s="414"/>
      <c r="C19" s="415"/>
      <c r="D19" s="415"/>
      <c r="E19" s="416"/>
      <c r="F19" s="423"/>
      <c r="G19" s="424"/>
      <c r="H19" s="424"/>
      <c r="I19" s="425"/>
      <c r="J19" s="408">
        <v>3</v>
      </c>
      <c r="K19" s="409"/>
      <c r="L19" s="410"/>
      <c r="M19" s="429">
        <f>COUNTIF(別表1_教材費・行事費等!$V$20:$V$159,"3")</f>
        <v>0</v>
      </c>
      <c r="N19" s="430"/>
      <c r="O19" s="431"/>
      <c r="P19" s="408">
        <f t="shared" si="0"/>
        <v>0</v>
      </c>
      <c r="Q19" s="409"/>
      <c r="R19" s="410"/>
      <c r="S19" s="402"/>
      <c r="T19" s="403"/>
      <c r="U19" s="403"/>
      <c r="V19" s="403"/>
      <c r="W19" s="404"/>
    </row>
    <row r="20" spans="1:23" ht="30" customHeight="1">
      <c r="A20" s="72"/>
      <c r="B20" s="414"/>
      <c r="C20" s="415"/>
      <c r="D20" s="415"/>
      <c r="E20" s="416"/>
      <c r="F20" s="423"/>
      <c r="G20" s="424"/>
      <c r="H20" s="424"/>
      <c r="I20" s="425"/>
      <c r="J20" s="429">
        <v>2</v>
      </c>
      <c r="K20" s="430"/>
      <c r="L20" s="431"/>
      <c r="M20" s="429">
        <f>COUNTIF(別表1_教材費・行事費等!$V$20:$V$159,"2")</f>
        <v>0</v>
      </c>
      <c r="N20" s="430"/>
      <c r="O20" s="431"/>
      <c r="P20" s="429">
        <f t="shared" si="0"/>
        <v>0</v>
      </c>
      <c r="Q20" s="430"/>
      <c r="R20" s="431"/>
      <c r="S20" s="402"/>
      <c r="T20" s="403"/>
      <c r="U20" s="403"/>
      <c r="V20" s="403"/>
      <c r="W20" s="404"/>
    </row>
    <row r="21" spans="1:23" ht="30" customHeight="1" thickBot="1">
      <c r="A21" s="72"/>
      <c r="B21" s="414"/>
      <c r="C21" s="415"/>
      <c r="D21" s="415"/>
      <c r="E21" s="416"/>
      <c r="F21" s="423"/>
      <c r="G21" s="424"/>
      <c r="H21" s="424"/>
      <c r="I21" s="425"/>
      <c r="J21" s="408">
        <v>1</v>
      </c>
      <c r="K21" s="409"/>
      <c r="L21" s="410"/>
      <c r="M21" s="436">
        <f>COUNTIF(別表1_教材費・行事費等!$V$20:$V$159,"1")</f>
        <v>0</v>
      </c>
      <c r="N21" s="437"/>
      <c r="O21" s="438"/>
      <c r="P21" s="408">
        <f t="shared" si="0"/>
        <v>0</v>
      </c>
      <c r="Q21" s="409"/>
      <c r="R21" s="410"/>
      <c r="S21" s="402"/>
      <c r="T21" s="403"/>
      <c r="U21" s="403"/>
      <c r="V21" s="403"/>
      <c r="W21" s="404"/>
    </row>
    <row r="22" spans="1:23" ht="30" customHeight="1" thickTop="1">
      <c r="A22" s="72"/>
      <c r="B22" s="417"/>
      <c r="C22" s="418"/>
      <c r="D22" s="418"/>
      <c r="E22" s="419"/>
      <c r="F22" s="426"/>
      <c r="G22" s="427"/>
      <c r="H22" s="427"/>
      <c r="I22" s="428"/>
      <c r="J22" s="452" t="s">
        <v>532</v>
      </c>
      <c r="K22" s="453"/>
      <c r="L22" s="453"/>
      <c r="M22" s="453"/>
      <c r="N22" s="453"/>
      <c r="O22" s="454"/>
      <c r="P22" s="456">
        <f>SUM(P10:R21)</f>
        <v>6</v>
      </c>
      <c r="Q22" s="456"/>
      <c r="R22" s="457"/>
      <c r="S22" s="405"/>
      <c r="T22" s="406"/>
      <c r="U22" s="406"/>
      <c r="V22" s="406"/>
      <c r="W22" s="407"/>
    </row>
    <row r="23" spans="1:23" ht="30" customHeight="1">
      <c r="A23" s="72"/>
      <c r="B23" s="411" t="s">
        <v>533</v>
      </c>
      <c r="C23" s="412"/>
      <c r="D23" s="412"/>
      <c r="E23" s="413"/>
      <c r="F23" s="420"/>
      <c r="G23" s="421"/>
      <c r="H23" s="421"/>
      <c r="I23" s="422"/>
      <c r="J23" s="432">
        <v>12</v>
      </c>
      <c r="K23" s="433"/>
      <c r="L23" s="434"/>
      <c r="M23" s="433">
        <f>COUNTIF(別表1_教材費・行事費等!$Y$20:$Y$159,"12")</f>
        <v>0</v>
      </c>
      <c r="N23" s="433"/>
      <c r="O23" s="434"/>
      <c r="P23" s="432">
        <f t="shared" ref="P23:P34" si="1">J23*M23</f>
        <v>0</v>
      </c>
      <c r="Q23" s="433"/>
      <c r="R23" s="434"/>
      <c r="S23" s="399">
        <f>SUM(別表1_教材費・行事費等!Z27:Z63)</f>
        <v>7500</v>
      </c>
      <c r="T23" s="400"/>
      <c r="U23" s="400"/>
      <c r="V23" s="400"/>
      <c r="W23" s="401"/>
    </row>
    <row r="24" spans="1:23" ht="30" customHeight="1">
      <c r="A24" s="72"/>
      <c r="B24" s="414"/>
      <c r="C24" s="415"/>
      <c r="D24" s="415"/>
      <c r="E24" s="416"/>
      <c r="F24" s="423"/>
      <c r="G24" s="424"/>
      <c r="H24" s="424"/>
      <c r="I24" s="425"/>
      <c r="J24" s="429">
        <v>11</v>
      </c>
      <c r="K24" s="430"/>
      <c r="L24" s="431"/>
      <c r="M24" s="430">
        <f>COUNTIF(別表1_教材費・行事費等!$Y$20:$Y$159,"11")</f>
        <v>0</v>
      </c>
      <c r="N24" s="430"/>
      <c r="O24" s="431"/>
      <c r="P24" s="429">
        <f t="shared" si="1"/>
        <v>0</v>
      </c>
      <c r="Q24" s="430"/>
      <c r="R24" s="431"/>
      <c r="S24" s="402"/>
      <c r="T24" s="403"/>
      <c r="U24" s="403"/>
      <c r="V24" s="403"/>
      <c r="W24" s="404"/>
    </row>
    <row r="25" spans="1:23" ht="30" customHeight="1">
      <c r="A25" s="72"/>
      <c r="B25" s="414"/>
      <c r="C25" s="415"/>
      <c r="D25" s="415"/>
      <c r="E25" s="416"/>
      <c r="F25" s="423"/>
      <c r="G25" s="424"/>
      <c r="H25" s="424"/>
      <c r="I25" s="425"/>
      <c r="J25" s="429">
        <v>10</v>
      </c>
      <c r="K25" s="430"/>
      <c r="L25" s="431"/>
      <c r="M25" s="430">
        <f>COUNTIF(別表1_教材費・行事費等!$Y$20:$Y$159,"10")</f>
        <v>0</v>
      </c>
      <c r="N25" s="430"/>
      <c r="O25" s="431"/>
      <c r="P25" s="429">
        <f t="shared" si="1"/>
        <v>0</v>
      </c>
      <c r="Q25" s="430"/>
      <c r="R25" s="431"/>
      <c r="S25" s="402"/>
      <c r="T25" s="403"/>
      <c r="U25" s="403"/>
      <c r="V25" s="403"/>
      <c r="W25" s="404"/>
    </row>
    <row r="26" spans="1:23" ht="30" customHeight="1">
      <c r="A26" s="72"/>
      <c r="B26" s="414"/>
      <c r="C26" s="415"/>
      <c r="D26" s="415"/>
      <c r="E26" s="416"/>
      <c r="F26" s="423"/>
      <c r="G26" s="424"/>
      <c r="H26" s="424"/>
      <c r="I26" s="425"/>
      <c r="J26" s="429">
        <v>9</v>
      </c>
      <c r="K26" s="430"/>
      <c r="L26" s="431"/>
      <c r="M26" s="430">
        <f>COUNTIF(別表1_教材費・行事費等!$Y$20:$Y$159,"9")</f>
        <v>0</v>
      </c>
      <c r="N26" s="430"/>
      <c r="O26" s="431"/>
      <c r="P26" s="429">
        <f t="shared" si="1"/>
        <v>0</v>
      </c>
      <c r="Q26" s="430"/>
      <c r="R26" s="431"/>
      <c r="S26" s="402"/>
      <c r="T26" s="403"/>
      <c r="U26" s="403"/>
      <c r="V26" s="403"/>
      <c r="W26" s="404"/>
    </row>
    <row r="27" spans="1:23" ht="30" customHeight="1">
      <c r="A27" s="72"/>
      <c r="B27" s="414"/>
      <c r="C27" s="415"/>
      <c r="D27" s="415"/>
      <c r="E27" s="416"/>
      <c r="F27" s="423"/>
      <c r="G27" s="424"/>
      <c r="H27" s="424"/>
      <c r="I27" s="425"/>
      <c r="J27" s="429">
        <v>8</v>
      </c>
      <c r="K27" s="430"/>
      <c r="L27" s="431"/>
      <c r="M27" s="430">
        <f>COUNTIF(別表1_教材費・行事費等!$Y$20:$Y$159,"8")</f>
        <v>0</v>
      </c>
      <c r="N27" s="430"/>
      <c r="O27" s="431"/>
      <c r="P27" s="429">
        <f t="shared" si="1"/>
        <v>0</v>
      </c>
      <c r="Q27" s="430"/>
      <c r="R27" s="431"/>
      <c r="S27" s="402"/>
      <c r="T27" s="403"/>
      <c r="U27" s="403"/>
      <c r="V27" s="403"/>
      <c r="W27" s="404"/>
    </row>
    <row r="28" spans="1:23" ht="30" customHeight="1">
      <c r="A28" s="72"/>
      <c r="B28" s="414"/>
      <c r="C28" s="415"/>
      <c r="D28" s="415"/>
      <c r="E28" s="416"/>
      <c r="F28" s="423"/>
      <c r="G28" s="424"/>
      <c r="H28" s="424"/>
      <c r="I28" s="425"/>
      <c r="J28" s="429">
        <v>7</v>
      </c>
      <c r="K28" s="430"/>
      <c r="L28" s="431"/>
      <c r="M28" s="430">
        <f>COUNTIF(別表1_教材費・行事費等!$Y$20:$Y$159,"7")</f>
        <v>0</v>
      </c>
      <c r="N28" s="430"/>
      <c r="O28" s="431"/>
      <c r="P28" s="429">
        <f t="shared" si="1"/>
        <v>0</v>
      </c>
      <c r="Q28" s="430"/>
      <c r="R28" s="431"/>
      <c r="S28" s="402"/>
      <c r="T28" s="403"/>
      <c r="U28" s="403"/>
      <c r="V28" s="403"/>
      <c r="W28" s="404"/>
    </row>
    <row r="29" spans="1:23" ht="30" customHeight="1">
      <c r="A29" s="72"/>
      <c r="B29" s="414"/>
      <c r="C29" s="415"/>
      <c r="D29" s="415"/>
      <c r="E29" s="416"/>
      <c r="F29" s="423"/>
      <c r="G29" s="424"/>
      <c r="H29" s="424"/>
      <c r="I29" s="425"/>
      <c r="J29" s="429">
        <v>6</v>
      </c>
      <c r="K29" s="430"/>
      <c r="L29" s="431"/>
      <c r="M29" s="430">
        <f>COUNTIF(別表1_教材費・行事費等!$Y$20:$Y$159,"6")</f>
        <v>1</v>
      </c>
      <c r="N29" s="430"/>
      <c r="O29" s="431"/>
      <c r="P29" s="429">
        <f t="shared" si="1"/>
        <v>6</v>
      </c>
      <c r="Q29" s="430"/>
      <c r="R29" s="431"/>
      <c r="S29" s="402"/>
      <c r="T29" s="403"/>
      <c r="U29" s="403"/>
      <c r="V29" s="403"/>
      <c r="W29" s="404"/>
    </row>
    <row r="30" spans="1:23" ht="30" customHeight="1">
      <c r="A30" s="72"/>
      <c r="B30" s="414"/>
      <c r="C30" s="415"/>
      <c r="D30" s="415"/>
      <c r="E30" s="416"/>
      <c r="F30" s="423"/>
      <c r="G30" s="424"/>
      <c r="H30" s="424"/>
      <c r="I30" s="425"/>
      <c r="J30" s="429">
        <v>5</v>
      </c>
      <c r="K30" s="430"/>
      <c r="L30" s="431"/>
      <c r="M30" s="430">
        <f>COUNTIF(別表1_教材費・行事費等!$Y$20:$Y$159,"5")</f>
        <v>0</v>
      </c>
      <c r="N30" s="430"/>
      <c r="O30" s="431"/>
      <c r="P30" s="429">
        <f t="shared" si="1"/>
        <v>0</v>
      </c>
      <c r="Q30" s="430"/>
      <c r="R30" s="431"/>
      <c r="S30" s="402"/>
      <c r="T30" s="403"/>
      <c r="U30" s="403"/>
      <c r="V30" s="403"/>
      <c r="W30" s="404"/>
    </row>
    <row r="31" spans="1:23" ht="30" customHeight="1">
      <c r="A31" s="72"/>
      <c r="B31" s="414"/>
      <c r="C31" s="415"/>
      <c r="D31" s="415"/>
      <c r="E31" s="416"/>
      <c r="F31" s="423"/>
      <c r="G31" s="424"/>
      <c r="H31" s="424"/>
      <c r="I31" s="425"/>
      <c r="J31" s="429">
        <v>4</v>
      </c>
      <c r="K31" s="430"/>
      <c r="L31" s="431"/>
      <c r="M31" s="430">
        <f>COUNTIF(別表1_教材費・行事費等!$Y$20:$Y$159,"4")</f>
        <v>0</v>
      </c>
      <c r="N31" s="430"/>
      <c r="O31" s="431"/>
      <c r="P31" s="429">
        <f t="shared" si="1"/>
        <v>0</v>
      </c>
      <c r="Q31" s="430"/>
      <c r="R31" s="431"/>
      <c r="S31" s="402"/>
      <c r="T31" s="403"/>
      <c r="U31" s="403"/>
      <c r="V31" s="403"/>
      <c r="W31" s="404"/>
    </row>
    <row r="32" spans="1:23" ht="30" customHeight="1">
      <c r="A32" s="72"/>
      <c r="B32" s="414"/>
      <c r="C32" s="415"/>
      <c r="D32" s="415"/>
      <c r="E32" s="416"/>
      <c r="F32" s="423"/>
      <c r="G32" s="424"/>
      <c r="H32" s="424"/>
      <c r="I32" s="425"/>
      <c r="J32" s="429">
        <v>3</v>
      </c>
      <c r="K32" s="430"/>
      <c r="L32" s="431"/>
      <c r="M32" s="430">
        <f>COUNTIF(別表1_教材費・行事費等!$Y$20:$Y$159,"3")</f>
        <v>0</v>
      </c>
      <c r="N32" s="430"/>
      <c r="O32" s="431"/>
      <c r="P32" s="429">
        <f t="shared" si="1"/>
        <v>0</v>
      </c>
      <c r="Q32" s="430"/>
      <c r="R32" s="431"/>
      <c r="S32" s="402"/>
      <c r="T32" s="403"/>
      <c r="U32" s="403"/>
      <c r="V32" s="403"/>
      <c r="W32" s="404"/>
    </row>
    <row r="33" spans="1:23" ht="30" customHeight="1">
      <c r="A33" s="72"/>
      <c r="B33" s="414"/>
      <c r="C33" s="415"/>
      <c r="D33" s="415"/>
      <c r="E33" s="416"/>
      <c r="F33" s="423"/>
      <c r="G33" s="424"/>
      <c r="H33" s="424"/>
      <c r="I33" s="425"/>
      <c r="J33" s="429">
        <v>2</v>
      </c>
      <c r="K33" s="430"/>
      <c r="L33" s="431"/>
      <c r="M33" s="430">
        <f>COUNTIF(別表1_教材費・行事費等!$Y$20:$Y$159,"2")</f>
        <v>0</v>
      </c>
      <c r="N33" s="430"/>
      <c r="O33" s="431"/>
      <c r="P33" s="429">
        <f t="shared" si="1"/>
        <v>0</v>
      </c>
      <c r="Q33" s="430"/>
      <c r="R33" s="431"/>
      <c r="S33" s="402"/>
      <c r="T33" s="403"/>
      <c r="U33" s="403"/>
      <c r="V33" s="403"/>
      <c r="W33" s="404"/>
    </row>
    <row r="34" spans="1:23" ht="30" customHeight="1" thickBot="1">
      <c r="A34" s="72"/>
      <c r="B34" s="414"/>
      <c r="C34" s="415"/>
      <c r="D34" s="415"/>
      <c r="E34" s="416"/>
      <c r="F34" s="423"/>
      <c r="G34" s="424"/>
      <c r="H34" s="424"/>
      <c r="I34" s="425"/>
      <c r="J34" s="429">
        <v>1</v>
      </c>
      <c r="K34" s="430"/>
      <c r="L34" s="431"/>
      <c r="M34" s="430">
        <f>COUNTIF(別表1_教材費・行事費等!$Y$20:$Y$159,"1")</f>
        <v>0</v>
      </c>
      <c r="N34" s="430"/>
      <c r="O34" s="431"/>
      <c r="P34" s="408">
        <f t="shared" si="1"/>
        <v>0</v>
      </c>
      <c r="Q34" s="409"/>
      <c r="R34" s="410"/>
      <c r="S34" s="402"/>
      <c r="T34" s="403"/>
      <c r="U34" s="403"/>
      <c r="V34" s="403"/>
      <c r="W34" s="404"/>
    </row>
    <row r="35" spans="1:23" ht="30" customHeight="1" thickTop="1">
      <c r="A35" s="72"/>
      <c r="B35" s="417"/>
      <c r="C35" s="418"/>
      <c r="D35" s="418"/>
      <c r="E35" s="419"/>
      <c r="F35" s="426"/>
      <c r="G35" s="427"/>
      <c r="H35" s="427"/>
      <c r="I35" s="428"/>
      <c r="J35" s="452" t="s">
        <v>532</v>
      </c>
      <c r="K35" s="453"/>
      <c r="L35" s="453"/>
      <c r="M35" s="453"/>
      <c r="N35" s="453"/>
      <c r="O35" s="454"/>
      <c r="P35" s="455">
        <f>SUM(P23:R34)</f>
        <v>6</v>
      </c>
      <c r="Q35" s="456"/>
      <c r="R35" s="457"/>
      <c r="S35" s="405"/>
      <c r="T35" s="406"/>
      <c r="U35" s="406"/>
      <c r="V35" s="406"/>
      <c r="W35" s="407"/>
    </row>
    <row r="36" spans="1:23" ht="30" customHeight="1">
      <c r="A36" s="72"/>
      <c r="B36" s="414" t="s">
        <v>534</v>
      </c>
      <c r="C36" s="415"/>
      <c r="D36" s="415"/>
      <c r="E36" s="416"/>
      <c r="F36" s="420"/>
      <c r="G36" s="421"/>
      <c r="H36" s="421"/>
      <c r="I36" s="422"/>
      <c r="J36" s="444">
        <v>12</v>
      </c>
      <c r="K36" s="445"/>
      <c r="L36" s="446"/>
      <c r="M36" s="433">
        <f>COUNTIF(別表1_教材費・行事費等!$AB$20:$AB$159,"12")</f>
        <v>0</v>
      </c>
      <c r="N36" s="433"/>
      <c r="O36" s="434"/>
      <c r="P36" s="444">
        <f t="shared" ref="P36:P47" si="2">J36*M36</f>
        <v>0</v>
      </c>
      <c r="Q36" s="445"/>
      <c r="R36" s="446"/>
      <c r="S36" s="399">
        <f>SUM(別表1_教材費・行事費等!AC27:AC63)</f>
        <v>24600</v>
      </c>
      <c r="T36" s="400"/>
      <c r="U36" s="400"/>
      <c r="V36" s="400"/>
      <c r="W36" s="401"/>
    </row>
    <row r="37" spans="1:23" ht="30" customHeight="1">
      <c r="A37" s="72"/>
      <c r="B37" s="414"/>
      <c r="C37" s="415"/>
      <c r="D37" s="415"/>
      <c r="E37" s="416"/>
      <c r="F37" s="423"/>
      <c r="G37" s="424"/>
      <c r="H37" s="424"/>
      <c r="I37" s="425"/>
      <c r="J37" s="429">
        <v>11</v>
      </c>
      <c r="K37" s="430"/>
      <c r="L37" s="431"/>
      <c r="M37" s="430">
        <f>COUNTIF(別表1_教材費・行事費等!$AB$20:$AB$159,"11")</f>
        <v>0</v>
      </c>
      <c r="N37" s="430"/>
      <c r="O37" s="431"/>
      <c r="P37" s="444">
        <f t="shared" si="2"/>
        <v>0</v>
      </c>
      <c r="Q37" s="445"/>
      <c r="R37" s="446"/>
      <c r="S37" s="402"/>
      <c r="T37" s="403"/>
      <c r="U37" s="403"/>
      <c r="V37" s="403"/>
      <c r="W37" s="404"/>
    </row>
    <row r="38" spans="1:23" ht="30" customHeight="1">
      <c r="A38" s="72"/>
      <c r="B38" s="414"/>
      <c r="C38" s="415"/>
      <c r="D38" s="415"/>
      <c r="E38" s="416"/>
      <c r="F38" s="423"/>
      <c r="G38" s="424"/>
      <c r="H38" s="424"/>
      <c r="I38" s="425"/>
      <c r="J38" s="429">
        <v>10</v>
      </c>
      <c r="K38" s="430"/>
      <c r="L38" s="431"/>
      <c r="M38" s="430">
        <f>COUNTIF(別表1_教材費・行事費等!$AB$20:$AB$159,"10")</f>
        <v>0</v>
      </c>
      <c r="N38" s="430"/>
      <c r="O38" s="431"/>
      <c r="P38" s="444">
        <f t="shared" si="2"/>
        <v>0</v>
      </c>
      <c r="Q38" s="445"/>
      <c r="R38" s="446"/>
      <c r="S38" s="402"/>
      <c r="T38" s="403"/>
      <c r="U38" s="403"/>
      <c r="V38" s="403"/>
      <c r="W38" s="404"/>
    </row>
    <row r="39" spans="1:23" ht="30" customHeight="1">
      <c r="A39" s="72"/>
      <c r="B39" s="414"/>
      <c r="C39" s="415"/>
      <c r="D39" s="415"/>
      <c r="E39" s="416"/>
      <c r="F39" s="423"/>
      <c r="G39" s="424"/>
      <c r="H39" s="424"/>
      <c r="I39" s="425"/>
      <c r="J39" s="429">
        <v>9</v>
      </c>
      <c r="K39" s="430"/>
      <c r="L39" s="431"/>
      <c r="M39" s="430">
        <f>COUNTIF(別表1_教材費・行事費等!$AB$20:$AB$159,"9")</f>
        <v>2</v>
      </c>
      <c r="N39" s="430"/>
      <c r="O39" s="431"/>
      <c r="P39" s="444">
        <f t="shared" si="2"/>
        <v>18</v>
      </c>
      <c r="Q39" s="445"/>
      <c r="R39" s="446"/>
      <c r="S39" s="402"/>
      <c r="T39" s="403"/>
      <c r="U39" s="403"/>
      <c r="V39" s="403"/>
      <c r="W39" s="404"/>
    </row>
    <row r="40" spans="1:23" ht="30" customHeight="1">
      <c r="A40" s="72"/>
      <c r="B40" s="414"/>
      <c r="C40" s="415"/>
      <c r="D40" s="415"/>
      <c r="E40" s="416"/>
      <c r="F40" s="423"/>
      <c r="G40" s="424"/>
      <c r="H40" s="424"/>
      <c r="I40" s="425"/>
      <c r="J40" s="429">
        <v>8</v>
      </c>
      <c r="K40" s="430"/>
      <c r="L40" s="431"/>
      <c r="M40" s="430">
        <f>COUNTIF(別表1_教材費・行事費等!$AB$20:$AB$159,"8")</f>
        <v>0</v>
      </c>
      <c r="N40" s="430"/>
      <c r="O40" s="431"/>
      <c r="P40" s="444">
        <f t="shared" si="2"/>
        <v>0</v>
      </c>
      <c r="Q40" s="445"/>
      <c r="R40" s="446"/>
      <c r="S40" s="402"/>
      <c r="T40" s="403"/>
      <c r="U40" s="403"/>
      <c r="V40" s="403"/>
      <c r="W40" s="404"/>
    </row>
    <row r="41" spans="1:23" ht="30" customHeight="1">
      <c r="A41" s="72"/>
      <c r="B41" s="414"/>
      <c r="C41" s="415"/>
      <c r="D41" s="415"/>
      <c r="E41" s="416"/>
      <c r="F41" s="423"/>
      <c r="G41" s="424"/>
      <c r="H41" s="424"/>
      <c r="I41" s="425"/>
      <c r="J41" s="429">
        <v>7</v>
      </c>
      <c r="K41" s="430"/>
      <c r="L41" s="431"/>
      <c r="M41" s="430">
        <f>COUNTIF(別表1_教材費・行事費等!$AB$20:$AB$159,"7")</f>
        <v>0</v>
      </c>
      <c r="N41" s="430"/>
      <c r="O41" s="431"/>
      <c r="P41" s="444">
        <f t="shared" si="2"/>
        <v>0</v>
      </c>
      <c r="Q41" s="445"/>
      <c r="R41" s="446"/>
      <c r="S41" s="402"/>
      <c r="T41" s="403"/>
      <c r="U41" s="403"/>
      <c r="V41" s="403"/>
      <c r="W41" s="404"/>
    </row>
    <row r="42" spans="1:23" ht="30" customHeight="1">
      <c r="A42" s="72"/>
      <c r="B42" s="414"/>
      <c r="C42" s="415"/>
      <c r="D42" s="415"/>
      <c r="E42" s="416"/>
      <c r="F42" s="423"/>
      <c r="G42" s="424"/>
      <c r="H42" s="424"/>
      <c r="I42" s="425"/>
      <c r="J42" s="429">
        <v>6</v>
      </c>
      <c r="K42" s="430"/>
      <c r="L42" s="431"/>
      <c r="M42" s="430">
        <f>COUNTIF(別表1_教材費・行事費等!$AB$20:$AB$159,"6")</f>
        <v>0</v>
      </c>
      <c r="N42" s="430"/>
      <c r="O42" s="431"/>
      <c r="P42" s="444">
        <f t="shared" si="2"/>
        <v>0</v>
      </c>
      <c r="Q42" s="445"/>
      <c r="R42" s="446"/>
      <c r="S42" s="402"/>
      <c r="T42" s="403"/>
      <c r="U42" s="403"/>
      <c r="V42" s="403"/>
      <c r="W42" s="404"/>
    </row>
    <row r="43" spans="1:23" ht="30" customHeight="1">
      <c r="A43" s="72"/>
      <c r="B43" s="414"/>
      <c r="C43" s="415"/>
      <c r="D43" s="415"/>
      <c r="E43" s="416"/>
      <c r="F43" s="423"/>
      <c r="G43" s="424"/>
      <c r="H43" s="424"/>
      <c r="I43" s="425"/>
      <c r="J43" s="429">
        <v>5</v>
      </c>
      <c r="K43" s="430"/>
      <c r="L43" s="431"/>
      <c r="M43" s="430">
        <f>COUNTIF(別表1_教材費・行事費等!$AB$20:$AB$159,"5")</f>
        <v>0</v>
      </c>
      <c r="N43" s="430"/>
      <c r="O43" s="431"/>
      <c r="P43" s="444">
        <f t="shared" si="2"/>
        <v>0</v>
      </c>
      <c r="Q43" s="445"/>
      <c r="R43" s="446"/>
      <c r="S43" s="402"/>
      <c r="T43" s="403"/>
      <c r="U43" s="403"/>
      <c r="V43" s="403"/>
      <c r="W43" s="404"/>
    </row>
    <row r="44" spans="1:23" ht="30" customHeight="1">
      <c r="A44" s="72"/>
      <c r="B44" s="414"/>
      <c r="C44" s="415"/>
      <c r="D44" s="415"/>
      <c r="E44" s="416"/>
      <c r="F44" s="423"/>
      <c r="G44" s="424"/>
      <c r="H44" s="424"/>
      <c r="I44" s="425"/>
      <c r="J44" s="429">
        <v>4</v>
      </c>
      <c r="K44" s="430"/>
      <c r="L44" s="431"/>
      <c r="M44" s="430">
        <f>COUNTIF(別表1_教材費・行事費等!$AB$20:$AB$159,"4")</f>
        <v>0</v>
      </c>
      <c r="N44" s="430"/>
      <c r="O44" s="431"/>
      <c r="P44" s="444">
        <f t="shared" si="2"/>
        <v>0</v>
      </c>
      <c r="Q44" s="445"/>
      <c r="R44" s="446"/>
      <c r="S44" s="402"/>
      <c r="T44" s="403"/>
      <c r="U44" s="403"/>
      <c r="V44" s="403"/>
      <c r="W44" s="404"/>
    </row>
    <row r="45" spans="1:23" ht="30" customHeight="1">
      <c r="A45" s="72"/>
      <c r="B45" s="414"/>
      <c r="C45" s="415"/>
      <c r="D45" s="415"/>
      <c r="E45" s="416"/>
      <c r="F45" s="423"/>
      <c r="G45" s="424"/>
      <c r="H45" s="424"/>
      <c r="I45" s="425"/>
      <c r="J45" s="429">
        <v>3</v>
      </c>
      <c r="K45" s="430"/>
      <c r="L45" s="431"/>
      <c r="M45" s="430">
        <f>COUNTIF(別表1_教材費・行事費等!$AB$20:$AB$159,"3")</f>
        <v>0</v>
      </c>
      <c r="N45" s="430"/>
      <c r="O45" s="431"/>
      <c r="P45" s="444">
        <f t="shared" si="2"/>
        <v>0</v>
      </c>
      <c r="Q45" s="445"/>
      <c r="R45" s="446"/>
      <c r="S45" s="402"/>
      <c r="T45" s="403"/>
      <c r="U45" s="403"/>
      <c r="V45" s="403"/>
      <c r="W45" s="404"/>
    </row>
    <row r="46" spans="1:23" ht="30" customHeight="1">
      <c r="A46" s="72"/>
      <c r="B46" s="414"/>
      <c r="C46" s="415"/>
      <c r="D46" s="415"/>
      <c r="E46" s="416"/>
      <c r="F46" s="423"/>
      <c r="G46" s="424"/>
      <c r="H46" s="424"/>
      <c r="I46" s="425"/>
      <c r="J46" s="429">
        <v>2</v>
      </c>
      <c r="K46" s="430"/>
      <c r="L46" s="431"/>
      <c r="M46" s="430">
        <f>COUNTIF(別表1_教材費・行事費等!$AB$20:$AB$159,"2")</f>
        <v>0</v>
      </c>
      <c r="N46" s="430"/>
      <c r="O46" s="431"/>
      <c r="P46" s="444">
        <f t="shared" si="2"/>
        <v>0</v>
      </c>
      <c r="Q46" s="445"/>
      <c r="R46" s="446"/>
      <c r="S46" s="402"/>
      <c r="T46" s="403"/>
      <c r="U46" s="403"/>
      <c r="V46" s="403"/>
      <c r="W46" s="404"/>
    </row>
    <row r="47" spans="1:23" ht="30" customHeight="1" thickBot="1">
      <c r="A47" s="72"/>
      <c r="B47" s="414"/>
      <c r="C47" s="415"/>
      <c r="D47" s="415"/>
      <c r="E47" s="416"/>
      <c r="F47" s="423"/>
      <c r="G47" s="424"/>
      <c r="H47" s="424"/>
      <c r="I47" s="425"/>
      <c r="J47" s="436">
        <v>1</v>
      </c>
      <c r="K47" s="437"/>
      <c r="L47" s="438"/>
      <c r="M47" s="430">
        <f>COUNTIF(別表1_教材費・行事費等!$AB$20:$AB$159,"1")</f>
        <v>0</v>
      </c>
      <c r="N47" s="430"/>
      <c r="O47" s="431"/>
      <c r="P47" s="436">
        <f t="shared" si="2"/>
        <v>0</v>
      </c>
      <c r="Q47" s="437"/>
      <c r="R47" s="438"/>
      <c r="S47" s="402"/>
      <c r="T47" s="403"/>
      <c r="U47" s="403"/>
      <c r="V47" s="403"/>
      <c r="W47" s="404"/>
    </row>
    <row r="48" spans="1:23" ht="30" customHeight="1" thickTop="1">
      <c r="A48" s="72"/>
      <c r="B48" s="414"/>
      <c r="C48" s="415"/>
      <c r="D48" s="415"/>
      <c r="E48" s="416"/>
      <c r="F48" s="423"/>
      <c r="G48" s="424"/>
      <c r="H48" s="424"/>
      <c r="I48" s="425"/>
      <c r="J48" s="439" t="s">
        <v>532</v>
      </c>
      <c r="K48" s="440"/>
      <c r="L48" s="440"/>
      <c r="M48" s="440"/>
      <c r="N48" s="440"/>
      <c r="O48" s="441"/>
      <c r="P48" s="442">
        <f>SUM(P36:R47)</f>
        <v>18</v>
      </c>
      <c r="Q48" s="442"/>
      <c r="R48" s="443"/>
      <c r="S48" s="402"/>
      <c r="T48" s="403"/>
      <c r="U48" s="403"/>
      <c r="V48" s="403"/>
      <c r="W48" s="404"/>
    </row>
    <row r="49" spans="1:23" ht="30" customHeight="1">
      <c r="A49" s="72"/>
      <c r="B49" s="447" t="s">
        <v>14</v>
      </c>
      <c r="C49" s="447"/>
      <c r="D49" s="447"/>
      <c r="E49" s="447"/>
      <c r="F49" s="448"/>
      <c r="G49" s="448"/>
      <c r="H49" s="448"/>
      <c r="I49" s="448"/>
      <c r="J49" s="449"/>
      <c r="K49" s="450"/>
      <c r="L49" s="450"/>
      <c r="M49" s="450"/>
      <c r="N49" s="450"/>
      <c r="O49" s="450"/>
      <c r="P49" s="450"/>
      <c r="Q49" s="450"/>
      <c r="R49" s="451"/>
      <c r="S49" s="435">
        <f>S10+S23+S36</f>
        <v>39300</v>
      </c>
      <c r="T49" s="435"/>
      <c r="U49" s="435"/>
      <c r="V49" s="435"/>
      <c r="W49" s="435"/>
    </row>
  </sheetData>
  <sheetProtection password="C016" sheet="1" objects="1" scenarios="1"/>
  <mergeCells count="136">
    <mergeCell ref="F4:R4"/>
    <mergeCell ref="S4:W7"/>
    <mergeCell ref="J21:L21"/>
    <mergeCell ref="M21:O21"/>
    <mergeCell ref="P21:R21"/>
    <mergeCell ref="M23:O23"/>
    <mergeCell ref="P19:R19"/>
    <mergeCell ref="J17:L17"/>
    <mergeCell ref="M17:O17"/>
    <mergeCell ref="P17:R17"/>
    <mergeCell ref="J8:L8"/>
    <mergeCell ref="M8:O8"/>
    <mergeCell ref="P8:R8"/>
    <mergeCell ref="F5:R5"/>
    <mergeCell ref="F6:I7"/>
    <mergeCell ref="J6:R7"/>
    <mergeCell ref="P29:R29"/>
    <mergeCell ref="J30:L30"/>
    <mergeCell ref="M30:O30"/>
    <mergeCell ref="P30:R30"/>
    <mergeCell ref="J31:L31"/>
    <mergeCell ref="M31:O31"/>
    <mergeCell ref="J22:O22"/>
    <mergeCell ref="P22:R22"/>
    <mergeCell ref="J16:L16"/>
    <mergeCell ref="M16:O16"/>
    <mergeCell ref="P16:R16"/>
    <mergeCell ref="J20:L20"/>
    <mergeCell ref="M20:O20"/>
    <mergeCell ref="P20:R20"/>
    <mergeCell ref="J29:L29"/>
    <mergeCell ref="M29:O29"/>
    <mergeCell ref="M24:O24"/>
    <mergeCell ref="P24:R24"/>
    <mergeCell ref="J25:L25"/>
    <mergeCell ref="M25:O25"/>
    <mergeCell ref="P25:R25"/>
    <mergeCell ref="J26:L26"/>
    <mergeCell ref="M26:O26"/>
    <mergeCell ref="J23:L23"/>
    <mergeCell ref="B23:E35"/>
    <mergeCell ref="F23:I35"/>
    <mergeCell ref="M41:O41"/>
    <mergeCell ref="P41:R41"/>
    <mergeCell ref="J42:L42"/>
    <mergeCell ref="M42:O42"/>
    <mergeCell ref="P42:R42"/>
    <mergeCell ref="J33:L33"/>
    <mergeCell ref="M33:O33"/>
    <mergeCell ref="P33:R33"/>
    <mergeCell ref="J34:L34"/>
    <mergeCell ref="M34:O34"/>
    <mergeCell ref="P31:R31"/>
    <mergeCell ref="P26:R26"/>
    <mergeCell ref="J27:L27"/>
    <mergeCell ref="M27:O27"/>
    <mergeCell ref="P27:R27"/>
    <mergeCell ref="J28:L28"/>
    <mergeCell ref="M28:O28"/>
    <mergeCell ref="P28:R28"/>
    <mergeCell ref="J35:O35"/>
    <mergeCell ref="P35:R35"/>
    <mergeCell ref="P23:R23"/>
    <mergeCell ref="J24:L24"/>
    <mergeCell ref="B49:E49"/>
    <mergeCell ref="F49:I49"/>
    <mergeCell ref="J49:R49"/>
    <mergeCell ref="J45:L45"/>
    <mergeCell ref="M45:O45"/>
    <mergeCell ref="P45:R45"/>
    <mergeCell ref="J46:L46"/>
    <mergeCell ref="M46:O46"/>
    <mergeCell ref="P46:R46"/>
    <mergeCell ref="B36:E48"/>
    <mergeCell ref="F36:I48"/>
    <mergeCell ref="J37:L37"/>
    <mergeCell ref="M37:O37"/>
    <mergeCell ref="P37:R37"/>
    <mergeCell ref="J38:L38"/>
    <mergeCell ref="M38:O38"/>
    <mergeCell ref="P38:R38"/>
    <mergeCell ref="J39:L39"/>
    <mergeCell ref="M39:O39"/>
    <mergeCell ref="P39:R39"/>
    <mergeCell ref="J36:L36"/>
    <mergeCell ref="M36:O36"/>
    <mergeCell ref="P36:R36"/>
    <mergeCell ref="J40:L40"/>
    <mergeCell ref="S49:W49"/>
    <mergeCell ref="J18:L18"/>
    <mergeCell ref="M18:O18"/>
    <mergeCell ref="P18:R18"/>
    <mergeCell ref="J47:L47"/>
    <mergeCell ref="M47:O47"/>
    <mergeCell ref="P47:R47"/>
    <mergeCell ref="J48:O48"/>
    <mergeCell ref="P48:R48"/>
    <mergeCell ref="J43:L43"/>
    <mergeCell ref="M43:O43"/>
    <mergeCell ref="P43:R43"/>
    <mergeCell ref="J44:L44"/>
    <mergeCell ref="M44:O44"/>
    <mergeCell ref="P44:R44"/>
    <mergeCell ref="M40:O40"/>
    <mergeCell ref="P40:R40"/>
    <mergeCell ref="J41:L41"/>
    <mergeCell ref="S36:W48"/>
    <mergeCell ref="S23:W35"/>
    <mergeCell ref="J32:L32"/>
    <mergeCell ref="M32:O32"/>
    <mergeCell ref="P32:R32"/>
    <mergeCell ref="P34:R34"/>
    <mergeCell ref="Y1:AA1"/>
    <mergeCell ref="S10:W22"/>
    <mergeCell ref="P15:R15"/>
    <mergeCell ref="B10:E22"/>
    <mergeCell ref="F10:I22"/>
    <mergeCell ref="J14:L14"/>
    <mergeCell ref="M14:O14"/>
    <mergeCell ref="P14:R14"/>
    <mergeCell ref="J15:L15"/>
    <mergeCell ref="M15:O15"/>
    <mergeCell ref="J12:L12"/>
    <mergeCell ref="M12:O12"/>
    <mergeCell ref="P12:R12"/>
    <mergeCell ref="J13:L13"/>
    <mergeCell ref="M13:O13"/>
    <mergeCell ref="P13:R13"/>
    <mergeCell ref="J10:L10"/>
    <mergeCell ref="M10:O10"/>
    <mergeCell ref="P10:R10"/>
    <mergeCell ref="J11:L11"/>
    <mergeCell ref="M11:O11"/>
    <mergeCell ref="P11:R11"/>
    <mergeCell ref="J19:L19"/>
    <mergeCell ref="M19:O19"/>
  </mergeCells>
  <phoneticPr fontId="1"/>
  <printOptions horizontalCentered="1" verticalCentered="1"/>
  <pageMargins left="0.70866141732283472" right="0.70866141732283472" top="0.74803149606299213" bottom="0.74803149606299213" header="0.31496062992125984" footer="0.31496062992125984"/>
  <pageSetup paperSize="9" scale="5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6"/>
  <sheetViews>
    <sheetView view="pageBreakPreview" zoomScale="90" zoomScaleNormal="80" zoomScaleSheetLayoutView="90" workbookViewId="0">
      <pane xSplit="3" ySplit="1" topLeftCell="D2" activePane="bottomRight" state="frozen"/>
      <selection pane="topRight" activeCell="D1" sqref="D1"/>
      <selection pane="bottomLeft" activeCell="A2" sqref="A2"/>
      <selection pane="bottomRight"/>
    </sheetView>
  </sheetViews>
  <sheetFormatPr defaultRowHeight="18.75"/>
  <cols>
    <col min="1" max="1" width="11.875" style="137" customWidth="1"/>
    <col min="2" max="2" width="22.875" style="130" customWidth="1"/>
    <col min="3" max="3" width="49.375" style="130" customWidth="1"/>
    <col min="4" max="4" width="42.125" style="130" customWidth="1"/>
    <col min="5" max="5" width="37.75" style="130" customWidth="1"/>
    <col min="6" max="6" width="13.875" style="130" customWidth="1"/>
    <col min="7" max="16384" width="9" style="130"/>
  </cols>
  <sheetData>
    <row r="1" spans="1:6" ht="21.75" customHeight="1">
      <c r="A1" s="128" t="s">
        <v>273</v>
      </c>
      <c r="B1" s="215" t="s">
        <v>791</v>
      </c>
      <c r="C1" s="129" t="s">
        <v>274</v>
      </c>
      <c r="D1" s="215" t="s">
        <v>275</v>
      </c>
      <c r="E1" s="129" t="s">
        <v>276</v>
      </c>
      <c r="F1" s="216" t="s">
        <v>792</v>
      </c>
    </row>
    <row r="2" spans="1:6">
      <c r="A2" s="214" t="s">
        <v>31</v>
      </c>
      <c r="B2" s="238" t="s">
        <v>962</v>
      </c>
      <c r="C2" s="218" t="s">
        <v>32</v>
      </c>
      <c r="D2" s="217" t="s">
        <v>277</v>
      </c>
      <c r="E2" s="219" t="s">
        <v>278</v>
      </c>
      <c r="F2" s="220">
        <v>60</v>
      </c>
    </row>
    <row r="3" spans="1:6">
      <c r="A3" s="131" t="s">
        <v>37</v>
      </c>
      <c r="B3" s="235" t="s">
        <v>962</v>
      </c>
      <c r="C3" s="132" t="s">
        <v>38</v>
      </c>
      <c r="D3" s="209" t="s">
        <v>279</v>
      </c>
      <c r="E3" s="133" t="s">
        <v>280</v>
      </c>
      <c r="F3" s="211">
        <v>90</v>
      </c>
    </row>
    <row r="4" spans="1:6">
      <c r="A4" s="131" t="s">
        <v>49</v>
      </c>
      <c r="B4" s="235" t="s">
        <v>962</v>
      </c>
      <c r="C4" s="132" t="s">
        <v>50</v>
      </c>
      <c r="D4" s="209" t="s">
        <v>283</v>
      </c>
      <c r="E4" s="133" t="s">
        <v>284</v>
      </c>
      <c r="F4" s="211">
        <v>120</v>
      </c>
    </row>
    <row r="5" spans="1:6">
      <c r="A5" s="131" t="s">
        <v>55</v>
      </c>
      <c r="B5" s="235" t="s">
        <v>962</v>
      </c>
      <c r="C5" s="132" t="s">
        <v>56</v>
      </c>
      <c r="D5" s="209" t="s">
        <v>285</v>
      </c>
      <c r="E5" s="133" t="s">
        <v>286</v>
      </c>
      <c r="F5" s="211">
        <v>120</v>
      </c>
    </row>
    <row r="6" spans="1:6">
      <c r="A6" s="131" t="s">
        <v>61</v>
      </c>
      <c r="B6" s="235" t="s">
        <v>962</v>
      </c>
      <c r="C6" s="132" t="s">
        <v>62</v>
      </c>
      <c r="D6" s="209" t="s">
        <v>285</v>
      </c>
      <c r="E6" s="133" t="s">
        <v>286</v>
      </c>
      <c r="F6" s="211">
        <v>100</v>
      </c>
    </row>
    <row r="7" spans="1:6">
      <c r="A7" s="131" t="s">
        <v>67</v>
      </c>
      <c r="B7" s="235" t="s">
        <v>962</v>
      </c>
      <c r="C7" s="132" t="s">
        <v>68</v>
      </c>
      <c r="D7" s="209" t="s">
        <v>277</v>
      </c>
      <c r="E7" s="133" t="s">
        <v>278</v>
      </c>
      <c r="F7" s="211">
        <v>90</v>
      </c>
    </row>
    <row r="8" spans="1:6">
      <c r="A8" s="131" t="s">
        <v>75</v>
      </c>
      <c r="B8" s="235" t="s">
        <v>962</v>
      </c>
      <c r="C8" s="132" t="s">
        <v>76</v>
      </c>
      <c r="D8" s="209" t="s">
        <v>287</v>
      </c>
      <c r="E8" s="133" t="s">
        <v>288</v>
      </c>
      <c r="F8" s="211">
        <v>110</v>
      </c>
    </row>
    <row r="9" spans="1:6">
      <c r="A9" s="131" t="s">
        <v>78</v>
      </c>
      <c r="B9" s="235" t="s">
        <v>962</v>
      </c>
      <c r="C9" s="132" t="s">
        <v>79</v>
      </c>
      <c r="D9" s="209" t="s">
        <v>289</v>
      </c>
      <c r="E9" s="133" t="s">
        <v>963</v>
      </c>
      <c r="F9" s="211">
        <v>70</v>
      </c>
    </row>
    <row r="10" spans="1:6">
      <c r="A10" s="131" t="s">
        <v>84</v>
      </c>
      <c r="B10" s="235" t="s">
        <v>962</v>
      </c>
      <c r="C10" s="132" t="s">
        <v>85</v>
      </c>
      <c r="D10" s="209" t="s">
        <v>285</v>
      </c>
      <c r="E10" s="133" t="s">
        <v>286</v>
      </c>
      <c r="F10" s="211">
        <v>120</v>
      </c>
    </row>
    <row r="11" spans="1:6">
      <c r="A11" s="131" t="s">
        <v>92</v>
      </c>
      <c r="B11" s="235" t="s">
        <v>962</v>
      </c>
      <c r="C11" s="132" t="s">
        <v>93</v>
      </c>
      <c r="D11" s="209" t="s">
        <v>793</v>
      </c>
      <c r="E11" s="133" t="s">
        <v>291</v>
      </c>
      <c r="F11" s="211">
        <v>90</v>
      </c>
    </row>
    <row r="12" spans="1:6">
      <c r="A12" s="131" t="s">
        <v>100</v>
      </c>
      <c r="B12" s="235" t="s">
        <v>962</v>
      </c>
      <c r="C12" s="132" t="s">
        <v>101</v>
      </c>
      <c r="D12" s="209" t="s">
        <v>292</v>
      </c>
      <c r="E12" s="133" t="s">
        <v>293</v>
      </c>
      <c r="F12" s="211">
        <v>60</v>
      </c>
    </row>
    <row r="13" spans="1:6">
      <c r="A13" s="131" t="s">
        <v>104</v>
      </c>
      <c r="B13" s="235" t="s">
        <v>962</v>
      </c>
      <c r="C13" s="132" t="s">
        <v>105</v>
      </c>
      <c r="D13" s="209" t="s">
        <v>294</v>
      </c>
      <c r="E13" s="133" t="s">
        <v>295</v>
      </c>
      <c r="F13" s="211">
        <v>60</v>
      </c>
    </row>
    <row r="14" spans="1:6">
      <c r="A14" s="131" t="s">
        <v>112</v>
      </c>
      <c r="B14" s="235" t="s">
        <v>962</v>
      </c>
      <c r="C14" s="132" t="s">
        <v>113</v>
      </c>
      <c r="D14" s="209" t="s">
        <v>296</v>
      </c>
      <c r="E14" s="133" t="s">
        <v>297</v>
      </c>
      <c r="F14" s="211">
        <v>60</v>
      </c>
    </row>
    <row r="15" spans="1:6">
      <c r="A15" s="131" t="s">
        <v>117</v>
      </c>
      <c r="B15" s="235" t="s">
        <v>962</v>
      </c>
      <c r="C15" s="132" t="s">
        <v>118</v>
      </c>
      <c r="D15" s="209" t="s">
        <v>298</v>
      </c>
      <c r="E15" s="133" t="s">
        <v>299</v>
      </c>
      <c r="F15" s="211">
        <v>135</v>
      </c>
    </row>
    <row r="16" spans="1:6">
      <c r="A16" s="131" t="s">
        <v>121</v>
      </c>
      <c r="B16" s="235" t="s">
        <v>962</v>
      </c>
      <c r="C16" s="132" t="s">
        <v>964</v>
      </c>
      <c r="D16" s="209" t="s">
        <v>300</v>
      </c>
      <c r="E16" s="133" t="s">
        <v>301</v>
      </c>
      <c r="F16" s="211">
        <v>30</v>
      </c>
    </row>
    <row r="17" spans="1:6">
      <c r="A17" s="131" t="s">
        <v>127</v>
      </c>
      <c r="B17" s="235" t="s">
        <v>962</v>
      </c>
      <c r="C17" s="132" t="s">
        <v>965</v>
      </c>
      <c r="D17" s="209" t="s">
        <v>302</v>
      </c>
      <c r="E17" s="133" t="s">
        <v>303</v>
      </c>
      <c r="F17" s="211">
        <v>90</v>
      </c>
    </row>
    <row r="18" spans="1:6">
      <c r="A18" s="131" t="s">
        <v>134</v>
      </c>
      <c r="B18" s="235" t="s">
        <v>962</v>
      </c>
      <c r="C18" s="132" t="s">
        <v>966</v>
      </c>
      <c r="D18" s="209" t="s">
        <v>304</v>
      </c>
      <c r="E18" s="133" t="s">
        <v>305</v>
      </c>
      <c r="F18" s="211">
        <v>70</v>
      </c>
    </row>
    <row r="19" spans="1:6">
      <c r="A19" s="131" t="s">
        <v>140</v>
      </c>
      <c r="B19" s="235" t="s">
        <v>962</v>
      </c>
      <c r="C19" s="132" t="s">
        <v>141</v>
      </c>
      <c r="D19" s="209" t="s">
        <v>794</v>
      </c>
      <c r="E19" s="133" t="s">
        <v>306</v>
      </c>
      <c r="F19" s="211">
        <v>90</v>
      </c>
    </row>
    <row r="20" spans="1:6">
      <c r="A20" s="131" t="s">
        <v>146</v>
      </c>
      <c r="B20" s="235" t="s">
        <v>962</v>
      </c>
      <c r="C20" s="132" t="s">
        <v>147</v>
      </c>
      <c r="D20" s="209" t="s">
        <v>795</v>
      </c>
      <c r="E20" s="133" t="s">
        <v>307</v>
      </c>
      <c r="F20" s="211">
        <v>60</v>
      </c>
    </row>
    <row r="21" spans="1:6">
      <c r="A21" s="131" t="s">
        <v>153</v>
      </c>
      <c r="B21" s="235" t="s">
        <v>962</v>
      </c>
      <c r="C21" s="132" t="s">
        <v>154</v>
      </c>
      <c r="D21" s="209" t="s">
        <v>308</v>
      </c>
      <c r="E21" s="133" t="s">
        <v>309</v>
      </c>
      <c r="F21" s="211">
        <v>46</v>
      </c>
    </row>
    <row r="22" spans="1:6">
      <c r="A22" s="131" t="s">
        <v>159</v>
      </c>
      <c r="B22" s="235" t="s">
        <v>962</v>
      </c>
      <c r="C22" s="132" t="s">
        <v>160</v>
      </c>
      <c r="D22" s="209" t="s">
        <v>310</v>
      </c>
      <c r="E22" s="133" t="s">
        <v>796</v>
      </c>
      <c r="F22" s="211">
        <v>38</v>
      </c>
    </row>
    <row r="23" spans="1:6">
      <c r="A23" s="131" t="s">
        <v>167</v>
      </c>
      <c r="B23" s="235" t="s">
        <v>962</v>
      </c>
      <c r="C23" s="132" t="s">
        <v>168</v>
      </c>
      <c r="D23" s="209" t="s">
        <v>311</v>
      </c>
      <c r="E23" s="133" t="s">
        <v>312</v>
      </c>
      <c r="F23" s="211">
        <v>50</v>
      </c>
    </row>
    <row r="24" spans="1:6">
      <c r="A24" s="131" t="s">
        <v>178</v>
      </c>
      <c r="B24" s="235" t="s">
        <v>962</v>
      </c>
      <c r="C24" s="132" t="s">
        <v>967</v>
      </c>
      <c r="D24" s="209" t="s">
        <v>343</v>
      </c>
      <c r="E24" s="133" t="s">
        <v>309</v>
      </c>
      <c r="F24" s="211">
        <v>59</v>
      </c>
    </row>
    <row r="25" spans="1:6">
      <c r="A25" s="131" t="s">
        <v>183</v>
      </c>
      <c r="B25" s="235" t="s">
        <v>962</v>
      </c>
      <c r="C25" s="132" t="s">
        <v>184</v>
      </c>
      <c r="D25" s="209" t="s">
        <v>313</v>
      </c>
      <c r="E25" s="133" t="s">
        <v>314</v>
      </c>
      <c r="F25" s="211">
        <v>110</v>
      </c>
    </row>
    <row r="26" spans="1:6">
      <c r="A26" s="131" t="s">
        <v>195</v>
      </c>
      <c r="B26" s="235" t="s">
        <v>962</v>
      </c>
      <c r="C26" s="132" t="s">
        <v>968</v>
      </c>
      <c r="D26" s="209" t="s">
        <v>316</v>
      </c>
      <c r="E26" s="133" t="s">
        <v>797</v>
      </c>
      <c r="F26" s="211">
        <v>78</v>
      </c>
    </row>
    <row r="27" spans="1:6">
      <c r="A27" s="131" t="s">
        <v>202</v>
      </c>
      <c r="B27" s="235" t="s">
        <v>962</v>
      </c>
      <c r="C27" s="132" t="s">
        <v>969</v>
      </c>
      <c r="D27" s="209" t="s">
        <v>317</v>
      </c>
      <c r="E27" s="133" t="s">
        <v>284</v>
      </c>
      <c r="F27" s="211">
        <v>70</v>
      </c>
    </row>
    <row r="28" spans="1:6">
      <c r="A28" s="131" t="s">
        <v>970</v>
      </c>
      <c r="B28" s="235" t="s">
        <v>962</v>
      </c>
      <c r="C28" s="132" t="s">
        <v>713</v>
      </c>
      <c r="D28" s="209" t="s">
        <v>971</v>
      </c>
      <c r="E28" s="133" t="s">
        <v>972</v>
      </c>
      <c r="F28" s="211">
        <v>33</v>
      </c>
    </row>
    <row r="29" spans="1:6">
      <c r="A29" s="131" t="s">
        <v>33</v>
      </c>
      <c r="B29" s="235" t="s">
        <v>962</v>
      </c>
      <c r="C29" s="132" t="s">
        <v>34</v>
      </c>
      <c r="D29" s="209" t="s">
        <v>973</v>
      </c>
      <c r="E29" s="133" t="s">
        <v>318</v>
      </c>
      <c r="F29" s="211">
        <v>90</v>
      </c>
    </row>
    <row r="30" spans="1:6">
      <c r="A30" s="131" t="s">
        <v>39</v>
      </c>
      <c r="B30" s="235" t="s">
        <v>962</v>
      </c>
      <c r="C30" s="132" t="s">
        <v>40</v>
      </c>
      <c r="D30" s="209" t="s">
        <v>319</v>
      </c>
      <c r="E30" s="133" t="s">
        <v>320</v>
      </c>
      <c r="F30" s="211">
        <v>90</v>
      </c>
    </row>
    <row r="31" spans="1:6">
      <c r="A31" s="131" t="s">
        <v>43</v>
      </c>
      <c r="B31" s="235" t="s">
        <v>962</v>
      </c>
      <c r="C31" s="132" t="s">
        <v>44</v>
      </c>
      <c r="D31" s="209" t="s">
        <v>283</v>
      </c>
      <c r="E31" s="133" t="s">
        <v>284</v>
      </c>
      <c r="F31" s="211">
        <v>60</v>
      </c>
    </row>
    <row r="32" spans="1:6">
      <c r="A32" s="131" t="s">
        <v>51</v>
      </c>
      <c r="B32" s="235" t="s">
        <v>962</v>
      </c>
      <c r="C32" s="132" t="s">
        <v>52</v>
      </c>
      <c r="D32" s="209" t="s">
        <v>321</v>
      </c>
      <c r="E32" s="133" t="s">
        <v>322</v>
      </c>
      <c r="F32" s="211">
        <v>90</v>
      </c>
    </row>
    <row r="33" spans="1:6">
      <c r="A33" s="131" t="s">
        <v>57</v>
      </c>
      <c r="B33" s="235" t="s">
        <v>962</v>
      </c>
      <c r="C33" s="132" t="s">
        <v>58</v>
      </c>
      <c r="D33" s="209" t="s">
        <v>323</v>
      </c>
      <c r="E33" s="133" t="s">
        <v>324</v>
      </c>
      <c r="F33" s="211">
        <v>130</v>
      </c>
    </row>
    <row r="34" spans="1:6">
      <c r="A34" s="131" t="s">
        <v>63</v>
      </c>
      <c r="B34" s="235" t="s">
        <v>962</v>
      </c>
      <c r="C34" s="132" t="s">
        <v>64</v>
      </c>
      <c r="D34" s="209" t="s">
        <v>325</v>
      </c>
      <c r="E34" s="133" t="s">
        <v>326</v>
      </c>
      <c r="F34" s="211">
        <v>30</v>
      </c>
    </row>
    <row r="35" spans="1:6">
      <c r="A35" s="131" t="s">
        <v>69</v>
      </c>
      <c r="B35" s="235" t="s">
        <v>962</v>
      </c>
      <c r="C35" s="132" t="s">
        <v>70</v>
      </c>
      <c r="D35" s="209" t="s">
        <v>321</v>
      </c>
      <c r="E35" s="133" t="s">
        <v>322</v>
      </c>
      <c r="F35" s="211">
        <v>120</v>
      </c>
    </row>
    <row r="36" spans="1:6">
      <c r="A36" s="131" t="s">
        <v>80</v>
      </c>
      <c r="B36" s="235" t="s">
        <v>962</v>
      </c>
      <c r="C36" s="132" t="s">
        <v>81</v>
      </c>
      <c r="D36" s="209" t="s">
        <v>327</v>
      </c>
      <c r="E36" s="133" t="s">
        <v>328</v>
      </c>
      <c r="F36" s="211">
        <v>120</v>
      </c>
    </row>
    <row r="37" spans="1:6">
      <c r="A37" s="131" t="s">
        <v>86</v>
      </c>
      <c r="B37" s="235" t="s">
        <v>962</v>
      </c>
      <c r="C37" s="132" t="s">
        <v>87</v>
      </c>
      <c r="D37" s="209" t="s">
        <v>329</v>
      </c>
      <c r="E37" s="133" t="s">
        <v>330</v>
      </c>
      <c r="F37" s="211">
        <v>60</v>
      </c>
    </row>
    <row r="38" spans="1:6">
      <c r="A38" s="131" t="s">
        <v>94</v>
      </c>
      <c r="B38" s="235" t="s">
        <v>962</v>
      </c>
      <c r="C38" s="132" t="s">
        <v>95</v>
      </c>
      <c r="D38" s="209" t="s">
        <v>331</v>
      </c>
      <c r="E38" s="133" t="s">
        <v>332</v>
      </c>
      <c r="F38" s="211">
        <v>90</v>
      </c>
    </row>
    <row r="39" spans="1:6">
      <c r="A39" s="131" t="s">
        <v>106</v>
      </c>
      <c r="B39" s="235" t="s">
        <v>962</v>
      </c>
      <c r="C39" s="132" t="s">
        <v>107</v>
      </c>
      <c r="D39" s="209" t="s">
        <v>333</v>
      </c>
      <c r="E39" s="133" t="s">
        <v>334</v>
      </c>
      <c r="F39" s="211">
        <v>60</v>
      </c>
    </row>
    <row r="40" spans="1:6">
      <c r="A40" s="131" t="s">
        <v>123</v>
      </c>
      <c r="B40" s="235" t="s">
        <v>962</v>
      </c>
      <c r="C40" s="132" t="s">
        <v>124</v>
      </c>
      <c r="D40" s="209" t="s">
        <v>798</v>
      </c>
      <c r="E40" s="133" t="s">
        <v>337</v>
      </c>
      <c r="F40" s="211">
        <v>90</v>
      </c>
    </row>
    <row r="41" spans="1:6">
      <c r="A41" s="131" t="s">
        <v>129</v>
      </c>
      <c r="B41" s="235" t="s">
        <v>962</v>
      </c>
      <c r="C41" s="132" t="s">
        <v>130</v>
      </c>
      <c r="D41" s="209" t="s">
        <v>338</v>
      </c>
      <c r="E41" s="133" t="s">
        <v>339</v>
      </c>
      <c r="F41" s="211">
        <v>120</v>
      </c>
    </row>
    <row r="42" spans="1:6">
      <c r="A42" s="131" t="s">
        <v>136</v>
      </c>
      <c r="B42" s="235" t="s">
        <v>962</v>
      </c>
      <c r="C42" s="132" t="s">
        <v>137</v>
      </c>
      <c r="D42" s="209" t="s">
        <v>559</v>
      </c>
      <c r="E42" s="133" t="s">
        <v>799</v>
      </c>
      <c r="F42" s="211">
        <v>90</v>
      </c>
    </row>
    <row r="43" spans="1:6">
      <c r="A43" s="131" t="s">
        <v>142</v>
      </c>
      <c r="B43" s="235" t="s">
        <v>962</v>
      </c>
      <c r="C43" s="132" t="s">
        <v>143</v>
      </c>
      <c r="D43" s="209" t="s">
        <v>300</v>
      </c>
      <c r="E43" s="133" t="s">
        <v>301</v>
      </c>
      <c r="F43" s="211">
        <v>110</v>
      </c>
    </row>
    <row r="44" spans="1:6">
      <c r="A44" s="131" t="s">
        <v>148</v>
      </c>
      <c r="B44" s="235" t="s">
        <v>962</v>
      </c>
      <c r="C44" s="132" t="s">
        <v>149</v>
      </c>
      <c r="D44" s="209" t="s">
        <v>798</v>
      </c>
      <c r="E44" s="133" t="s">
        <v>337</v>
      </c>
      <c r="F44" s="211">
        <v>100</v>
      </c>
    </row>
    <row r="45" spans="1:6">
      <c r="A45" s="131" t="s">
        <v>155</v>
      </c>
      <c r="B45" s="235" t="s">
        <v>962</v>
      </c>
      <c r="C45" s="132" t="s">
        <v>156</v>
      </c>
      <c r="D45" s="209" t="s">
        <v>798</v>
      </c>
      <c r="E45" s="133" t="s">
        <v>337</v>
      </c>
      <c r="F45" s="211">
        <v>80</v>
      </c>
    </row>
    <row r="46" spans="1:6">
      <c r="A46" s="131" t="s">
        <v>161</v>
      </c>
      <c r="B46" s="235" t="s">
        <v>962</v>
      </c>
      <c r="C46" s="132" t="s">
        <v>162</v>
      </c>
      <c r="D46" s="209" t="s">
        <v>800</v>
      </c>
      <c r="E46" s="133" t="s">
        <v>801</v>
      </c>
      <c r="F46" s="211">
        <v>90</v>
      </c>
    </row>
    <row r="47" spans="1:6">
      <c r="A47" s="131" t="s">
        <v>169</v>
      </c>
      <c r="B47" s="235" t="s">
        <v>962</v>
      </c>
      <c r="C47" s="132" t="s">
        <v>974</v>
      </c>
      <c r="D47" s="209" t="s">
        <v>340</v>
      </c>
      <c r="E47" s="133" t="s">
        <v>341</v>
      </c>
      <c r="F47" s="211">
        <v>60</v>
      </c>
    </row>
    <row r="48" spans="1:6">
      <c r="A48" s="131" t="s">
        <v>174</v>
      </c>
      <c r="B48" s="235" t="s">
        <v>962</v>
      </c>
      <c r="C48" s="132" t="s">
        <v>975</v>
      </c>
      <c r="D48" s="209" t="s">
        <v>281</v>
      </c>
      <c r="E48" s="133" t="s">
        <v>282</v>
      </c>
      <c r="F48" s="211">
        <v>90</v>
      </c>
    </row>
    <row r="49" spans="1:6">
      <c r="A49" s="131" t="s">
        <v>180</v>
      </c>
      <c r="B49" s="235" t="s">
        <v>962</v>
      </c>
      <c r="C49" s="132" t="s">
        <v>976</v>
      </c>
      <c r="D49" s="209" t="s">
        <v>798</v>
      </c>
      <c r="E49" s="133" t="s">
        <v>337</v>
      </c>
      <c r="F49" s="211">
        <v>80</v>
      </c>
    </row>
    <row r="50" spans="1:6">
      <c r="A50" s="131" t="s">
        <v>185</v>
      </c>
      <c r="B50" s="235" t="s">
        <v>962</v>
      </c>
      <c r="C50" s="132" t="s">
        <v>186</v>
      </c>
      <c r="D50" s="209" t="s">
        <v>323</v>
      </c>
      <c r="E50" s="133" t="s">
        <v>324</v>
      </c>
      <c r="F50" s="211">
        <v>70</v>
      </c>
    </row>
    <row r="51" spans="1:6">
      <c r="A51" s="131" t="s">
        <v>190</v>
      </c>
      <c r="B51" s="235" t="s">
        <v>962</v>
      </c>
      <c r="C51" s="132" t="s">
        <v>1823</v>
      </c>
      <c r="D51" s="209" t="s">
        <v>977</v>
      </c>
      <c r="E51" s="133" t="s">
        <v>342</v>
      </c>
      <c r="F51" s="211">
        <v>90</v>
      </c>
    </row>
    <row r="52" spans="1:6">
      <c r="A52" s="131" t="s">
        <v>193</v>
      </c>
      <c r="B52" s="235" t="s">
        <v>962</v>
      </c>
      <c r="C52" s="132" t="s">
        <v>194</v>
      </c>
      <c r="D52" s="209" t="s">
        <v>800</v>
      </c>
      <c r="E52" s="133" t="s">
        <v>801</v>
      </c>
      <c r="F52" s="211">
        <v>90</v>
      </c>
    </row>
    <row r="53" spans="1:6">
      <c r="A53" s="131" t="s">
        <v>197</v>
      </c>
      <c r="B53" s="235" t="s">
        <v>962</v>
      </c>
      <c r="C53" s="132" t="s">
        <v>978</v>
      </c>
      <c r="D53" s="209" t="s">
        <v>979</v>
      </c>
      <c r="E53" s="133" t="s">
        <v>980</v>
      </c>
      <c r="F53" s="211">
        <v>60</v>
      </c>
    </row>
    <row r="54" spans="1:6">
      <c r="A54" s="131" t="s">
        <v>206</v>
      </c>
      <c r="B54" s="235" t="s">
        <v>962</v>
      </c>
      <c r="C54" s="132" t="s">
        <v>981</v>
      </c>
      <c r="D54" s="209" t="s">
        <v>343</v>
      </c>
      <c r="E54" s="133" t="s">
        <v>309</v>
      </c>
      <c r="F54" s="211">
        <v>60</v>
      </c>
    </row>
    <row r="55" spans="1:6">
      <c r="A55" s="131" t="s">
        <v>213</v>
      </c>
      <c r="B55" s="235" t="s">
        <v>962</v>
      </c>
      <c r="C55" s="132" t="s">
        <v>982</v>
      </c>
      <c r="D55" s="209" t="s">
        <v>802</v>
      </c>
      <c r="E55" s="133" t="s">
        <v>560</v>
      </c>
      <c r="F55" s="211">
        <v>90</v>
      </c>
    </row>
    <row r="56" spans="1:6">
      <c r="A56" s="131" t="s">
        <v>220</v>
      </c>
      <c r="B56" s="235" t="s">
        <v>962</v>
      </c>
      <c r="C56" s="132" t="s">
        <v>221</v>
      </c>
      <c r="D56" s="209" t="s">
        <v>803</v>
      </c>
      <c r="E56" s="133" t="s">
        <v>804</v>
      </c>
      <c r="F56" s="211">
        <v>120</v>
      </c>
    </row>
    <row r="57" spans="1:6">
      <c r="A57" s="131" t="s">
        <v>226</v>
      </c>
      <c r="B57" s="235" t="s">
        <v>962</v>
      </c>
      <c r="C57" s="132" t="s">
        <v>983</v>
      </c>
      <c r="D57" s="209" t="s">
        <v>805</v>
      </c>
      <c r="E57" s="133" t="s">
        <v>806</v>
      </c>
      <c r="F57" s="211">
        <v>42</v>
      </c>
    </row>
    <row r="58" spans="1:6">
      <c r="A58" s="131" t="s">
        <v>563</v>
      </c>
      <c r="B58" s="235" t="s">
        <v>962</v>
      </c>
      <c r="C58" s="132" t="s">
        <v>984</v>
      </c>
      <c r="D58" s="209" t="s">
        <v>321</v>
      </c>
      <c r="E58" s="133" t="s">
        <v>322</v>
      </c>
      <c r="F58" s="211">
        <v>90</v>
      </c>
    </row>
    <row r="59" spans="1:6">
      <c r="A59" s="131" t="s">
        <v>807</v>
      </c>
      <c r="B59" s="235" t="s">
        <v>962</v>
      </c>
      <c r="C59" s="132" t="s">
        <v>985</v>
      </c>
      <c r="D59" s="209" t="s">
        <v>986</v>
      </c>
      <c r="E59" s="133" t="s">
        <v>987</v>
      </c>
      <c r="F59" s="211">
        <v>100</v>
      </c>
    </row>
    <row r="60" spans="1:6">
      <c r="A60" s="131" t="s">
        <v>808</v>
      </c>
      <c r="B60" s="235" t="s">
        <v>962</v>
      </c>
      <c r="C60" s="132" t="s">
        <v>988</v>
      </c>
      <c r="D60" s="209" t="s">
        <v>989</v>
      </c>
      <c r="E60" s="133" t="s">
        <v>990</v>
      </c>
      <c r="F60" s="211">
        <v>60</v>
      </c>
    </row>
    <row r="61" spans="1:6">
      <c r="A61" s="131" t="s">
        <v>991</v>
      </c>
      <c r="B61" s="235" t="s">
        <v>962</v>
      </c>
      <c r="C61" s="132" t="s">
        <v>992</v>
      </c>
      <c r="D61" s="209" t="s">
        <v>1824</v>
      </c>
      <c r="E61" s="133" t="s">
        <v>993</v>
      </c>
      <c r="F61" s="211">
        <v>60</v>
      </c>
    </row>
    <row r="62" spans="1:6">
      <c r="A62" s="131" t="s">
        <v>994</v>
      </c>
      <c r="B62" s="235" t="s">
        <v>962</v>
      </c>
      <c r="C62" s="132" t="s">
        <v>995</v>
      </c>
      <c r="D62" s="209" t="s">
        <v>989</v>
      </c>
      <c r="E62" s="133" t="s">
        <v>990</v>
      </c>
      <c r="F62" s="211">
        <v>60</v>
      </c>
    </row>
    <row r="63" spans="1:6">
      <c r="A63" s="131" t="s">
        <v>996</v>
      </c>
      <c r="B63" s="235" t="s">
        <v>962</v>
      </c>
      <c r="C63" s="132" t="s">
        <v>997</v>
      </c>
      <c r="D63" s="209" t="s">
        <v>1825</v>
      </c>
      <c r="E63" s="133" t="s">
        <v>1826</v>
      </c>
      <c r="F63" s="211">
        <v>60</v>
      </c>
    </row>
    <row r="64" spans="1:6">
      <c r="A64" s="131" t="s">
        <v>237</v>
      </c>
      <c r="B64" s="235" t="s">
        <v>962</v>
      </c>
      <c r="C64" s="132" t="s">
        <v>238</v>
      </c>
      <c r="D64" s="209" t="s">
        <v>344</v>
      </c>
      <c r="E64" s="133" t="s">
        <v>345</v>
      </c>
      <c r="F64" s="211">
        <v>90</v>
      </c>
    </row>
    <row r="65" spans="1:6">
      <c r="A65" s="131" t="s">
        <v>243</v>
      </c>
      <c r="B65" s="235" t="s">
        <v>962</v>
      </c>
      <c r="C65" s="132" t="s">
        <v>244</v>
      </c>
      <c r="D65" s="209" t="s">
        <v>277</v>
      </c>
      <c r="E65" s="133" t="s">
        <v>278</v>
      </c>
      <c r="F65" s="211">
        <v>60</v>
      </c>
    </row>
    <row r="66" spans="1:6">
      <c r="A66" s="131" t="s">
        <v>251</v>
      </c>
      <c r="B66" s="235" t="s">
        <v>962</v>
      </c>
      <c r="C66" s="132" t="s">
        <v>252</v>
      </c>
      <c r="D66" s="209" t="s">
        <v>327</v>
      </c>
      <c r="E66" s="133" t="s">
        <v>328</v>
      </c>
      <c r="F66" s="211">
        <v>120</v>
      </c>
    </row>
    <row r="67" spans="1:6">
      <c r="A67" s="131" t="s">
        <v>28</v>
      </c>
      <c r="B67" s="235" t="s">
        <v>962</v>
      </c>
      <c r="C67" s="132" t="s">
        <v>29</v>
      </c>
      <c r="D67" s="209" t="s">
        <v>287</v>
      </c>
      <c r="E67" s="133" t="s">
        <v>288</v>
      </c>
      <c r="F67" s="211">
        <v>110</v>
      </c>
    </row>
    <row r="68" spans="1:6">
      <c r="A68" s="131" t="s">
        <v>41</v>
      </c>
      <c r="B68" s="235" t="s">
        <v>962</v>
      </c>
      <c r="C68" s="132" t="s">
        <v>42</v>
      </c>
      <c r="D68" s="209" t="s">
        <v>346</v>
      </c>
      <c r="E68" s="133" t="s">
        <v>347</v>
      </c>
      <c r="F68" s="211">
        <v>120</v>
      </c>
    </row>
    <row r="69" spans="1:6">
      <c r="A69" s="131" t="s">
        <v>45</v>
      </c>
      <c r="B69" s="235" t="s">
        <v>962</v>
      </c>
      <c r="C69" s="132" t="s">
        <v>46</v>
      </c>
      <c r="D69" s="209" t="s">
        <v>346</v>
      </c>
      <c r="E69" s="133" t="s">
        <v>347</v>
      </c>
      <c r="F69" s="211">
        <v>120</v>
      </c>
    </row>
    <row r="70" spans="1:6">
      <c r="A70" s="131" t="s">
        <v>53</v>
      </c>
      <c r="B70" s="235" t="s">
        <v>962</v>
      </c>
      <c r="C70" s="132" t="s">
        <v>54</v>
      </c>
      <c r="D70" s="209" t="s">
        <v>346</v>
      </c>
      <c r="E70" s="133" t="s">
        <v>347</v>
      </c>
      <c r="F70" s="211">
        <v>120</v>
      </c>
    </row>
    <row r="71" spans="1:6">
      <c r="A71" s="131" t="s">
        <v>59</v>
      </c>
      <c r="B71" s="235" t="s">
        <v>962</v>
      </c>
      <c r="C71" s="132" t="s">
        <v>60</v>
      </c>
      <c r="D71" s="209" t="s">
        <v>300</v>
      </c>
      <c r="E71" s="133" t="s">
        <v>301</v>
      </c>
      <c r="F71" s="211">
        <v>90</v>
      </c>
    </row>
    <row r="72" spans="1:6">
      <c r="A72" s="131" t="s">
        <v>71</v>
      </c>
      <c r="B72" s="235" t="s">
        <v>962</v>
      </c>
      <c r="C72" s="132" t="s">
        <v>72</v>
      </c>
      <c r="D72" s="209" t="s">
        <v>348</v>
      </c>
      <c r="E72" s="133" t="s">
        <v>349</v>
      </c>
      <c r="F72" s="211">
        <v>80</v>
      </c>
    </row>
    <row r="73" spans="1:6">
      <c r="A73" s="131" t="s">
        <v>88</v>
      </c>
      <c r="B73" s="235" t="s">
        <v>962</v>
      </c>
      <c r="C73" s="132" t="s">
        <v>89</v>
      </c>
      <c r="D73" s="209" t="s">
        <v>350</v>
      </c>
      <c r="E73" s="133" t="s">
        <v>299</v>
      </c>
      <c r="F73" s="211">
        <v>120</v>
      </c>
    </row>
    <row r="74" spans="1:6">
      <c r="A74" s="131" t="s">
        <v>96</v>
      </c>
      <c r="B74" s="235" t="s">
        <v>962</v>
      </c>
      <c r="C74" s="132" t="s">
        <v>97</v>
      </c>
      <c r="D74" s="209" t="s">
        <v>351</v>
      </c>
      <c r="E74" s="133" t="s">
        <v>352</v>
      </c>
      <c r="F74" s="211">
        <v>60</v>
      </c>
    </row>
    <row r="75" spans="1:6">
      <c r="A75" s="131" t="s">
        <v>102</v>
      </c>
      <c r="B75" s="235" t="s">
        <v>962</v>
      </c>
      <c r="C75" s="132" t="s">
        <v>103</v>
      </c>
      <c r="D75" s="209" t="s">
        <v>338</v>
      </c>
      <c r="E75" s="133" t="s">
        <v>339</v>
      </c>
      <c r="F75" s="211">
        <v>120</v>
      </c>
    </row>
    <row r="76" spans="1:6">
      <c r="A76" s="131" t="s">
        <v>108</v>
      </c>
      <c r="B76" s="235" t="s">
        <v>962</v>
      </c>
      <c r="C76" s="132" t="s">
        <v>109</v>
      </c>
      <c r="D76" s="209" t="s">
        <v>798</v>
      </c>
      <c r="E76" s="133" t="s">
        <v>337</v>
      </c>
      <c r="F76" s="211">
        <v>60</v>
      </c>
    </row>
    <row r="77" spans="1:6">
      <c r="A77" s="131" t="s">
        <v>114</v>
      </c>
      <c r="B77" s="235" t="s">
        <v>962</v>
      </c>
      <c r="C77" s="132" t="s">
        <v>115</v>
      </c>
      <c r="D77" s="209" t="s">
        <v>353</v>
      </c>
      <c r="E77" s="133" t="s">
        <v>354</v>
      </c>
      <c r="F77" s="211">
        <v>90</v>
      </c>
    </row>
    <row r="78" spans="1:6">
      <c r="A78" s="131" t="s">
        <v>125</v>
      </c>
      <c r="B78" s="235" t="s">
        <v>962</v>
      </c>
      <c r="C78" s="132" t="s">
        <v>126</v>
      </c>
      <c r="D78" s="209" t="s">
        <v>355</v>
      </c>
      <c r="E78" s="133" t="s">
        <v>356</v>
      </c>
      <c r="F78" s="211">
        <v>60</v>
      </c>
    </row>
    <row r="79" spans="1:6">
      <c r="A79" s="131" t="s">
        <v>131</v>
      </c>
      <c r="B79" s="235" t="s">
        <v>962</v>
      </c>
      <c r="C79" s="132" t="s">
        <v>998</v>
      </c>
      <c r="D79" s="209" t="s">
        <v>357</v>
      </c>
      <c r="E79" s="133" t="s">
        <v>358</v>
      </c>
      <c r="F79" s="211">
        <v>70</v>
      </c>
    </row>
    <row r="80" spans="1:6">
      <c r="A80" s="131" t="s">
        <v>138</v>
      </c>
      <c r="B80" s="235" t="s">
        <v>962</v>
      </c>
      <c r="C80" s="132" t="s">
        <v>999</v>
      </c>
      <c r="D80" s="209" t="s">
        <v>302</v>
      </c>
      <c r="E80" s="133" t="s">
        <v>303</v>
      </c>
      <c r="F80" s="211">
        <v>108</v>
      </c>
    </row>
    <row r="81" spans="1:6">
      <c r="A81" s="131" t="s">
        <v>144</v>
      </c>
      <c r="B81" s="235" t="s">
        <v>962</v>
      </c>
      <c r="C81" s="132" t="s">
        <v>1000</v>
      </c>
      <c r="D81" s="209" t="s">
        <v>359</v>
      </c>
      <c r="E81" s="133" t="s">
        <v>360</v>
      </c>
      <c r="F81" s="211">
        <v>80</v>
      </c>
    </row>
    <row r="82" spans="1:6">
      <c r="A82" s="131" t="s">
        <v>150</v>
      </c>
      <c r="B82" s="235" t="s">
        <v>962</v>
      </c>
      <c r="C82" s="132" t="s">
        <v>1001</v>
      </c>
      <c r="D82" s="209" t="s">
        <v>327</v>
      </c>
      <c r="E82" s="133" t="s">
        <v>328</v>
      </c>
      <c r="F82" s="211">
        <v>90</v>
      </c>
    </row>
    <row r="83" spans="1:6">
      <c r="A83" s="131" t="s">
        <v>157</v>
      </c>
      <c r="B83" s="235" t="s">
        <v>962</v>
      </c>
      <c r="C83" s="132" t="s">
        <v>158</v>
      </c>
      <c r="D83" s="209" t="s">
        <v>361</v>
      </c>
      <c r="E83" s="133" t="s">
        <v>362</v>
      </c>
      <c r="F83" s="211">
        <v>60</v>
      </c>
    </row>
    <row r="84" spans="1:6">
      <c r="A84" s="131" t="s">
        <v>163</v>
      </c>
      <c r="B84" s="235" t="s">
        <v>962</v>
      </c>
      <c r="C84" s="132" t="s">
        <v>164</v>
      </c>
      <c r="D84" s="209" t="s">
        <v>363</v>
      </c>
      <c r="E84" s="133" t="s">
        <v>364</v>
      </c>
      <c r="F84" s="211">
        <v>60</v>
      </c>
    </row>
    <row r="85" spans="1:6">
      <c r="A85" s="131" t="s">
        <v>564</v>
      </c>
      <c r="B85" s="235" t="s">
        <v>962</v>
      </c>
      <c r="C85" s="132" t="s">
        <v>1002</v>
      </c>
      <c r="D85" s="209" t="s">
        <v>809</v>
      </c>
      <c r="E85" s="133" t="s">
        <v>561</v>
      </c>
      <c r="F85" s="211">
        <v>60</v>
      </c>
    </row>
    <row r="86" spans="1:6">
      <c r="A86" s="131" t="s">
        <v>562</v>
      </c>
      <c r="B86" s="235" t="s">
        <v>962</v>
      </c>
      <c r="C86" s="132" t="s">
        <v>1003</v>
      </c>
      <c r="D86" s="209" t="s">
        <v>800</v>
      </c>
      <c r="E86" s="133" t="s">
        <v>801</v>
      </c>
      <c r="F86" s="211">
        <v>56</v>
      </c>
    </row>
    <row r="87" spans="1:6">
      <c r="A87" s="131" t="s">
        <v>810</v>
      </c>
      <c r="B87" s="235" t="s">
        <v>962</v>
      </c>
      <c r="C87" s="132" t="s">
        <v>1004</v>
      </c>
      <c r="D87" s="209" t="s">
        <v>405</v>
      </c>
      <c r="E87" s="133" t="s">
        <v>406</v>
      </c>
      <c r="F87" s="211">
        <v>120</v>
      </c>
    </row>
    <row r="88" spans="1:6">
      <c r="A88" s="131" t="s">
        <v>198</v>
      </c>
      <c r="B88" s="235" t="s">
        <v>962</v>
      </c>
      <c r="C88" s="132" t="s">
        <v>199</v>
      </c>
      <c r="D88" s="209" t="s">
        <v>366</v>
      </c>
      <c r="E88" s="133" t="s">
        <v>367</v>
      </c>
      <c r="F88" s="211">
        <v>60</v>
      </c>
    </row>
    <row r="89" spans="1:6">
      <c r="A89" s="131" t="s">
        <v>204</v>
      </c>
      <c r="B89" s="235" t="s">
        <v>962</v>
      </c>
      <c r="C89" s="132" t="s">
        <v>205</v>
      </c>
      <c r="D89" s="209" t="s">
        <v>368</v>
      </c>
      <c r="E89" s="133" t="s">
        <v>369</v>
      </c>
      <c r="F89" s="211">
        <v>90</v>
      </c>
    </row>
    <row r="90" spans="1:6">
      <c r="A90" s="131" t="s">
        <v>208</v>
      </c>
      <c r="B90" s="235" t="s">
        <v>962</v>
      </c>
      <c r="C90" s="132" t="s">
        <v>209</v>
      </c>
      <c r="D90" s="209" t="s">
        <v>370</v>
      </c>
      <c r="E90" s="133" t="s">
        <v>371</v>
      </c>
      <c r="F90" s="211">
        <v>90</v>
      </c>
    </row>
    <row r="91" spans="1:6">
      <c r="A91" s="131" t="s">
        <v>215</v>
      </c>
      <c r="B91" s="235" t="s">
        <v>962</v>
      </c>
      <c r="C91" s="132" t="s">
        <v>216</v>
      </c>
      <c r="D91" s="209" t="s">
        <v>281</v>
      </c>
      <c r="E91" s="133" t="s">
        <v>282</v>
      </c>
      <c r="F91" s="211">
        <v>120</v>
      </c>
    </row>
    <row r="92" spans="1:6">
      <c r="A92" s="131" t="s">
        <v>228</v>
      </c>
      <c r="B92" s="235" t="s">
        <v>962</v>
      </c>
      <c r="C92" s="132" t="s">
        <v>229</v>
      </c>
      <c r="D92" s="209" t="s">
        <v>372</v>
      </c>
      <c r="E92" s="133" t="s">
        <v>1005</v>
      </c>
      <c r="F92" s="211">
        <v>30</v>
      </c>
    </row>
    <row r="93" spans="1:6">
      <c r="A93" s="131" t="s">
        <v>233</v>
      </c>
      <c r="B93" s="235" t="s">
        <v>962</v>
      </c>
      <c r="C93" s="132" t="s">
        <v>234</v>
      </c>
      <c r="D93" s="209" t="s">
        <v>373</v>
      </c>
      <c r="E93" s="133" t="s">
        <v>374</v>
      </c>
      <c r="F93" s="211">
        <v>90</v>
      </c>
    </row>
    <row r="94" spans="1:6">
      <c r="A94" s="131" t="s">
        <v>239</v>
      </c>
      <c r="B94" s="235" t="s">
        <v>962</v>
      </c>
      <c r="C94" s="132" t="s">
        <v>240</v>
      </c>
      <c r="D94" s="209" t="s">
        <v>325</v>
      </c>
      <c r="E94" s="133" t="s">
        <v>375</v>
      </c>
      <c r="F94" s="211">
        <v>90</v>
      </c>
    </row>
    <row r="95" spans="1:6">
      <c r="A95" s="131" t="s">
        <v>245</v>
      </c>
      <c r="B95" s="235" t="s">
        <v>962</v>
      </c>
      <c r="C95" s="132" t="s">
        <v>246</v>
      </c>
      <c r="D95" s="209" t="s">
        <v>376</v>
      </c>
      <c r="E95" s="133" t="s">
        <v>377</v>
      </c>
      <c r="F95" s="211">
        <v>90</v>
      </c>
    </row>
    <row r="96" spans="1:6">
      <c r="A96" s="131" t="s">
        <v>253</v>
      </c>
      <c r="B96" s="235" t="s">
        <v>962</v>
      </c>
      <c r="C96" s="132" t="s">
        <v>254</v>
      </c>
      <c r="D96" s="209" t="s">
        <v>289</v>
      </c>
      <c r="E96" s="133" t="s">
        <v>290</v>
      </c>
      <c r="F96" s="211">
        <v>70</v>
      </c>
    </row>
    <row r="97" spans="1:6">
      <c r="A97" s="131" t="s">
        <v>259</v>
      </c>
      <c r="B97" s="235" t="s">
        <v>962</v>
      </c>
      <c r="C97" s="132" t="s">
        <v>260</v>
      </c>
      <c r="D97" s="209" t="s">
        <v>798</v>
      </c>
      <c r="E97" s="133" t="s">
        <v>337</v>
      </c>
      <c r="F97" s="211">
        <v>80</v>
      </c>
    </row>
    <row r="98" spans="1:6">
      <c r="A98" s="131" t="s">
        <v>35</v>
      </c>
      <c r="B98" s="235" t="s">
        <v>962</v>
      </c>
      <c r="C98" s="132" t="s">
        <v>36</v>
      </c>
      <c r="D98" s="209" t="s">
        <v>353</v>
      </c>
      <c r="E98" s="133" t="s">
        <v>354</v>
      </c>
      <c r="F98" s="211">
        <v>60</v>
      </c>
    </row>
    <row r="99" spans="1:6">
      <c r="A99" s="131" t="s">
        <v>47</v>
      </c>
      <c r="B99" s="235" t="s">
        <v>962</v>
      </c>
      <c r="C99" s="132" t="s">
        <v>1006</v>
      </c>
      <c r="D99" s="209" t="s">
        <v>378</v>
      </c>
      <c r="E99" s="133" t="s">
        <v>379</v>
      </c>
      <c r="F99" s="211">
        <v>60</v>
      </c>
    </row>
    <row r="100" spans="1:6">
      <c r="A100" s="131" t="s">
        <v>65</v>
      </c>
      <c r="B100" s="235" t="s">
        <v>962</v>
      </c>
      <c r="C100" s="132" t="s">
        <v>66</v>
      </c>
      <c r="D100" s="209" t="s">
        <v>380</v>
      </c>
      <c r="E100" s="133" t="s">
        <v>303</v>
      </c>
      <c r="F100" s="211">
        <v>105</v>
      </c>
    </row>
    <row r="101" spans="1:6">
      <c r="A101" s="131" t="s">
        <v>73</v>
      </c>
      <c r="B101" s="235" t="s">
        <v>962</v>
      </c>
      <c r="C101" s="132" t="s">
        <v>74</v>
      </c>
      <c r="D101" s="209" t="s">
        <v>381</v>
      </c>
      <c r="E101" s="133" t="s">
        <v>382</v>
      </c>
      <c r="F101" s="211">
        <v>60</v>
      </c>
    </row>
    <row r="102" spans="1:6">
      <c r="A102" s="131" t="s">
        <v>82</v>
      </c>
      <c r="B102" s="235" t="s">
        <v>962</v>
      </c>
      <c r="C102" s="132" t="s">
        <v>83</v>
      </c>
      <c r="D102" s="209" t="s">
        <v>383</v>
      </c>
      <c r="E102" s="133" t="s">
        <v>382</v>
      </c>
      <c r="F102" s="211">
        <v>60</v>
      </c>
    </row>
    <row r="103" spans="1:6">
      <c r="A103" s="131" t="s">
        <v>90</v>
      </c>
      <c r="B103" s="235" t="s">
        <v>962</v>
      </c>
      <c r="C103" s="132" t="s">
        <v>91</v>
      </c>
      <c r="D103" s="209" t="s">
        <v>384</v>
      </c>
      <c r="E103" s="133" t="s">
        <v>385</v>
      </c>
      <c r="F103" s="211">
        <v>60</v>
      </c>
    </row>
    <row r="104" spans="1:6">
      <c r="A104" s="131" t="s">
        <v>98</v>
      </c>
      <c r="B104" s="235" t="s">
        <v>962</v>
      </c>
      <c r="C104" s="132" t="s">
        <v>99</v>
      </c>
      <c r="D104" s="209" t="s">
        <v>386</v>
      </c>
      <c r="E104" s="133" t="s">
        <v>387</v>
      </c>
      <c r="F104" s="211">
        <v>100</v>
      </c>
    </row>
    <row r="105" spans="1:6">
      <c r="A105" s="131" t="s">
        <v>110</v>
      </c>
      <c r="B105" s="235" t="s">
        <v>962</v>
      </c>
      <c r="C105" s="132" t="s">
        <v>111</v>
      </c>
      <c r="D105" s="209" t="s">
        <v>811</v>
      </c>
      <c r="E105" s="133" t="s">
        <v>812</v>
      </c>
      <c r="F105" s="211">
        <v>40</v>
      </c>
    </row>
    <row r="106" spans="1:6">
      <c r="A106" s="131" t="s">
        <v>1007</v>
      </c>
      <c r="B106" s="235" t="s">
        <v>962</v>
      </c>
      <c r="C106" s="132" t="s">
        <v>1008</v>
      </c>
      <c r="D106" s="209" t="s">
        <v>805</v>
      </c>
      <c r="E106" s="133" t="s">
        <v>1827</v>
      </c>
      <c r="F106" s="211">
        <v>60</v>
      </c>
    </row>
    <row r="107" spans="1:6">
      <c r="A107" s="131" t="s">
        <v>119</v>
      </c>
      <c r="B107" s="235" t="s">
        <v>962</v>
      </c>
      <c r="C107" s="132" t="s">
        <v>120</v>
      </c>
      <c r="D107" s="209" t="s">
        <v>277</v>
      </c>
      <c r="E107" s="133" t="s">
        <v>278</v>
      </c>
      <c r="F107" s="211">
        <v>60</v>
      </c>
    </row>
    <row r="108" spans="1:6">
      <c r="A108" s="131" t="s">
        <v>132</v>
      </c>
      <c r="B108" s="235" t="s">
        <v>962</v>
      </c>
      <c r="C108" s="132" t="s">
        <v>133</v>
      </c>
      <c r="D108" s="209" t="s">
        <v>388</v>
      </c>
      <c r="E108" s="133" t="s">
        <v>389</v>
      </c>
      <c r="F108" s="211">
        <v>130</v>
      </c>
    </row>
    <row r="109" spans="1:6">
      <c r="A109" s="131" t="s">
        <v>151</v>
      </c>
      <c r="B109" s="235" t="s">
        <v>962</v>
      </c>
      <c r="C109" s="132" t="s">
        <v>152</v>
      </c>
      <c r="D109" s="209" t="s">
        <v>390</v>
      </c>
      <c r="E109" s="133" t="s">
        <v>391</v>
      </c>
      <c r="F109" s="211">
        <v>90</v>
      </c>
    </row>
    <row r="110" spans="1:6">
      <c r="A110" s="131" t="s">
        <v>165</v>
      </c>
      <c r="B110" s="235" t="s">
        <v>962</v>
      </c>
      <c r="C110" s="132" t="s">
        <v>166</v>
      </c>
      <c r="D110" s="209" t="s">
        <v>392</v>
      </c>
      <c r="E110" s="133" t="s">
        <v>393</v>
      </c>
      <c r="F110" s="211">
        <v>30</v>
      </c>
    </row>
    <row r="111" spans="1:6">
      <c r="A111" s="131" t="s">
        <v>171</v>
      </c>
      <c r="B111" s="235" t="s">
        <v>962</v>
      </c>
      <c r="C111" s="132" t="s">
        <v>172</v>
      </c>
      <c r="D111" s="209" t="s">
        <v>321</v>
      </c>
      <c r="E111" s="133" t="s">
        <v>322</v>
      </c>
      <c r="F111" s="211">
        <v>90</v>
      </c>
    </row>
    <row r="112" spans="1:6">
      <c r="A112" s="131" t="s">
        <v>176</v>
      </c>
      <c r="B112" s="235" t="s">
        <v>962</v>
      </c>
      <c r="C112" s="132" t="s">
        <v>177</v>
      </c>
      <c r="D112" s="209" t="s">
        <v>394</v>
      </c>
      <c r="E112" s="133" t="s">
        <v>395</v>
      </c>
      <c r="F112" s="211">
        <v>60</v>
      </c>
    </row>
    <row r="113" spans="1:6">
      <c r="A113" s="131" t="s">
        <v>188</v>
      </c>
      <c r="B113" s="235" t="s">
        <v>962</v>
      </c>
      <c r="C113" s="132" t="s">
        <v>189</v>
      </c>
      <c r="D113" s="209" t="s">
        <v>798</v>
      </c>
      <c r="E113" s="133" t="s">
        <v>337</v>
      </c>
      <c r="F113" s="211">
        <v>90</v>
      </c>
    </row>
    <row r="114" spans="1:6">
      <c r="A114" s="131" t="s">
        <v>200</v>
      </c>
      <c r="B114" s="235" t="s">
        <v>962</v>
      </c>
      <c r="C114" s="132" t="s">
        <v>1009</v>
      </c>
      <c r="D114" s="209" t="s">
        <v>300</v>
      </c>
      <c r="E114" s="133" t="s">
        <v>301</v>
      </c>
      <c r="F114" s="211">
        <v>130</v>
      </c>
    </row>
    <row r="115" spans="1:6">
      <c r="A115" s="131" t="s">
        <v>210</v>
      </c>
      <c r="B115" s="235" t="s">
        <v>962</v>
      </c>
      <c r="C115" s="132" t="s">
        <v>211</v>
      </c>
      <c r="D115" s="209" t="s">
        <v>396</v>
      </c>
      <c r="E115" s="133" t="s">
        <v>397</v>
      </c>
      <c r="F115" s="211">
        <v>60</v>
      </c>
    </row>
    <row r="116" spans="1:6">
      <c r="A116" s="131" t="s">
        <v>217</v>
      </c>
      <c r="B116" s="235" t="s">
        <v>962</v>
      </c>
      <c r="C116" s="132" t="s">
        <v>1010</v>
      </c>
      <c r="D116" s="209" t="s">
        <v>335</v>
      </c>
      <c r="E116" s="133" t="s">
        <v>336</v>
      </c>
      <c r="F116" s="211">
        <v>90</v>
      </c>
    </row>
    <row r="117" spans="1:6">
      <c r="A117" s="131" t="s">
        <v>222</v>
      </c>
      <c r="B117" s="235" t="s">
        <v>962</v>
      </c>
      <c r="C117" s="132" t="s">
        <v>223</v>
      </c>
      <c r="D117" s="209" t="s">
        <v>398</v>
      </c>
      <c r="E117" s="133" t="s">
        <v>305</v>
      </c>
      <c r="F117" s="211">
        <v>90</v>
      </c>
    </row>
    <row r="118" spans="1:6">
      <c r="A118" s="131" t="s">
        <v>230</v>
      </c>
      <c r="B118" s="235" t="s">
        <v>962</v>
      </c>
      <c r="C118" s="132" t="s">
        <v>231</v>
      </c>
      <c r="D118" s="209" t="s">
        <v>384</v>
      </c>
      <c r="E118" s="133" t="s">
        <v>385</v>
      </c>
      <c r="F118" s="211">
        <v>60</v>
      </c>
    </row>
    <row r="119" spans="1:6">
      <c r="A119" s="131" t="s">
        <v>241</v>
      </c>
      <c r="B119" s="235" t="s">
        <v>962</v>
      </c>
      <c r="C119" s="132" t="s">
        <v>242</v>
      </c>
      <c r="D119" s="209" t="s">
        <v>399</v>
      </c>
      <c r="E119" s="133" t="s">
        <v>400</v>
      </c>
      <c r="F119" s="211">
        <v>46</v>
      </c>
    </row>
    <row r="120" spans="1:6">
      <c r="A120" s="131" t="s">
        <v>247</v>
      </c>
      <c r="B120" s="235" t="s">
        <v>962</v>
      </c>
      <c r="C120" s="132" t="s">
        <v>248</v>
      </c>
      <c r="D120" s="209" t="s">
        <v>401</v>
      </c>
      <c r="E120" s="133" t="s">
        <v>813</v>
      </c>
      <c r="F120" s="211">
        <v>60</v>
      </c>
    </row>
    <row r="121" spans="1:6">
      <c r="A121" s="131" t="s">
        <v>255</v>
      </c>
      <c r="B121" s="235" t="s">
        <v>962</v>
      </c>
      <c r="C121" s="132" t="s">
        <v>1011</v>
      </c>
      <c r="D121" s="209" t="s">
        <v>402</v>
      </c>
      <c r="E121" s="133" t="s">
        <v>358</v>
      </c>
      <c r="F121" s="211">
        <v>90</v>
      </c>
    </row>
    <row r="122" spans="1:6">
      <c r="A122" s="131" t="s">
        <v>565</v>
      </c>
      <c r="B122" s="235" t="s">
        <v>962</v>
      </c>
      <c r="C122" s="132" t="s">
        <v>1012</v>
      </c>
      <c r="D122" s="209" t="s">
        <v>814</v>
      </c>
      <c r="E122" s="133" t="s">
        <v>815</v>
      </c>
      <c r="F122" s="211">
        <v>60</v>
      </c>
    </row>
    <row r="123" spans="1:6">
      <c r="A123" s="131" t="s">
        <v>566</v>
      </c>
      <c r="B123" s="235" t="s">
        <v>962</v>
      </c>
      <c r="C123" s="132" t="s">
        <v>1013</v>
      </c>
      <c r="D123" s="209" t="s">
        <v>359</v>
      </c>
      <c r="E123" s="133" t="s">
        <v>360</v>
      </c>
      <c r="F123" s="211">
        <v>80</v>
      </c>
    </row>
    <row r="124" spans="1:6">
      <c r="A124" s="131" t="s">
        <v>1014</v>
      </c>
      <c r="B124" s="235" t="s">
        <v>962</v>
      </c>
      <c r="C124" s="132" t="s">
        <v>726</v>
      </c>
      <c r="D124" s="209" t="s">
        <v>1828</v>
      </c>
      <c r="E124" s="133" t="s">
        <v>1015</v>
      </c>
      <c r="F124" s="211">
        <v>50</v>
      </c>
    </row>
    <row r="125" spans="1:6">
      <c r="A125" s="131" t="s">
        <v>212</v>
      </c>
      <c r="B125" s="235" t="s">
        <v>962</v>
      </c>
      <c r="C125" s="132" t="s">
        <v>1829</v>
      </c>
      <c r="D125" s="209" t="s">
        <v>403</v>
      </c>
      <c r="E125" s="133" t="s">
        <v>404</v>
      </c>
      <c r="F125" s="211">
        <v>127</v>
      </c>
    </row>
    <row r="126" spans="1:6">
      <c r="A126" s="131" t="s">
        <v>219</v>
      </c>
      <c r="B126" s="235" t="s">
        <v>962</v>
      </c>
      <c r="C126" s="132" t="s">
        <v>1830</v>
      </c>
      <c r="D126" s="209" t="s">
        <v>300</v>
      </c>
      <c r="E126" s="133" t="s">
        <v>301</v>
      </c>
      <c r="F126" s="211">
        <v>150</v>
      </c>
    </row>
    <row r="127" spans="1:6">
      <c r="A127" s="131" t="s">
        <v>224</v>
      </c>
      <c r="B127" s="235" t="s">
        <v>962</v>
      </c>
      <c r="C127" s="132" t="s">
        <v>225</v>
      </c>
      <c r="D127" s="209" t="s">
        <v>300</v>
      </c>
      <c r="E127" s="133" t="s">
        <v>301</v>
      </c>
      <c r="F127" s="211">
        <v>90</v>
      </c>
    </row>
    <row r="128" spans="1:6">
      <c r="A128" s="131" t="s">
        <v>235</v>
      </c>
      <c r="B128" s="235" t="s">
        <v>962</v>
      </c>
      <c r="C128" s="132" t="s">
        <v>236</v>
      </c>
      <c r="D128" s="209" t="s">
        <v>798</v>
      </c>
      <c r="E128" s="133" t="s">
        <v>337</v>
      </c>
      <c r="F128" s="211">
        <v>110</v>
      </c>
    </row>
    <row r="129" spans="1:6">
      <c r="A129" s="131" t="s">
        <v>249</v>
      </c>
      <c r="B129" s="235" t="s">
        <v>962</v>
      </c>
      <c r="C129" s="132" t="s">
        <v>250</v>
      </c>
      <c r="D129" s="209" t="s">
        <v>376</v>
      </c>
      <c r="E129" s="133" t="s">
        <v>377</v>
      </c>
      <c r="F129" s="211">
        <v>130</v>
      </c>
    </row>
    <row r="130" spans="1:6">
      <c r="A130" s="131" t="s">
        <v>257</v>
      </c>
      <c r="B130" s="235" t="s">
        <v>962</v>
      </c>
      <c r="C130" s="132" t="s">
        <v>258</v>
      </c>
      <c r="D130" s="209" t="s">
        <v>300</v>
      </c>
      <c r="E130" s="133" t="s">
        <v>301</v>
      </c>
      <c r="F130" s="211">
        <v>90</v>
      </c>
    </row>
    <row r="131" spans="1:6">
      <c r="A131" s="131" t="s">
        <v>655</v>
      </c>
      <c r="B131" s="235" t="s">
        <v>962</v>
      </c>
      <c r="C131" s="132" t="s">
        <v>1016</v>
      </c>
      <c r="D131" s="209" t="s">
        <v>805</v>
      </c>
      <c r="E131" s="133" t="s">
        <v>806</v>
      </c>
      <c r="F131" s="211">
        <v>90</v>
      </c>
    </row>
    <row r="132" spans="1:6">
      <c r="A132" s="206" t="s">
        <v>816</v>
      </c>
      <c r="B132" s="239" t="s">
        <v>962</v>
      </c>
      <c r="C132" s="240" t="s">
        <v>1017</v>
      </c>
      <c r="D132" s="213" t="s">
        <v>335</v>
      </c>
      <c r="E132" s="207" t="s">
        <v>336</v>
      </c>
      <c r="F132" s="221">
        <v>90</v>
      </c>
    </row>
    <row r="133" spans="1:6">
      <c r="A133" s="222" t="s">
        <v>1018</v>
      </c>
      <c r="B133" s="233" t="s">
        <v>1019</v>
      </c>
      <c r="C133" s="234" t="s">
        <v>817</v>
      </c>
      <c r="D133" s="223" t="s">
        <v>1020</v>
      </c>
      <c r="E133" s="224" t="s">
        <v>1021</v>
      </c>
      <c r="F133" s="225">
        <v>60</v>
      </c>
    </row>
    <row r="134" spans="1:6">
      <c r="A134" s="131" t="s">
        <v>1022</v>
      </c>
      <c r="B134" s="235" t="s">
        <v>1019</v>
      </c>
      <c r="C134" s="132" t="s">
        <v>818</v>
      </c>
      <c r="D134" s="209" t="s">
        <v>1023</v>
      </c>
      <c r="E134" s="133" t="s">
        <v>1024</v>
      </c>
      <c r="F134" s="211">
        <v>45</v>
      </c>
    </row>
    <row r="135" spans="1:6">
      <c r="A135" s="131" t="s">
        <v>1025</v>
      </c>
      <c r="B135" s="235" t="s">
        <v>1019</v>
      </c>
      <c r="C135" s="132" t="s">
        <v>819</v>
      </c>
      <c r="D135" s="209" t="s">
        <v>1026</v>
      </c>
      <c r="E135" s="133" t="s">
        <v>1027</v>
      </c>
      <c r="F135" s="211">
        <v>60</v>
      </c>
    </row>
    <row r="136" spans="1:6">
      <c r="A136" s="131" t="s">
        <v>1028</v>
      </c>
      <c r="B136" s="235" t="s">
        <v>1019</v>
      </c>
      <c r="C136" s="132" t="s">
        <v>820</v>
      </c>
      <c r="D136" s="209" t="s">
        <v>1029</v>
      </c>
      <c r="E136" s="133" t="s">
        <v>1030</v>
      </c>
      <c r="F136" s="211">
        <v>25</v>
      </c>
    </row>
    <row r="137" spans="1:6">
      <c r="A137" s="131" t="s">
        <v>1031</v>
      </c>
      <c r="B137" s="235" t="s">
        <v>1019</v>
      </c>
      <c r="C137" s="132" t="s">
        <v>821</v>
      </c>
      <c r="D137" s="209" t="s">
        <v>1032</v>
      </c>
      <c r="E137" s="133" t="s">
        <v>1033</v>
      </c>
      <c r="F137" s="211">
        <v>80</v>
      </c>
    </row>
    <row r="138" spans="1:6">
      <c r="A138" s="131" t="s">
        <v>1034</v>
      </c>
      <c r="B138" s="235" t="s">
        <v>1019</v>
      </c>
      <c r="C138" s="132" t="s">
        <v>822</v>
      </c>
      <c r="D138" s="209" t="s">
        <v>1035</v>
      </c>
      <c r="E138" s="133" t="s">
        <v>1036</v>
      </c>
      <c r="F138" s="211">
        <v>45</v>
      </c>
    </row>
    <row r="139" spans="1:6">
      <c r="A139" s="131" t="s">
        <v>1037</v>
      </c>
      <c r="B139" s="235" t="s">
        <v>1019</v>
      </c>
      <c r="C139" s="132" t="s">
        <v>823</v>
      </c>
      <c r="D139" s="209" t="s">
        <v>1038</v>
      </c>
      <c r="E139" s="133"/>
      <c r="F139" s="211">
        <v>150</v>
      </c>
    </row>
    <row r="140" spans="1:6">
      <c r="A140" s="131" t="s">
        <v>1039</v>
      </c>
      <c r="B140" s="235" t="s">
        <v>1019</v>
      </c>
      <c r="C140" s="132" t="s">
        <v>824</v>
      </c>
      <c r="D140" s="209" t="s">
        <v>1040</v>
      </c>
      <c r="E140" s="133"/>
      <c r="F140" s="211">
        <v>180</v>
      </c>
    </row>
    <row r="141" spans="1:6">
      <c r="A141" s="131" t="s">
        <v>1041</v>
      </c>
      <c r="B141" s="235" t="s">
        <v>1019</v>
      </c>
      <c r="C141" s="132" t="s">
        <v>825</v>
      </c>
      <c r="D141" s="209" t="s">
        <v>1042</v>
      </c>
      <c r="E141" s="133" t="s">
        <v>1043</v>
      </c>
      <c r="F141" s="211">
        <v>120</v>
      </c>
    </row>
    <row r="142" spans="1:6">
      <c r="A142" s="131" t="s">
        <v>1044</v>
      </c>
      <c r="B142" s="235" t="s">
        <v>1019</v>
      </c>
      <c r="C142" s="132" t="s">
        <v>1045</v>
      </c>
      <c r="D142" s="209" t="s">
        <v>1046</v>
      </c>
      <c r="E142" s="133" t="s">
        <v>1047</v>
      </c>
      <c r="F142" s="211">
        <v>180</v>
      </c>
    </row>
    <row r="143" spans="1:6">
      <c r="A143" s="131" t="s">
        <v>1048</v>
      </c>
      <c r="B143" s="235" t="s">
        <v>1019</v>
      </c>
      <c r="C143" s="132" t="s">
        <v>1049</v>
      </c>
      <c r="D143" s="209" t="s">
        <v>826</v>
      </c>
      <c r="E143" s="133" t="s">
        <v>1050</v>
      </c>
      <c r="F143" s="211">
        <v>60</v>
      </c>
    </row>
    <row r="144" spans="1:6">
      <c r="A144" s="131" t="s">
        <v>1051</v>
      </c>
      <c r="B144" s="235" t="s">
        <v>1019</v>
      </c>
      <c r="C144" s="132" t="s">
        <v>1052</v>
      </c>
      <c r="D144" s="209" t="s">
        <v>827</v>
      </c>
      <c r="E144" s="133" t="s">
        <v>1050</v>
      </c>
      <c r="F144" s="211">
        <v>70</v>
      </c>
    </row>
    <row r="145" spans="1:6">
      <c r="A145" s="131" t="s">
        <v>1053</v>
      </c>
      <c r="B145" s="235" t="s">
        <v>1019</v>
      </c>
      <c r="C145" s="132" t="s">
        <v>828</v>
      </c>
      <c r="D145" s="209" t="s">
        <v>1054</v>
      </c>
      <c r="E145" s="133" t="s">
        <v>1055</v>
      </c>
      <c r="F145" s="211">
        <v>60</v>
      </c>
    </row>
    <row r="146" spans="1:6">
      <c r="A146" s="131" t="s">
        <v>1056</v>
      </c>
      <c r="B146" s="235" t="s">
        <v>1019</v>
      </c>
      <c r="C146" s="132" t="s">
        <v>829</v>
      </c>
      <c r="D146" s="209" t="s">
        <v>1057</v>
      </c>
      <c r="E146" s="133"/>
      <c r="F146" s="211">
        <v>40</v>
      </c>
    </row>
    <row r="147" spans="1:6">
      <c r="A147" s="131" t="s">
        <v>1058</v>
      </c>
      <c r="B147" s="235" t="s">
        <v>1019</v>
      </c>
      <c r="C147" s="132" t="s">
        <v>830</v>
      </c>
      <c r="D147" s="209" t="s">
        <v>1059</v>
      </c>
      <c r="E147" s="133" t="s">
        <v>1060</v>
      </c>
      <c r="F147" s="211">
        <v>80</v>
      </c>
    </row>
    <row r="148" spans="1:6">
      <c r="A148" s="226" t="s">
        <v>1061</v>
      </c>
      <c r="B148" s="236" t="s">
        <v>1019</v>
      </c>
      <c r="C148" s="237" t="s">
        <v>831</v>
      </c>
      <c r="D148" s="227" t="s">
        <v>1062</v>
      </c>
      <c r="E148" s="228" t="s">
        <v>1043</v>
      </c>
      <c r="F148" s="229">
        <v>120</v>
      </c>
    </row>
    <row r="149" spans="1:6">
      <c r="A149" s="214" t="s">
        <v>1063</v>
      </c>
      <c r="B149" s="217" t="s">
        <v>832</v>
      </c>
      <c r="C149" s="218" t="s">
        <v>408</v>
      </c>
      <c r="D149" s="217" t="s">
        <v>1064</v>
      </c>
      <c r="E149" s="219" t="s">
        <v>1065</v>
      </c>
      <c r="F149" s="220">
        <v>19</v>
      </c>
    </row>
    <row r="150" spans="1:6">
      <c r="A150" s="131" t="s">
        <v>1066</v>
      </c>
      <c r="B150" s="209" t="s">
        <v>832</v>
      </c>
      <c r="C150" s="132" t="s">
        <v>409</v>
      </c>
      <c r="D150" s="209" t="s">
        <v>569</v>
      </c>
      <c r="E150" s="133" t="s">
        <v>1067</v>
      </c>
      <c r="F150" s="211">
        <v>19</v>
      </c>
    </row>
    <row r="151" spans="1:6">
      <c r="A151" s="131" t="s">
        <v>1068</v>
      </c>
      <c r="B151" s="209" t="s">
        <v>832</v>
      </c>
      <c r="C151" s="132" t="s">
        <v>410</v>
      </c>
      <c r="D151" s="209" t="s">
        <v>1069</v>
      </c>
      <c r="E151" s="133" t="s">
        <v>1070</v>
      </c>
      <c r="F151" s="211">
        <v>12</v>
      </c>
    </row>
    <row r="152" spans="1:6">
      <c r="A152" s="131" t="s">
        <v>1071</v>
      </c>
      <c r="B152" s="209" t="s">
        <v>832</v>
      </c>
      <c r="C152" s="132" t="s">
        <v>1072</v>
      </c>
      <c r="D152" s="209" t="s">
        <v>1073</v>
      </c>
      <c r="E152" s="133" t="s">
        <v>1074</v>
      </c>
      <c r="F152" s="211">
        <v>19</v>
      </c>
    </row>
    <row r="153" spans="1:6">
      <c r="A153" s="131" t="s">
        <v>1075</v>
      </c>
      <c r="B153" s="209" t="s">
        <v>832</v>
      </c>
      <c r="C153" s="132" t="s">
        <v>411</v>
      </c>
      <c r="D153" s="209" t="s">
        <v>570</v>
      </c>
      <c r="E153" s="133" t="s">
        <v>1076</v>
      </c>
      <c r="F153" s="211">
        <v>12</v>
      </c>
    </row>
    <row r="154" spans="1:6">
      <c r="A154" s="131" t="s">
        <v>1077</v>
      </c>
      <c r="B154" s="209" t="s">
        <v>832</v>
      </c>
      <c r="C154" s="132" t="s">
        <v>1078</v>
      </c>
      <c r="D154" s="209" t="s">
        <v>1079</v>
      </c>
      <c r="E154" s="133" t="s">
        <v>1080</v>
      </c>
      <c r="F154" s="211">
        <v>12</v>
      </c>
    </row>
    <row r="155" spans="1:6">
      <c r="A155" s="131" t="s">
        <v>1081</v>
      </c>
      <c r="B155" s="209" t="s">
        <v>832</v>
      </c>
      <c r="C155" s="132" t="s">
        <v>1082</v>
      </c>
      <c r="D155" s="209" t="s">
        <v>1083</v>
      </c>
      <c r="E155" s="133" t="s">
        <v>1076</v>
      </c>
      <c r="F155" s="211">
        <v>12</v>
      </c>
    </row>
    <row r="156" spans="1:6">
      <c r="A156" s="131" t="s">
        <v>1084</v>
      </c>
      <c r="B156" s="209" t="s">
        <v>832</v>
      </c>
      <c r="C156" s="132" t="s">
        <v>1085</v>
      </c>
      <c r="D156" s="209" t="s">
        <v>1086</v>
      </c>
      <c r="E156" s="133" t="s">
        <v>1087</v>
      </c>
      <c r="F156" s="211">
        <v>19</v>
      </c>
    </row>
    <row r="157" spans="1:6">
      <c r="A157" s="131" t="s">
        <v>1088</v>
      </c>
      <c r="B157" s="209" t="s">
        <v>832</v>
      </c>
      <c r="C157" s="132" t="s">
        <v>1089</v>
      </c>
      <c r="D157" s="209" t="s">
        <v>1090</v>
      </c>
      <c r="E157" s="133" t="s">
        <v>1091</v>
      </c>
      <c r="F157" s="211">
        <v>19</v>
      </c>
    </row>
    <row r="158" spans="1:6">
      <c r="A158" s="131" t="s">
        <v>1092</v>
      </c>
      <c r="B158" s="209" t="s">
        <v>832</v>
      </c>
      <c r="C158" s="132" t="s">
        <v>1093</v>
      </c>
      <c r="D158" s="209" t="s">
        <v>571</v>
      </c>
      <c r="E158" s="133" t="s">
        <v>1094</v>
      </c>
      <c r="F158" s="211">
        <v>11</v>
      </c>
    </row>
    <row r="159" spans="1:6">
      <c r="A159" s="131" t="s">
        <v>1095</v>
      </c>
      <c r="B159" s="209" t="s">
        <v>832</v>
      </c>
      <c r="C159" s="133" t="s">
        <v>1096</v>
      </c>
      <c r="D159" s="209" t="s">
        <v>1097</v>
      </c>
      <c r="E159" s="133" t="s">
        <v>1098</v>
      </c>
      <c r="F159" s="211">
        <v>12</v>
      </c>
    </row>
    <row r="160" spans="1:6">
      <c r="A160" s="131" t="s">
        <v>1099</v>
      </c>
      <c r="B160" s="209" t="s">
        <v>832</v>
      </c>
      <c r="C160" s="133" t="s">
        <v>1100</v>
      </c>
      <c r="D160" s="209" t="s">
        <v>1101</v>
      </c>
      <c r="E160" s="133" t="s">
        <v>1102</v>
      </c>
      <c r="F160" s="211">
        <v>19</v>
      </c>
    </row>
    <row r="161" spans="1:6">
      <c r="A161" s="131" t="s">
        <v>1103</v>
      </c>
      <c r="B161" s="209" t="s">
        <v>832</v>
      </c>
      <c r="C161" s="133" t="s">
        <v>1104</v>
      </c>
      <c r="D161" s="209" t="s">
        <v>1105</v>
      </c>
      <c r="E161" s="133" t="s">
        <v>1106</v>
      </c>
      <c r="F161" s="211">
        <v>19</v>
      </c>
    </row>
    <row r="162" spans="1:6">
      <c r="A162" s="131" t="s">
        <v>1107</v>
      </c>
      <c r="B162" s="209" t="s">
        <v>832</v>
      </c>
      <c r="C162" s="133" t="s">
        <v>412</v>
      </c>
      <c r="D162" s="209" t="s">
        <v>1108</v>
      </c>
      <c r="E162" s="133" t="s">
        <v>1109</v>
      </c>
      <c r="F162" s="211">
        <v>19</v>
      </c>
    </row>
    <row r="163" spans="1:6">
      <c r="A163" s="131" t="s">
        <v>1110</v>
      </c>
      <c r="B163" s="209" t="s">
        <v>832</v>
      </c>
      <c r="C163" s="133" t="s">
        <v>1111</v>
      </c>
      <c r="D163" s="209" t="s">
        <v>1108</v>
      </c>
      <c r="E163" s="133" t="s">
        <v>1109</v>
      </c>
      <c r="F163" s="211">
        <v>12</v>
      </c>
    </row>
    <row r="164" spans="1:6">
      <c r="A164" s="131" t="s">
        <v>1112</v>
      </c>
      <c r="B164" s="209" t="s">
        <v>832</v>
      </c>
      <c r="C164" s="133" t="s">
        <v>1113</v>
      </c>
      <c r="D164" s="209" t="s">
        <v>1114</v>
      </c>
      <c r="E164" s="133" t="s">
        <v>542</v>
      </c>
      <c r="F164" s="211">
        <v>12</v>
      </c>
    </row>
    <row r="165" spans="1:6">
      <c r="A165" s="131" t="s">
        <v>1115</v>
      </c>
      <c r="B165" s="209" t="s">
        <v>832</v>
      </c>
      <c r="C165" s="133" t="s">
        <v>1116</v>
      </c>
      <c r="D165" s="209" t="s">
        <v>1117</v>
      </c>
      <c r="E165" s="133" t="s">
        <v>543</v>
      </c>
      <c r="F165" s="211">
        <v>12</v>
      </c>
    </row>
    <row r="166" spans="1:6">
      <c r="A166" s="131" t="s">
        <v>1118</v>
      </c>
      <c r="B166" s="209" t="s">
        <v>832</v>
      </c>
      <c r="C166" s="133" t="s">
        <v>1119</v>
      </c>
      <c r="D166" s="209" t="s">
        <v>833</v>
      </c>
      <c r="E166" s="133" t="s">
        <v>1120</v>
      </c>
      <c r="F166" s="211">
        <v>12</v>
      </c>
    </row>
    <row r="167" spans="1:6">
      <c r="A167" s="131" t="s">
        <v>1121</v>
      </c>
      <c r="B167" s="209" t="s">
        <v>832</v>
      </c>
      <c r="C167" s="133" t="s">
        <v>1122</v>
      </c>
      <c r="D167" s="209" t="s">
        <v>1123</v>
      </c>
      <c r="E167" s="133" t="s">
        <v>1124</v>
      </c>
      <c r="F167" s="211">
        <v>9</v>
      </c>
    </row>
    <row r="168" spans="1:6">
      <c r="A168" s="131" t="s">
        <v>1125</v>
      </c>
      <c r="B168" s="209" t="s">
        <v>832</v>
      </c>
      <c r="C168" s="133" t="s">
        <v>1126</v>
      </c>
      <c r="D168" s="209" t="s">
        <v>571</v>
      </c>
      <c r="E168" s="133" t="s">
        <v>1127</v>
      </c>
      <c r="F168" s="211">
        <v>10</v>
      </c>
    </row>
    <row r="169" spans="1:6">
      <c r="A169" s="131" t="s">
        <v>1128</v>
      </c>
      <c r="B169" s="209" t="s">
        <v>832</v>
      </c>
      <c r="C169" s="133" t="s">
        <v>1129</v>
      </c>
      <c r="D169" s="209" t="s">
        <v>1130</v>
      </c>
      <c r="E169" s="133" t="s">
        <v>1131</v>
      </c>
      <c r="F169" s="211">
        <v>12</v>
      </c>
    </row>
    <row r="170" spans="1:6">
      <c r="A170" s="131" t="s">
        <v>1132</v>
      </c>
      <c r="B170" s="209" t="s">
        <v>832</v>
      </c>
      <c r="C170" s="133" t="s">
        <v>1771</v>
      </c>
      <c r="D170" s="209" t="s">
        <v>1133</v>
      </c>
      <c r="E170" s="133" t="s">
        <v>1134</v>
      </c>
      <c r="F170" s="211">
        <v>12</v>
      </c>
    </row>
    <row r="171" spans="1:6">
      <c r="A171" s="131" t="s">
        <v>1135</v>
      </c>
      <c r="B171" s="209" t="s">
        <v>832</v>
      </c>
      <c r="C171" s="133" t="s">
        <v>1136</v>
      </c>
      <c r="D171" s="209" t="s">
        <v>1137</v>
      </c>
      <c r="E171" s="133" t="s">
        <v>1138</v>
      </c>
      <c r="F171" s="211">
        <v>12</v>
      </c>
    </row>
    <row r="172" spans="1:6">
      <c r="A172" s="131" t="s">
        <v>1139</v>
      </c>
      <c r="B172" s="209" t="s">
        <v>832</v>
      </c>
      <c r="C172" s="133" t="s">
        <v>413</v>
      </c>
      <c r="D172" s="209" t="s">
        <v>1140</v>
      </c>
      <c r="E172" s="133" t="s">
        <v>1141</v>
      </c>
      <c r="F172" s="211">
        <v>12</v>
      </c>
    </row>
    <row r="173" spans="1:6">
      <c r="A173" s="131" t="s">
        <v>1142</v>
      </c>
      <c r="B173" s="209" t="s">
        <v>832</v>
      </c>
      <c r="C173" s="133" t="s">
        <v>1143</v>
      </c>
      <c r="D173" s="209" t="s">
        <v>1144</v>
      </c>
      <c r="E173" s="133" t="s">
        <v>1145</v>
      </c>
      <c r="F173" s="211">
        <v>12</v>
      </c>
    </row>
    <row r="174" spans="1:6">
      <c r="A174" s="131" t="s">
        <v>1146</v>
      </c>
      <c r="B174" s="209" t="s">
        <v>832</v>
      </c>
      <c r="C174" s="133" t="s">
        <v>414</v>
      </c>
      <c r="D174" s="209" t="s">
        <v>1144</v>
      </c>
      <c r="E174" s="133" t="s">
        <v>574</v>
      </c>
      <c r="F174" s="211">
        <v>12</v>
      </c>
    </row>
    <row r="175" spans="1:6">
      <c r="A175" s="131" t="s">
        <v>1147</v>
      </c>
      <c r="B175" s="209" t="s">
        <v>832</v>
      </c>
      <c r="C175" s="133" t="s">
        <v>1148</v>
      </c>
      <c r="D175" s="209" t="s">
        <v>1105</v>
      </c>
      <c r="E175" s="133" t="s">
        <v>1106</v>
      </c>
      <c r="F175" s="211">
        <v>19</v>
      </c>
    </row>
    <row r="176" spans="1:6">
      <c r="A176" s="131" t="s">
        <v>1149</v>
      </c>
      <c r="B176" s="209" t="s">
        <v>832</v>
      </c>
      <c r="C176" s="133" t="s">
        <v>415</v>
      </c>
      <c r="D176" s="209" t="s">
        <v>1150</v>
      </c>
      <c r="E176" s="133" t="s">
        <v>1151</v>
      </c>
      <c r="F176" s="211">
        <v>19</v>
      </c>
    </row>
    <row r="177" spans="1:6">
      <c r="A177" s="131" t="s">
        <v>1152</v>
      </c>
      <c r="B177" s="209" t="s">
        <v>832</v>
      </c>
      <c r="C177" s="133" t="s">
        <v>416</v>
      </c>
      <c r="D177" s="209" t="s">
        <v>1153</v>
      </c>
      <c r="E177" s="133" t="s">
        <v>1154</v>
      </c>
      <c r="F177" s="211">
        <v>12</v>
      </c>
    </row>
    <row r="178" spans="1:6">
      <c r="A178" s="131" t="s">
        <v>1155</v>
      </c>
      <c r="B178" s="209" t="s">
        <v>832</v>
      </c>
      <c r="C178" s="133" t="s">
        <v>1156</v>
      </c>
      <c r="D178" s="209" t="s">
        <v>1157</v>
      </c>
      <c r="E178" s="133" t="s">
        <v>1158</v>
      </c>
      <c r="F178" s="211">
        <v>19</v>
      </c>
    </row>
    <row r="179" spans="1:6">
      <c r="A179" s="131" t="s">
        <v>1159</v>
      </c>
      <c r="B179" s="209" t="s">
        <v>832</v>
      </c>
      <c r="C179" s="133" t="s">
        <v>1160</v>
      </c>
      <c r="D179" s="209" t="s">
        <v>1161</v>
      </c>
      <c r="E179" s="133" t="s">
        <v>1162</v>
      </c>
      <c r="F179" s="211">
        <v>12</v>
      </c>
    </row>
    <row r="180" spans="1:6">
      <c r="A180" s="131" t="s">
        <v>1163</v>
      </c>
      <c r="B180" s="209" t="s">
        <v>832</v>
      </c>
      <c r="C180" s="133" t="s">
        <v>1164</v>
      </c>
      <c r="D180" s="209" t="s">
        <v>1165</v>
      </c>
      <c r="E180" s="133" t="s">
        <v>1166</v>
      </c>
      <c r="F180" s="211">
        <v>19</v>
      </c>
    </row>
    <row r="181" spans="1:6">
      <c r="A181" s="131" t="s">
        <v>1167</v>
      </c>
      <c r="B181" s="209" t="s">
        <v>832</v>
      </c>
      <c r="C181" s="133" t="s">
        <v>1168</v>
      </c>
      <c r="D181" s="209" t="s">
        <v>1169</v>
      </c>
      <c r="E181" s="133" t="s">
        <v>1170</v>
      </c>
      <c r="F181" s="211">
        <v>19</v>
      </c>
    </row>
    <row r="182" spans="1:6">
      <c r="A182" s="131" t="s">
        <v>1171</v>
      </c>
      <c r="B182" s="209" t="s">
        <v>832</v>
      </c>
      <c r="C182" s="133" t="s">
        <v>417</v>
      </c>
      <c r="D182" s="209" t="s">
        <v>1172</v>
      </c>
      <c r="E182" s="133" t="s">
        <v>1173</v>
      </c>
      <c r="F182" s="211">
        <v>12</v>
      </c>
    </row>
    <row r="183" spans="1:6">
      <c r="A183" s="131" t="s">
        <v>1174</v>
      </c>
      <c r="B183" s="209" t="s">
        <v>832</v>
      </c>
      <c r="C183" s="133" t="s">
        <v>418</v>
      </c>
      <c r="D183" s="209" t="s">
        <v>1175</v>
      </c>
      <c r="E183" s="133" t="s">
        <v>1176</v>
      </c>
      <c r="F183" s="211">
        <v>12</v>
      </c>
    </row>
    <row r="184" spans="1:6">
      <c r="A184" s="131" t="s">
        <v>1177</v>
      </c>
      <c r="B184" s="209" t="s">
        <v>832</v>
      </c>
      <c r="C184" s="133" t="s">
        <v>419</v>
      </c>
      <c r="D184" s="209" t="s">
        <v>1178</v>
      </c>
      <c r="E184" s="133" t="s">
        <v>1179</v>
      </c>
      <c r="F184" s="211">
        <v>19</v>
      </c>
    </row>
    <row r="185" spans="1:6">
      <c r="A185" s="131" t="s">
        <v>1180</v>
      </c>
      <c r="B185" s="209" t="s">
        <v>832</v>
      </c>
      <c r="C185" s="133" t="s">
        <v>1181</v>
      </c>
      <c r="D185" s="209" t="s">
        <v>1182</v>
      </c>
      <c r="E185" s="133" t="s">
        <v>575</v>
      </c>
      <c r="F185" s="211">
        <v>19</v>
      </c>
    </row>
    <row r="186" spans="1:6">
      <c r="A186" s="131" t="s">
        <v>1183</v>
      </c>
      <c r="B186" s="209" t="s">
        <v>832</v>
      </c>
      <c r="C186" s="133" t="s">
        <v>1184</v>
      </c>
      <c r="D186" s="209" t="s">
        <v>1185</v>
      </c>
      <c r="E186" s="133" t="s">
        <v>576</v>
      </c>
      <c r="F186" s="211">
        <v>12</v>
      </c>
    </row>
    <row r="187" spans="1:6">
      <c r="A187" s="131" t="s">
        <v>1186</v>
      </c>
      <c r="B187" s="209" t="s">
        <v>832</v>
      </c>
      <c r="C187" s="133" t="s">
        <v>567</v>
      </c>
      <c r="D187" s="209" t="s">
        <v>1187</v>
      </c>
      <c r="E187" s="133" t="s">
        <v>1188</v>
      </c>
      <c r="F187" s="211">
        <v>19</v>
      </c>
    </row>
    <row r="188" spans="1:6">
      <c r="A188" s="131" t="s">
        <v>1189</v>
      </c>
      <c r="B188" s="209" t="s">
        <v>832</v>
      </c>
      <c r="C188" s="133" t="s">
        <v>1190</v>
      </c>
      <c r="D188" s="209" t="s">
        <v>1191</v>
      </c>
      <c r="E188" s="133" t="s">
        <v>1192</v>
      </c>
      <c r="F188" s="211">
        <v>12</v>
      </c>
    </row>
    <row r="189" spans="1:6">
      <c r="A189" s="131" t="s">
        <v>1193</v>
      </c>
      <c r="B189" s="209" t="s">
        <v>832</v>
      </c>
      <c r="C189" s="133" t="s">
        <v>1194</v>
      </c>
      <c r="D189" s="209" t="s">
        <v>1195</v>
      </c>
      <c r="E189" s="133" t="s">
        <v>1196</v>
      </c>
      <c r="F189" s="211">
        <v>12</v>
      </c>
    </row>
    <row r="190" spans="1:6">
      <c r="A190" s="131" t="s">
        <v>1197</v>
      </c>
      <c r="B190" s="209" t="s">
        <v>832</v>
      </c>
      <c r="C190" s="133" t="s">
        <v>1198</v>
      </c>
      <c r="D190" s="209" t="s">
        <v>1199</v>
      </c>
      <c r="E190" s="133" t="s">
        <v>1200</v>
      </c>
      <c r="F190" s="211">
        <v>12</v>
      </c>
    </row>
    <row r="191" spans="1:6">
      <c r="A191" s="131" t="s">
        <v>1201</v>
      </c>
      <c r="B191" s="209" t="s">
        <v>832</v>
      </c>
      <c r="C191" s="133" t="s">
        <v>1202</v>
      </c>
      <c r="D191" s="209" t="s">
        <v>1203</v>
      </c>
      <c r="E191" s="133" t="s">
        <v>1204</v>
      </c>
      <c r="F191" s="211">
        <v>19</v>
      </c>
    </row>
    <row r="192" spans="1:6">
      <c r="A192" s="131" t="s">
        <v>1205</v>
      </c>
      <c r="B192" s="209" t="s">
        <v>832</v>
      </c>
      <c r="C192" s="133" t="s">
        <v>1772</v>
      </c>
      <c r="D192" s="209" t="s">
        <v>1206</v>
      </c>
      <c r="E192" s="133" t="s">
        <v>1207</v>
      </c>
      <c r="F192" s="211">
        <v>19</v>
      </c>
    </row>
    <row r="193" spans="1:6">
      <c r="A193" s="131" t="s">
        <v>1208</v>
      </c>
      <c r="B193" s="209" t="s">
        <v>832</v>
      </c>
      <c r="C193" s="133" t="s">
        <v>1209</v>
      </c>
      <c r="D193" s="209" t="s">
        <v>1210</v>
      </c>
      <c r="E193" s="133" t="s">
        <v>581</v>
      </c>
      <c r="F193" s="211">
        <v>12</v>
      </c>
    </row>
    <row r="194" spans="1:6">
      <c r="A194" s="131" t="s">
        <v>1211</v>
      </c>
      <c r="B194" s="209" t="s">
        <v>832</v>
      </c>
      <c r="C194" s="133" t="s">
        <v>420</v>
      </c>
      <c r="D194" s="209" t="s">
        <v>834</v>
      </c>
      <c r="E194" s="133" t="s">
        <v>1212</v>
      </c>
      <c r="F194" s="211">
        <v>17</v>
      </c>
    </row>
    <row r="195" spans="1:6">
      <c r="A195" s="131" t="s">
        <v>1213</v>
      </c>
      <c r="B195" s="209" t="s">
        <v>832</v>
      </c>
      <c r="C195" s="133" t="s">
        <v>421</v>
      </c>
      <c r="D195" s="209" t="s">
        <v>1144</v>
      </c>
      <c r="E195" s="133" t="s">
        <v>1145</v>
      </c>
      <c r="F195" s="211">
        <v>19</v>
      </c>
    </row>
    <row r="196" spans="1:6">
      <c r="A196" s="131" t="s">
        <v>1214</v>
      </c>
      <c r="B196" s="209" t="s">
        <v>832</v>
      </c>
      <c r="C196" s="133" t="s">
        <v>1215</v>
      </c>
      <c r="D196" s="209" t="s">
        <v>1086</v>
      </c>
      <c r="E196" s="133" t="s">
        <v>1087</v>
      </c>
      <c r="F196" s="211">
        <v>19</v>
      </c>
    </row>
    <row r="197" spans="1:6">
      <c r="A197" s="131" t="s">
        <v>1216</v>
      </c>
      <c r="B197" s="209" t="s">
        <v>832</v>
      </c>
      <c r="C197" s="133" t="s">
        <v>1217</v>
      </c>
      <c r="D197" s="209" t="s">
        <v>1097</v>
      </c>
      <c r="E197" s="133" t="s">
        <v>1098</v>
      </c>
      <c r="F197" s="211">
        <v>19</v>
      </c>
    </row>
    <row r="198" spans="1:6">
      <c r="A198" s="131" t="s">
        <v>1218</v>
      </c>
      <c r="B198" s="209" t="s">
        <v>832</v>
      </c>
      <c r="C198" s="133" t="s">
        <v>1219</v>
      </c>
      <c r="D198" s="209" t="s">
        <v>1220</v>
      </c>
      <c r="E198" s="133" t="s">
        <v>1221</v>
      </c>
      <c r="F198" s="211">
        <v>19</v>
      </c>
    </row>
    <row r="199" spans="1:6">
      <c r="A199" s="131" t="s">
        <v>1222</v>
      </c>
      <c r="B199" s="209" t="s">
        <v>832</v>
      </c>
      <c r="C199" s="133" t="s">
        <v>422</v>
      </c>
      <c r="D199" s="209" t="s">
        <v>1223</v>
      </c>
      <c r="E199" s="133" t="s">
        <v>1224</v>
      </c>
      <c r="F199" s="211">
        <v>19</v>
      </c>
    </row>
    <row r="200" spans="1:6">
      <c r="A200" s="131" t="s">
        <v>1225</v>
      </c>
      <c r="B200" s="209" t="s">
        <v>832</v>
      </c>
      <c r="C200" s="133" t="s">
        <v>423</v>
      </c>
      <c r="D200" s="209" t="s">
        <v>1144</v>
      </c>
      <c r="E200" s="133" t="s">
        <v>1145</v>
      </c>
      <c r="F200" s="211">
        <v>19</v>
      </c>
    </row>
    <row r="201" spans="1:6">
      <c r="A201" s="131" t="s">
        <v>1226</v>
      </c>
      <c r="B201" s="209" t="s">
        <v>832</v>
      </c>
      <c r="C201" s="133" t="s">
        <v>1227</v>
      </c>
      <c r="D201" s="209" t="s">
        <v>1228</v>
      </c>
      <c r="E201" s="133" t="s">
        <v>1229</v>
      </c>
      <c r="F201" s="211">
        <v>18</v>
      </c>
    </row>
    <row r="202" spans="1:6">
      <c r="A202" s="131" t="s">
        <v>1230</v>
      </c>
      <c r="B202" s="209" t="s">
        <v>832</v>
      </c>
      <c r="C202" s="133" t="s">
        <v>424</v>
      </c>
      <c r="D202" s="209" t="s">
        <v>1169</v>
      </c>
      <c r="E202" s="133" t="s">
        <v>1170</v>
      </c>
      <c r="F202" s="211">
        <v>19</v>
      </c>
    </row>
    <row r="203" spans="1:6">
      <c r="A203" s="131" t="s">
        <v>1231</v>
      </c>
      <c r="B203" s="209" t="s">
        <v>832</v>
      </c>
      <c r="C203" s="133" t="s">
        <v>1232</v>
      </c>
      <c r="D203" s="209" t="s">
        <v>1233</v>
      </c>
      <c r="E203" s="133" t="s">
        <v>577</v>
      </c>
      <c r="F203" s="211">
        <v>11</v>
      </c>
    </row>
    <row r="204" spans="1:6">
      <c r="A204" s="131" t="s">
        <v>1234</v>
      </c>
      <c r="B204" s="209" t="s">
        <v>832</v>
      </c>
      <c r="C204" s="133" t="s">
        <v>1235</v>
      </c>
      <c r="D204" s="209" t="s">
        <v>1236</v>
      </c>
      <c r="E204" s="133" t="s">
        <v>578</v>
      </c>
      <c r="F204" s="211">
        <v>19</v>
      </c>
    </row>
    <row r="205" spans="1:6">
      <c r="A205" s="131" t="s">
        <v>1237</v>
      </c>
      <c r="B205" s="209" t="s">
        <v>832</v>
      </c>
      <c r="C205" s="133" t="s">
        <v>1238</v>
      </c>
      <c r="D205" s="209" t="s">
        <v>1239</v>
      </c>
      <c r="E205" s="133" t="s">
        <v>579</v>
      </c>
      <c r="F205" s="211">
        <v>19</v>
      </c>
    </row>
    <row r="206" spans="1:6">
      <c r="A206" s="131" t="s">
        <v>1240</v>
      </c>
      <c r="B206" s="209" t="s">
        <v>832</v>
      </c>
      <c r="C206" s="133" t="s">
        <v>1241</v>
      </c>
      <c r="D206" s="209" t="s">
        <v>1242</v>
      </c>
      <c r="E206" s="133" t="s">
        <v>1243</v>
      </c>
      <c r="F206" s="211">
        <v>12</v>
      </c>
    </row>
    <row r="207" spans="1:6">
      <c r="A207" s="131" t="s">
        <v>1244</v>
      </c>
      <c r="B207" s="209" t="s">
        <v>832</v>
      </c>
      <c r="C207" s="133" t="s">
        <v>1245</v>
      </c>
      <c r="D207" s="209" t="s">
        <v>1246</v>
      </c>
      <c r="E207" s="133" t="s">
        <v>587</v>
      </c>
      <c r="F207" s="211">
        <v>12</v>
      </c>
    </row>
    <row r="208" spans="1:6">
      <c r="A208" s="131" t="s">
        <v>1247</v>
      </c>
      <c r="B208" s="209" t="s">
        <v>832</v>
      </c>
      <c r="C208" s="133" t="s">
        <v>1248</v>
      </c>
      <c r="D208" s="209" t="s">
        <v>1249</v>
      </c>
      <c r="E208" s="133" t="s">
        <v>1250</v>
      </c>
      <c r="F208" s="211">
        <v>19</v>
      </c>
    </row>
    <row r="209" spans="1:6">
      <c r="A209" s="131" t="s">
        <v>1251</v>
      </c>
      <c r="B209" s="209" t="s">
        <v>832</v>
      </c>
      <c r="C209" s="133" t="s">
        <v>425</v>
      </c>
      <c r="D209" s="209" t="s">
        <v>1252</v>
      </c>
      <c r="E209" s="133" t="s">
        <v>1253</v>
      </c>
      <c r="F209" s="211">
        <v>19</v>
      </c>
    </row>
    <row r="210" spans="1:6">
      <c r="A210" s="131" t="s">
        <v>1254</v>
      </c>
      <c r="B210" s="209" t="s">
        <v>832</v>
      </c>
      <c r="C210" s="133" t="s">
        <v>426</v>
      </c>
      <c r="D210" s="209" t="s">
        <v>1255</v>
      </c>
      <c r="E210" s="133" t="s">
        <v>580</v>
      </c>
      <c r="F210" s="211">
        <v>19</v>
      </c>
    </row>
    <row r="211" spans="1:6">
      <c r="A211" s="131" t="s">
        <v>1256</v>
      </c>
      <c r="B211" s="209" t="s">
        <v>832</v>
      </c>
      <c r="C211" s="133" t="s">
        <v>427</v>
      </c>
      <c r="D211" s="209" t="s">
        <v>1157</v>
      </c>
      <c r="E211" s="133" t="s">
        <v>581</v>
      </c>
      <c r="F211" s="211">
        <v>19</v>
      </c>
    </row>
    <row r="212" spans="1:6">
      <c r="A212" s="131" t="s">
        <v>1257</v>
      </c>
      <c r="B212" s="209" t="s">
        <v>832</v>
      </c>
      <c r="C212" s="133" t="s">
        <v>1258</v>
      </c>
      <c r="D212" s="209" t="s">
        <v>1259</v>
      </c>
      <c r="E212" s="133" t="s">
        <v>1166</v>
      </c>
      <c r="F212" s="211">
        <v>19</v>
      </c>
    </row>
    <row r="213" spans="1:6">
      <c r="A213" s="131" t="s">
        <v>1260</v>
      </c>
      <c r="B213" s="209" t="s">
        <v>832</v>
      </c>
      <c r="C213" s="133" t="s">
        <v>1261</v>
      </c>
      <c r="D213" s="209" t="s">
        <v>1262</v>
      </c>
      <c r="E213" s="133" t="s">
        <v>1263</v>
      </c>
      <c r="F213" s="211">
        <v>15</v>
      </c>
    </row>
    <row r="214" spans="1:6">
      <c r="A214" s="131" t="s">
        <v>1264</v>
      </c>
      <c r="B214" s="209" t="s">
        <v>832</v>
      </c>
      <c r="C214" s="133" t="s">
        <v>1265</v>
      </c>
      <c r="D214" s="209" t="s">
        <v>1266</v>
      </c>
      <c r="E214" s="133" t="s">
        <v>1267</v>
      </c>
      <c r="F214" s="211">
        <v>19</v>
      </c>
    </row>
    <row r="215" spans="1:6">
      <c r="A215" s="131" t="s">
        <v>1268</v>
      </c>
      <c r="B215" s="209" t="s">
        <v>832</v>
      </c>
      <c r="C215" s="133" t="s">
        <v>1269</v>
      </c>
      <c r="D215" s="209" t="s">
        <v>1270</v>
      </c>
      <c r="E215" s="133" t="s">
        <v>1271</v>
      </c>
      <c r="F215" s="211">
        <v>19</v>
      </c>
    </row>
    <row r="216" spans="1:6">
      <c r="A216" s="131" t="s">
        <v>1272</v>
      </c>
      <c r="B216" s="209" t="s">
        <v>832</v>
      </c>
      <c r="C216" s="133" t="s">
        <v>1273</v>
      </c>
      <c r="D216" s="209" t="s">
        <v>1274</v>
      </c>
      <c r="E216" s="133" t="s">
        <v>1275</v>
      </c>
      <c r="F216" s="211">
        <v>12</v>
      </c>
    </row>
    <row r="217" spans="1:6">
      <c r="A217" s="131" t="s">
        <v>1276</v>
      </c>
      <c r="B217" s="209" t="s">
        <v>832</v>
      </c>
      <c r="C217" s="133" t="s">
        <v>1277</v>
      </c>
      <c r="D217" s="209" t="s">
        <v>1278</v>
      </c>
      <c r="E217" s="133" t="s">
        <v>582</v>
      </c>
      <c r="F217" s="211">
        <v>19</v>
      </c>
    </row>
    <row r="218" spans="1:6">
      <c r="A218" s="131" t="s">
        <v>1279</v>
      </c>
      <c r="B218" s="209" t="s">
        <v>832</v>
      </c>
      <c r="C218" s="133" t="s">
        <v>428</v>
      </c>
      <c r="D218" s="209"/>
      <c r="E218" s="133"/>
      <c r="F218" s="211">
        <v>18</v>
      </c>
    </row>
    <row r="219" spans="1:6">
      <c r="A219" s="131" t="s">
        <v>1280</v>
      </c>
      <c r="B219" s="209" t="s">
        <v>832</v>
      </c>
      <c r="C219" s="133" t="s">
        <v>1281</v>
      </c>
      <c r="D219" s="209" t="s">
        <v>1282</v>
      </c>
      <c r="E219" s="133" t="s">
        <v>583</v>
      </c>
      <c r="F219" s="211">
        <v>12</v>
      </c>
    </row>
    <row r="220" spans="1:6">
      <c r="A220" s="131" t="s">
        <v>1283</v>
      </c>
      <c r="B220" s="209" t="s">
        <v>832</v>
      </c>
      <c r="C220" s="133" t="s">
        <v>1284</v>
      </c>
      <c r="D220" s="209" t="s">
        <v>1285</v>
      </c>
      <c r="E220" s="133" t="s">
        <v>1286</v>
      </c>
      <c r="F220" s="211">
        <v>19</v>
      </c>
    </row>
    <row r="221" spans="1:6">
      <c r="A221" s="131" t="s">
        <v>1287</v>
      </c>
      <c r="B221" s="209" t="s">
        <v>832</v>
      </c>
      <c r="C221" s="133" t="s">
        <v>1288</v>
      </c>
      <c r="D221" s="209" t="s">
        <v>1289</v>
      </c>
      <c r="E221" s="133" t="s">
        <v>1290</v>
      </c>
      <c r="F221" s="211">
        <v>12</v>
      </c>
    </row>
    <row r="222" spans="1:6">
      <c r="A222" s="131" t="s">
        <v>1291</v>
      </c>
      <c r="B222" s="209" t="s">
        <v>832</v>
      </c>
      <c r="C222" s="133" t="s">
        <v>1292</v>
      </c>
      <c r="D222" s="209" t="s">
        <v>1293</v>
      </c>
      <c r="E222" s="133" t="s">
        <v>1275</v>
      </c>
      <c r="F222" s="211">
        <v>12</v>
      </c>
    </row>
    <row r="223" spans="1:6">
      <c r="A223" s="131" t="s">
        <v>1294</v>
      </c>
      <c r="B223" s="209" t="s">
        <v>832</v>
      </c>
      <c r="C223" s="133" t="s">
        <v>1295</v>
      </c>
      <c r="D223" s="209" t="s">
        <v>1293</v>
      </c>
      <c r="E223" s="133" t="s">
        <v>1275</v>
      </c>
      <c r="F223" s="211">
        <v>12</v>
      </c>
    </row>
    <row r="224" spans="1:6">
      <c r="A224" s="131" t="s">
        <v>1296</v>
      </c>
      <c r="B224" s="209" t="s">
        <v>832</v>
      </c>
      <c r="C224" s="133" t="s">
        <v>1297</v>
      </c>
      <c r="D224" s="209" t="s">
        <v>1298</v>
      </c>
      <c r="E224" s="133" t="s">
        <v>1299</v>
      </c>
      <c r="F224" s="211">
        <v>19</v>
      </c>
    </row>
    <row r="225" spans="1:6">
      <c r="A225" s="131" t="s">
        <v>1300</v>
      </c>
      <c r="B225" s="209" t="s">
        <v>832</v>
      </c>
      <c r="C225" s="133" t="s">
        <v>1301</v>
      </c>
      <c r="D225" s="209" t="s">
        <v>1302</v>
      </c>
      <c r="E225" s="133" t="s">
        <v>1303</v>
      </c>
      <c r="F225" s="211">
        <v>12</v>
      </c>
    </row>
    <row r="226" spans="1:6">
      <c r="A226" s="131" t="s">
        <v>1304</v>
      </c>
      <c r="B226" s="209" t="s">
        <v>832</v>
      </c>
      <c r="C226" s="133" t="s">
        <v>1305</v>
      </c>
      <c r="D226" s="209" t="s">
        <v>1182</v>
      </c>
      <c r="E226" s="133" t="s">
        <v>575</v>
      </c>
      <c r="F226" s="211">
        <v>19</v>
      </c>
    </row>
    <row r="227" spans="1:6">
      <c r="A227" s="131" t="s">
        <v>1306</v>
      </c>
      <c r="B227" s="209" t="s">
        <v>832</v>
      </c>
      <c r="C227" s="133" t="s">
        <v>1307</v>
      </c>
      <c r="D227" s="209" t="s">
        <v>1308</v>
      </c>
      <c r="E227" s="133" t="s">
        <v>581</v>
      </c>
      <c r="F227" s="211">
        <v>19</v>
      </c>
    </row>
    <row r="228" spans="1:6">
      <c r="A228" s="131" t="s">
        <v>1309</v>
      </c>
      <c r="B228" s="209" t="s">
        <v>832</v>
      </c>
      <c r="C228" s="133" t="s">
        <v>750</v>
      </c>
      <c r="D228" s="209" t="s">
        <v>1310</v>
      </c>
      <c r="E228" s="133" t="s">
        <v>1311</v>
      </c>
      <c r="F228" s="211">
        <v>18</v>
      </c>
    </row>
    <row r="229" spans="1:6">
      <c r="A229" s="131" t="s">
        <v>945</v>
      </c>
      <c r="B229" s="209" t="s">
        <v>832</v>
      </c>
      <c r="C229" s="133" t="s">
        <v>1312</v>
      </c>
      <c r="D229" s="209" t="s">
        <v>1313</v>
      </c>
      <c r="E229" s="133" t="s">
        <v>1314</v>
      </c>
      <c r="F229" s="211">
        <v>19</v>
      </c>
    </row>
    <row r="230" spans="1:6">
      <c r="A230" s="131" t="s">
        <v>947</v>
      </c>
      <c r="B230" s="209" t="s">
        <v>832</v>
      </c>
      <c r="C230" s="133" t="s">
        <v>1315</v>
      </c>
      <c r="D230" s="209" t="s">
        <v>1293</v>
      </c>
      <c r="E230" s="133" t="s">
        <v>1275</v>
      </c>
      <c r="F230" s="211">
        <v>12</v>
      </c>
    </row>
    <row r="231" spans="1:6">
      <c r="A231" s="131" t="s">
        <v>949</v>
      </c>
      <c r="B231" s="209" t="s">
        <v>832</v>
      </c>
      <c r="C231" s="133" t="s">
        <v>1316</v>
      </c>
      <c r="D231" s="209" t="s">
        <v>1317</v>
      </c>
      <c r="E231" s="133" t="s">
        <v>1318</v>
      </c>
      <c r="F231" s="211">
        <v>12</v>
      </c>
    </row>
    <row r="232" spans="1:6">
      <c r="A232" s="131" t="s">
        <v>1319</v>
      </c>
      <c r="B232" s="209" t="s">
        <v>832</v>
      </c>
      <c r="C232" s="133" t="s">
        <v>1320</v>
      </c>
      <c r="D232" s="209" t="s">
        <v>1321</v>
      </c>
      <c r="E232" s="133" t="s">
        <v>1322</v>
      </c>
      <c r="F232" s="211">
        <v>19</v>
      </c>
    </row>
    <row r="233" spans="1:6">
      <c r="A233" s="131" t="s">
        <v>1323</v>
      </c>
      <c r="B233" s="209" t="s">
        <v>832</v>
      </c>
      <c r="C233" s="133" t="s">
        <v>429</v>
      </c>
      <c r="D233" s="209" t="s">
        <v>1324</v>
      </c>
      <c r="E233" s="133" t="s">
        <v>1325</v>
      </c>
      <c r="F233" s="211">
        <v>19</v>
      </c>
    </row>
    <row r="234" spans="1:6">
      <c r="A234" s="131" t="s">
        <v>1326</v>
      </c>
      <c r="B234" s="209" t="s">
        <v>832</v>
      </c>
      <c r="C234" s="133" t="s">
        <v>1773</v>
      </c>
      <c r="D234" s="209" t="s">
        <v>1327</v>
      </c>
      <c r="E234" s="133" t="s">
        <v>1328</v>
      </c>
      <c r="F234" s="211">
        <v>18</v>
      </c>
    </row>
    <row r="235" spans="1:6">
      <c r="A235" s="131" t="s">
        <v>1329</v>
      </c>
      <c r="B235" s="209" t="s">
        <v>832</v>
      </c>
      <c r="C235" s="133" t="s">
        <v>1330</v>
      </c>
      <c r="D235" s="209" t="s">
        <v>1781</v>
      </c>
      <c r="E235" s="133" t="s">
        <v>1780</v>
      </c>
      <c r="F235" s="211">
        <v>19</v>
      </c>
    </row>
    <row r="236" spans="1:6">
      <c r="A236" s="131" t="s">
        <v>1331</v>
      </c>
      <c r="B236" s="209" t="s">
        <v>832</v>
      </c>
      <c r="C236" s="133" t="s">
        <v>430</v>
      </c>
      <c r="D236" s="209" t="s">
        <v>1332</v>
      </c>
      <c r="E236" s="133" t="s">
        <v>1333</v>
      </c>
      <c r="F236" s="211">
        <v>19</v>
      </c>
    </row>
    <row r="237" spans="1:6">
      <c r="A237" s="131" t="s">
        <v>1334</v>
      </c>
      <c r="B237" s="209" t="s">
        <v>832</v>
      </c>
      <c r="C237" s="133" t="s">
        <v>1335</v>
      </c>
      <c r="D237" s="209" t="s">
        <v>1195</v>
      </c>
      <c r="E237" s="133" t="s">
        <v>1196</v>
      </c>
      <c r="F237" s="211">
        <v>19</v>
      </c>
    </row>
    <row r="238" spans="1:6">
      <c r="A238" s="131" t="s">
        <v>1336</v>
      </c>
      <c r="B238" s="209" t="s">
        <v>832</v>
      </c>
      <c r="C238" s="133" t="s">
        <v>1774</v>
      </c>
      <c r="D238" s="209" t="s">
        <v>1133</v>
      </c>
      <c r="E238" s="133" t="s">
        <v>1134</v>
      </c>
      <c r="F238" s="211">
        <v>19</v>
      </c>
    </row>
    <row r="239" spans="1:6">
      <c r="A239" s="131" t="s">
        <v>1337</v>
      </c>
      <c r="B239" s="209" t="s">
        <v>832</v>
      </c>
      <c r="C239" s="133" t="s">
        <v>1338</v>
      </c>
      <c r="D239" s="209" t="s">
        <v>1339</v>
      </c>
      <c r="E239" s="133" t="s">
        <v>1340</v>
      </c>
      <c r="F239" s="211">
        <v>19</v>
      </c>
    </row>
    <row r="240" spans="1:6">
      <c r="A240" s="131" t="s">
        <v>1341</v>
      </c>
      <c r="B240" s="209" t="s">
        <v>832</v>
      </c>
      <c r="C240" s="133" t="s">
        <v>1342</v>
      </c>
      <c r="D240" s="209" t="s">
        <v>572</v>
      </c>
      <c r="E240" s="133" t="s">
        <v>584</v>
      </c>
      <c r="F240" s="211">
        <v>19</v>
      </c>
    </row>
    <row r="241" spans="1:6">
      <c r="A241" s="131" t="s">
        <v>1343</v>
      </c>
      <c r="B241" s="209" t="s">
        <v>832</v>
      </c>
      <c r="C241" s="133" t="s">
        <v>1344</v>
      </c>
      <c r="D241" s="209" t="s">
        <v>1345</v>
      </c>
      <c r="E241" s="133" t="s">
        <v>1346</v>
      </c>
      <c r="F241" s="211">
        <v>19</v>
      </c>
    </row>
    <row r="242" spans="1:6">
      <c r="A242" s="131" t="s">
        <v>1347</v>
      </c>
      <c r="B242" s="209" t="s">
        <v>832</v>
      </c>
      <c r="C242" s="133" t="s">
        <v>1348</v>
      </c>
      <c r="D242" s="209" t="s">
        <v>1349</v>
      </c>
      <c r="E242" s="133" t="s">
        <v>1350</v>
      </c>
      <c r="F242" s="211">
        <v>19</v>
      </c>
    </row>
    <row r="243" spans="1:6">
      <c r="A243" s="131" t="s">
        <v>1779</v>
      </c>
      <c r="B243" s="209" t="s">
        <v>832</v>
      </c>
      <c r="C243" s="133" t="s">
        <v>1385</v>
      </c>
      <c r="D243" s="209" t="s">
        <v>1386</v>
      </c>
      <c r="E243" s="133" t="s">
        <v>1387</v>
      </c>
      <c r="F243" s="211">
        <v>12</v>
      </c>
    </row>
    <row r="244" spans="1:6">
      <c r="A244" s="131" t="s">
        <v>1351</v>
      </c>
      <c r="B244" s="209" t="s">
        <v>832</v>
      </c>
      <c r="C244" s="133" t="s">
        <v>431</v>
      </c>
      <c r="D244" s="209" t="s">
        <v>1778</v>
      </c>
      <c r="E244" s="133" t="s">
        <v>1352</v>
      </c>
      <c r="F244" s="211">
        <v>19</v>
      </c>
    </row>
    <row r="245" spans="1:6">
      <c r="A245" s="206" t="s">
        <v>1353</v>
      </c>
      <c r="B245" s="213" t="s">
        <v>832</v>
      </c>
      <c r="C245" s="207" t="s">
        <v>568</v>
      </c>
      <c r="D245" s="213" t="s">
        <v>1354</v>
      </c>
      <c r="E245" s="207" t="s">
        <v>1355</v>
      </c>
      <c r="F245" s="221">
        <v>12</v>
      </c>
    </row>
    <row r="246" spans="1:6">
      <c r="A246" s="222" t="s">
        <v>1356</v>
      </c>
      <c r="B246" s="223" t="s">
        <v>835</v>
      </c>
      <c r="C246" s="224" t="s">
        <v>432</v>
      </c>
      <c r="D246" s="223"/>
      <c r="E246" s="224"/>
      <c r="F246" s="225">
        <v>12</v>
      </c>
    </row>
    <row r="247" spans="1:6">
      <c r="A247" s="131" t="s">
        <v>1357</v>
      </c>
      <c r="B247" s="209" t="s">
        <v>835</v>
      </c>
      <c r="C247" s="133" t="s">
        <v>433</v>
      </c>
      <c r="D247" s="209" t="s">
        <v>1358</v>
      </c>
      <c r="E247" s="133" t="s">
        <v>585</v>
      </c>
      <c r="F247" s="211">
        <v>12</v>
      </c>
    </row>
    <row r="248" spans="1:6">
      <c r="A248" s="131" t="s">
        <v>1359</v>
      </c>
      <c r="B248" s="209" t="s">
        <v>835</v>
      </c>
      <c r="C248" s="133" t="s">
        <v>1360</v>
      </c>
      <c r="D248" s="209" t="s">
        <v>1361</v>
      </c>
      <c r="E248" s="133" t="s">
        <v>1362</v>
      </c>
      <c r="F248" s="211">
        <v>12</v>
      </c>
    </row>
    <row r="249" spans="1:6">
      <c r="A249" s="131" t="s">
        <v>1363</v>
      </c>
      <c r="B249" s="209" t="s">
        <v>835</v>
      </c>
      <c r="C249" s="133" t="s">
        <v>1364</v>
      </c>
      <c r="D249" s="209" t="s">
        <v>1365</v>
      </c>
      <c r="E249" s="133" t="s">
        <v>1366</v>
      </c>
      <c r="F249" s="211">
        <v>19</v>
      </c>
    </row>
    <row r="250" spans="1:6">
      <c r="A250" s="131" t="s">
        <v>1367</v>
      </c>
      <c r="B250" s="209" t="s">
        <v>835</v>
      </c>
      <c r="C250" s="133" t="s">
        <v>434</v>
      </c>
      <c r="D250" s="209" t="s">
        <v>1368</v>
      </c>
      <c r="E250" s="133" t="s">
        <v>1369</v>
      </c>
      <c r="F250" s="211">
        <v>12</v>
      </c>
    </row>
    <row r="251" spans="1:6">
      <c r="A251" s="131" t="s">
        <v>1370</v>
      </c>
      <c r="B251" s="209" t="s">
        <v>835</v>
      </c>
      <c r="C251" s="133" t="s">
        <v>435</v>
      </c>
      <c r="D251" s="209" t="s">
        <v>1371</v>
      </c>
      <c r="E251" s="133" t="s">
        <v>1372</v>
      </c>
      <c r="F251" s="211">
        <v>19</v>
      </c>
    </row>
    <row r="252" spans="1:6">
      <c r="A252" s="131" t="s">
        <v>1373</v>
      </c>
      <c r="B252" s="209" t="s">
        <v>835</v>
      </c>
      <c r="C252" s="133" t="s">
        <v>1374</v>
      </c>
      <c r="D252" s="209" t="s">
        <v>573</v>
      </c>
      <c r="E252" s="133" t="s">
        <v>586</v>
      </c>
      <c r="F252" s="211">
        <v>19</v>
      </c>
    </row>
    <row r="253" spans="1:6">
      <c r="A253" s="131" t="s">
        <v>1375</v>
      </c>
      <c r="B253" s="209" t="s">
        <v>835</v>
      </c>
      <c r="C253" s="133" t="s">
        <v>1775</v>
      </c>
      <c r="D253" s="209" t="s">
        <v>1376</v>
      </c>
      <c r="E253" s="133" t="s">
        <v>1377</v>
      </c>
      <c r="F253" s="211">
        <v>19</v>
      </c>
    </row>
    <row r="254" spans="1:6">
      <c r="A254" s="131" t="s">
        <v>1378</v>
      </c>
      <c r="B254" s="209" t="s">
        <v>835</v>
      </c>
      <c r="C254" s="133" t="s">
        <v>436</v>
      </c>
      <c r="D254" s="209" t="s">
        <v>544</v>
      </c>
      <c r="E254" s="133" t="s">
        <v>1379</v>
      </c>
      <c r="F254" s="211">
        <v>19</v>
      </c>
    </row>
    <row r="255" spans="1:6">
      <c r="A255" s="131" t="s">
        <v>1380</v>
      </c>
      <c r="B255" s="209" t="s">
        <v>835</v>
      </c>
      <c r="C255" s="133" t="s">
        <v>437</v>
      </c>
      <c r="D255" s="209" t="s">
        <v>1381</v>
      </c>
      <c r="E255" s="133" t="s">
        <v>588</v>
      </c>
      <c r="F255" s="211">
        <v>17</v>
      </c>
    </row>
    <row r="256" spans="1:6">
      <c r="A256" s="131" t="s">
        <v>1382</v>
      </c>
      <c r="B256" s="209" t="s">
        <v>835</v>
      </c>
      <c r="C256" s="133" t="s">
        <v>438</v>
      </c>
      <c r="D256" s="209" t="s">
        <v>1383</v>
      </c>
      <c r="E256" s="133" t="s">
        <v>1384</v>
      </c>
      <c r="F256" s="211">
        <v>12</v>
      </c>
    </row>
    <row r="257" spans="1:6">
      <c r="A257" s="131" t="s">
        <v>1388</v>
      </c>
      <c r="B257" s="209" t="s">
        <v>835</v>
      </c>
      <c r="C257" s="133" t="s">
        <v>1389</v>
      </c>
      <c r="D257" s="209" t="s">
        <v>1390</v>
      </c>
      <c r="E257" s="133" t="s">
        <v>1391</v>
      </c>
      <c r="F257" s="211">
        <v>11</v>
      </c>
    </row>
    <row r="258" spans="1:6">
      <c r="A258" s="226" t="s">
        <v>1392</v>
      </c>
      <c r="B258" s="227" t="s">
        <v>835</v>
      </c>
      <c r="C258" s="228" t="s">
        <v>1393</v>
      </c>
      <c r="D258" s="227" t="s">
        <v>1394</v>
      </c>
      <c r="E258" s="228" t="s">
        <v>1395</v>
      </c>
      <c r="F258" s="229">
        <v>19</v>
      </c>
    </row>
    <row r="259" spans="1:6">
      <c r="A259" s="222" t="s">
        <v>1396</v>
      </c>
      <c r="B259" s="223" t="s">
        <v>541</v>
      </c>
      <c r="C259" s="224" t="s">
        <v>1397</v>
      </c>
      <c r="D259" s="230"/>
      <c r="E259" s="224" t="s">
        <v>1398</v>
      </c>
      <c r="F259" s="225">
        <v>8</v>
      </c>
    </row>
    <row r="260" spans="1:6">
      <c r="A260" s="131" t="s">
        <v>1399</v>
      </c>
      <c r="B260" s="209" t="s">
        <v>541</v>
      </c>
      <c r="C260" s="133" t="s">
        <v>1400</v>
      </c>
      <c r="D260" s="231"/>
      <c r="E260" s="133" t="s">
        <v>1401</v>
      </c>
      <c r="F260" s="211">
        <v>8</v>
      </c>
    </row>
    <row r="261" spans="1:6">
      <c r="A261" s="131" t="s">
        <v>1402</v>
      </c>
      <c r="B261" s="209" t="s">
        <v>541</v>
      </c>
      <c r="C261" s="133" t="s">
        <v>1403</v>
      </c>
      <c r="D261" s="231"/>
      <c r="E261" s="133" t="s">
        <v>1404</v>
      </c>
      <c r="F261" s="211">
        <v>10</v>
      </c>
    </row>
    <row r="262" spans="1:6">
      <c r="A262" s="131" t="s">
        <v>1405</v>
      </c>
      <c r="B262" s="209" t="s">
        <v>541</v>
      </c>
      <c r="C262" s="133" t="s">
        <v>1406</v>
      </c>
      <c r="D262" s="231"/>
      <c r="E262" s="133" t="s">
        <v>1407</v>
      </c>
      <c r="F262" s="211">
        <v>10</v>
      </c>
    </row>
    <row r="263" spans="1:6">
      <c r="A263" s="131" t="s">
        <v>1408</v>
      </c>
      <c r="B263" s="209" t="s">
        <v>541</v>
      </c>
      <c r="C263" s="133" t="s">
        <v>1409</v>
      </c>
      <c r="D263" s="231"/>
      <c r="E263" s="133" t="s">
        <v>1410</v>
      </c>
      <c r="F263" s="211">
        <v>10</v>
      </c>
    </row>
    <row r="264" spans="1:6">
      <c r="A264" s="131" t="s">
        <v>1411</v>
      </c>
      <c r="B264" s="209" t="s">
        <v>541</v>
      </c>
      <c r="C264" s="133" t="s">
        <v>1412</v>
      </c>
      <c r="D264" s="231"/>
      <c r="E264" s="133" t="s">
        <v>1413</v>
      </c>
      <c r="F264" s="211">
        <v>10</v>
      </c>
    </row>
    <row r="265" spans="1:6">
      <c r="A265" s="226" t="s">
        <v>1414</v>
      </c>
      <c r="B265" s="227" t="s">
        <v>541</v>
      </c>
      <c r="C265" s="228" t="s">
        <v>1415</v>
      </c>
      <c r="D265" s="232"/>
      <c r="E265" s="228" t="s">
        <v>1416</v>
      </c>
      <c r="F265" s="229">
        <v>10</v>
      </c>
    </row>
    <row r="266" spans="1:6">
      <c r="A266" s="222" t="s">
        <v>1417</v>
      </c>
      <c r="B266" s="223" t="s">
        <v>1418</v>
      </c>
      <c r="C266" s="224" t="s">
        <v>1419</v>
      </c>
      <c r="D266" s="230"/>
      <c r="E266" s="224" t="s">
        <v>1419</v>
      </c>
      <c r="F266" s="225">
        <v>5</v>
      </c>
    </row>
    <row r="267" spans="1:6">
      <c r="A267" s="131" t="s">
        <v>1420</v>
      </c>
      <c r="B267" s="209" t="s">
        <v>1418</v>
      </c>
      <c r="C267" s="133" t="s">
        <v>1421</v>
      </c>
      <c r="D267" s="231"/>
      <c r="E267" s="133" t="s">
        <v>1421</v>
      </c>
      <c r="F267" s="211">
        <v>5</v>
      </c>
    </row>
    <row r="268" spans="1:6">
      <c r="A268" s="131" t="s">
        <v>1422</v>
      </c>
      <c r="B268" s="209" t="s">
        <v>1418</v>
      </c>
      <c r="C268" s="133" t="s">
        <v>1423</v>
      </c>
      <c r="D268" s="231"/>
      <c r="E268" s="133" t="s">
        <v>1424</v>
      </c>
      <c r="F268" s="211">
        <v>5</v>
      </c>
    </row>
    <row r="269" spans="1:6">
      <c r="A269" s="131" t="s">
        <v>1425</v>
      </c>
      <c r="B269" s="209" t="s">
        <v>1418</v>
      </c>
      <c r="C269" s="133" t="s">
        <v>1426</v>
      </c>
      <c r="D269" s="231"/>
      <c r="E269" s="133" t="s">
        <v>1426</v>
      </c>
      <c r="F269" s="211">
        <v>5</v>
      </c>
    </row>
    <row r="270" spans="1:6">
      <c r="A270" s="131" t="s">
        <v>1427</v>
      </c>
      <c r="B270" s="209" t="s">
        <v>1418</v>
      </c>
      <c r="C270" s="133" t="s">
        <v>1428</v>
      </c>
      <c r="D270" s="231"/>
      <c r="E270" s="133" t="s">
        <v>1428</v>
      </c>
      <c r="F270" s="211">
        <v>5</v>
      </c>
    </row>
    <row r="271" spans="1:6">
      <c r="A271" s="131" t="s">
        <v>1429</v>
      </c>
      <c r="B271" s="209" t="s">
        <v>1418</v>
      </c>
      <c r="C271" s="133" t="s">
        <v>1430</v>
      </c>
      <c r="D271" s="231"/>
      <c r="E271" s="133" t="s">
        <v>1430</v>
      </c>
      <c r="F271" s="211">
        <v>4</v>
      </c>
    </row>
    <row r="272" spans="1:6">
      <c r="A272" s="131" t="s">
        <v>451</v>
      </c>
      <c r="B272" s="209" t="s">
        <v>1418</v>
      </c>
      <c r="C272" s="133" t="s">
        <v>1431</v>
      </c>
      <c r="D272" s="231"/>
      <c r="E272" s="133" t="s">
        <v>1431</v>
      </c>
      <c r="F272" s="211">
        <v>5</v>
      </c>
    </row>
    <row r="273" spans="1:6">
      <c r="A273" s="131" t="s">
        <v>1432</v>
      </c>
      <c r="B273" s="209" t="s">
        <v>1418</v>
      </c>
      <c r="C273" s="133" t="s">
        <v>1433</v>
      </c>
      <c r="D273" s="231"/>
      <c r="E273" s="133" t="s">
        <v>1433</v>
      </c>
      <c r="F273" s="211">
        <v>5</v>
      </c>
    </row>
    <row r="274" spans="1:6">
      <c r="A274" s="131" t="s">
        <v>1434</v>
      </c>
      <c r="B274" s="209" t="s">
        <v>1418</v>
      </c>
      <c r="C274" s="133" t="s">
        <v>1435</v>
      </c>
      <c r="D274" s="231"/>
      <c r="E274" s="133" t="s">
        <v>1435</v>
      </c>
      <c r="F274" s="211">
        <v>5</v>
      </c>
    </row>
    <row r="275" spans="1:6">
      <c r="A275" s="131" t="s">
        <v>1436</v>
      </c>
      <c r="B275" s="209" t="s">
        <v>1418</v>
      </c>
      <c r="C275" s="133" t="s">
        <v>1437</v>
      </c>
      <c r="D275" s="231"/>
      <c r="E275" s="133" t="s">
        <v>1438</v>
      </c>
      <c r="F275" s="211">
        <v>4</v>
      </c>
    </row>
    <row r="276" spans="1:6">
      <c r="A276" s="131" t="s">
        <v>1439</v>
      </c>
      <c r="B276" s="209" t="s">
        <v>1418</v>
      </c>
      <c r="C276" s="133" t="s">
        <v>1440</v>
      </c>
      <c r="D276" s="231"/>
      <c r="E276" s="133" t="s">
        <v>1440</v>
      </c>
      <c r="F276" s="211">
        <v>5</v>
      </c>
    </row>
    <row r="277" spans="1:6">
      <c r="A277" s="131" t="s">
        <v>1441</v>
      </c>
      <c r="B277" s="209" t="s">
        <v>1418</v>
      </c>
      <c r="C277" s="133" t="s">
        <v>1442</v>
      </c>
      <c r="D277" s="231"/>
      <c r="E277" s="133" t="s">
        <v>1442</v>
      </c>
      <c r="F277" s="211">
        <v>5</v>
      </c>
    </row>
    <row r="278" spans="1:6">
      <c r="A278" s="131" t="s">
        <v>1443</v>
      </c>
      <c r="B278" s="209" t="s">
        <v>1418</v>
      </c>
      <c r="C278" s="133" t="s">
        <v>1444</v>
      </c>
      <c r="D278" s="231"/>
      <c r="E278" s="133" t="s">
        <v>1444</v>
      </c>
      <c r="F278" s="211">
        <v>5</v>
      </c>
    </row>
    <row r="279" spans="1:6">
      <c r="A279" s="131" t="s">
        <v>1445</v>
      </c>
      <c r="B279" s="209" t="s">
        <v>1418</v>
      </c>
      <c r="C279" s="133" t="s">
        <v>1446</v>
      </c>
      <c r="D279" s="231"/>
      <c r="E279" s="133" t="s">
        <v>1446</v>
      </c>
      <c r="F279" s="211">
        <v>5</v>
      </c>
    </row>
    <row r="280" spans="1:6">
      <c r="A280" s="131" t="s">
        <v>1447</v>
      </c>
      <c r="B280" s="209" t="s">
        <v>1418</v>
      </c>
      <c r="C280" s="133" t="s">
        <v>1448</v>
      </c>
      <c r="D280" s="231"/>
      <c r="E280" s="133" t="s">
        <v>1448</v>
      </c>
      <c r="F280" s="211">
        <v>5</v>
      </c>
    </row>
    <row r="281" spans="1:6">
      <c r="A281" s="131" t="s">
        <v>1449</v>
      </c>
      <c r="B281" s="209" t="s">
        <v>1418</v>
      </c>
      <c r="C281" s="133" t="s">
        <v>1450</v>
      </c>
      <c r="D281" s="231"/>
      <c r="E281" s="133" t="s">
        <v>1450</v>
      </c>
      <c r="F281" s="211">
        <v>5</v>
      </c>
    </row>
    <row r="282" spans="1:6">
      <c r="A282" s="131" t="s">
        <v>1451</v>
      </c>
      <c r="B282" s="209" t="s">
        <v>1418</v>
      </c>
      <c r="C282" s="133" t="s">
        <v>1452</v>
      </c>
      <c r="D282" s="231"/>
      <c r="E282" s="133" t="s">
        <v>1452</v>
      </c>
      <c r="F282" s="211">
        <v>5</v>
      </c>
    </row>
    <row r="283" spans="1:6">
      <c r="A283" s="131" t="s">
        <v>1453</v>
      </c>
      <c r="B283" s="209" t="s">
        <v>1418</v>
      </c>
      <c r="C283" s="133" t="s">
        <v>1454</v>
      </c>
      <c r="D283" s="231"/>
      <c r="E283" s="133" t="s">
        <v>1454</v>
      </c>
      <c r="F283" s="211">
        <v>5</v>
      </c>
    </row>
    <row r="284" spans="1:6">
      <c r="A284" s="131" t="s">
        <v>1455</v>
      </c>
      <c r="B284" s="209" t="s">
        <v>1418</v>
      </c>
      <c r="C284" s="133" t="s">
        <v>1456</v>
      </c>
      <c r="D284" s="231"/>
      <c r="E284" s="133" t="s">
        <v>1456</v>
      </c>
      <c r="F284" s="211">
        <v>5</v>
      </c>
    </row>
    <row r="285" spans="1:6">
      <c r="A285" s="131" t="s">
        <v>1457</v>
      </c>
      <c r="B285" s="209" t="s">
        <v>1418</v>
      </c>
      <c r="C285" s="133" t="s">
        <v>1458</v>
      </c>
      <c r="D285" s="231"/>
      <c r="E285" s="133" t="s">
        <v>1458</v>
      </c>
      <c r="F285" s="211">
        <v>5</v>
      </c>
    </row>
    <row r="286" spans="1:6">
      <c r="A286" s="131" t="s">
        <v>1459</v>
      </c>
      <c r="B286" s="209" t="s">
        <v>1418</v>
      </c>
      <c r="C286" s="133" t="s">
        <v>1460</v>
      </c>
      <c r="D286" s="231"/>
      <c r="E286" s="133" t="s">
        <v>1460</v>
      </c>
      <c r="F286" s="211">
        <v>5</v>
      </c>
    </row>
    <row r="287" spans="1:6">
      <c r="A287" s="131" t="s">
        <v>1461</v>
      </c>
      <c r="B287" s="209" t="s">
        <v>1418</v>
      </c>
      <c r="C287" s="133" t="s">
        <v>1462</v>
      </c>
      <c r="D287" s="231"/>
      <c r="E287" s="133" t="s">
        <v>1462</v>
      </c>
      <c r="F287" s="211">
        <v>5</v>
      </c>
    </row>
    <row r="288" spans="1:6">
      <c r="A288" s="131" t="s">
        <v>1463</v>
      </c>
      <c r="B288" s="209" t="s">
        <v>1418</v>
      </c>
      <c r="C288" s="133" t="s">
        <v>1464</v>
      </c>
      <c r="D288" s="231"/>
      <c r="E288" s="133" t="s">
        <v>1464</v>
      </c>
      <c r="F288" s="211">
        <v>5</v>
      </c>
    </row>
    <row r="289" spans="1:6">
      <c r="A289" s="131" t="s">
        <v>1465</v>
      </c>
      <c r="B289" s="209" t="s">
        <v>1418</v>
      </c>
      <c r="C289" s="133" t="s">
        <v>1466</v>
      </c>
      <c r="D289" s="231"/>
      <c r="E289" s="133" t="s">
        <v>1467</v>
      </c>
      <c r="F289" s="211">
        <v>5</v>
      </c>
    </row>
    <row r="290" spans="1:6">
      <c r="A290" s="131" t="s">
        <v>1468</v>
      </c>
      <c r="B290" s="209" t="s">
        <v>1418</v>
      </c>
      <c r="C290" s="133" t="s">
        <v>1469</v>
      </c>
      <c r="D290" s="231"/>
      <c r="E290" s="133" t="s">
        <v>1469</v>
      </c>
      <c r="F290" s="211">
        <v>5</v>
      </c>
    </row>
    <row r="291" spans="1:6">
      <c r="A291" s="131" t="s">
        <v>1470</v>
      </c>
      <c r="B291" s="209" t="s">
        <v>1418</v>
      </c>
      <c r="C291" s="133" t="s">
        <v>1471</v>
      </c>
      <c r="D291" s="231"/>
      <c r="E291" s="133" t="s">
        <v>1471</v>
      </c>
      <c r="F291" s="211">
        <v>5</v>
      </c>
    </row>
    <row r="292" spans="1:6">
      <c r="A292" s="131" t="s">
        <v>1472</v>
      </c>
      <c r="B292" s="209" t="s">
        <v>1418</v>
      </c>
      <c r="C292" s="133" t="s">
        <v>1473</v>
      </c>
      <c r="D292" s="231"/>
      <c r="E292" s="133" t="s">
        <v>1473</v>
      </c>
      <c r="F292" s="211">
        <v>5</v>
      </c>
    </row>
    <row r="293" spans="1:6">
      <c r="A293" s="131" t="s">
        <v>1474</v>
      </c>
      <c r="B293" s="209" t="s">
        <v>1418</v>
      </c>
      <c r="C293" s="133" t="s">
        <v>1475</v>
      </c>
      <c r="D293" s="231"/>
      <c r="E293" s="133" t="s">
        <v>1475</v>
      </c>
      <c r="F293" s="211">
        <v>5</v>
      </c>
    </row>
    <row r="294" spans="1:6">
      <c r="A294" s="131" t="s">
        <v>1476</v>
      </c>
      <c r="B294" s="209" t="s">
        <v>1418</v>
      </c>
      <c r="C294" s="133" t="s">
        <v>1477</v>
      </c>
      <c r="D294" s="231"/>
      <c r="E294" s="133" t="s">
        <v>1478</v>
      </c>
      <c r="F294" s="211">
        <v>5</v>
      </c>
    </row>
    <row r="295" spans="1:6">
      <c r="A295" s="131" t="s">
        <v>1479</v>
      </c>
      <c r="B295" s="209" t="s">
        <v>1418</v>
      </c>
      <c r="C295" s="133" t="s">
        <v>1480</v>
      </c>
      <c r="D295" s="231"/>
      <c r="E295" s="133" t="s">
        <v>1480</v>
      </c>
      <c r="F295" s="211">
        <v>5</v>
      </c>
    </row>
    <row r="296" spans="1:6">
      <c r="A296" s="131" t="s">
        <v>1481</v>
      </c>
      <c r="B296" s="209" t="s">
        <v>1418</v>
      </c>
      <c r="C296" s="133" t="s">
        <v>1482</v>
      </c>
      <c r="D296" s="231"/>
      <c r="E296" s="133" t="s">
        <v>1482</v>
      </c>
      <c r="F296" s="211">
        <v>5</v>
      </c>
    </row>
    <row r="297" spans="1:6">
      <c r="A297" s="131" t="s">
        <v>1483</v>
      </c>
      <c r="B297" s="209" t="s">
        <v>1418</v>
      </c>
      <c r="C297" s="133" t="s">
        <v>1484</v>
      </c>
      <c r="D297" s="231"/>
      <c r="E297" s="133" t="s">
        <v>1484</v>
      </c>
      <c r="F297" s="211">
        <v>5</v>
      </c>
    </row>
    <row r="298" spans="1:6">
      <c r="A298" s="131" t="s">
        <v>1485</v>
      </c>
      <c r="B298" s="209" t="s">
        <v>1418</v>
      </c>
      <c r="C298" s="133" t="s">
        <v>1486</v>
      </c>
      <c r="D298" s="231"/>
      <c r="E298" s="133" t="s">
        <v>1486</v>
      </c>
      <c r="F298" s="211">
        <v>5</v>
      </c>
    </row>
    <row r="299" spans="1:6">
      <c r="A299" s="131" t="s">
        <v>1487</v>
      </c>
      <c r="B299" s="209" t="s">
        <v>1418</v>
      </c>
      <c r="C299" s="133" t="s">
        <v>1488</v>
      </c>
      <c r="D299" s="231"/>
      <c r="E299" s="133" t="s">
        <v>1488</v>
      </c>
      <c r="F299" s="211">
        <v>5</v>
      </c>
    </row>
    <row r="300" spans="1:6">
      <c r="A300" s="131" t="s">
        <v>1489</v>
      </c>
      <c r="B300" s="209" t="s">
        <v>1418</v>
      </c>
      <c r="C300" s="133" t="s">
        <v>1490</v>
      </c>
      <c r="D300" s="231"/>
      <c r="E300" s="133" t="s">
        <v>1490</v>
      </c>
      <c r="F300" s="211">
        <v>5</v>
      </c>
    </row>
    <row r="301" spans="1:6">
      <c r="A301" s="131" t="s">
        <v>452</v>
      </c>
      <c r="B301" s="209" t="s">
        <v>1418</v>
      </c>
      <c r="C301" s="133" t="s">
        <v>1491</v>
      </c>
      <c r="D301" s="231"/>
      <c r="E301" s="133" t="s">
        <v>1492</v>
      </c>
      <c r="F301" s="211">
        <v>3</v>
      </c>
    </row>
    <row r="302" spans="1:6">
      <c r="A302" s="131" t="s">
        <v>453</v>
      </c>
      <c r="B302" s="209" t="s">
        <v>1418</v>
      </c>
      <c r="C302" s="133" t="s">
        <v>1493</v>
      </c>
      <c r="D302" s="231"/>
      <c r="E302" s="133" t="s">
        <v>1493</v>
      </c>
      <c r="F302" s="211">
        <v>5</v>
      </c>
    </row>
    <row r="303" spans="1:6">
      <c r="A303" s="131" t="s">
        <v>454</v>
      </c>
      <c r="B303" s="209" t="s">
        <v>1418</v>
      </c>
      <c r="C303" s="133" t="s">
        <v>1494</v>
      </c>
      <c r="D303" s="231"/>
      <c r="E303" s="133" t="s">
        <v>1494</v>
      </c>
      <c r="F303" s="211">
        <v>5</v>
      </c>
    </row>
    <row r="304" spans="1:6">
      <c r="A304" s="131" t="s">
        <v>455</v>
      </c>
      <c r="B304" s="209" t="s">
        <v>1418</v>
      </c>
      <c r="C304" s="133" t="s">
        <v>1495</v>
      </c>
      <c r="D304" s="231"/>
      <c r="E304" s="133" t="s">
        <v>1495</v>
      </c>
      <c r="F304" s="211">
        <v>5</v>
      </c>
    </row>
    <row r="305" spans="1:6">
      <c r="A305" s="226" t="s">
        <v>1496</v>
      </c>
      <c r="B305" s="227" t="s">
        <v>1418</v>
      </c>
      <c r="C305" s="228" t="s">
        <v>1497</v>
      </c>
      <c r="D305" s="232"/>
      <c r="E305" s="228" t="s">
        <v>1497</v>
      </c>
      <c r="F305" s="229">
        <v>5</v>
      </c>
    </row>
    <row r="306" spans="1:6">
      <c r="A306" s="222" t="s">
        <v>1498</v>
      </c>
      <c r="B306" s="223" t="s">
        <v>836</v>
      </c>
      <c r="C306" s="224" t="s">
        <v>1776</v>
      </c>
      <c r="D306" s="223" t="s">
        <v>1313</v>
      </c>
      <c r="E306" s="224" t="s">
        <v>1314</v>
      </c>
      <c r="F306" s="225">
        <v>19</v>
      </c>
    </row>
    <row r="307" spans="1:6">
      <c r="A307" s="131" t="s">
        <v>1499</v>
      </c>
      <c r="B307" s="209" t="s">
        <v>836</v>
      </c>
      <c r="C307" s="133" t="s">
        <v>1500</v>
      </c>
      <c r="D307" s="209" t="s">
        <v>1501</v>
      </c>
      <c r="E307" s="133" t="s">
        <v>1502</v>
      </c>
      <c r="F307" s="211">
        <v>19</v>
      </c>
    </row>
    <row r="308" spans="1:6">
      <c r="A308" s="131" t="s">
        <v>1503</v>
      </c>
      <c r="B308" s="209" t="s">
        <v>836</v>
      </c>
      <c r="C308" s="133" t="s">
        <v>1504</v>
      </c>
      <c r="D308" s="209" t="s">
        <v>1313</v>
      </c>
      <c r="E308" s="133" t="s">
        <v>1314</v>
      </c>
      <c r="F308" s="211">
        <v>12</v>
      </c>
    </row>
    <row r="309" spans="1:6">
      <c r="A309" s="131" t="s">
        <v>1505</v>
      </c>
      <c r="B309" s="209" t="s">
        <v>836</v>
      </c>
      <c r="C309" s="133" t="s">
        <v>1506</v>
      </c>
      <c r="D309" s="209" t="s">
        <v>1507</v>
      </c>
      <c r="E309" s="133" t="s">
        <v>1508</v>
      </c>
      <c r="F309" s="211">
        <v>19</v>
      </c>
    </row>
    <row r="310" spans="1:6">
      <c r="A310" s="131" t="s">
        <v>1509</v>
      </c>
      <c r="B310" s="209" t="s">
        <v>836</v>
      </c>
      <c r="C310" s="133" t="s">
        <v>1510</v>
      </c>
      <c r="D310" s="209" t="s">
        <v>1511</v>
      </c>
      <c r="E310" s="133" t="s">
        <v>1512</v>
      </c>
      <c r="F310" s="211">
        <v>12</v>
      </c>
    </row>
    <row r="311" spans="1:6">
      <c r="A311" s="131" t="s">
        <v>1513</v>
      </c>
      <c r="B311" s="209" t="s">
        <v>836</v>
      </c>
      <c r="C311" s="133" t="s">
        <v>1514</v>
      </c>
      <c r="D311" s="209" t="s">
        <v>1515</v>
      </c>
      <c r="E311" s="133" t="s">
        <v>1516</v>
      </c>
      <c r="F311" s="211">
        <v>19</v>
      </c>
    </row>
    <row r="312" spans="1:6">
      <c r="A312" s="131" t="s">
        <v>1517</v>
      </c>
      <c r="B312" s="209" t="s">
        <v>836</v>
      </c>
      <c r="C312" s="133" t="s">
        <v>1777</v>
      </c>
      <c r="D312" s="209" t="s">
        <v>1518</v>
      </c>
      <c r="E312" s="133" t="s">
        <v>1519</v>
      </c>
      <c r="F312" s="211">
        <v>19</v>
      </c>
    </row>
    <row r="313" spans="1:6">
      <c r="A313" s="131" t="s">
        <v>1520</v>
      </c>
      <c r="B313" s="209" t="s">
        <v>836</v>
      </c>
      <c r="C313" s="133" t="s">
        <v>1521</v>
      </c>
      <c r="D313" s="209" t="s">
        <v>1522</v>
      </c>
      <c r="E313" s="133" t="s">
        <v>1523</v>
      </c>
      <c r="F313" s="211">
        <v>12</v>
      </c>
    </row>
    <row r="314" spans="1:6">
      <c r="A314" s="131" t="s">
        <v>1524</v>
      </c>
      <c r="B314" s="209" t="s">
        <v>837</v>
      </c>
      <c r="C314" s="133" t="s">
        <v>1525</v>
      </c>
      <c r="D314" s="209" t="s">
        <v>1526</v>
      </c>
      <c r="E314" s="133" t="s">
        <v>590</v>
      </c>
      <c r="F314" s="211">
        <v>19</v>
      </c>
    </row>
    <row r="315" spans="1:6">
      <c r="A315" s="131" t="s">
        <v>1527</v>
      </c>
      <c r="B315" s="209" t="s">
        <v>837</v>
      </c>
      <c r="C315" s="133" t="s">
        <v>1528</v>
      </c>
      <c r="D315" s="209" t="s">
        <v>1529</v>
      </c>
      <c r="E315" s="133" t="s">
        <v>1530</v>
      </c>
      <c r="F315" s="211">
        <v>5</v>
      </c>
    </row>
    <row r="316" spans="1:6">
      <c r="A316" s="131" t="s">
        <v>1531</v>
      </c>
      <c r="B316" s="209" t="s">
        <v>837</v>
      </c>
      <c r="C316" s="133" t="s">
        <v>1532</v>
      </c>
      <c r="D316" s="209" t="s">
        <v>1526</v>
      </c>
      <c r="E316" s="133" t="s">
        <v>590</v>
      </c>
      <c r="F316" s="211">
        <v>19</v>
      </c>
    </row>
    <row r="317" spans="1:6">
      <c r="A317" s="131" t="s">
        <v>1533</v>
      </c>
      <c r="B317" s="209" t="s">
        <v>838</v>
      </c>
      <c r="C317" s="133" t="s">
        <v>1534</v>
      </c>
      <c r="D317" s="209" t="s">
        <v>1535</v>
      </c>
      <c r="E317" s="133" t="s">
        <v>1536</v>
      </c>
      <c r="F317" s="211">
        <v>20</v>
      </c>
    </row>
    <row r="318" spans="1:6">
      <c r="A318" s="131" t="s">
        <v>1537</v>
      </c>
      <c r="B318" s="209" t="s">
        <v>838</v>
      </c>
      <c r="C318" s="133" t="s">
        <v>1538</v>
      </c>
      <c r="D318" s="209" t="s">
        <v>1539</v>
      </c>
      <c r="E318" s="133" t="s">
        <v>1540</v>
      </c>
      <c r="F318" s="211">
        <v>22</v>
      </c>
    </row>
    <row r="319" spans="1:6">
      <c r="A319" s="131" t="s">
        <v>1541</v>
      </c>
      <c r="B319" s="209" t="s">
        <v>838</v>
      </c>
      <c r="C319" s="133" t="s">
        <v>1542</v>
      </c>
      <c r="D319" s="209" t="s">
        <v>1543</v>
      </c>
      <c r="E319" s="133" t="s">
        <v>1544</v>
      </c>
      <c r="F319" s="211">
        <v>32</v>
      </c>
    </row>
    <row r="320" spans="1:6">
      <c r="A320" s="131" t="s">
        <v>1545</v>
      </c>
      <c r="B320" s="209" t="s">
        <v>838</v>
      </c>
      <c r="C320" s="133" t="s">
        <v>545</v>
      </c>
      <c r="D320" s="209" t="s">
        <v>1546</v>
      </c>
      <c r="E320" s="133" t="s">
        <v>1547</v>
      </c>
      <c r="F320" s="211">
        <v>29</v>
      </c>
    </row>
    <row r="321" spans="1:6">
      <c r="A321" s="131" t="s">
        <v>1548</v>
      </c>
      <c r="B321" s="209" t="s">
        <v>838</v>
      </c>
      <c r="C321" s="133" t="s">
        <v>589</v>
      </c>
      <c r="D321" s="209" t="s">
        <v>1549</v>
      </c>
      <c r="E321" s="133" t="s">
        <v>1550</v>
      </c>
      <c r="F321" s="211">
        <v>78</v>
      </c>
    </row>
    <row r="322" spans="1:6">
      <c r="A322" s="226" t="s">
        <v>1551</v>
      </c>
      <c r="B322" s="227" t="s">
        <v>838</v>
      </c>
      <c r="C322" s="228" t="s">
        <v>1552</v>
      </c>
      <c r="D322" s="227" t="s">
        <v>1553</v>
      </c>
      <c r="E322" s="228" t="s">
        <v>1554</v>
      </c>
      <c r="F322" s="229">
        <v>30</v>
      </c>
    </row>
    <row r="323" spans="1:6">
      <c r="A323" s="214" t="s">
        <v>1555</v>
      </c>
      <c r="B323" s="238" t="s">
        <v>592</v>
      </c>
      <c r="C323" s="219" t="s">
        <v>1556</v>
      </c>
      <c r="D323" s="217" t="s">
        <v>1782</v>
      </c>
      <c r="E323" s="219" t="s">
        <v>1557</v>
      </c>
      <c r="F323" s="220">
        <v>270</v>
      </c>
    </row>
    <row r="324" spans="1:6">
      <c r="A324" s="131" t="s">
        <v>1558</v>
      </c>
      <c r="B324" s="235" t="s">
        <v>592</v>
      </c>
      <c r="C324" s="133" t="s">
        <v>1559</v>
      </c>
      <c r="D324" s="209" t="s">
        <v>1783</v>
      </c>
      <c r="E324" s="133" t="s">
        <v>1560</v>
      </c>
      <c r="F324" s="211">
        <v>300</v>
      </c>
    </row>
    <row r="325" spans="1:6">
      <c r="A325" s="131" t="s">
        <v>1561</v>
      </c>
      <c r="B325" s="235" t="s">
        <v>592</v>
      </c>
      <c r="C325" s="133" t="s">
        <v>1562</v>
      </c>
      <c r="D325" s="209" t="s">
        <v>1784</v>
      </c>
      <c r="E325" s="133" t="s">
        <v>1563</v>
      </c>
      <c r="F325" s="211">
        <v>118</v>
      </c>
    </row>
    <row r="326" spans="1:6">
      <c r="A326" s="131" t="s">
        <v>1564</v>
      </c>
      <c r="B326" s="235" t="s">
        <v>592</v>
      </c>
      <c r="C326" s="133" t="s">
        <v>1565</v>
      </c>
      <c r="D326" s="209" t="s">
        <v>1785</v>
      </c>
      <c r="E326" s="133" t="s">
        <v>1566</v>
      </c>
      <c r="F326" s="211">
        <v>120</v>
      </c>
    </row>
    <row r="327" spans="1:6">
      <c r="A327" s="131" t="s">
        <v>1567</v>
      </c>
      <c r="B327" s="235" t="s">
        <v>592</v>
      </c>
      <c r="C327" s="133" t="s">
        <v>1568</v>
      </c>
      <c r="D327" s="209" t="s">
        <v>1786</v>
      </c>
      <c r="E327" s="133" t="s">
        <v>1569</v>
      </c>
      <c r="F327" s="211">
        <v>93</v>
      </c>
    </row>
    <row r="328" spans="1:6">
      <c r="A328" s="131" t="s">
        <v>1570</v>
      </c>
      <c r="B328" s="235" t="s">
        <v>592</v>
      </c>
      <c r="C328" s="133" t="s">
        <v>1571</v>
      </c>
      <c r="D328" s="209" t="s">
        <v>1787</v>
      </c>
      <c r="E328" s="133" t="s">
        <v>1572</v>
      </c>
      <c r="F328" s="211">
        <v>139</v>
      </c>
    </row>
    <row r="329" spans="1:6">
      <c r="A329" s="131" t="s">
        <v>1573</v>
      </c>
      <c r="B329" s="235" t="s">
        <v>592</v>
      </c>
      <c r="C329" s="133" t="s">
        <v>1574</v>
      </c>
      <c r="D329" s="209" t="s">
        <v>1788</v>
      </c>
      <c r="E329" s="133" t="s">
        <v>1575</v>
      </c>
      <c r="F329" s="211">
        <v>138</v>
      </c>
    </row>
    <row r="330" spans="1:6">
      <c r="A330" s="131" t="s">
        <v>1576</v>
      </c>
      <c r="B330" s="235" t="s">
        <v>592</v>
      </c>
      <c r="C330" s="133" t="s">
        <v>1577</v>
      </c>
      <c r="D330" s="209" t="s">
        <v>315</v>
      </c>
      <c r="E330" s="133" t="s">
        <v>1578</v>
      </c>
      <c r="F330" s="211">
        <v>63</v>
      </c>
    </row>
    <row r="331" spans="1:6">
      <c r="A331" s="131" t="s">
        <v>1579</v>
      </c>
      <c r="B331" s="235" t="s">
        <v>592</v>
      </c>
      <c r="C331" s="133" t="s">
        <v>1580</v>
      </c>
      <c r="D331" s="209" t="s">
        <v>1581</v>
      </c>
      <c r="E331" s="133" t="s">
        <v>1582</v>
      </c>
      <c r="F331" s="211">
        <v>106</v>
      </c>
    </row>
    <row r="332" spans="1:6">
      <c r="A332" s="131" t="s">
        <v>1583</v>
      </c>
      <c r="B332" s="235" t="s">
        <v>592</v>
      </c>
      <c r="C332" s="133" t="s">
        <v>1584</v>
      </c>
      <c r="D332" s="209" t="s">
        <v>1789</v>
      </c>
      <c r="E332" s="133" t="s">
        <v>1585</v>
      </c>
      <c r="F332" s="211">
        <v>99</v>
      </c>
    </row>
    <row r="333" spans="1:6">
      <c r="A333" s="131" t="s">
        <v>1586</v>
      </c>
      <c r="B333" s="235" t="s">
        <v>592</v>
      </c>
      <c r="C333" s="133" t="s">
        <v>1587</v>
      </c>
      <c r="D333" s="209" t="s">
        <v>1790</v>
      </c>
      <c r="E333" s="133" t="s">
        <v>1588</v>
      </c>
      <c r="F333" s="211">
        <v>100</v>
      </c>
    </row>
    <row r="334" spans="1:6">
      <c r="A334" s="131" t="s">
        <v>1589</v>
      </c>
      <c r="B334" s="235" t="s">
        <v>592</v>
      </c>
      <c r="C334" s="133" t="s">
        <v>1590</v>
      </c>
      <c r="D334" s="209" t="s">
        <v>1790</v>
      </c>
      <c r="E334" s="133" t="s">
        <v>1588</v>
      </c>
      <c r="F334" s="211">
        <v>123</v>
      </c>
    </row>
    <row r="335" spans="1:6">
      <c r="A335" s="131" t="s">
        <v>1591</v>
      </c>
      <c r="B335" s="235" t="s">
        <v>592</v>
      </c>
      <c r="C335" s="133" t="s">
        <v>1592</v>
      </c>
      <c r="D335" s="209" t="s">
        <v>1790</v>
      </c>
      <c r="E335" s="133" t="s">
        <v>1588</v>
      </c>
      <c r="F335" s="211">
        <v>63</v>
      </c>
    </row>
    <row r="336" spans="1:6">
      <c r="A336" s="131" t="s">
        <v>1593</v>
      </c>
      <c r="B336" s="235" t="s">
        <v>592</v>
      </c>
      <c r="C336" s="133" t="s">
        <v>1791</v>
      </c>
      <c r="D336" s="209" t="s">
        <v>593</v>
      </c>
      <c r="E336" s="133" t="s">
        <v>1594</v>
      </c>
      <c r="F336" s="211">
        <v>88</v>
      </c>
    </row>
    <row r="337" spans="1:6">
      <c r="A337" s="131" t="s">
        <v>1595</v>
      </c>
      <c r="B337" s="235" t="s">
        <v>592</v>
      </c>
      <c r="C337" s="133" t="s">
        <v>1792</v>
      </c>
      <c r="D337" s="209" t="s">
        <v>594</v>
      </c>
      <c r="E337" s="133" t="s">
        <v>1596</v>
      </c>
      <c r="F337" s="211">
        <v>70</v>
      </c>
    </row>
    <row r="338" spans="1:6">
      <c r="A338" s="131" t="s">
        <v>1597</v>
      </c>
      <c r="B338" s="235" t="s">
        <v>592</v>
      </c>
      <c r="C338" s="133" t="s">
        <v>1793</v>
      </c>
      <c r="D338" s="209" t="s">
        <v>595</v>
      </c>
      <c r="E338" s="133" t="s">
        <v>1598</v>
      </c>
      <c r="F338" s="211">
        <v>234</v>
      </c>
    </row>
    <row r="339" spans="1:6">
      <c r="A339" s="131" t="s">
        <v>1599</v>
      </c>
      <c r="B339" s="235" t="s">
        <v>592</v>
      </c>
      <c r="C339" s="133" t="s">
        <v>1794</v>
      </c>
      <c r="D339" s="209" t="s">
        <v>605</v>
      </c>
      <c r="E339" s="133" t="s">
        <v>1600</v>
      </c>
      <c r="F339" s="211">
        <v>210</v>
      </c>
    </row>
    <row r="340" spans="1:6">
      <c r="A340" s="131" t="s">
        <v>1601</v>
      </c>
      <c r="B340" s="235" t="s">
        <v>592</v>
      </c>
      <c r="C340" s="133" t="s">
        <v>1602</v>
      </c>
      <c r="D340" s="209" t="s">
        <v>839</v>
      </c>
      <c r="E340" s="133" t="s">
        <v>1603</v>
      </c>
      <c r="F340" s="211">
        <v>69</v>
      </c>
    </row>
    <row r="341" spans="1:6">
      <c r="A341" s="131" t="s">
        <v>1604</v>
      </c>
      <c r="B341" s="235" t="s">
        <v>592</v>
      </c>
      <c r="C341" s="133" t="s">
        <v>1605</v>
      </c>
      <c r="D341" s="209" t="s">
        <v>1606</v>
      </c>
      <c r="E341" s="133" t="s">
        <v>1607</v>
      </c>
      <c r="F341" s="211">
        <v>150</v>
      </c>
    </row>
    <row r="342" spans="1:6">
      <c r="A342" s="131" t="s">
        <v>1608</v>
      </c>
      <c r="B342" s="235" t="s">
        <v>592</v>
      </c>
      <c r="C342" s="133" t="s">
        <v>1609</v>
      </c>
      <c r="D342" s="209" t="s">
        <v>1795</v>
      </c>
      <c r="E342" s="133" t="s">
        <v>1610</v>
      </c>
      <c r="F342" s="211">
        <v>61</v>
      </c>
    </row>
    <row r="343" spans="1:6">
      <c r="A343" s="131" t="s">
        <v>1611</v>
      </c>
      <c r="B343" s="235" t="s">
        <v>592</v>
      </c>
      <c r="C343" s="133" t="s">
        <v>1612</v>
      </c>
      <c r="D343" s="209" t="s">
        <v>1796</v>
      </c>
      <c r="E343" s="133" t="s">
        <v>1613</v>
      </c>
      <c r="F343" s="211">
        <v>178</v>
      </c>
    </row>
    <row r="344" spans="1:6">
      <c r="A344" s="131" t="s">
        <v>1614</v>
      </c>
      <c r="B344" s="235" t="s">
        <v>592</v>
      </c>
      <c r="C344" s="133" t="s">
        <v>1615</v>
      </c>
      <c r="D344" s="209" t="s">
        <v>1790</v>
      </c>
      <c r="E344" s="133" t="s">
        <v>1588</v>
      </c>
      <c r="F344" s="211">
        <v>93</v>
      </c>
    </row>
    <row r="345" spans="1:6">
      <c r="A345" s="131" t="s">
        <v>1616</v>
      </c>
      <c r="B345" s="235" t="s">
        <v>592</v>
      </c>
      <c r="C345" s="133" t="s">
        <v>1797</v>
      </c>
      <c r="D345" s="209" t="s">
        <v>368</v>
      </c>
      <c r="E345" s="133" t="s">
        <v>1617</v>
      </c>
      <c r="F345" s="211">
        <v>70</v>
      </c>
    </row>
    <row r="346" spans="1:6">
      <c r="A346" s="131" t="s">
        <v>1618</v>
      </c>
      <c r="B346" s="235" t="s">
        <v>592</v>
      </c>
      <c r="C346" s="133" t="s">
        <v>1619</v>
      </c>
      <c r="D346" s="209" t="s">
        <v>1798</v>
      </c>
      <c r="E346" s="133" t="s">
        <v>1620</v>
      </c>
      <c r="F346" s="211">
        <v>120</v>
      </c>
    </row>
    <row r="347" spans="1:6">
      <c r="A347" s="131" t="s">
        <v>1621</v>
      </c>
      <c r="B347" s="235" t="s">
        <v>592</v>
      </c>
      <c r="C347" s="133" t="s">
        <v>1622</v>
      </c>
      <c r="D347" s="209" t="s">
        <v>1799</v>
      </c>
      <c r="E347" s="133" t="s">
        <v>1610</v>
      </c>
      <c r="F347" s="211">
        <v>165</v>
      </c>
    </row>
    <row r="348" spans="1:6">
      <c r="A348" s="131" t="s">
        <v>1623</v>
      </c>
      <c r="B348" s="235" t="s">
        <v>592</v>
      </c>
      <c r="C348" s="133" t="s">
        <v>1624</v>
      </c>
      <c r="D348" s="209" t="s">
        <v>1795</v>
      </c>
      <c r="E348" s="133" t="s">
        <v>1610</v>
      </c>
      <c r="F348" s="211">
        <v>102</v>
      </c>
    </row>
    <row r="349" spans="1:6">
      <c r="A349" s="131" t="s">
        <v>1625</v>
      </c>
      <c r="B349" s="235" t="s">
        <v>592</v>
      </c>
      <c r="C349" s="133" t="s">
        <v>1626</v>
      </c>
      <c r="D349" s="209" t="s">
        <v>597</v>
      </c>
      <c r="E349" s="133" t="s">
        <v>1627</v>
      </c>
      <c r="F349" s="211">
        <v>356</v>
      </c>
    </row>
    <row r="350" spans="1:6">
      <c r="A350" s="131" t="s">
        <v>1628</v>
      </c>
      <c r="B350" s="235" t="s">
        <v>592</v>
      </c>
      <c r="C350" s="133" t="s">
        <v>1629</v>
      </c>
      <c r="D350" s="209" t="s">
        <v>1800</v>
      </c>
      <c r="E350" s="133" t="s">
        <v>1630</v>
      </c>
      <c r="F350" s="211">
        <v>271</v>
      </c>
    </row>
    <row r="351" spans="1:6">
      <c r="A351" s="131" t="s">
        <v>1631</v>
      </c>
      <c r="B351" s="235" t="s">
        <v>592</v>
      </c>
      <c r="C351" s="133" t="s">
        <v>1632</v>
      </c>
      <c r="D351" s="209" t="s">
        <v>1801</v>
      </c>
      <c r="E351" s="133" t="s">
        <v>1633</v>
      </c>
      <c r="F351" s="211">
        <v>55</v>
      </c>
    </row>
    <row r="352" spans="1:6">
      <c r="A352" s="131" t="s">
        <v>1634</v>
      </c>
      <c r="B352" s="235" t="s">
        <v>592</v>
      </c>
      <c r="C352" s="133" t="s">
        <v>1635</v>
      </c>
      <c r="D352" s="209" t="s">
        <v>1636</v>
      </c>
      <c r="E352" s="133" t="s">
        <v>1637</v>
      </c>
      <c r="F352" s="211">
        <v>96</v>
      </c>
    </row>
    <row r="353" spans="1:6">
      <c r="A353" s="131" t="s">
        <v>1638</v>
      </c>
      <c r="B353" s="235" t="s">
        <v>592</v>
      </c>
      <c r="C353" s="133" t="s">
        <v>1639</v>
      </c>
      <c r="D353" s="209" t="s">
        <v>1790</v>
      </c>
      <c r="E353" s="133" t="s">
        <v>1588</v>
      </c>
      <c r="F353" s="211">
        <v>142</v>
      </c>
    </row>
    <row r="354" spans="1:6">
      <c r="A354" s="131" t="s">
        <v>1640</v>
      </c>
      <c r="B354" s="235" t="s">
        <v>592</v>
      </c>
      <c r="C354" s="132" t="s">
        <v>1802</v>
      </c>
      <c r="D354" s="209" t="s">
        <v>1803</v>
      </c>
      <c r="E354" s="133" t="s">
        <v>1641</v>
      </c>
      <c r="F354" s="211">
        <v>100</v>
      </c>
    </row>
    <row r="355" spans="1:6">
      <c r="A355" s="131" t="s">
        <v>1642</v>
      </c>
      <c r="B355" s="235" t="s">
        <v>592</v>
      </c>
      <c r="C355" s="132" t="s">
        <v>1804</v>
      </c>
      <c r="D355" s="209" t="s">
        <v>598</v>
      </c>
      <c r="E355" s="133" t="s">
        <v>1643</v>
      </c>
      <c r="F355" s="211">
        <v>99</v>
      </c>
    </row>
    <row r="356" spans="1:6">
      <c r="A356" s="131" t="s">
        <v>1644</v>
      </c>
      <c r="B356" s="235" t="s">
        <v>592</v>
      </c>
      <c r="C356" s="132" t="s">
        <v>1645</v>
      </c>
      <c r="D356" s="209" t="s">
        <v>1803</v>
      </c>
      <c r="E356" s="133" t="s">
        <v>1641</v>
      </c>
      <c r="F356" s="211">
        <v>129</v>
      </c>
    </row>
    <row r="357" spans="1:6">
      <c r="A357" s="131" t="s">
        <v>1646</v>
      </c>
      <c r="B357" s="235" t="s">
        <v>592</v>
      </c>
      <c r="C357" s="132" t="s">
        <v>1647</v>
      </c>
      <c r="D357" s="209" t="s">
        <v>1636</v>
      </c>
      <c r="E357" s="133" t="s">
        <v>1637</v>
      </c>
      <c r="F357" s="211">
        <v>100</v>
      </c>
    </row>
    <row r="358" spans="1:6">
      <c r="A358" s="131" t="s">
        <v>1648</v>
      </c>
      <c r="B358" s="235" t="s">
        <v>592</v>
      </c>
      <c r="C358" s="132" t="s">
        <v>1649</v>
      </c>
      <c r="D358" s="209" t="s">
        <v>1784</v>
      </c>
      <c r="E358" s="133" t="s">
        <v>1563</v>
      </c>
      <c r="F358" s="211">
        <v>126</v>
      </c>
    </row>
    <row r="359" spans="1:6">
      <c r="A359" s="131" t="s">
        <v>1650</v>
      </c>
      <c r="B359" s="235" t="s">
        <v>592</v>
      </c>
      <c r="C359" s="132" t="s">
        <v>1651</v>
      </c>
      <c r="D359" s="209" t="s">
        <v>1636</v>
      </c>
      <c r="E359" s="133" t="s">
        <v>1637</v>
      </c>
      <c r="F359" s="211">
        <v>222</v>
      </c>
    </row>
    <row r="360" spans="1:6">
      <c r="A360" s="131" t="s">
        <v>1652</v>
      </c>
      <c r="B360" s="235" t="s">
        <v>592</v>
      </c>
      <c r="C360" s="132" t="s">
        <v>1653</v>
      </c>
      <c r="D360" s="209" t="s">
        <v>1790</v>
      </c>
      <c r="E360" s="133" t="s">
        <v>1588</v>
      </c>
      <c r="F360" s="211">
        <v>96</v>
      </c>
    </row>
    <row r="361" spans="1:6">
      <c r="A361" s="131" t="s">
        <v>1654</v>
      </c>
      <c r="B361" s="235" t="s">
        <v>592</v>
      </c>
      <c r="C361" s="132" t="s">
        <v>1805</v>
      </c>
      <c r="D361" s="209" t="s">
        <v>600</v>
      </c>
      <c r="E361" s="133" t="s">
        <v>1655</v>
      </c>
      <c r="F361" s="211">
        <v>237</v>
      </c>
    </row>
    <row r="362" spans="1:6">
      <c r="A362" s="131" t="s">
        <v>1656</v>
      </c>
      <c r="B362" s="235" t="s">
        <v>592</v>
      </c>
      <c r="C362" s="132" t="s">
        <v>1806</v>
      </c>
      <c r="D362" s="209" t="s">
        <v>601</v>
      </c>
      <c r="E362" s="133" t="s">
        <v>1657</v>
      </c>
      <c r="F362" s="211">
        <v>97</v>
      </c>
    </row>
    <row r="363" spans="1:6">
      <c r="A363" s="131" t="s">
        <v>1658</v>
      </c>
      <c r="B363" s="235" t="s">
        <v>592</v>
      </c>
      <c r="C363" s="132" t="s">
        <v>1659</v>
      </c>
      <c r="D363" s="209" t="s">
        <v>1807</v>
      </c>
      <c r="E363" s="133" t="s">
        <v>1660</v>
      </c>
      <c r="F363" s="211">
        <v>83</v>
      </c>
    </row>
    <row r="364" spans="1:6">
      <c r="A364" s="131" t="s">
        <v>1661</v>
      </c>
      <c r="B364" s="235" t="s">
        <v>592</v>
      </c>
      <c r="C364" s="132" t="s">
        <v>1662</v>
      </c>
      <c r="D364" s="209" t="s">
        <v>1807</v>
      </c>
      <c r="E364" s="133" t="s">
        <v>1663</v>
      </c>
      <c r="F364" s="211">
        <v>93</v>
      </c>
    </row>
    <row r="365" spans="1:6">
      <c r="A365" s="131" t="s">
        <v>1664</v>
      </c>
      <c r="B365" s="235" t="s">
        <v>592</v>
      </c>
      <c r="C365" s="132" t="s">
        <v>1665</v>
      </c>
      <c r="D365" s="209" t="s">
        <v>1666</v>
      </c>
      <c r="E365" s="133" t="s">
        <v>1667</v>
      </c>
      <c r="F365" s="211">
        <v>129</v>
      </c>
    </row>
    <row r="366" spans="1:6">
      <c r="A366" s="131" t="s">
        <v>1668</v>
      </c>
      <c r="B366" s="235" t="s">
        <v>592</v>
      </c>
      <c r="C366" s="132" t="s">
        <v>1669</v>
      </c>
      <c r="D366" s="209" t="s">
        <v>1666</v>
      </c>
      <c r="E366" s="133" t="s">
        <v>1667</v>
      </c>
      <c r="F366" s="211">
        <v>93</v>
      </c>
    </row>
    <row r="367" spans="1:6">
      <c r="A367" s="131" t="s">
        <v>1670</v>
      </c>
      <c r="B367" s="235" t="s">
        <v>592</v>
      </c>
      <c r="C367" s="132" t="s">
        <v>1671</v>
      </c>
      <c r="D367" s="209" t="s">
        <v>1672</v>
      </c>
      <c r="E367" s="133" t="s">
        <v>1673</v>
      </c>
      <c r="F367" s="211">
        <v>81</v>
      </c>
    </row>
    <row r="368" spans="1:6">
      <c r="A368" s="131" t="s">
        <v>1674</v>
      </c>
      <c r="B368" s="235" t="s">
        <v>592</v>
      </c>
      <c r="C368" s="132" t="s">
        <v>1675</v>
      </c>
      <c r="D368" s="209" t="s">
        <v>1795</v>
      </c>
      <c r="E368" s="133" t="s">
        <v>1676</v>
      </c>
      <c r="F368" s="211">
        <v>72</v>
      </c>
    </row>
    <row r="369" spans="1:6">
      <c r="A369" s="131" t="s">
        <v>1677</v>
      </c>
      <c r="B369" s="235" t="s">
        <v>592</v>
      </c>
      <c r="C369" s="132" t="s">
        <v>1678</v>
      </c>
      <c r="D369" s="209" t="s">
        <v>1795</v>
      </c>
      <c r="E369" s="133" t="s">
        <v>1676</v>
      </c>
      <c r="F369" s="211">
        <v>67</v>
      </c>
    </row>
    <row r="370" spans="1:6">
      <c r="A370" s="131" t="s">
        <v>1679</v>
      </c>
      <c r="B370" s="235" t="s">
        <v>592</v>
      </c>
      <c r="C370" s="132" t="s">
        <v>1680</v>
      </c>
      <c r="D370" s="209" t="s">
        <v>1787</v>
      </c>
      <c r="E370" s="133" t="s">
        <v>1681</v>
      </c>
      <c r="F370" s="211">
        <v>116</v>
      </c>
    </row>
    <row r="371" spans="1:6">
      <c r="A371" s="131" t="s">
        <v>1682</v>
      </c>
      <c r="B371" s="235" t="s">
        <v>592</v>
      </c>
      <c r="C371" s="132" t="s">
        <v>1683</v>
      </c>
      <c r="D371" s="209" t="s">
        <v>1684</v>
      </c>
      <c r="E371" s="133" t="s">
        <v>1685</v>
      </c>
      <c r="F371" s="211">
        <v>135</v>
      </c>
    </row>
    <row r="372" spans="1:6">
      <c r="A372" s="131" t="s">
        <v>1686</v>
      </c>
      <c r="B372" s="235" t="s">
        <v>592</v>
      </c>
      <c r="C372" s="132" t="s">
        <v>1687</v>
      </c>
      <c r="D372" s="209" t="s">
        <v>335</v>
      </c>
      <c r="E372" s="133" t="s">
        <v>1688</v>
      </c>
      <c r="F372" s="211">
        <v>142</v>
      </c>
    </row>
    <row r="373" spans="1:6">
      <c r="A373" s="131" t="s">
        <v>1689</v>
      </c>
      <c r="B373" s="235" t="s">
        <v>602</v>
      </c>
      <c r="C373" s="132" t="s">
        <v>1690</v>
      </c>
      <c r="D373" s="209" t="s">
        <v>1808</v>
      </c>
      <c r="E373" s="133" t="s">
        <v>1691</v>
      </c>
      <c r="F373" s="211">
        <v>105</v>
      </c>
    </row>
    <row r="374" spans="1:6">
      <c r="A374" s="131" t="s">
        <v>1692</v>
      </c>
      <c r="B374" s="235" t="s">
        <v>602</v>
      </c>
      <c r="C374" s="132" t="s">
        <v>1693</v>
      </c>
      <c r="D374" s="209" t="s">
        <v>603</v>
      </c>
      <c r="E374" s="133" t="s">
        <v>1694</v>
      </c>
      <c r="F374" s="211">
        <v>50</v>
      </c>
    </row>
    <row r="375" spans="1:6">
      <c r="A375" s="131" t="s">
        <v>1695</v>
      </c>
      <c r="B375" s="235" t="s">
        <v>602</v>
      </c>
      <c r="C375" s="132" t="s">
        <v>1809</v>
      </c>
      <c r="D375" s="209" t="s">
        <v>605</v>
      </c>
      <c r="E375" s="133" t="s">
        <v>1696</v>
      </c>
      <c r="F375" s="211">
        <v>100</v>
      </c>
    </row>
    <row r="376" spans="1:6">
      <c r="A376" s="131" t="s">
        <v>1697</v>
      </c>
      <c r="B376" s="235" t="s">
        <v>602</v>
      </c>
      <c r="C376" s="132" t="s">
        <v>1810</v>
      </c>
      <c r="D376" s="209" t="s">
        <v>607</v>
      </c>
      <c r="E376" s="133" t="s">
        <v>1698</v>
      </c>
      <c r="F376" s="211">
        <v>115</v>
      </c>
    </row>
    <row r="377" spans="1:6">
      <c r="A377" s="131" t="s">
        <v>1699</v>
      </c>
      <c r="B377" s="235" t="s">
        <v>602</v>
      </c>
      <c r="C377" s="132" t="s">
        <v>1700</v>
      </c>
      <c r="D377" s="209" t="s">
        <v>1811</v>
      </c>
      <c r="E377" s="133" t="s">
        <v>1701</v>
      </c>
      <c r="F377" s="211">
        <v>120</v>
      </c>
    </row>
    <row r="378" spans="1:6">
      <c r="A378" s="131" t="s">
        <v>1702</v>
      </c>
      <c r="B378" s="235" t="s">
        <v>602</v>
      </c>
      <c r="C378" s="132" t="s">
        <v>1703</v>
      </c>
      <c r="D378" s="209" t="s">
        <v>1812</v>
      </c>
      <c r="E378" s="133" t="s">
        <v>1704</v>
      </c>
      <c r="F378" s="211">
        <v>150</v>
      </c>
    </row>
    <row r="379" spans="1:6">
      <c r="A379" s="131" t="s">
        <v>1705</v>
      </c>
      <c r="B379" s="235" t="s">
        <v>602</v>
      </c>
      <c r="C379" s="132" t="s">
        <v>1706</v>
      </c>
      <c r="D379" s="209" t="s">
        <v>1812</v>
      </c>
      <c r="E379" s="133" t="s">
        <v>1707</v>
      </c>
      <c r="F379" s="211">
        <v>110</v>
      </c>
    </row>
    <row r="380" spans="1:6">
      <c r="A380" s="131" t="s">
        <v>1708</v>
      </c>
      <c r="B380" s="235" t="s">
        <v>602</v>
      </c>
      <c r="C380" s="132" t="s">
        <v>1709</v>
      </c>
      <c r="D380" s="209" t="s">
        <v>1786</v>
      </c>
      <c r="E380" s="133" t="s">
        <v>1710</v>
      </c>
      <c r="F380" s="211">
        <v>180</v>
      </c>
    </row>
    <row r="381" spans="1:6">
      <c r="A381" s="131" t="s">
        <v>890</v>
      </c>
      <c r="B381" s="235" t="s">
        <v>602</v>
      </c>
      <c r="C381" s="132" t="s">
        <v>1711</v>
      </c>
      <c r="D381" s="209" t="s">
        <v>1813</v>
      </c>
      <c r="E381" s="133" t="s">
        <v>1712</v>
      </c>
      <c r="F381" s="211">
        <v>90</v>
      </c>
    </row>
    <row r="382" spans="1:6">
      <c r="A382" s="131" t="s">
        <v>891</v>
      </c>
      <c r="B382" s="235" t="s">
        <v>602</v>
      </c>
      <c r="C382" s="132" t="s">
        <v>1713</v>
      </c>
      <c r="D382" s="209" t="s">
        <v>1813</v>
      </c>
      <c r="E382" s="133" t="s">
        <v>1712</v>
      </c>
      <c r="F382" s="211">
        <v>120</v>
      </c>
    </row>
    <row r="383" spans="1:6">
      <c r="A383" s="131" t="s">
        <v>892</v>
      </c>
      <c r="B383" s="235" t="s">
        <v>602</v>
      </c>
      <c r="C383" s="132" t="s">
        <v>1714</v>
      </c>
      <c r="D383" s="209" t="s">
        <v>1813</v>
      </c>
      <c r="E383" s="133" t="s">
        <v>1712</v>
      </c>
      <c r="F383" s="211">
        <v>155</v>
      </c>
    </row>
    <row r="384" spans="1:6">
      <c r="A384" s="131" t="s">
        <v>1715</v>
      </c>
      <c r="B384" s="235" t="s">
        <v>602</v>
      </c>
      <c r="C384" s="132" t="s">
        <v>1716</v>
      </c>
      <c r="D384" s="209" t="s">
        <v>1813</v>
      </c>
      <c r="E384" s="133" t="s">
        <v>1717</v>
      </c>
      <c r="F384" s="211">
        <v>180</v>
      </c>
    </row>
    <row r="385" spans="1:6">
      <c r="A385" s="131" t="s">
        <v>1718</v>
      </c>
      <c r="B385" s="235" t="s">
        <v>602</v>
      </c>
      <c r="C385" s="132" t="s">
        <v>1719</v>
      </c>
      <c r="D385" s="209" t="s">
        <v>1814</v>
      </c>
      <c r="E385" s="133" t="s">
        <v>1720</v>
      </c>
      <c r="F385" s="211">
        <v>120</v>
      </c>
    </row>
    <row r="386" spans="1:6">
      <c r="A386" s="131" t="s">
        <v>1721</v>
      </c>
      <c r="B386" s="235" t="s">
        <v>608</v>
      </c>
      <c r="C386" s="132" t="s">
        <v>173</v>
      </c>
      <c r="D386" s="209" t="s">
        <v>1815</v>
      </c>
      <c r="E386" s="133" t="s">
        <v>1722</v>
      </c>
      <c r="F386" s="211">
        <v>105</v>
      </c>
    </row>
    <row r="387" spans="1:6">
      <c r="A387" s="131" t="s">
        <v>1723</v>
      </c>
      <c r="B387" s="235" t="s">
        <v>608</v>
      </c>
      <c r="C387" s="132" t="s">
        <v>1724</v>
      </c>
      <c r="D387" s="209" t="s">
        <v>1816</v>
      </c>
      <c r="E387" s="133" t="s">
        <v>1725</v>
      </c>
      <c r="F387" s="211">
        <v>75</v>
      </c>
    </row>
    <row r="388" spans="1:6">
      <c r="A388" s="131" t="s">
        <v>1726</v>
      </c>
      <c r="B388" s="235" t="s">
        <v>608</v>
      </c>
      <c r="C388" s="132" t="s">
        <v>1817</v>
      </c>
      <c r="D388" s="209" t="s">
        <v>610</v>
      </c>
      <c r="E388" s="133" t="s">
        <v>1727</v>
      </c>
      <c r="F388" s="211">
        <v>84</v>
      </c>
    </row>
    <row r="389" spans="1:6">
      <c r="A389" s="131" t="s">
        <v>1728</v>
      </c>
      <c r="B389" s="235" t="s">
        <v>608</v>
      </c>
      <c r="C389" s="132" t="s">
        <v>1729</v>
      </c>
      <c r="D389" s="209" t="s">
        <v>365</v>
      </c>
      <c r="E389" s="133" t="s">
        <v>1730</v>
      </c>
      <c r="F389" s="211">
        <v>55</v>
      </c>
    </row>
    <row r="390" spans="1:6">
      <c r="A390" s="131" t="s">
        <v>1731</v>
      </c>
      <c r="B390" s="235" t="s">
        <v>608</v>
      </c>
      <c r="C390" s="132" t="s">
        <v>182</v>
      </c>
      <c r="D390" s="209" t="s">
        <v>365</v>
      </c>
      <c r="E390" s="133" t="s">
        <v>1730</v>
      </c>
      <c r="F390" s="211">
        <v>64</v>
      </c>
    </row>
    <row r="391" spans="1:6">
      <c r="A391" s="131" t="s">
        <v>1732</v>
      </c>
      <c r="B391" s="235" t="s">
        <v>608</v>
      </c>
      <c r="C391" s="132" t="s">
        <v>1733</v>
      </c>
      <c r="D391" s="209" t="s">
        <v>1734</v>
      </c>
      <c r="E391" s="133" t="s">
        <v>1735</v>
      </c>
      <c r="F391" s="211">
        <v>38</v>
      </c>
    </row>
    <row r="392" spans="1:6">
      <c r="A392" s="131" t="s">
        <v>1736</v>
      </c>
      <c r="B392" s="235" t="s">
        <v>608</v>
      </c>
      <c r="C392" s="132" t="s">
        <v>1818</v>
      </c>
      <c r="D392" s="209" t="s">
        <v>610</v>
      </c>
      <c r="E392" s="133" t="s">
        <v>1727</v>
      </c>
      <c r="F392" s="211">
        <v>66</v>
      </c>
    </row>
    <row r="393" spans="1:6">
      <c r="A393" s="131" t="s">
        <v>1737</v>
      </c>
      <c r="B393" s="235" t="s">
        <v>608</v>
      </c>
      <c r="C393" s="132" t="s">
        <v>1738</v>
      </c>
      <c r="D393" s="209" t="s">
        <v>1819</v>
      </c>
      <c r="E393" s="133" t="s">
        <v>1739</v>
      </c>
      <c r="F393" s="211">
        <v>71</v>
      </c>
    </row>
    <row r="394" spans="1:6">
      <c r="A394" s="131" t="s">
        <v>1740</v>
      </c>
      <c r="B394" s="235" t="s">
        <v>608</v>
      </c>
      <c r="C394" s="132" t="s">
        <v>1741</v>
      </c>
      <c r="D394" s="209" t="s">
        <v>1742</v>
      </c>
      <c r="E394" s="133" t="s">
        <v>1743</v>
      </c>
      <c r="F394" s="211">
        <v>39</v>
      </c>
    </row>
    <row r="395" spans="1:6">
      <c r="A395" s="131" t="s">
        <v>898</v>
      </c>
      <c r="B395" s="235" t="s">
        <v>608</v>
      </c>
      <c r="C395" s="132" t="s">
        <v>1744</v>
      </c>
      <c r="D395" s="209" t="s">
        <v>1745</v>
      </c>
      <c r="E395" s="133" t="s">
        <v>1746</v>
      </c>
      <c r="F395" s="211">
        <v>54</v>
      </c>
    </row>
    <row r="396" spans="1:6">
      <c r="A396" s="131" t="s">
        <v>899</v>
      </c>
      <c r="B396" s="235" t="s">
        <v>608</v>
      </c>
      <c r="C396" s="132" t="s">
        <v>30</v>
      </c>
      <c r="D396" s="209" t="s">
        <v>1815</v>
      </c>
      <c r="E396" s="133" t="s">
        <v>1722</v>
      </c>
      <c r="F396" s="211">
        <v>66</v>
      </c>
    </row>
    <row r="397" spans="1:6">
      <c r="A397" s="131" t="s">
        <v>900</v>
      </c>
      <c r="B397" s="235" t="s">
        <v>608</v>
      </c>
      <c r="C397" s="132" t="s">
        <v>77</v>
      </c>
      <c r="D397" s="209" t="s">
        <v>1815</v>
      </c>
      <c r="E397" s="133" t="s">
        <v>1722</v>
      </c>
      <c r="F397" s="211">
        <v>64</v>
      </c>
    </row>
    <row r="398" spans="1:6">
      <c r="A398" s="131" t="s">
        <v>901</v>
      </c>
      <c r="B398" s="235" t="s">
        <v>608</v>
      </c>
      <c r="C398" s="132" t="s">
        <v>1747</v>
      </c>
      <c r="D398" s="209" t="s">
        <v>1748</v>
      </c>
      <c r="E398" s="133" t="s">
        <v>1727</v>
      </c>
      <c r="F398" s="211">
        <v>66</v>
      </c>
    </row>
    <row r="399" spans="1:6">
      <c r="A399" s="131" t="s">
        <v>1749</v>
      </c>
      <c r="B399" s="235" t="s">
        <v>608</v>
      </c>
      <c r="C399" s="132" t="s">
        <v>1750</v>
      </c>
      <c r="D399" s="209" t="s">
        <v>1751</v>
      </c>
      <c r="E399" s="133" t="s">
        <v>1752</v>
      </c>
      <c r="F399" s="211">
        <v>54</v>
      </c>
    </row>
    <row r="400" spans="1:6">
      <c r="A400" s="131" t="s">
        <v>903</v>
      </c>
      <c r="B400" s="235" t="s">
        <v>608</v>
      </c>
      <c r="C400" s="132" t="s">
        <v>1753</v>
      </c>
      <c r="D400" s="209" t="s">
        <v>1754</v>
      </c>
      <c r="E400" s="133" t="s">
        <v>1755</v>
      </c>
      <c r="F400" s="211">
        <v>53</v>
      </c>
    </row>
    <row r="401" spans="1:6">
      <c r="A401" s="131" t="s">
        <v>904</v>
      </c>
      <c r="B401" s="235" t="s">
        <v>608</v>
      </c>
      <c r="C401" s="132" t="s">
        <v>1756</v>
      </c>
      <c r="D401" s="209" t="s">
        <v>1820</v>
      </c>
      <c r="E401" s="133" t="s">
        <v>1757</v>
      </c>
      <c r="F401" s="211">
        <v>45</v>
      </c>
    </row>
    <row r="402" spans="1:6">
      <c r="A402" s="131" t="s">
        <v>1758</v>
      </c>
      <c r="B402" s="235" t="s">
        <v>608</v>
      </c>
      <c r="C402" s="132" t="s">
        <v>1759</v>
      </c>
      <c r="D402" s="209" t="s">
        <v>1821</v>
      </c>
      <c r="E402" s="133" t="s">
        <v>1760</v>
      </c>
      <c r="F402" s="211">
        <v>56</v>
      </c>
    </row>
    <row r="403" spans="1:6">
      <c r="A403" s="131" t="s">
        <v>1761</v>
      </c>
      <c r="B403" s="235" t="s">
        <v>608</v>
      </c>
      <c r="C403" s="132" t="s">
        <v>1762</v>
      </c>
      <c r="D403" s="209" t="s">
        <v>1672</v>
      </c>
      <c r="E403" s="133" t="s">
        <v>1763</v>
      </c>
      <c r="F403" s="211">
        <v>65</v>
      </c>
    </row>
    <row r="404" spans="1:6">
      <c r="A404" s="131" t="s">
        <v>1764</v>
      </c>
      <c r="B404" s="235" t="s">
        <v>608</v>
      </c>
      <c r="C404" s="132" t="s">
        <v>1765</v>
      </c>
      <c r="D404" s="209" t="s">
        <v>1766</v>
      </c>
      <c r="E404" s="133" t="s">
        <v>1767</v>
      </c>
      <c r="F404" s="211">
        <v>59</v>
      </c>
    </row>
    <row r="405" spans="1:6">
      <c r="A405" s="131" t="s">
        <v>1768</v>
      </c>
      <c r="B405" s="235" t="s">
        <v>608</v>
      </c>
      <c r="C405" s="132" t="s">
        <v>1769</v>
      </c>
      <c r="D405" s="209" t="s">
        <v>1822</v>
      </c>
      <c r="E405" s="133" t="s">
        <v>1722</v>
      </c>
      <c r="F405" s="211">
        <v>33</v>
      </c>
    </row>
    <row r="406" spans="1:6">
      <c r="A406" s="134" t="s">
        <v>1770</v>
      </c>
      <c r="B406" s="208" t="s">
        <v>840</v>
      </c>
      <c r="C406" s="135" t="s">
        <v>841</v>
      </c>
      <c r="D406" s="210" t="s">
        <v>842</v>
      </c>
      <c r="E406" s="136" t="s">
        <v>843</v>
      </c>
      <c r="F406" s="212">
        <v>40</v>
      </c>
    </row>
  </sheetData>
  <phoneticPr fontId="1"/>
  <pageMargins left="0.7" right="0.7" top="0.75" bottom="0.75" header="0.3" footer="0.3"/>
  <pageSetup paperSize="9" scale="10" orientation="portrait" r:id="rId1"/>
  <rowBreaks count="1" manualBreakCount="1">
    <brk id="305"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一番最初に入力</vt:lpstr>
      <vt:lpstr>様式第１号</vt:lpstr>
      <vt:lpstr>別表1_教材費・行事費等</vt:lpstr>
      <vt:lpstr>仙台市使用集計表</vt:lpstr>
      <vt:lpstr>※要更新【何も入力しないでください】法人情報</vt:lpstr>
      <vt:lpstr>※要更新【何も入力しないでください】法人情報!Print_Area</vt:lpstr>
      <vt:lpstr>仙台市使用集計表!Print_Area</vt:lpstr>
      <vt:lpstr>別表1_教材費・行事費等!Print_Area</vt:lpstr>
      <vt:lpstr>様式第１号!Print_Area</vt:lpstr>
      <vt:lpstr>別表1_教材費・行事費等!Print_Titles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2021-03-17T08:47:00Z</cp:lastPrinted>
  <dcterms:created xsi:type="dcterms:W3CDTF">2015-03-30T09:46:17Z</dcterms:created>
  <dcterms:modified xsi:type="dcterms:W3CDTF">2022-03-29T04:33:31Z</dcterms:modified>
</cp:coreProperties>
</file>