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filterPrivacy="1" defaultThemeVersion="124226"/>
  <xr:revisionPtr revIDLastSave="0" documentId="13_ncr:1_{35E0C559-6B6B-4380-8084-16C0B5641A67}" xr6:coauthVersionLast="47" xr6:coauthVersionMax="47" xr10:uidLastSave="{00000000-0000-0000-0000-000000000000}"/>
  <bookViews>
    <workbookView xWindow="45" yWindow="-16320" windowWidth="29040" windowHeight="15720" tabRatio="840" firstSheet="1" activeTab="1" xr2:uid="{00000000-000D-0000-FFFF-FFFF00000000}"/>
  </bookViews>
  <sheets>
    <sheet name="【様式１】加算率" sheetId="28" state="hidden" r:id="rId1"/>
    <sheet name="【様式４別添３】加算見込額計算シート" sheetId="84" r:id="rId2"/>
    <sheet name="【BD】家庭１" sheetId="82" state="hidden" r:id="rId3"/>
    <sheet name="【BD】家庭２" sheetId="83" state="hidden" r:id="rId4"/>
  </sheets>
  <externalReferences>
    <externalReference r:id="rId5"/>
  </externalReferences>
  <definedNames>
    <definedName name="_xlnm._FilterDatabase" localSheetId="2" hidden="1">【BD】家庭１!$D$5:$WWF$35</definedName>
    <definedName name="_xlnm.Print_Area" localSheetId="2">【BD】家庭１!$A$2:$BI$39</definedName>
    <definedName name="_xlnm.Print_Area" localSheetId="0">【様式１】加算率!$A$1:$AL$51</definedName>
    <definedName name="_xlnm.Print_Area" localSheetId="1">【様式４別添３】加算見込額計算シート!$A$1:$W$38</definedName>
    <definedName name="_xlnm.Print_Titles" localSheetId="2">【BD】家庭１!$D:$F,【BD】家庭１!$2:$7</definedName>
    <definedName name="あり" localSheetId="1">#REF!</definedName>
    <definedName name="あり">#REF!</definedName>
    <definedName name="なし" localSheetId="1">#REF!</definedName>
    <definedName name="なし">#REF!</definedName>
    <definedName name="引上率">[1]単価引上率!$B$2</definedName>
    <definedName name="保育所別民改費担当者一覧" localSheetId="1">#REF!</definedName>
    <definedName name="保育所別民改費担当者一覧">#REF!</definedName>
    <definedName name="有無" localSheetId="1">#REF!</definedName>
    <definedName name="有無">#REF!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2" i="84" l="1"/>
  <c r="Z88" i="84" l="1"/>
  <c r="AA91" i="84"/>
  <c r="M100" i="84" l="1"/>
  <c r="F53" i="84"/>
  <c r="H53" i="84" l="1"/>
  <c r="M92" i="84"/>
  <c r="F25" i="84"/>
  <c r="G101" i="84" s="1"/>
  <c r="F24" i="84"/>
  <c r="G100" i="84" s="1"/>
  <c r="F19" i="84"/>
  <c r="F18" i="84"/>
  <c r="G92" i="84" l="1"/>
  <c r="G93" i="84"/>
  <c r="F26" i="84"/>
  <c r="F20" i="84"/>
  <c r="Y91" i="84" l="1"/>
  <c r="F54" i="84"/>
  <c r="H54" i="84"/>
  <c r="H55" i="84" s="1"/>
  <c r="F55" i="84" l="1"/>
  <c r="D55" i="84" s="1"/>
  <c r="D54" i="84"/>
  <c r="M84" i="84" l="1"/>
  <c r="M75" i="84"/>
  <c r="D56" i="84"/>
  <c r="M83" i="84"/>
  <c r="M74" i="84"/>
  <c r="M85" i="84" l="1"/>
  <c r="M76" i="84"/>
  <c r="B36" i="82" l="1"/>
  <c r="B37" i="82" s="1"/>
  <c r="B32" i="82"/>
  <c r="B33" i="82" s="1"/>
  <c r="B28" i="82"/>
  <c r="B29" i="82" s="1"/>
  <c r="B24" i="82"/>
  <c r="B25" i="82" s="1"/>
  <c r="B20" i="82"/>
  <c r="B21" i="82" s="1"/>
  <c r="B16" i="82"/>
  <c r="B17" i="82" s="1"/>
  <c r="B12" i="82"/>
  <c r="B13" i="82" s="1"/>
  <c r="B8" i="82"/>
  <c r="B9" i="82" s="1"/>
  <c r="A20" i="82" l="1"/>
  <c r="A8" i="82"/>
  <c r="A24" i="82"/>
  <c r="A12" i="82"/>
  <c r="A16" i="82"/>
  <c r="B22" i="82"/>
  <c r="A21" i="82"/>
  <c r="A25" i="82"/>
  <c r="B26" i="82"/>
  <c r="B30" i="82"/>
  <c r="A29" i="82"/>
  <c r="A17" i="82"/>
  <c r="B18" i="82"/>
  <c r="A33" i="82"/>
  <c r="B34" i="82"/>
  <c r="B10" i="82"/>
  <c r="A9" i="82"/>
  <c r="A13" i="82"/>
  <c r="B14" i="82"/>
  <c r="B38" i="82"/>
  <c r="A37" i="82"/>
  <c r="A28" i="82"/>
  <c r="A32" i="82"/>
  <c r="A36" i="82"/>
  <c r="H64" i="84" l="1"/>
  <c r="B31" i="82"/>
  <c r="A31" i="82" s="1"/>
  <c r="A30" i="82"/>
  <c r="B39" i="82"/>
  <c r="A39" i="82" s="1"/>
  <c r="A38" i="82"/>
  <c r="B27" i="82"/>
  <c r="A27" i="82" s="1"/>
  <c r="A26" i="82"/>
  <c r="B19" i="82"/>
  <c r="A19" i="82" s="1"/>
  <c r="A18" i="82"/>
  <c r="B35" i="82"/>
  <c r="A35" i="82" s="1"/>
  <c r="A34" i="82"/>
  <c r="B15" i="82"/>
  <c r="A15" i="82" s="1"/>
  <c r="A14" i="82"/>
  <c r="B11" i="82"/>
  <c r="A11" i="82" s="1"/>
  <c r="A10" i="82"/>
  <c r="G83" i="84" s="1"/>
  <c r="B23" i="82"/>
  <c r="A23" i="82" s="1"/>
  <c r="A22" i="82"/>
  <c r="G84" i="84" l="1"/>
  <c r="G85" i="84" s="1"/>
  <c r="J45" i="84"/>
  <c r="H45" i="84"/>
  <c r="H62" i="84"/>
  <c r="F45" i="84"/>
  <c r="W88" i="84" s="1"/>
  <c r="J46" i="84" l="1"/>
  <c r="Y88" i="84"/>
  <c r="AA88" i="84" s="1"/>
  <c r="W91" i="84" s="1"/>
  <c r="AC91" i="84" s="1"/>
  <c r="H46" i="84"/>
  <c r="H65" i="84"/>
  <c r="J83" i="84" s="1"/>
  <c r="D45" i="84"/>
  <c r="F46" i="84"/>
  <c r="H66" i="84" l="1"/>
  <c r="J84" i="84" s="1"/>
  <c r="J85" i="84" s="1"/>
  <c r="D46" i="84"/>
  <c r="D83" i="84"/>
  <c r="P83" i="84" s="1"/>
  <c r="F65" i="84"/>
  <c r="D65" i="84" s="1"/>
  <c r="D74" i="84" s="1"/>
  <c r="D84" i="84" l="1"/>
  <c r="P84" i="84" s="1"/>
  <c r="D101" i="84" s="1"/>
  <c r="F66" i="84"/>
  <c r="D66" i="84" s="1"/>
  <c r="D47" i="84"/>
  <c r="D85" i="84" s="1"/>
  <c r="P74" i="84"/>
  <c r="D92" i="84" s="1"/>
  <c r="D100" i="84"/>
  <c r="H24" i="28"/>
  <c r="F5" i="28"/>
  <c r="P85" i="84" l="1"/>
  <c r="D102" i="84" s="1"/>
  <c r="D67" i="84"/>
  <c r="D75" i="84"/>
  <c r="P75" i="84" l="1"/>
  <c r="D93" i="84" s="1"/>
  <c r="R6" i="84" s="1"/>
  <c r="D76" i="84"/>
  <c r="P76" i="84" s="1"/>
  <c r="D94" i="84" l="1"/>
  <c r="U24" i="28"/>
  <c r="Y24" i="28"/>
  <c r="P26" i="28" l="1"/>
  <c r="F34" i="28" l="1"/>
  <c r="F17" i="28"/>
  <c r="J100" i="84" l="1"/>
  <c r="J92" i="84"/>
  <c r="W44" i="28"/>
  <c r="W50" i="28"/>
  <c r="W49" i="28"/>
  <c r="W48" i="28"/>
  <c r="W47" i="28"/>
  <c r="W46" i="28"/>
  <c r="W45" i="28"/>
  <c r="AI45" i="28" s="1"/>
  <c r="AA44" i="28"/>
  <c r="AI44" i="28" s="1"/>
  <c r="AA47" i="28"/>
  <c r="AA50" i="28"/>
  <c r="AA46" i="28"/>
  <c r="AA49" i="28"/>
  <c r="AA45" i="28"/>
  <c r="AA48" i="28"/>
  <c r="AI47" i="28" l="1"/>
  <c r="P92" i="84"/>
  <c r="P93" i="84"/>
  <c r="P101" i="84"/>
  <c r="P100" i="84"/>
  <c r="AI50" i="28"/>
  <c r="AI48" i="28"/>
  <c r="AI46" i="28"/>
  <c r="AI49" i="28"/>
  <c r="P102" i="84" l="1"/>
  <c r="P94" i="84"/>
  <c r="P108" i="84"/>
  <c r="P109" i="84"/>
  <c r="R7" i="84" l="1"/>
  <c r="R5" i="84" s="1"/>
  <c r="P110" i="84"/>
  <c r="R8" i="8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U6" authorId="0" shapeId="0" xr:uid="{00000000-0006-0000-0000-000001000000}">
      <text>
        <r>
          <rPr>
            <sz val="10"/>
            <color indexed="81"/>
            <rFont val="BIZ UDPゴシック"/>
            <family val="3"/>
            <charset val="128"/>
          </rPr>
          <t>施設・事業所が提出を行う日の日付</t>
        </r>
      </text>
    </comment>
    <comment ref="O10" authorId="0" shapeId="0" xr:uid="{00000000-0006-0000-0000-000002000000}">
      <text>
        <r>
          <rPr>
            <sz val="9"/>
            <color indexed="81"/>
            <rFont val="BIZ UDPゴシック"/>
            <family val="3"/>
            <charset val="128"/>
          </rPr>
          <t>不明な場合は記載不要です。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R13" authorId="0" shapeId="0" xr:uid="{00000000-0006-0000-0A00-000001000000}">
      <text>
        <r>
          <rPr>
            <sz val="14"/>
            <color indexed="81"/>
            <rFont val="BIZ UDPゴシック"/>
            <family val="3"/>
            <charset val="128"/>
          </rPr>
          <t>　今年度新規に開所し、かつ、年度の途中から開所した施設・事業者のみ変更してください。</t>
        </r>
      </text>
    </comment>
    <comment ref="I18" authorId="0" shapeId="0" xr:uid="{00000000-0006-0000-0A00-000002000000}">
      <text>
        <r>
          <rPr>
            <sz val="14"/>
            <color indexed="81"/>
            <rFont val="BIZ UDPゴシック"/>
            <family val="3"/>
            <charset val="128"/>
          </rPr>
          <t>　年度途中で標準時間・短時間の認定が変わった児童がいる場合は、どちらかに寄せて作成してください。</t>
        </r>
      </text>
    </comment>
    <comment ref="I19" authorId="0" shapeId="0" xr:uid="{00000000-0006-0000-0A00-000003000000}">
      <text>
        <r>
          <rPr>
            <sz val="14"/>
            <color indexed="81"/>
            <rFont val="BIZ UDPゴシック"/>
            <family val="3"/>
            <charset val="128"/>
          </rPr>
          <t>　年度途中で標準時間・短時間の認定が変わった児童がいる場合は、どちらかに寄せて作成してください。</t>
        </r>
      </text>
    </comment>
    <comment ref="I24" authorId="0" shapeId="0" xr:uid="{00000000-0006-0000-0A00-000004000000}">
      <text>
        <r>
          <rPr>
            <sz val="14"/>
            <color indexed="81"/>
            <rFont val="BIZ UDPゴシック"/>
            <family val="3"/>
            <charset val="128"/>
          </rPr>
          <t>　年度途中で標準時間・短時間の認定が変わった児童がいる場合は、どちらかに寄せて作成してください。</t>
        </r>
      </text>
    </comment>
    <comment ref="I25" authorId="0" shapeId="0" xr:uid="{00000000-0006-0000-0A00-000005000000}">
      <text>
        <r>
          <rPr>
            <sz val="14"/>
            <color indexed="81"/>
            <rFont val="BIZ UDPゴシック"/>
            <family val="3"/>
            <charset val="128"/>
          </rPr>
          <t>　年度途中で標準時間・短時間の認定が変わった児童がいる場合は、どちらかに寄せて作成してください。</t>
        </r>
      </text>
    </comment>
    <comment ref="I32" authorId="0" shapeId="0" xr:uid="{00000000-0006-0000-0A00-000007000000}">
      <text>
        <r>
          <rPr>
            <sz val="14"/>
            <color indexed="81"/>
            <rFont val="BIZ UDPゴシック"/>
            <family val="3"/>
            <charset val="128"/>
          </rPr>
          <t>　Ａ：Ｂを除き、栄養士を雇用契約等により配置している施設
　Ｂ：基本分単価及び他の加算の認定に当たって求められる
　　　職員が、栄養士を兼務している施設
　Ｃ：Ａ又はＢを除き、栄養士を嘱託等している施設</t>
        </r>
      </text>
    </comment>
  </commentList>
</comments>
</file>

<file path=xl/sharedStrings.xml><?xml version="1.0" encoding="utf-8"?>
<sst xmlns="http://schemas.openxmlformats.org/spreadsheetml/2006/main" count="1336" uniqueCount="332">
  <si>
    <t>地域区分</t>
    <rPh sb="0" eb="2">
      <t>チイキ</t>
    </rPh>
    <rPh sb="2" eb="4">
      <t>クブン</t>
    </rPh>
    <phoneticPr fontId="8"/>
  </si>
  <si>
    <t>100分の20地域</t>
    <rPh sb="3" eb="4">
      <t>ブン</t>
    </rPh>
    <rPh sb="7" eb="9">
      <t>チイキ</t>
    </rPh>
    <phoneticPr fontId="8"/>
  </si>
  <si>
    <t>令和　年　月　日</t>
    <rPh sb="0" eb="2">
      <t>レイワ</t>
    </rPh>
    <rPh sb="3" eb="4">
      <t>ネン</t>
    </rPh>
    <rPh sb="5" eb="6">
      <t>ツキ</t>
    </rPh>
    <rPh sb="7" eb="8">
      <t>ニチ</t>
    </rPh>
    <phoneticPr fontId="8"/>
  </si>
  <si>
    <t>100分の16地域</t>
    <rPh sb="3" eb="4">
      <t>ブン</t>
    </rPh>
    <rPh sb="7" eb="9">
      <t>チイキ</t>
    </rPh>
    <phoneticPr fontId="8"/>
  </si>
  <si>
    <t>市町村名</t>
    <rPh sb="0" eb="3">
      <t>シチョウソン</t>
    </rPh>
    <rPh sb="3" eb="4">
      <t>メイ</t>
    </rPh>
    <phoneticPr fontId="8"/>
  </si>
  <si>
    <t>100分の15地域</t>
    <rPh sb="3" eb="4">
      <t>ブン</t>
    </rPh>
    <rPh sb="7" eb="9">
      <t>チイキ</t>
    </rPh>
    <phoneticPr fontId="8"/>
  </si>
  <si>
    <t>施設・事業所名</t>
    <rPh sb="0" eb="2">
      <t>シセツ</t>
    </rPh>
    <rPh sb="3" eb="6">
      <t>ジギョウショ</t>
    </rPh>
    <rPh sb="6" eb="7">
      <t>メイ</t>
    </rPh>
    <phoneticPr fontId="8"/>
  </si>
  <si>
    <t>100分の12地域</t>
    <rPh sb="3" eb="4">
      <t>ブン</t>
    </rPh>
    <rPh sb="7" eb="9">
      <t>チイキ</t>
    </rPh>
    <phoneticPr fontId="8"/>
  </si>
  <si>
    <t>施設・事業所類型</t>
    <rPh sb="0" eb="2">
      <t>シセツ</t>
    </rPh>
    <rPh sb="3" eb="6">
      <t>ジギョウショ</t>
    </rPh>
    <rPh sb="6" eb="8">
      <t>ルイケイ</t>
    </rPh>
    <phoneticPr fontId="8"/>
  </si>
  <si>
    <t>100分の10地域</t>
    <rPh sb="3" eb="4">
      <t>ブン</t>
    </rPh>
    <rPh sb="7" eb="9">
      <t>チイキ</t>
    </rPh>
    <phoneticPr fontId="8"/>
  </si>
  <si>
    <t>施設・事業所番号</t>
    <rPh sb="0" eb="2">
      <t>シセツ</t>
    </rPh>
    <rPh sb="3" eb="6">
      <t>ジギョウショ</t>
    </rPh>
    <rPh sb="6" eb="8">
      <t>バンゴウ</t>
    </rPh>
    <phoneticPr fontId="8"/>
  </si>
  <si>
    <t>100分の6地域</t>
    <rPh sb="3" eb="4">
      <t>ブン</t>
    </rPh>
    <rPh sb="6" eb="8">
      <t>チイキ</t>
    </rPh>
    <phoneticPr fontId="8"/>
  </si>
  <si>
    <t>設置者</t>
    <rPh sb="0" eb="1">
      <t>セツ</t>
    </rPh>
    <rPh sb="1" eb="2">
      <t>オキ</t>
    </rPh>
    <rPh sb="2" eb="3">
      <t>シャ</t>
    </rPh>
    <phoneticPr fontId="8"/>
  </si>
  <si>
    <t>100分の3地域</t>
    <rPh sb="3" eb="4">
      <t>ブン</t>
    </rPh>
    <rPh sb="6" eb="8">
      <t>チイキ</t>
    </rPh>
    <phoneticPr fontId="8"/>
  </si>
  <si>
    <t>その他地域</t>
    <phoneticPr fontId="8"/>
  </si>
  <si>
    <r>
      <t xml:space="preserve">基礎分
</t>
    </r>
    <r>
      <rPr>
        <sz val="10"/>
        <rFont val="HGｺﾞｼｯｸM"/>
        <family val="3"/>
        <charset val="128"/>
      </rPr>
      <t>（(2)Ｃに基づき設定）</t>
    </r>
    <rPh sb="0" eb="2">
      <t>キソ</t>
    </rPh>
    <rPh sb="2" eb="3">
      <t>ブン</t>
    </rPh>
    <rPh sb="10" eb="11">
      <t>モト</t>
    </rPh>
    <rPh sb="13" eb="15">
      <t>セッテイ</t>
    </rPh>
    <phoneticPr fontId="8"/>
  </si>
  <si>
    <t>％</t>
    <phoneticPr fontId="8"/>
  </si>
  <si>
    <t>※</t>
    <phoneticPr fontId="8"/>
  </si>
  <si>
    <t>（２）職員１人当たりの平均経験年数の算定</t>
    <rPh sb="3" eb="5">
      <t>ショクイン</t>
    </rPh>
    <rPh sb="6" eb="7">
      <t>ニン</t>
    </rPh>
    <rPh sb="7" eb="8">
      <t>ア</t>
    </rPh>
    <rPh sb="11" eb="13">
      <t>ヘイキン</t>
    </rPh>
    <rPh sb="13" eb="15">
      <t>ケイケン</t>
    </rPh>
    <rPh sb="15" eb="17">
      <t>ネンスウ</t>
    </rPh>
    <rPh sb="18" eb="20">
      <t>サンテイ</t>
    </rPh>
    <phoneticPr fontId="17"/>
  </si>
  <si>
    <r>
      <t xml:space="preserve">職員総数
</t>
    </r>
    <r>
      <rPr>
        <sz val="10"/>
        <rFont val="HGｺﾞｼｯｸM"/>
        <family val="3"/>
        <charset val="128"/>
      </rPr>
      <t>Ａ</t>
    </r>
    <rPh sb="0" eb="1">
      <t>ショク</t>
    </rPh>
    <rPh sb="1" eb="2">
      <t>イン</t>
    </rPh>
    <rPh sb="2" eb="4">
      <t>ソウスウ</t>
    </rPh>
    <phoneticPr fontId="8"/>
  </si>
  <si>
    <r>
      <t xml:space="preserve">総通算勤続年月数
</t>
    </r>
    <r>
      <rPr>
        <sz val="10"/>
        <rFont val="HGｺﾞｼｯｸM"/>
        <family val="3"/>
        <charset val="128"/>
      </rPr>
      <t>Ｂ</t>
    </r>
    <rPh sb="0" eb="1">
      <t>ソウ</t>
    </rPh>
    <rPh sb="1" eb="3">
      <t>ツウサン</t>
    </rPh>
    <rPh sb="3" eb="5">
      <t>キンゾク</t>
    </rPh>
    <rPh sb="5" eb="7">
      <t>ネンゲツ</t>
    </rPh>
    <rPh sb="7" eb="8">
      <t>スウ</t>
    </rPh>
    <phoneticPr fontId="8"/>
  </si>
  <si>
    <r>
      <t>職員１人当たりの平均経験年数
（</t>
    </r>
    <r>
      <rPr>
        <sz val="10"/>
        <rFont val="HGｺﾞｼｯｸM"/>
        <family val="3"/>
        <charset val="128"/>
      </rPr>
      <t>Ｃ＝Ｂ÷Ａ）</t>
    </r>
    <rPh sb="0" eb="1">
      <t>ショク</t>
    </rPh>
    <rPh sb="1" eb="2">
      <t>イン</t>
    </rPh>
    <rPh sb="3" eb="4">
      <t>ニン</t>
    </rPh>
    <rPh sb="4" eb="5">
      <t>ア</t>
    </rPh>
    <rPh sb="8" eb="10">
      <t>ヘイキン</t>
    </rPh>
    <rPh sb="10" eb="12">
      <t>ケイケン</t>
    </rPh>
    <rPh sb="12" eb="14">
      <t>ネンスウ</t>
    </rPh>
    <phoneticPr fontId="8"/>
  </si>
  <si>
    <t>③キャリア
パス要件※</t>
    <rPh sb="8" eb="10">
      <t>ヨウケン</t>
    </rPh>
    <phoneticPr fontId="8"/>
  </si>
  <si>
    <t>処遇改善等加算の区分３を受ける場合は、「区分３」を選択すること。</t>
    <rPh sb="0" eb="4">
      <t>ショグウカイゼン</t>
    </rPh>
    <rPh sb="4" eb="5">
      <t>トウ</t>
    </rPh>
    <rPh sb="5" eb="7">
      <t>カサン</t>
    </rPh>
    <rPh sb="8" eb="10">
      <t>クブン</t>
    </rPh>
    <rPh sb="20" eb="22">
      <t>クブン</t>
    </rPh>
    <phoneticPr fontId="8"/>
  </si>
  <si>
    <t>＋</t>
  </si>
  <si>
    <t>＋</t>
    <phoneticPr fontId="8"/>
  </si>
  <si>
    <t>＝</t>
    <phoneticPr fontId="8"/>
  </si>
  <si>
    <t>-</t>
    <phoneticPr fontId="8"/>
  </si>
  <si>
    <t>栄養管理加算（Ａ：配置の場合）</t>
    <rPh sb="0" eb="2">
      <t>エイヨウ</t>
    </rPh>
    <rPh sb="2" eb="4">
      <t>カンリ</t>
    </rPh>
    <rPh sb="4" eb="6">
      <t>カサン</t>
    </rPh>
    <rPh sb="9" eb="11">
      <t>ハイチ</t>
    </rPh>
    <rPh sb="12" eb="14">
      <t>バアイ</t>
    </rPh>
    <phoneticPr fontId="8"/>
  </si>
  <si>
    <t>栄養管理加算（Ｂ：配置の場合）</t>
    <rPh sb="0" eb="2">
      <t>エイヨウ</t>
    </rPh>
    <rPh sb="2" eb="4">
      <t>カンリ</t>
    </rPh>
    <rPh sb="4" eb="6">
      <t>カサン</t>
    </rPh>
    <rPh sb="9" eb="11">
      <t>ハイチ</t>
    </rPh>
    <rPh sb="12" eb="14">
      <t>バアイ</t>
    </rPh>
    <phoneticPr fontId="8"/>
  </si>
  <si>
    <t>各種加算の適用状況</t>
    <phoneticPr fontId="8"/>
  </si>
  <si>
    <t>障害児保育加算</t>
    <rPh sb="0" eb="3">
      <t>ショウガイジ</t>
    </rPh>
    <rPh sb="3" eb="5">
      <t>ホイク</t>
    </rPh>
    <rPh sb="5" eb="7">
      <t>カサン</t>
    </rPh>
    <phoneticPr fontId="8"/>
  </si>
  <si>
    <t>家庭的保育</t>
    <rPh sb="0" eb="3">
      <t>カテイテキ</t>
    </rPh>
    <rPh sb="3" eb="5">
      <t>ホイク</t>
    </rPh>
    <phoneticPr fontId="8"/>
  </si>
  <si>
    <t>合計</t>
    <rPh sb="0" eb="2">
      <t>ゴウケイ</t>
    </rPh>
    <phoneticPr fontId="8"/>
  </si>
  <si>
    <t>加算率
（計）</t>
    <rPh sb="0" eb="3">
      <t>カサンリツ</t>
    </rPh>
    <rPh sb="5" eb="6">
      <t>ケイ</t>
    </rPh>
    <phoneticPr fontId="8"/>
  </si>
  <si>
    <t>加算率（ａ）</t>
    <rPh sb="0" eb="3">
      <t>カサンリツ</t>
    </rPh>
    <phoneticPr fontId="8"/>
  </si>
  <si>
    <t>加算率（ｂ）</t>
    <rPh sb="0" eb="3">
      <t>カサンリツ</t>
    </rPh>
    <phoneticPr fontId="8"/>
  </si>
  <si>
    <t>加算率（ｃ）</t>
    <rPh sb="0" eb="3">
      <t>カサンリツ</t>
    </rPh>
    <phoneticPr fontId="8"/>
  </si>
  <si>
    <t>「適」で前年度から取組内容に変更がない場合又は「区分３」が適用されている場合を除き、別紙様式２を添付すること。</t>
    <rPh sb="24" eb="26">
      <t>クブン</t>
    </rPh>
    <rPh sb="29" eb="31">
      <t>テキヨウ</t>
    </rPh>
    <rPh sb="42" eb="44">
      <t>ベッシ</t>
    </rPh>
    <phoneticPr fontId="8"/>
  </si>
  <si>
    <t>②賃金改善分</t>
    <rPh sb="1" eb="3">
      <t>チンギン</t>
    </rPh>
    <rPh sb="3" eb="5">
      <t>カイゼン</t>
    </rPh>
    <phoneticPr fontId="8"/>
  </si>
  <si>
    <t>③が「否」の場合、令和７年度に限り、②の割合から２％減じること。</t>
    <rPh sb="9" eb="11">
      <t>レイワ</t>
    </rPh>
    <rPh sb="12" eb="14">
      <t>ネンド</t>
    </rPh>
    <rPh sb="15" eb="16">
      <t>カギ</t>
    </rPh>
    <phoneticPr fontId="8"/>
  </si>
  <si>
    <t>（１）加算率（基礎分 加算率（a））</t>
    <rPh sb="3" eb="5">
      <t>カサン</t>
    </rPh>
    <rPh sb="5" eb="6">
      <t>リツ</t>
    </rPh>
    <rPh sb="7" eb="10">
      <t>キソブン</t>
    </rPh>
    <rPh sb="11" eb="14">
      <t>カサンリツ</t>
    </rPh>
    <phoneticPr fontId="17"/>
  </si>
  <si>
    <r>
      <t>年</t>
    </r>
    <r>
      <rPr>
        <vertAlign val="superscript"/>
        <sz val="11"/>
        <rFont val="HGｺﾞｼｯｸM"/>
        <family val="3"/>
        <charset val="128"/>
      </rPr>
      <t>※2</t>
    </r>
    <rPh sb="0" eb="1">
      <t>ネン</t>
    </rPh>
    <phoneticPr fontId="8"/>
  </si>
  <si>
    <t>（３）加算率（賃金改善分　加算率（ｂ））</t>
    <rPh sb="3" eb="6">
      <t>カサンリツ</t>
    </rPh>
    <rPh sb="7" eb="9">
      <t>チンギン</t>
    </rPh>
    <rPh sb="9" eb="11">
      <t>カイゼン</t>
    </rPh>
    <rPh sb="11" eb="12">
      <t>ブン</t>
    </rPh>
    <rPh sb="13" eb="16">
      <t>カサンリツ</t>
    </rPh>
    <phoneticPr fontId="17"/>
  </si>
  <si>
    <t>宮城県知事　殿</t>
    <rPh sb="0" eb="3">
      <t>ミヤギケン</t>
    </rPh>
    <rPh sb="3" eb="5">
      <t>チジ</t>
    </rPh>
    <rPh sb="6" eb="7">
      <t>ドノ</t>
    </rPh>
    <phoneticPr fontId="8"/>
  </si>
  <si>
    <t>○県担当者編集欄○</t>
    <rPh sb="1" eb="2">
      <t>ケン</t>
    </rPh>
    <rPh sb="2" eb="5">
      <t>タントウシャ</t>
    </rPh>
    <rPh sb="5" eb="7">
      <t>ヘンシュウ</t>
    </rPh>
    <rPh sb="7" eb="8">
      <t>ラン</t>
    </rPh>
    <phoneticPr fontId="24"/>
  </si>
  <si>
    <t>石巻市</t>
  </si>
  <si>
    <t>その他地域</t>
    <rPh sb="2" eb="3">
      <t>ホカ</t>
    </rPh>
    <rPh sb="3" eb="5">
      <t>チイキ</t>
    </rPh>
    <phoneticPr fontId="24"/>
  </si>
  <si>
    <t>塩竈市</t>
  </si>
  <si>
    <t>100分の3地域</t>
    <rPh sb="3" eb="4">
      <t>ブン</t>
    </rPh>
    <rPh sb="6" eb="8">
      <t>チイキ</t>
    </rPh>
    <phoneticPr fontId="24"/>
  </si>
  <si>
    <t>気仙沼市</t>
  </si>
  <si>
    <t>白石市</t>
  </si>
  <si>
    <t>名取市</t>
  </si>
  <si>
    <t>角田市</t>
  </si>
  <si>
    <t>多賀城市</t>
  </si>
  <si>
    <t>100分の10地域</t>
    <rPh sb="3" eb="4">
      <t>ブン</t>
    </rPh>
    <rPh sb="7" eb="9">
      <t>チイキ</t>
    </rPh>
    <phoneticPr fontId="24"/>
  </si>
  <si>
    <t>岩沼市</t>
  </si>
  <si>
    <t>登米市</t>
  </si>
  <si>
    <t>栗原市</t>
  </si>
  <si>
    <t>東松島市</t>
  </si>
  <si>
    <t>大崎市</t>
  </si>
  <si>
    <t>富谷市</t>
  </si>
  <si>
    <t>100分の6地域</t>
    <rPh sb="3" eb="4">
      <t>ブン</t>
    </rPh>
    <rPh sb="6" eb="8">
      <t>チイキ</t>
    </rPh>
    <phoneticPr fontId="24"/>
  </si>
  <si>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</si>
  <si>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</si>
  <si>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</si>
  <si>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</si>
  <si>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</si>
  <si>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</si>
  <si>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</si>
  <si>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</si>
  <si>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</si>
  <si>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</si>
  <si>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</si>
  <si>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</si>
  <si>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</si>
  <si>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</si>
  <si>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</si>
  <si>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</si>
  <si>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</si>
  <si>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</si>
  <si>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</si>
  <si>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</si>
  <si>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</si>
  <si>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幼稚園</t>
    <rPh sb="0" eb="3">
      <t>ヨウチエン</t>
    </rPh>
    <phoneticPr fontId="24"/>
  </si>
  <si>
    <t>保育所</t>
    <rPh sb="0" eb="3">
      <t>ホイクショ</t>
    </rPh>
    <phoneticPr fontId="24"/>
  </si>
  <si>
    <t>認定こども園</t>
    <rPh sb="0" eb="2">
      <t>ニンテイ</t>
    </rPh>
    <rPh sb="5" eb="6">
      <t>エン</t>
    </rPh>
    <phoneticPr fontId="24"/>
  </si>
  <si>
    <t>家庭的保育事業</t>
    <rPh sb="0" eb="3">
      <t>カテイテキ</t>
    </rPh>
    <rPh sb="3" eb="5">
      <t>ホイク</t>
    </rPh>
    <rPh sb="5" eb="7">
      <t>ジギョウ</t>
    </rPh>
    <phoneticPr fontId="24"/>
  </si>
  <si>
    <t>小規模保育事業A型</t>
    <rPh sb="0" eb="3">
      <t>ショウキボ</t>
    </rPh>
    <rPh sb="3" eb="5">
      <t>ホイク</t>
    </rPh>
    <rPh sb="5" eb="7">
      <t>ジギョウ</t>
    </rPh>
    <rPh sb="8" eb="9">
      <t>ガタ</t>
    </rPh>
    <phoneticPr fontId="24"/>
  </si>
  <si>
    <t>小規模保育事業B型</t>
    <rPh sb="0" eb="3">
      <t>ショウキボ</t>
    </rPh>
    <rPh sb="3" eb="5">
      <t>ホイク</t>
    </rPh>
    <rPh sb="5" eb="7">
      <t>ジギョウ</t>
    </rPh>
    <rPh sb="8" eb="9">
      <t>ガタ</t>
    </rPh>
    <phoneticPr fontId="24"/>
  </si>
  <si>
    <t>小規模保育事業C型</t>
    <rPh sb="0" eb="3">
      <t>ショウキボ</t>
    </rPh>
    <rPh sb="3" eb="5">
      <t>ホイク</t>
    </rPh>
    <rPh sb="5" eb="7">
      <t>ジギョウ</t>
    </rPh>
    <rPh sb="8" eb="9">
      <t>ガタ</t>
    </rPh>
    <phoneticPr fontId="24"/>
  </si>
  <si>
    <t>事業所内保育事業（定員１９人以下・小A適用）</t>
    <rPh sb="0" eb="3">
      <t>ジギョウショ</t>
    </rPh>
    <rPh sb="3" eb="4">
      <t>ナイ</t>
    </rPh>
    <rPh sb="4" eb="6">
      <t>ホイク</t>
    </rPh>
    <rPh sb="6" eb="8">
      <t>ジギョウ</t>
    </rPh>
    <rPh sb="9" eb="11">
      <t>テイイン</t>
    </rPh>
    <rPh sb="13" eb="14">
      <t>ニン</t>
    </rPh>
    <rPh sb="14" eb="16">
      <t>イカ</t>
    </rPh>
    <rPh sb="17" eb="18">
      <t>ショウ</t>
    </rPh>
    <rPh sb="19" eb="21">
      <t>テキヨウ</t>
    </rPh>
    <phoneticPr fontId="24"/>
  </si>
  <si>
    <t>事業所内保育事業（定員１９人以下・小B適用）</t>
    <rPh sb="0" eb="3">
      <t>ジギョウショ</t>
    </rPh>
    <rPh sb="3" eb="4">
      <t>ナイ</t>
    </rPh>
    <rPh sb="4" eb="6">
      <t>ホイク</t>
    </rPh>
    <rPh sb="6" eb="8">
      <t>ジギョウ</t>
    </rPh>
    <rPh sb="9" eb="11">
      <t>テイイン</t>
    </rPh>
    <rPh sb="13" eb="14">
      <t>ニン</t>
    </rPh>
    <rPh sb="14" eb="16">
      <t>イカ</t>
    </rPh>
    <rPh sb="17" eb="18">
      <t>ショウ</t>
    </rPh>
    <rPh sb="19" eb="21">
      <t>テキヨウ</t>
    </rPh>
    <phoneticPr fontId="24"/>
  </si>
  <si>
    <t>事業所内保育事業（定員２０人以上）</t>
    <rPh sb="0" eb="3">
      <t>ジギョウショ</t>
    </rPh>
    <rPh sb="3" eb="4">
      <t>ナイ</t>
    </rPh>
    <rPh sb="4" eb="6">
      <t>ホイク</t>
    </rPh>
    <rPh sb="6" eb="8">
      <t>ジギョウ</t>
    </rPh>
    <rPh sb="9" eb="11">
      <t>テイイン</t>
    </rPh>
    <rPh sb="13" eb="14">
      <t>ニン</t>
    </rPh>
    <rPh sb="14" eb="16">
      <t>イジョウ</t>
    </rPh>
    <phoneticPr fontId="24"/>
  </si>
  <si>
    <t>居宅訪問型保育事業</t>
    <rPh sb="0" eb="2">
      <t>キョタク</t>
    </rPh>
    <rPh sb="2" eb="5">
      <t>ホウモンガタ</t>
    </rPh>
    <rPh sb="5" eb="7">
      <t>ホイク</t>
    </rPh>
    <rPh sb="7" eb="9">
      <t>ジギョウ</t>
    </rPh>
    <phoneticPr fontId="24"/>
  </si>
  <si>
    <t>人</t>
    <rPh sb="0" eb="1">
      <t>ヒト</t>
    </rPh>
    <phoneticPr fontId="8"/>
  </si>
  <si>
    <t>年</t>
    <rPh sb="0" eb="1">
      <t>ネン</t>
    </rPh>
    <phoneticPr fontId="8"/>
  </si>
  <si>
    <t>月</t>
    <rPh sb="0" eb="1">
      <t>ツキ</t>
    </rPh>
    <phoneticPr fontId="8"/>
  </si>
  <si>
    <t>×</t>
    <phoneticPr fontId="8"/>
  </si>
  <si>
    <t>C欄</t>
    <rPh sb="1" eb="2">
      <t>ラン</t>
    </rPh>
    <phoneticPr fontId="8"/>
  </si>
  <si>
    <t>加算率</t>
    <rPh sb="0" eb="3">
      <t>カサンリツ</t>
    </rPh>
    <phoneticPr fontId="8"/>
  </si>
  <si>
    <t>うちキャリア
パス要件分</t>
    <rPh sb="9" eb="11">
      <t>ヨウケン</t>
    </rPh>
    <rPh sb="11" eb="12">
      <t>ブン</t>
    </rPh>
    <phoneticPr fontId="8"/>
  </si>
  <si>
    <t>年以上</t>
    <rPh sb="0" eb="3">
      <t>ネンイジョウ</t>
    </rPh>
    <phoneticPr fontId="8"/>
  </si>
  <si>
    <t>％</t>
  </si>
  <si>
    <t>年未満</t>
    <rPh sb="0" eb="1">
      <t>ネン</t>
    </rPh>
    <rPh sb="1" eb="3">
      <t>ミマン</t>
    </rPh>
    <phoneticPr fontId="8"/>
  </si>
  <si>
    <t>区分２（賃金改善分）</t>
    <rPh sb="0" eb="2">
      <t>クブン</t>
    </rPh>
    <rPh sb="4" eb="6">
      <t>チンギン</t>
    </rPh>
    <rPh sb="6" eb="8">
      <t>カイゼン</t>
    </rPh>
    <rPh sb="8" eb="9">
      <t>ブン</t>
    </rPh>
    <phoneticPr fontId="8"/>
  </si>
  <si>
    <t>区分１（基礎分） （加算率（ａ））</t>
    <rPh sb="0" eb="2">
      <t>クブン</t>
    </rPh>
    <rPh sb="4" eb="6">
      <t>キソ</t>
    </rPh>
    <rPh sb="6" eb="7">
      <t>ブン</t>
    </rPh>
    <rPh sb="10" eb="12">
      <t>カサン</t>
    </rPh>
    <rPh sb="12" eb="13">
      <t>リツ</t>
    </rPh>
    <phoneticPr fontId="8"/>
  </si>
  <si>
    <r>
      <t>職員一人当たり
の</t>
    </r>
    <r>
      <rPr>
        <u/>
        <sz val="8"/>
        <rFont val="Meiryo UI"/>
        <family val="3"/>
        <charset val="128"/>
      </rPr>
      <t>平均勤続年数</t>
    </r>
    <rPh sb="0" eb="2">
      <t>ショクイン</t>
    </rPh>
    <rPh sb="2" eb="4">
      <t>ヒトリ</t>
    </rPh>
    <rPh sb="4" eb="5">
      <t>ア</t>
    </rPh>
    <rPh sb="9" eb="11">
      <t>ヘイキン</t>
    </rPh>
    <rPh sb="11" eb="13">
      <t>キンゾク</t>
    </rPh>
    <rPh sb="13" eb="15">
      <t>ネンスウ</t>
    </rPh>
    <phoneticPr fontId="8"/>
  </si>
  <si>
    <t>令和７年度　加算率等認定申請書（処遇改善等加算）</t>
    <rPh sb="0" eb="2">
      <t>レイワ</t>
    </rPh>
    <rPh sb="3" eb="4">
      <t>ネン</t>
    </rPh>
    <rPh sb="4" eb="5">
      <t>ド</t>
    </rPh>
    <rPh sb="6" eb="9">
      <t>カサンリツ</t>
    </rPh>
    <rPh sb="9" eb="10">
      <t>トウ</t>
    </rPh>
    <rPh sb="10" eb="12">
      <t>ニンテイ</t>
    </rPh>
    <rPh sb="12" eb="15">
      <t>シンセイショ</t>
    </rPh>
    <rPh sb="16" eb="18">
      <t>ショグウ</t>
    </rPh>
    <rPh sb="18" eb="20">
      <t>カイゼン</t>
    </rPh>
    <rPh sb="20" eb="21">
      <t>トウ</t>
    </rPh>
    <rPh sb="21" eb="23">
      <t>カサン</t>
    </rPh>
    <phoneticPr fontId="8"/>
  </si>
  <si>
    <t>※　キャリアパス要件の届出を行う場合は、「適」を選択すること。</t>
    <rPh sb="8" eb="10">
      <t>ヨウケン</t>
    </rPh>
    <rPh sb="11" eb="13">
      <t>トドケデ</t>
    </rPh>
    <rPh sb="14" eb="15">
      <t>オコナ</t>
    </rPh>
    <rPh sb="16" eb="18">
      <t>バアイ</t>
    </rPh>
    <rPh sb="21" eb="22">
      <t>テキ</t>
    </rPh>
    <rPh sb="24" eb="26">
      <t>センタク</t>
    </rPh>
    <phoneticPr fontId="8"/>
  </si>
  <si>
    <t>○</t>
  </si>
  <si>
    <t>特定加算見込額</t>
    <rPh sb="0" eb="2">
      <t>トクテイ</t>
    </rPh>
    <rPh sb="2" eb="4">
      <t>カサン</t>
    </rPh>
    <rPh sb="4" eb="6">
      <t>ミコ</t>
    </rPh>
    <rPh sb="6" eb="7">
      <t>ガク</t>
    </rPh>
    <phoneticPr fontId="24"/>
  </si>
  <si>
    <t>※端数切捨前</t>
    <rPh sb="1" eb="3">
      <t>ハスウ</t>
    </rPh>
    <rPh sb="3" eb="4">
      <t>キ</t>
    </rPh>
    <rPh sb="4" eb="5">
      <t>ス</t>
    </rPh>
    <rPh sb="5" eb="6">
      <t>マエ</t>
    </rPh>
    <phoneticPr fontId="24"/>
  </si>
  <si>
    <t>※人件費改定部分</t>
    <phoneticPr fontId="43"/>
  </si>
  <si>
    <t>基本情報</t>
    <rPh sb="0" eb="2">
      <t>キホン</t>
    </rPh>
    <rPh sb="2" eb="4">
      <t>ジョウホウ</t>
    </rPh>
    <phoneticPr fontId="8"/>
  </si>
  <si>
    <t>施設の所在する市町村</t>
    <rPh sb="0" eb="2">
      <t>シセツ</t>
    </rPh>
    <rPh sb="3" eb="5">
      <t>ショザイ</t>
    </rPh>
    <rPh sb="7" eb="10">
      <t>シチョウソン</t>
    </rPh>
    <phoneticPr fontId="8"/>
  </si>
  <si>
    <t>利用定員</t>
    <rPh sb="0" eb="2">
      <t>リヨウ</t>
    </rPh>
    <rPh sb="2" eb="4">
      <t>テイイン</t>
    </rPh>
    <phoneticPr fontId="8"/>
  </si>
  <si>
    <t>人</t>
    <rPh sb="0" eb="1">
      <t>ニン</t>
    </rPh>
    <phoneticPr fontId="24"/>
  </si>
  <si>
    <t>利用定員区分</t>
  </si>
  <si>
    <t>今年度開所月数</t>
  </si>
  <si>
    <t>ヶ月</t>
    <rPh sb="1" eb="2">
      <t>ゲツ</t>
    </rPh>
    <phoneticPr fontId="24"/>
  </si>
  <si>
    <t>今年度平均利用子ども数の算出　　※実績または見込みにより入力</t>
    <rPh sb="0" eb="3">
      <t>コンネンド</t>
    </rPh>
    <rPh sb="3" eb="5">
      <t>ヘイキン</t>
    </rPh>
    <rPh sb="5" eb="7">
      <t>リヨウ</t>
    </rPh>
    <rPh sb="7" eb="8">
      <t>コ</t>
    </rPh>
    <rPh sb="10" eb="11">
      <t>スウ</t>
    </rPh>
    <rPh sb="12" eb="14">
      <t>サンシュツ</t>
    </rPh>
    <rPh sb="17" eb="19">
      <t>ジッセキ</t>
    </rPh>
    <rPh sb="22" eb="24">
      <t>ミコ</t>
    </rPh>
    <rPh sb="28" eb="30">
      <t>ニュウリョク</t>
    </rPh>
    <phoneticPr fontId="8"/>
  </si>
  <si>
    <t>平均利用子ども数</t>
    <phoneticPr fontId="8"/>
  </si>
  <si>
    <t>4月</t>
    <rPh sb="1" eb="2">
      <t>ガツ</t>
    </rPh>
    <phoneticPr fontId="8"/>
  </si>
  <si>
    <t>5月</t>
    <rPh sb="1" eb="2">
      <t>ガツ</t>
    </rPh>
    <phoneticPr fontId="8"/>
  </si>
  <si>
    <t>6月</t>
  </si>
  <si>
    <t>7月</t>
  </si>
  <si>
    <t>8月</t>
  </si>
  <si>
    <t>9月</t>
  </si>
  <si>
    <t>10月</t>
  </si>
  <si>
    <t>11月</t>
  </si>
  <si>
    <t>12月</t>
  </si>
  <si>
    <t>1月</t>
  </si>
  <si>
    <t>2月</t>
  </si>
  <si>
    <t>3月</t>
  </si>
  <si>
    <t>今年度加算等適用見込み</t>
    <rPh sb="0" eb="3">
      <t>コンネンド</t>
    </rPh>
    <rPh sb="3" eb="5">
      <t>カサン</t>
    </rPh>
    <rPh sb="5" eb="6">
      <t>ナド</t>
    </rPh>
    <rPh sb="6" eb="8">
      <t>テキヨウ</t>
    </rPh>
    <rPh sb="8" eb="10">
      <t>ミコ</t>
    </rPh>
    <phoneticPr fontId="8"/>
  </si>
  <si>
    <t>加算等の名称</t>
    <rPh sb="0" eb="2">
      <t>カサン</t>
    </rPh>
    <rPh sb="2" eb="3">
      <t>ナド</t>
    </rPh>
    <rPh sb="4" eb="6">
      <t>メイショウ</t>
    </rPh>
    <phoneticPr fontId="24"/>
  </si>
  <si>
    <t>適用</t>
    <rPh sb="0" eb="2">
      <t>テキヨウ</t>
    </rPh>
    <phoneticPr fontId="24"/>
  </si>
  <si>
    <t>適用の詳細</t>
    <rPh sb="0" eb="2">
      <t>テキヨウ</t>
    </rPh>
    <rPh sb="3" eb="5">
      <t>ショウサイ</t>
    </rPh>
    <phoneticPr fontId="24"/>
  </si>
  <si>
    <t>栄養管理加算</t>
    <phoneticPr fontId="24"/>
  </si>
  <si>
    <t>（基本加算部分の算出）</t>
    <rPh sb="1" eb="3">
      <t>キホン</t>
    </rPh>
    <rPh sb="3" eb="5">
      <t>カサン</t>
    </rPh>
    <rPh sb="5" eb="7">
      <t>ブブン</t>
    </rPh>
    <rPh sb="8" eb="10">
      <t>サンシュツ</t>
    </rPh>
    <phoneticPr fontId="8"/>
  </si>
  <si>
    <t>基準額</t>
    <rPh sb="0" eb="3">
      <t>キジュンガク</t>
    </rPh>
    <phoneticPr fontId="8"/>
  </si>
  <si>
    <t>（特定加算部分の算出）</t>
    <rPh sb="8" eb="10">
      <t>サンシュツ</t>
    </rPh>
    <phoneticPr fontId="8"/>
  </si>
  <si>
    <t>栄養管理加算
(A)</t>
    <rPh sb="0" eb="2">
      <t>エイヨウ</t>
    </rPh>
    <rPh sb="2" eb="4">
      <t>カンリ</t>
    </rPh>
    <rPh sb="4" eb="6">
      <t>カサン</t>
    </rPh>
    <phoneticPr fontId="43"/>
  </si>
  <si>
    <t>栄養管理加算
(B)</t>
    <rPh sb="0" eb="2">
      <t>エイヨウ</t>
    </rPh>
    <rPh sb="2" eb="4">
      <t>カンリ</t>
    </rPh>
    <rPh sb="4" eb="6">
      <t>カサン</t>
    </rPh>
    <phoneticPr fontId="43"/>
  </si>
  <si>
    <t>（加減調整部分の算出）</t>
    <rPh sb="1" eb="3">
      <t>カゲン</t>
    </rPh>
    <rPh sb="3" eb="5">
      <t>チョウセイ</t>
    </rPh>
    <rPh sb="5" eb="7">
      <t>ブブン</t>
    </rPh>
    <rPh sb="8" eb="10">
      <t>サンシュツ</t>
    </rPh>
    <phoneticPr fontId="8"/>
  </si>
  <si>
    <t>/100</t>
    <phoneticPr fontId="8"/>
  </si>
  <si>
    <t>（見込み額の算出）</t>
    <rPh sb="1" eb="3">
      <t>ミコ</t>
    </rPh>
    <rPh sb="4" eb="5">
      <t>ガク</t>
    </rPh>
    <rPh sb="6" eb="8">
      <t>サンシュツ</t>
    </rPh>
    <phoneticPr fontId="8"/>
  </si>
  <si>
    <t>見込み額</t>
    <rPh sb="0" eb="2">
      <t>ミコ</t>
    </rPh>
    <rPh sb="3" eb="4">
      <t>ガク</t>
    </rPh>
    <phoneticPr fontId="8"/>
  </si>
  <si>
    <t>※便宜上，「見込み額」の合計以外は，小数点以下第3位まで表示。</t>
    <rPh sb="6" eb="8">
      <t>ミコ</t>
    </rPh>
    <rPh sb="9" eb="10">
      <t>ガク</t>
    </rPh>
    <rPh sb="18" eb="20">
      <t>ショウスウ</t>
    </rPh>
    <rPh sb="21" eb="23">
      <t>イカ</t>
    </rPh>
    <phoneticPr fontId="8"/>
  </si>
  <si>
    <t>※端数処理については，内閣府告示第４９号第１４条のとおり。</t>
    <rPh sb="1" eb="3">
      <t>ハスウ</t>
    </rPh>
    <rPh sb="3" eb="5">
      <t>ショリ</t>
    </rPh>
    <rPh sb="11" eb="13">
      <t>ナイカク</t>
    </rPh>
    <rPh sb="13" eb="14">
      <t>フ</t>
    </rPh>
    <rPh sb="14" eb="16">
      <t>コクジ</t>
    </rPh>
    <rPh sb="16" eb="17">
      <t>ダイ</t>
    </rPh>
    <rPh sb="19" eb="20">
      <t>ゴウ</t>
    </rPh>
    <rPh sb="20" eb="21">
      <t>ダイ</t>
    </rPh>
    <rPh sb="23" eb="24">
      <t>ジョウ</t>
    </rPh>
    <phoneticPr fontId="8"/>
  </si>
  <si>
    <t>●入力規制●</t>
    <rPh sb="1" eb="3">
      <t>ニュウリョク</t>
    </rPh>
    <rPh sb="3" eb="5">
      <t>キセイ</t>
    </rPh>
    <phoneticPr fontId="24"/>
  </si>
  <si>
    <t>その他
地域</t>
    <rPh sb="2" eb="3">
      <t>ホカ</t>
    </rPh>
    <rPh sb="4" eb="6">
      <t>チイキ</t>
    </rPh>
    <phoneticPr fontId="24"/>
  </si>
  <si>
    <t>○(A)</t>
  </si>
  <si>
    <t>○(B)</t>
  </si>
  <si>
    <t>○(C)</t>
  </si>
  <si>
    <t>令和７年度　区分２　加算見込額計算シート</t>
    <rPh sb="0" eb="2">
      <t>レイワ</t>
    </rPh>
    <rPh sb="3" eb="5">
      <t>ネンド</t>
    </rPh>
    <rPh sb="6" eb="8">
      <t>クブン</t>
    </rPh>
    <rPh sb="10" eb="12">
      <t>カサン</t>
    </rPh>
    <rPh sb="12" eb="14">
      <t>ミコ</t>
    </rPh>
    <rPh sb="14" eb="15">
      <t>ガク</t>
    </rPh>
    <rPh sb="15" eb="17">
      <t>ケイサン</t>
    </rPh>
    <phoneticPr fontId="24"/>
  </si>
  <si>
    <t>検索用
（地域区分＆定員区分＆年齢区分）</t>
    <phoneticPr fontId="24"/>
  </si>
  <si>
    <t>検索用
地域区分</t>
    <rPh sb="0" eb="3">
      <t>ケンサクヨウ</t>
    </rPh>
    <phoneticPr fontId="24"/>
  </si>
  <si>
    <t>検索用
年齢区分</t>
    <rPh sb="0" eb="3">
      <t>ケンサクヨウ</t>
    </rPh>
    <phoneticPr fontId="24"/>
  </si>
  <si>
    <t>地域
区分</t>
    <rPh sb="0" eb="2">
      <t>チイキ</t>
    </rPh>
    <rPh sb="3" eb="5">
      <t>クブン</t>
    </rPh>
    <phoneticPr fontId="8"/>
  </si>
  <si>
    <t>認定
区分</t>
    <rPh sb="0" eb="2">
      <t>ニンテイ</t>
    </rPh>
    <rPh sb="3" eb="5">
      <t>クブン</t>
    </rPh>
    <phoneticPr fontId="43"/>
  </si>
  <si>
    <t>減価償却費加算</t>
    <rPh sb="0" eb="2">
      <t>ゲンカ</t>
    </rPh>
    <rPh sb="2" eb="5">
      <t>ショウキャクヒ</t>
    </rPh>
    <rPh sb="5" eb="7">
      <t>カサン</t>
    </rPh>
    <phoneticPr fontId="43"/>
  </si>
  <si>
    <t>加算額</t>
    <rPh sb="0" eb="3">
      <t>カサンガク</t>
    </rPh>
    <phoneticPr fontId="43"/>
  </si>
  <si>
    <t>標　準</t>
    <rPh sb="0" eb="1">
      <t>シルベ</t>
    </rPh>
    <rPh sb="2" eb="3">
      <t>ジュン</t>
    </rPh>
    <phoneticPr fontId="43"/>
  </si>
  <si>
    <t>都市部</t>
    <rPh sb="0" eb="3">
      <t>トシブ</t>
    </rPh>
    <phoneticPr fontId="43"/>
  </si>
  <si>
    <t>①</t>
    <phoneticPr fontId="43"/>
  </si>
  <si>
    <t>②</t>
    <phoneticPr fontId="43"/>
  </si>
  <si>
    <t>③</t>
    <phoneticPr fontId="43"/>
  </si>
  <si>
    <t>④</t>
    <phoneticPr fontId="43"/>
  </si>
  <si>
    <t>⑥</t>
    <phoneticPr fontId="43"/>
  </si>
  <si>
    <t>⑦</t>
    <phoneticPr fontId="43"/>
  </si>
  <si>
    <t>⑨</t>
    <phoneticPr fontId="43"/>
  </si>
  <si>
    <t>⑩</t>
    <phoneticPr fontId="43"/>
  </si>
  <si>
    <t>⑪</t>
    <phoneticPr fontId="43"/>
  </si>
  <si>
    <t>⑫</t>
    <phoneticPr fontId="43"/>
  </si>
  <si>
    <t>⑬</t>
    <phoneticPr fontId="43"/>
  </si>
  <si>
    <t>⑭</t>
    <phoneticPr fontId="43"/>
  </si>
  <si>
    <t>⑮</t>
    <phoneticPr fontId="43"/>
  </si>
  <si>
    <t>20/100
地域</t>
    <phoneticPr fontId="8"/>
  </si>
  <si>
    <t>＋</t>
    <phoneticPr fontId="43"/>
  </si>
  <si>
    <t>－</t>
    <phoneticPr fontId="43"/>
  </si>
  <si>
    <t>3号</t>
    <rPh sb="1" eb="2">
      <t>ゴウ</t>
    </rPh>
    <phoneticPr fontId="43"/>
  </si>
  <si>
    <t>16/100
地域</t>
    <phoneticPr fontId="8"/>
  </si>
  <si>
    <t>15/100
地域</t>
    <phoneticPr fontId="8"/>
  </si>
  <si>
    <t>12/100
地域</t>
    <phoneticPr fontId="8"/>
  </si>
  <si>
    <t>10/100
地域</t>
    <phoneticPr fontId="8"/>
  </si>
  <si>
    <t>6/100
地域</t>
    <phoneticPr fontId="8"/>
  </si>
  <si>
    <t>3/100
地域</t>
    <phoneticPr fontId="8"/>
  </si>
  <si>
    <t>その他
地域</t>
    <rPh sb="2" eb="3">
      <t>タ</t>
    </rPh>
    <phoneticPr fontId="8"/>
  </si>
  <si>
    <t>加算部分２</t>
    <rPh sb="0" eb="2">
      <t>カサン</t>
    </rPh>
    <rPh sb="2" eb="4">
      <t>ブブン</t>
    </rPh>
    <phoneticPr fontId="43"/>
  </si>
  <si>
    <t>基本額</t>
    <phoneticPr fontId="8"/>
  </si>
  <si>
    <t>（</t>
    <phoneticPr fontId="8"/>
  </si>
  <si>
    <t>）</t>
    <phoneticPr fontId="8"/>
  </si>
  <si>
    <t>Ａ</t>
    <phoneticPr fontId="8"/>
  </si>
  <si>
    <t>×</t>
    <phoneticPr fontId="43"/>
  </si>
  <si>
    <t>冷暖房費加算</t>
    <rPh sb="0" eb="3">
      <t>レイダンボウ</t>
    </rPh>
    <rPh sb="3" eb="4">
      <t>ヒ</t>
    </rPh>
    <rPh sb="4" eb="6">
      <t>カサン</t>
    </rPh>
    <phoneticPr fontId="8"/>
  </si>
  <si>
    <t>１級地</t>
    <rPh sb="1" eb="3">
      <t>キュウチ</t>
    </rPh>
    <phoneticPr fontId="8"/>
  </si>
  <si>
    <t>４級地</t>
    <rPh sb="1" eb="3">
      <t>キュウチ</t>
    </rPh>
    <phoneticPr fontId="8"/>
  </si>
  <si>
    <t>２級地</t>
    <rPh sb="1" eb="3">
      <t>キュウチ</t>
    </rPh>
    <phoneticPr fontId="8"/>
  </si>
  <si>
    <t>その他地域</t>
    <rPh sb="2" eb="3">
      <t>タ</t>
    </rPh>
    <rPh sb="3" eb="5">
      <t>チイキ</t>
    </rPh>
    <phoneticPr fontId="8"/>
  </si>
  <si>
    <t>３級地</t>
    <rPh sb="1" eb="3">
      <t>キュウチ</t>
    </rPh>
    <phoneticPr fontId="8"/>
  </si>
  <si>
    <t>除雪費加算</t>
    <rPh sb="0" eb="2">
      <t>ジョセツ</t>
    </rPh>
    <rPh sb="2" eb="3">
      <t>ヒ</t>
    </rPh>
    <rPh sb="3" eb="5">
      <t>カサン</t>
    </rPh>
    <phoneticPr fontId="8"/>
  </si>
  <si>
    <t>※３月初日の利用子どもの単価に加算</t>
    <rPh sb="3" eb="5">
      <t>ショニチ</t>
    </rPh>
    <rPh sb="6" eb="8">
      <t>リヨウ</t>
    </rPh>
    <rPh sb="8" eb="9">
      <t>コ</t>
    </rPh>
    <phoneticPr fontId="8"/>
  </si>
  <si>
    <t>降灰除去費加算</t>
    <rPh sb="0" eb="2">
      <t>コウカイ</t>
    </rPh>
    <rPh sb="2" eb="4">
      <t>ジョキョ</t>
    </rPh>
    <rPh sb="4" eb="5">
      <t>ヒ</t>
    </rPh>
    <rPh sb="5" eb="7">
      <t>カサン</t>
    </rPh>
    <phoneticPr fontId="8"/>
  </si>
  <si>
    <t>施設機能強化推進費加算</t>
    <rPh sb="0" eb="2">
      <t>シセツ</t>
    </rPh>
    <rPh sb="2" eb="4">
      <t>キノウ</t>
    </rPh>
    <rPh sb="4" eb="6">
      <t>キョウカ</t>
    </rPh>
    <rPh sb="6" eb="8">
      <t>スイシン</t>
    </rPh>
    <rPh sb="8" eb="9">
      <t>ヒ</t>
    </rPh>
    <rPh sb="9" eb="11">
      <t>カサン</t>
    </rPh>
    <phoneticPr fontId="8"/>
  </si>
  <si>
    <t>栄養管理加算</t>
    <rPh sb="0" eb="2">
      <t>エイヨウ</t>
    </rPh>
    <rPh sb="2" eb="4">
      <t>カンリ</t>
    </rPh>
    <rPh sb="4" eb="6">
      <t>カサン</t>
    </rPh>
    <phoneticPr fontId="43"/>
  </si>
  <si>
    <t>Ｂ</t>
    <phoneticPr fontId="43"/>
  </si>
  <si>
    <t>Ｃ</t>
    <phoneticPr fontId="8"/>
  </si>
  <si>
    <t>÷各月初日の利用子ども数</t>
  </si>
  <si>
    <t>　</t>
    <phoneticPr fontId="8"/>
  </si>
  <si>
    <t>第三者評価受審加算</t>
    <rPh sb="0" eb="3">
      <t>ダイサンシャ</t>
    </rPh>
    <rPh sb="3" eb="5">
      <t>ヒョウカ</t>
    </rPh>
    <rPh sb="5" eb="7">
      <t>ジュシン</t>
    </rPh>
    <rPh sb="7" eb="9">
      <t>カサン</t>
    </rPh>
    <phoneticPr fontId="8"/>
  </si>
  <si>
    <t>処遇改善等加算（区分１及び区分２）</t>
    <phoneticPr fontId="43"/>
  </si>
  <si>
    <t>（b）</t>
    <phoneticPr fontId="43"/>
  </si>
  <si>
    <t>（c）</t>
    <phoneticPr fontId="43"/>
  </si>
  <si>
    <t>（a）</t>
  </si>
  <si>
    <t>⑳</t>
    <phoneticPr fontId="43"/>
  </si>
  <si>
    <t>（加算率（a）</t>
    <rPh sb="1" eb="3">
      <t>カサン</t>
    </rPh>
    <rPh sb="3" eb="4">
      <t>リツ</t>
    </rPh>
    <phoneticPr fontId="43"/>
  </si>
  <si>
    <t>加算率（b）</t>
    <rPh sb="0" eb="3">
      <t>カサンリツ</t>
    </rPh>
    <phoneticPr fontId="43"/>
  </si>
  <si>
    <t>加算率（b）</t>
    <phoneticPr fontId="43"/>
  </si>
  <si>
    <t>（  加算率（a）</t>
    <phoneticPr fontId="43"/>
  </si>
  <si>
    <t>処遇改善等加算（区分１及び区分２）</t>
    <phoneticPr fontId="8"/>
  </si>
  <si>
    <t>うち処遇改善等加算</t>
  </si>
  <si>
    <t>（処遇改善等加算の合計額の算出）</t>
    <rPh sb="9" eb="11">
      <t>ゴウケイ</t>
    </rPh>
    <rPh sb="11" eb="12">
      <t>ガク</t>
    </rPh>
    <rPh sb="13" eb="15">
      <t>サンシュツ</t>
    </rPh>
    <phoneticPr fontId="8"/>
  </si>
  <si>
    <t>加減調整部分反映後の処遇改善等加算の合計額</t>
    <rPh sb="0" eb="2">
      <t>カゲン</t>
    </rPh>
    <rPh sb="2" eb="4">
      <t>チョウセイ</t>
    </rPh>
    <rPh sb="4" eb="6">
      <t>ブブン</t>
    </rPh>
    <rPh sb="6" eb="8">
      <t>ハンエイ</t>
    </rPh>
    <rPh sb="8" eb="9">
      <t>ゴ</t>
    </rPh>
    <rPh sb="18" eb="21">
      <t>ゴウケイガク</t>
    </rPh>
    <phoneticPr fontId="43"/>
  </si>
  <si>
    <t>処遇改善等加算の合計額</t>
    <rPh sb="8" eb="11">
      <t>ゴウケイガク</t>
    </rPh>
    <phoneticPr fontId="43"/>
  </si>
  <si>
    <t>処遇改善等加算対象月数</t>
    <rPh sb="7" eb="9">
      <t>タイショウ</t>
    </rPh>
    <rPh sb="9" eb="11">
      <t>ツキスウ</t>
    </rPh>
    <phoneticPr fontId="8"/>
  </si>
  <si>
    <t>「基本加算部分」の処遇改善等加算の合計額</t>
    <rPh sb="1" eb="3">
      <t>キホン</t>
    </rPh>
    <rPh sb="3" eb="5">
      <t>カサン</t>
    </rPh>
    <rPh sb="5" eb="7">
      <t>ブブン</t>
    </rPh>
    <rPh sb="17" eb="20">
      <t>ゴウケイガク</t>
    </rPh>
    <phoneticPr fontId="43"/>
  </si>
  <si>
    <t>処遇改善等加算</t>
  </si>
  <si>
    <t>適</t>
  </si>
  <si>
    <t>（上記平均利用子ども数のうち，障害児の数）</t>
    <rPh sb="1" eb="3">
      <t>ジョウキ</t>
    </rPh>
    <rPh sb="3" eb="5">
      <t>ヘイキン</t>
    </rPh>
    <rPh sb="5" eb="7">
      <t>リヨウ</t>
    </rPh>
    <rPh sb="7" eb="8">
      <t>コ</t>
    </rPh>
    <rPh sb="10" eb="11">
      <t>スウ</t>
    </rPh>
    <rPh sb="15" eb="18">
      <t>ショウガイジ</t>
    </rPh>
    <rPh sb="19" eb="20">
      <t>カズ</t>
    </rPh>
    <phoneticPr fontId="8"/>
  </si>
  <si>
    <t>※（今年度平均利用子ども数の算出）に計上した障害児を再度計上すること。</t>
    <rPh sb="2" eb="5">
      <t>コンネンド</t>
    </rPh>
    <rPh sb="5" eb="7">
      <t>ヘイキン</t>
    </rPh>
    <rPh sb="7" eb="9">
      <t>リヨウ</t>
    </rPh>
    <rPh sb="9" eb="10">
      <t>コ</t>
    </rPh>
    <rPh sb="12" eb="13">
      <t>カズ</t>
    </rPh>
    <rPh sb="14" eb="16">
      <t>サンシュツ</t>
    </rPh>
    <rPh sb="18" eb="20">
      <t>ケイジョウ</t>
    </rPh>
    <rPh sb="22" eb="25">
      <t>ショウガイジ</t>
    </rPh>
    <rPh sb="26" eb="28">
      <t>サイド</t>
    </rPh>
    <rPh sb="28" eb="30">
      <t>ケイジョウ</t>
    </rPh>
    <phoneticPr fontId="24"/>
  </si>
  <si>
    <t>障害児保育加算</t>
    <phoneticPr fontId="24"/>
  </si>
  <si>
    <t>食事の提供について自園調理又は連携施設等からの搬入以外の方法による場合の減算</t>
    <phoneticPr fontId="24"/>
  </si>
  <si>
    <t>※　年度途中で適用された加算等については，年間で６ヶ月以上の適用が見込まれる場合に入力願います。</t>
    <phoneticPr fontId="24"/>
  </si>
  <si>
    <t>（障害児以外）</t>
    <rPh sb="1" eb="4">
      <t>ショウガイジ</t>
    </rPh>
    <rPh sb="4" eb="6">
      <t>イガイ</t>
    </rPh>
    <phoneticPr fontId="24"/>
  </si>
  <si>
    <t>（障害児）</t>
    <rPh sb="1" eb="4">
      <t>ショウガイジ</t>
    </rPh>
    <phoneticPr fontId="24"/>
  </si>
  <si>
    <t>賃金改善要件分に係る加算率（％）×100</t>
    <phoneticPr fontId="8"/>
  </si>
  <si>
    <t>見込み額
（合計）</t>
    <rPh sb="0" eb="2">
      <t>ミコ</t>
    </rPh>
    <rPh sb="3" eb="4">
      <t>ガク</t>
    </rPh>
    <rPh sb="6" eb="8">
      <t>ゴウケイ</t>
    </rPh>
    <phoneticPr fontId="8"/>
  </si>
  <si>
    <t>㉑</t>
    <phoneticPr fontId="43"/>
  </si>
  <si>
    <t>処遇改善等加算（区分３）</t>
    <rPh sb="0" eb="2">
      <t>ショグウ</t>
    </rPh>
    <rPh sb="2" eb="4">
      <t>カイゼン</t>
    </rPh>
    <rPh sb="4" eb="5">
      <t>トウ</t>
    </rPh>
    <rPh sb="5" eb="7">
      <t>カサン</t>
    </rPh>
    <rPh sb="8" eb="10">
      <t>クブン</t>
    </rPh>
    <phoneticPr fontId="43"/>
  </si>
  <si>
    <t>「特定加算部分」の処遇改善等加算の合計額</t>
    <rPh sb="1" eb="3">
      <t>トクテイ</t>
    </rPh>
    <rPh sb="3" eb="5">
      <t>カサン</t>
    </rPh>
    <rPh sb="5" eb="7">
      <t>ブブン</t>
    </rPh>
    <rPh sb="17" eb="20">
      <t>ゴウケイガク</t>
    </rPh>
    <phoneticPr fontId="43"/>
  </si>
  <si>
    <t>「基本加算部分」の処遇改善等加算の合計額</t>
    <rPh sb="1" eb="3">
      <t>キホン</t>
    </rPh>
    <rPh sb="3" eb="5">
      <t>カサン</t>
    </rPh>
    <rPh sb="5" eb="7">
      <t>ブブン</t>
    </rPh>
    <rPh sb="17" eb="19">
      <t>ゴウケイ</t>
    </rPh>
    <rPh sb="19" eb="20">
      <t>ガク</t>
    </rPh>
    <phoneticPr fontId="43"/>
  </si>
  <si>
    <t xml:space="preserve">※「平均利用子ども数」×「処遇改善等加算の単価の合計額」×「賃金改善要件分に係る加算率（％）×100」×「12か月」
</t>
  </si>
  <si>
    <t>○　令和7年度処遇改善等加算に係る加算率表</t>
    <rPh sb="2" eb="4">
      <t>レイワ</t>
    </rPh>
    <rPh sb="5" eb="7">
      <t>ネンド</t>
    </rPh>
    <rPh sb="11" eb="12">
      <t>ナド</t>
    </rPh>
    <rPh sb="12" eb="14">
      <t>カサン</t>
    </rPh>
    <rPh sb="15" eb="16">
      <t>カカ</t>
    </rPh>
    <phoneticPr fontId="8"/>
  </si>
  <si>
    <t>基本分単価（保育標準時間認定）</t>
    <rPh sb="0" eb="2">
      <t>キホン</t>
    </rPh>
    <rPh sb="2" eb="3">
      <t>ブン</t>
    </rPh>
    <rPh sb="3" eb="5">
      <t>タンカ</t>
    </rPh>
    <phoneticPr fontId="8"/>
  </si>
  <si>
    <t>基本分単価（保育短時間認定）</t>
    <rPh sb="0" eb="2">
      <t>キホン</t>
    </rPh>
    <rPh sb="2" eb="3">
      <t>ブン</t>
    </rPh>
    <rPh sb="3" eb="5">
      <t>タンカ</t>
    </rPh>
    <rPh sb="8" eb="9">
      <t>タン</t>
    </rPh>
    <rPh sb="9" eb="11">
      <t>ジカン</t>
    </rPh>
    <phoneticPr fontId="8"/>
  </si>
  <si>
    <t>資格保有者加算</t>
    <rPh sb="0" eb="7">
      <t>シカクホユウシャカサン</t>
    </rPh>
    <phoneticPr fontId="8"/>
  </si>
  <si>
    <t>家庭的保育補助者加算</t>
    <rPh sb="0" eb="3">
      <t>カテイテキ</t>
    </rPh>
    <rPh sb="3" eb="5">
      <t>ホイク</t>
    </rPh>
    <rPh sb="5" eb="8">
      <t>ホジョシャ</t>
    </rPh>
    <rPh sb="8" eb="10">
      <t>カサン</t>
    </rPh>
    <phoneticPr fontId="8"/>
  </si>
  <si>
    <t>家庭的保育</t>
  </si>
  <si>
    <r>
      <t>（４）加算率</t>
    </r>
    <r>
      <rPr>
        <b/>
        <sz val="13"/>
        <color rgb="FFFF0000"/>
        <rFont val="HGｺﾞｼｯｸM"/>
        <family val="3"/>
        <charset val="128"/>
      </rPr>
      <t>（市町村での確認用に使用してください。）</t>
    </r>
    <rPh sb="3" eb="6">
      <t>カサンリツ</t>
    </rPh>
    <rPh sb="7" eb="10">
      <t>シチョウソン</t>
    </rPh>
    <rPh sb="12" eb="15">
      <t>カクニンヨウ</t>
    </rPh>
    <rPh sb="16" eb="18">
      <t>シヨウ</t>
    </rPh>
    <phoneticPr fontId="17"/>
  </si>
  <si>
    <t>保育必要
量区分</t>
    <rPh sb="0" eb="2">
      <t>ホイク</t>
    </rPh>
    <rPh sb="2" eb="4">
      <t>ヒツヨウ</t>
    </rPh>
    <rPh sb="5" eb="6">
      <t>リョウ</t>
    </rPh>
    <rPh sb="6" eb="8">
      <t>クブン</t>
    </rPh>
    <phoneticPr fontId="8"/>
  </si>
  <si>
    <t>基本分
単　価</t>
    <rPh sb="0" eb="2">
      <t>キホン</t>
    </rPh>
    <rPh sb="2" eb="3">
      <t>ブン</t>
    </rPh>
    <rPh sb="4" eb="5">
      <t>タン</t>
    </rPh>
    <rPh sb="6" eb="7">
      <t>アタイ</t>
    </rPh>
    <phoneticPr fontId="8"/>
  </si>
  <si>
    <t>　資格保有者加算</t>
    <rPh sb="1" eb="3">
      <t>シカク</t>
    </rPh>
    <rPh sb="3" eb="6">
      <t>ホユウシャ</t>
    </rPh>
    <rPh sb="6" eb="8">
      <t>カサン</t>
    </rPh>
    <phoneticPr fontId="43"/>
  </si>
  <si>
    <t>　家庭的保育補助者加算</t>
    <rPh sb="1" eb="4">
      <t>カテイテキ</t>
    </rPh>
    <rPh sb="4" eb="6">
      <t>ホイク</t>
    </rPh>
    <rPh sb="6" eb="8">
      <t>ホジョ</t>
    </rPh>
    <rPh sb="8" eb="11">
      <t>シャカサン</t>
    </rPh>
    <phoneticPr fontId="43"/>
  </si>
  <si>
    <t>家庭的保育
支援加算</t>
    <rPh sb="0" eb="3">
      <t>カテイテキ</t>
    </rPh>
    <rPh sb="3" eb="5">
      <t>ホイク</t>
    </rPh>
    <rPh sb="6" eb="8">
      <t>シエン</t>
    </rPh>
    <rPh sb="8" eb="10">
      <t>カサン</t>
    </rPh>
    <phoneticPr fontId="8"/>
  </si>
  <si>
    <t>　賃借料加算</t>
    <rPh sb="1" eb="4">
      <t>チンシャクリョウ</t>
    </rPh>
    <rPh sb="4" eb="6">
      <t>カサン</t>
    </rPh>
    <phoneticPr fontId="43"/>
  </si>
  <si>
    <t>連携施設を設定しない場合</t>
    <rPh sb="0" eb="2">
      <t>レンケイ</t>
    </rPh>
    <rPh sb="2" eb="4">
      <t>シセツ</t>
    </rPh>
    <rPh sb="5" eb="7">
      <t>セッテイ</t>
    </rPh>
    <rPh sb="10" eb="12">
      <t>バアイ</t>
    </rPh>
    <phoneticPr fontId="8"/>
  </si>
  <si>
    <t>食事の搬入について自園調理又は連携施設等からの搬入以外の方法による場合</t>
    <rPh sb="0" eb="2">
      <t>ショクジ</t>
    </rPh>
    <rPh sb="3" eb="5">
      <t>ハンニュウ</t>
    </rPh>
    <rPh sb="9" eb="11">
      <t>ジエン</t>
    </rPh>
    <rPh sb="11" eb="13">
      <t>チョウリ</t>
    </rPh>
    <rPh sb="13" eb="14">
      <t>マタ</t>
    </rPh>
    <rPh sb="15" eb="17">
      <t>レンケイ</t>
    </rPh>
    <rPh sb="17" eb="19">
      <t>シセツ</t>
    </rPh>
    <rPh sb="19" eb="20">
      <t>トウ</t>
    </rPh>
    <rPh sb="23" eb="25">
      <t>ハンニュウ</t>
    </rPh>
    <rPh sb="25" eb="27">
      <t>イガイ</t>
    </rPh>
    <rPh sb="28" eb="30">
      <t>ホウホウ</t>
    </rPh>
    <rPh sb="33" eb="35">
      <t>バアイ</t>
    </rPh>
    <phoneticPr fontId="8"/>
  </si>
  <si>
    <t>土曜日に閉所する場合</t>
    <rPh sb="0" eb="3">
      <t>ドヨウビ</t>
    </rPh>
    <rPh sb="4" eb="6">
      <t>ヘイショ</t>
    </rPh>
    <rPh sb="8" eb="10">
      <t>バアイ</t>
    </rPh>
    <phoneticPr fontId="8"/>
  </si>
  <si>
    <t>月に１日土曜日を閉所する場合</t>
    <phoneticPr fontId="43"/>
  </si>
  <si>
    <t>月に２日土曜日を閉所する場合</t>
    <phoneticPr fontId="43"/>
  </si>
  <si>
    <t>月に３日以上土曜日を閉所する場合</t>
    <rPh sb="4" eb="6">
      <t>イジョウ</t>
    </rPh>
    <phoneticPr fontId="43"/>
  </si>
  <si>
    <t>全ての土曜日を閉所する場合</t>
    <phoneticPr fontId="43"/>
  </si>
  <si>
    <t>⑤</t>
    <phoneticPr fontId="43"/>
  </si>
  <si>
    <t>⑧</t>
    <phoneticPr fontId="43"/>
  </si>
  <si>
    <t>保育標準時間認定１</t>
    <phoneticPr fontId="24"/>
  </si>
  <si>
    <t>保育標準
時間認定</t>
    <rPh sb="0" eb="2">
      <t>ホイク</t>
    </rPh>
    <rPh sb="2" eb="4">
      <t>ヒョウジュン</t>
    </rPh>
    <rPh sb="5" eb="7">
      <t>ジカン</t>
    </rPh>
    <rPh sb="7" eb="9">
      <t>ニンテイ</t>
    </rPh>
    <phoneticPr fontId="8"/>
  </si>
  <si>
    <t>利用子どもが
 4人以上の場合</t>
    <rPh sb="0" eb="2">
      <t>リヨウ</t>
    </rPh>
    <rPh sb="2" eb="3">
      <t>コ</t>
    </rPh>
    <rPh sb="9" eb="12">
      <t>ニンイジョウ</t>
    </rPh>
    <rPh sb="13" eb="15">
      <t>バアイ</t>
    </rPh>
    <phoneticPr fontId="43"/>
  </si>
  <si>
    <t>Ａ地域</t>
  </si>
  <si>
    <t>(④＋⑤＋⑧)</t>
    <phoneticPr fontId="43"/>
  </si>
  <si>
    <t>保育標準時間認定２</t>
    <phoneticPr fontId="24"/>
  </si>
  <si>
    <t>Ｂ地域</t>
    <phoneticPr fontId="43"/>
  </si>
  <si>
    <t>保育短時間認定１</t>
    <phoneticPr fontId="24"/>
  </si>
  <si>
    <t>保育短
時間認定</t>
    <rPh sb="0" eb="2">
      <t>ホイク</t>
    </rPh>
    <rPh sb="2" eb="3">
      <t>タン</t>
    </rPh>
    <rPh sb="4" eb="6">
      <t>ジカン</t>
    </rPh>
    <rPh sb="6" eb="8">
      <t>ニンテイ</t>
    </rPh>
    <phoneticPr fontId="8"/>
  </si>
  <si>
    <t>利用子どもが
 3人以下の場合</t>
    <rPh sb="0" eb="2">
      <t>リヨウ</t>
    </rPh>
    <rPh sb="2" eb="3">
      <t>コ</t>
    </rPh>
    <rPh sb="9" eb="10">
      <t>ニン</t>
    </rPh>
    <rPh sb="10" eb="12">
      <t>イカ</t>
    </rPh>
    <rPh sb="13" eb="15">
      <t>バアイ</t>
    </rPh>
    <phoneticPr fontId="43"/>
  </si>
  <si>
    <t>Ｃ地域</t>
    <phoneticPr fontId="43"/>
  </si>
  <si>
    <t>(④＋⑤＋⑧)</t>
  </si>
  <si>
    <t>保育短時間認定２</t>
    <phoneticPr fontId="24"/>
  </si>
  <si>
    <t>Ｄ地域</t>
    <phoneticPr fontId="43"/>
  </si>
  <si>
    <t>保育標準時間認定１</t>
  </si>
  <si>
    <t>保育標準時間認定２</t>
  </si>
  <si>
    <t>保育短時間認定１</t>
  </si>
  <si>
    <t>保育短時間認定２</t>
  </si>
  <si>
    <t xml:space="preserve"> ÷ 各月初日の利用子ども数</t>
    <phoneticPr fontId="43"/>
  </si>
  <si>
    <t>⑰</t>
    <phoneticPr fontId="8"/>
  </si>
  <si>
    <t>⑱</t>
    <phoneticPr fontId="8"/>
  </si>
  <si>
    <t>⑲</t>
    <phoneticPr fontId="8"/>
  </si>
  <si>
    <t>÷各月初日の利用子ども数　</t>
    <phoneticPr fontId="8"/>
  </si>
  <si>
    <r>
      <t xml:space="preserve">　障害児保育加算
  </t>
    </r>
    <r>
      <rPr>
        <sz val="7"/>
        <rFont val="HGｺﾞｼｯｸM"/>
        <family val="3"/>
        <charset val="128"/>
      </rPr>
      <t>※特別な支援が必要な利用子どもの単価に加算</t>
    </r>
    <rPh sb="1" eb="4">
      <t>ショウガイジ</t>
    </rPh>
    <rPh sb="4" eb="6">
      <t>ホイク</t>
    </rPh>
    <rPh sb="6" eb="8">
      <t>カサン</t>
    </rPh>
    <phoneticPr fontId="43"/>
  </si>
  <si>
    <t>加算率（注）</t>
    <rPh sb="0" eb="3">
      <t>カサンリツ</t>
    </rPh>
    <rPh sb="4" eb="5">
      <t>チュウ</t>
    </rPh>
    <phoneticPr fontId="43"/>
  </si>
  <si>
    <t>加算率（注）</t>
    <phoneticPr fontId="43"/>
  </si>
  <si>
    <t>加算率（b））</t>
    <rPh sb="0" eb="3">
      <t>カサンリツ</t>
    </rPh>
    <phoneticPr fontId="43"/>
  </si>
  <si>
    <t>Ａ：処遇改善等加算（区分３）－①</t>
    <rPh sb="2" eb="4">
      <t>ショグウ</t>
    </rPh>
    <rPh sb="4" eb="6">
      <t>カイゼン</t>
    </rPh>
    <rPh sb="6" eb="7">
      <t>トウ</t>
    </rPh>
    <rPh sb="7" eb="9">
      <t>カサン</t>
    </rPh>
    <rPh sb="10" eb="12">
      <t>クブン</t>
    </rPh>
    <phoneticPr fontId="43"/>
  </si>
  <si>
    <t>※１　各月初日の利用子どもの単価に加算
※２　Ａ又はＢのいずれかとする</t>
    <rPh sb="3" eb="5">
      <t>カクツキ</t>
    </rPh>
    <rPh sb="5" eb="7">
      <t>ショニチ</t>
    </rPh>
    <rPh sb="8" eb="10">
      <t>リヨウ</t>
    </rPh>
    <rPh sb="10" eb="11">
      <t>コ</t>
    </rPh>
    <rPh sb="14" eb="16">
      <t>タンカ</t>
    </rPh>
    <rPh sb="17" eb="19">
      <t>カサン</t>
    </rPh>
    <rPh sb="24" eb="25">
      <t>マタ</t>
    </rPh>
    <phoneticPr fontId="43"/>
  </si>
  <si>
    <t>Ｂ：処遇改善等加算（区分３）－②</t>
    <rPh sb="2" eb="4">
      <t>ショグウ</t>
    </rPh>
    <rPh sb="4" eb="6">
      <t>カイゼン</t>
    </rPh>
    <rPh sb="6" eb="7">
      <t>トウ</t>
    </rPh>
    <rPh sb="7" eb="9">
      <t>カサン</t>
    </rPh>
    <rPh sb="10" eb="12">
      <t>クブン</t>
    </rPh>
    <phoneticPr fontId="43"/>
  </si>
  <si>
    <t>⑯</t>
    <phoneticPr fontId="8"/>
  </si>
  <si>
    <t>※以下の区分に応じて、各月の単価に加算
　１級地～４級地：寒冷地手当法別表に規定する１級地～４級地に該当する地域
　　激変緩和地域：改正法による改正前の寒冷地手当法別表に規定する４級地に
　　　　　　　　　該当する地域であって、改正法による改正後の寒冷地手当法
　　　　　　　　　に掲げる地域以外の地域
　　  その他地域：１級地～４級地及び激変緩和地域以外の地域</t>
    <phoneticPr fontId="8"/>
  </si>
  <si>
    <t>激変緩和地域</t>
    <phoneticPr fontId="8"/>
  </si>
  <si>
    <t>※以下の区分に応じて、各月初日の利用子どもの単価に加算
　Ａ：Ｂを除き栄養士等を雇用契約等により配置している施
　　　設
　Ｂ：基本分単価及び他の加算の認定に当たって求められる
　　　職員が栄養士等を兼務している施設
　Ｃ：Ａ又はＢを除き、栄養士等を嘱託等している施設</t>
    <rPh sb="38" eb="39">
      <t>トウ</t>
    </rPh>
    <rPh sb="98" eb="99">
      <t>トウ</t>
    </rPh>
    <rPh sb="123" eb="124">
      <t>トウ</t>
    </rPh>
    <phoneticPr fontId="43"/>
  </si>
  <si>
    <t>（ 注 ）処遇改善等加算（区分１及び区分２）の加算率において、（a）は第１条第17号の基礎分における職員１人当たりの平均経験年数の区分に応じた割合、（b）は同条第18
　　　　号の賃金改善分における職員１人当たりの平均経験年数の区分及び特定教育・保育、特別利用保育、特別利用教育、特定地域型保育、特別利用地域型保育、特定利用地域
　　　　型保育及び特例保育に要する費用の額の算定に関する基準等の一部を改正する件（令和７年こども家庭庁告示第４号）附則第３条において読み替えて適用する第１条第19
　　　　号のキャリアパス要件分に応じた割合、（c）は同条第18号の賃金改善分における別表第２又は別表第３に規定する割合をいう。</t>
    <phoneticPr fontId="43"/>
  </si>
  <si>
    <t>【家庭的保育事業】</t>
    <rPh sb="1" eb="4">
      <t>カテイテキ</t>
    </rPh>
    <rPh sb="4" eb="6">
      <t>ホイク</t>
    </rPh>
    <rPh sb="6" eb="8">
      <t>ジギョウ</t>
    </rPh>
    <phoneticPr fontId="43"/>
  </si>
  <si>
    <t>保育標準時間認定</t>
    <rPh sb="0" eb="2">
      <t>ホイク</t>
    </rPh>
    <rPh sb="2" eb="4">
      <t>ヒョウジュン</t>
    </rPh>
    <rPh sb="4" eb="6">
      <t>ジカン</t>
    </rPh>
    <rPh sb="6" eb="8">
      <t>ニンテイ</t>
    </rPh>
    <phoneticPr fontId="43"/>
  </si>
  <si>
    <t>保育短時間認定</t>
    <rPh sb="0" eb="2">
      <t>ホイク</t>
    </rPh>
    <rPh sb="2" eb="5">
      <t>タンジカン</t>
    </rPh>
    <rPh sb="5" eb="7">
      <t>ニンテイ</t>
    </rPh>
    <phoneticPr fontId="8"/>
  </si>
  <si>
    <t>資格保有者加算</t>
    <phoneticPr fontId="24"/>
  </si>
  <si>
    <t>家庭的保育補助者加算</t>
    <phoneticPr fontId="24"/>
  </si>
  <si>
    <t>資格保育者加算</t>
    <rPh sb="0" eb="2">
      <t>シカク</t>
    </rPh>
    <rPh sb="2" eb="5">
      <t>ホイクシャ</t>
    </rPh>
    <rPh sb="5" eb="7">
      <t>カサン</t>
    </rPh>
    <phoneticPr fontId="43"/>
  </si>
  <si>
    <t>家庭的保育補助者加算</t>
    <phoneticPr fontId="8"/>
  </si>
  <si>
    <t>保育短時間認定</t>
    <rPh sb="0" eb="2">
      <t>ホイク</t>
    </rPh>
    <rPh sb="2" eb="5">
      <t>タンジカン</t>
    </rPh>
    <rPh sb="5" eb="7">
      <t>ニンテイ</t>
    </rPh>
    <phoneticPr fontId="43"/>
  </si>
  <si>
    <t>食事の提供について～よる場合</t>
    <phoneticPr fontId="8"/>
  </si>
  <si>
    <t>標準時間</t>
    <rPh sb="0" eb="2">
      <t>ヒョウジュン</t>
    </rPh>
    <rPh sb="2" eb="4">
      <t>ジカン</t>
    </rPh>
    <phoneticPr fontId="8"/>
  </si>
  <si>
    <t>短時間</t>
    <rPh sb="0" eb="3">
      <t>タンジカン</t>
    </rPh>
    <phoneticPr fontId="8"/>
  </si>
  <si>
    <t>障害児保育加算</t>
    <rPh sb="0" eb="3">
      <t>ショウガイジ</t>
    </rPh>
    <rPh sb="3" eb="5">
      <t>ホイク</t>
    </rPh>
    <rPh sb="5" eb="7">
      <t>カサン</t>
    </rPh>
    <phoneticPr fontId="43"/>
  </si>
  <si>
    <t>－</t>
    <phoneticPr fontId="8"/>
  </si>
  <si>
    <t>四歳以上児</t>
    <rPh sb="0" eb="1">
      <t>4</t>
    </rPh>
    <rPh sb="1" eb="2">
      <t>サイ</t>
    </rPh>
    <rPh sb="2" eb="4">
      <t>イジョウ</t>
    </rPh>
    <rPh sb="4" eb="5">
      <t>ジ</t>
    </rPh>
    <phoneticPr fontId="43"/>
  </si>
  <si>
    <t>三歳児</t>
    <rPh sb="0" eb="1">
      <t>3</t>
    </rPh>
    <rPh sb="1" eb="3">
      <t>サイジ</t>
    </rPh>
    <phoneticPr fontId="43"/>
  </si>
  <si>
    <t>※基本部分＋基本加算部分－加減調整部分＋特定加算部分</t>
    <phoneticPr fontId="8"/>
  </si>
  <si>
    <t>3/100
地域</t>
    <phoneticPr fontId="24"/>
  </si>
  <si>
    <t>10/100
地域</t>
    <phoneticPr fontId="24"/>
  </si>
  <si>
    <t>6/100
地域</t>
    <phoneticPr fontId="24"/>
  </si>
  <si>
    <t>「特定加算部分」の処遇改善等加算の合計額</t>
    <rPh sb="1" eb="3">
      <t>トクテイ</t>
    </rPh>
    <rPh sb="3" eb="5">
      <t>カサン</t>
    </rPh>
    <rPh sb="5" eb="7">
      <t>ブブン</t>
    </rPh>
    <rPh sb="17" eb="19">
      <t>ゴウケイ</t>
    </rPh>
    <rPh sb="19" eb="20">
      <t>ガク</t>
    </rPh>
    <phoneticPr fontId="43"/>
  </si>
  <si>
    <t>「加減調整部分」の処遇改善等加算の合計額</t>
    <rPh sb="1" eb="3">
      <t>カゲン</t>
    </rPh>
    <rPh sb="3" eb="5">
      <t>チョウセイ</t>
    </rPh>
    <rPh sb="5" eb="7">
      <t>ブブン</t>
    </rPh>
    <rPh sb="17" eb="20">
      <t>ゴウケイガク</t>
    </rPh>
    <phoneticPr fontId="43"/>
  </si>
  <si>
    <t>処遇改善等加算区分１、２加算率
(a+b)</t>
    <rPh sb="0" eb="2">
      <t>ショグウ</t>
    </rPh>
    <rPh sb="2" eb="4">
      <t>カイゼン</t>
    </rPh>
    <rPh sb="4" eb="5">
      <t>トウ</t>
    </rPh>
    <rPh sb="5" eb="7">
      <t>カサン</t>
    </rPh>
    <rPh sb="7" eb="9">
      <t>クブン</t>
    </rPh>
    <rPh sb="12" eb="14">
      <t>カサン</t>
    </rPh>
    <rPh sb="14" eb="15">
      <t>リツ</t>
    </rPh>
    <phoneticPr fontId="8"/>
  </si>
  <si>
    <t>うち、賃金改善分(b)</t>
    <rPh sb="3" eb="5">
      <t>チンギン</t>
    </rPh>
    <rPh sb="5" eb="7">
      <t>カイゼン</t>
    </rPh>
    <rPh sb="7" eb="8">
      <t>ブン</t>
    </rPh>
    <phoneticPr fontId="24"/>
  </si>
  <si>
    <r>
      <rPr>
        <sz val="11"/>
        <rFont val="Meiryo UI"/>
        <family val="3"/>
        <charset val="128"/>
      </rPr>
      <t>賃金改善分に係る</t>
    </r>
    <r>
      <rPr>
        <b/>
        <sz val="14"/>
        <rFont val="Meiryo UI"/>
        <family val="3"/>
        <charset val="128"/>
      </rPr>
      <t>加算見込額</t>
    </r>
    <rPh sb="0" eb="2">
      <t>チンギン</t>
    </rPh>
    <rPh sb="2" eb="4">
      <t>カイゼン</t>
    </rPh>
    <rPh sb="4" eb="5">
      <t>ブン</t>
    </rPh>
    <rPh sb="6" eb="7">
      <t>カカ</t>
    </rPh>
    <rPh sb="8" eb="10">
      <t>カサン</t>
    </rPh>
    <rPh sb="10" eb="12">
      <t>ミコ</t>
    </rPh>
    <rPh sb="12" eb="13">
      <t>ガク</t>
    </rPh>
    <phoneticPr fontId="8"/>
  </si>
  <si>
    <t>【cの部分】</t>
    <rPh sb="3" eb="5">
      <t>ブブン</t>
    </rPh>
    <phoneticPr fontId="8"/>
  </si>
  <si>
    <t>資格保有者加算</t>
  </si>
  <si>
    <t>処遇改善等加算</t>
    <rPh sb="0" eb="7">
      <t>ショグウカイゼントウカサン</t>
    </rPh>
    <phoneticPr fontId="8"/>
  </si>
  <si>
    <t>栄養管理加算</t>
    <rPh sb="0" eb="2">
      <t>エイヨウ</t>
    </rPh>
    <rPh sb="2" eb="4">
      <t>カンリ</t>
    </rPh>
    <rPh sb="4" eb="6">
      <t>カサン</t>
    </rPh>
    <phoneticPr fontId="8"/>
  </si>
  <si>
    <t>子ども数</t>
    <rPh sb="0" eb="1">
      <t>コ</t>
    </rPh>
    <rPh sb="3" eb="4">
      <t>スウ</t>
    </rPh>
    <phoneticPr fontId="8"/>
  </si>
  <si>
    <t>仙台市</t>
    <rPh sb="0" eb="2">
      <t>センダイ</t>
    </rPh>
    <rPh sb="2" eb="3">
      <t>シ</t>
    </rPh>
    <phoneticPr fontId="8"/>
  </si>
  <si>
    <t>仙台市</t>
    <rPh sb="0" eb="3">
      <t>センダイシ</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</si>
</sst>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176" formatCode="#,##0;&quot;▲ &quot;#,##0"/>
    <numFmt numFmtId="177" formatCode="#,##0&quot;円&quot;"/>
    <numFmt numFmtId="178" formatCode="#,##0_ "/>
    <numFmt numFmtId="179" formatCode="#,##0.000_ "/>
    <numFmt numFmtId="180" formatCode="\(#,##0\)"/>
    <numFmt numFmtId="181" formatCode="#,##0\×&quot;加&quot;&quot;算&quot;&quot;率&quot;"/>
    <numFmt numFmtId="182" formatCode="&quot;×&quot;#\ ?/100"/>
    <numFmt numFmtId="183" formatCode="#,##0&quot;×加算率&quot;"/>
    <numFmt numFmtId="184" formatCode="#,##0&quot;÷３月初日の利用子ども数&quot;"/>
    <numFmt numFmtId="185" formatCode="#,##0&quot;（限度額）÷３月初日の利用子ども数&quot;"/>
    <numFmt numFmtId="186" formatCode="#,##0.0&quot;）&quot;"/>
    <numFmt numFmtId="187" formatCode="#,##0.0&quot;（c）&quot;"/>
    <numFmt numFmtId="188" formatCode="#,##0.0&quot;（c））&quot;"/>
    <numFmt numFmtId="189" formatCode="#,##0.0_ "/>
    <numFmt numFmtId="190" formatCode="&quot;＋ &quot;#,##0;&quot;▲ &quot;#,##0"/>
    <numFmt numFmtId="191" formatCode="#,##0&quot;×（加算率（a）＋加算率（b））&quot;"/>
  </numFmts>
  <fonts count="56">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2"/>
      <name val="HGｺﾞｼｯｸM"/>
      <family val="3"/>
      <charset val="128"/>
    </font>
    <font>
      <u/>
      <sz val="12"/>
      <name val="HGｺﾞｼｯｸM"/>
      <family val="3"/>
      <charset val="128"/>
    </font>
    <font>
      <sz val="11"/>
      <name val="HGｺﾞｼｯｸM"/>
      <family val="3"/>
      <charset val="128"/>
    </font>
    <font>
      <sz val="10"/>
      <name val="HGｺﾞｼｯｸM"/>
      <family val="3"/>
      <charset val="128"/>
    </font>
    <font>
      <sz val="9"/>
      <name val="HGｺﾞｼｯｸM"/>
      <family val="3"/>
      <charset val="128"/>
    </font>
    <font>
      <sz val="11"/>
      <name val="ＭＳ Ｐゴシック"/>
      <family val="3"/>
      <charset val="128"/>
    </font>
    <font>
      <sz val="12"/>
      <name val="ＭＳ Ｐゴシック"/>
      <family val="3"/>
      <charset val="128"/>
    </font>
    <font>
      <sz val="13"/>
      <name val="HGｺﾞｼｯｸE"/>
      <family val="3"/>
      <charset val="128"/>
    </font>
    <font>
      <sz val="6"/>
      <name val="ＭＳ Ｐゴシック"/>
      <family val="2"/>
      <charset val="128"/>
      <scheme val="minor"/>
    </font>
    <font>
      <vertAlign val="superscript"/>
      <sz val="11"/>
      <name val="HGｺﾞｼｯｸM"/>
      <family val="3"/>
      <charset val="128"/>
    </font>
    <font>
      <sz val="10"/>
      <name val="ＭＳ Ｐゴシック"/>
      <family val="3"/>
      <charset val="128"/>
    </font>
    <font>
      <b/>
      <sz val="13"/>
      <name val="HGｺﾞｼｯｸM"/>
      <family val="3"/>
      <charset val="128"/>
    </font>
    <font>
      <sz val="11"/>
      <color theme="1"/>
      <name val="HGｺﾞｼｯｸM"/>
      <family val="3"/>
      <charset val="128"/>
    </font>
    <font>
      <sz val="10"/>
      <color indexed="81"/>
      <name val="BIZ UDPゴシック"/>
      <family val="3"/>
      <charset val="128"/>
    </font>
    <font>
      <sz val="8"/>
      <name val="Meiryo UI"/>
      <family val="3"/>
      <charset val="128"/>
    </font>
    <font>
      <sz val="6"/>
      <name val="ＭＳ Ｐゴシック"/>
      <family val="3"/>
      <charset val="128"/>
      <scheme val="minor"/>
    </font>
    <font>
      <sz val="9"/>
      <color indexed="81"/>
      <name val="BIZ UDPゴシック"/>
      <family val="3"/>
      <charset val="128"/>
    </font>
    <font>
      <sz val="9"/>
      <name val="Meiryo UI"/>
      <family val="3"/>
      <charset val="128"/>
    </font>
    <font>
      <sz val="10"/>
      <name val="Meiryo UI"/>
      <family val="3"/>
      <charset val="128"/>
    </font>
    <font>
      <sz val="11"/>
      <name val="Meiryo UI"/>
      <family val="3"/>
      <charset val="128"/>
    </font>
    <font>
      <sz val="11"/>
      <color theme="1"/>
      <name val="ＭＳ Ｐゴシック"/>
      <family val="2"/>
      <scheme val="minor"/>
    </font>
    <font>
      <sz val="14"/>
      <name val="Meiryo UI"/>
      <family val="3"/>
      <charset val="128"/>
    </font>
    <font>
      <b/>
      <sz val="14"/>
      <name val="Meiryo UI"/>
      <family val="3"/>
      <charset val="128"/>
    </font>
    <font>
      <b/>
      <sz val="20"/>
      <name val="Meiryo UI"/>
      <family val="3"/>
      <charset val="128"/>
    </font>
    <font>
      <b/>
      <sz val="11"/>
      <name val="Meiryo UI"/>
      <family val="3"/>
      <charset val="128"/>
    </font>
    <font>
      <sz val="6"/>
      <name val="Meiryo UI"/>
      <family val="3"/>
      <charset val="128"/>
    </font>
    <font>
      <u/>
      <sz val="8"/>
      <name val="Meiryo UI"/>
      <family val="3"/>
      <charset val="128"/>
    </font>
    <font>
      <b/>
      <sz val="12"/>
      <name val="HGｺﾞｼｯｸM"/>
      <family val="3"/>
      <charset val="128"/>
    </font>
    <font>
      <b/>
      <sz val="11"/>
      <name val="HGｺﾞｼｯｸM"/>
      <family val="3"/>
      <charset val="128"/>
    </font>
    <font>
      <sz val="15"/>
      <name val="Meiryo UI"/>
      <family val="3"/>
      <charset val="128"/>
    </font>
    <font>
      <sz val="11"/>
      <color rgb="FFFF0000"/>
      <name val="Meiryo UI"/>
      <family val="3"/>
      <charset val="128"/>
    </font>
    <font>
      <sz val="16"/>
      <name val="Meiryo UI"/>
      <family val="3"/>
      <charset val="128"/>
    </font>
    <font>
      <sz val="18"/>
      <name val="Meiryo UI"/>
      <family val="3"/>
      <charset val="128"/>
    </font>
    <font>
      <sz val="11"/>
      <name val="明朝"/>
      <family val="3"/>
      <charset val="128"/>
    </font>
    <font>
      <sz val="6"/>
      <name val="明朝"/>
      <family val="3"/>
      <charset val="128"/>
    </font>
    <font>
      <b/>
      <sz val="15"/>
      <name val="Meiryo UI"/>
      <family val="3"/>
      <charset val="128"/>
    </font>
    <font>
      <sz val="15"/>
      <color theme="1"/>
      <name val="Meiryo UI"/>
      <family val="3"/>
      <charset val="128"/>
    </font>
    <font>
      <b/>
      <sz val="15"/>
      <color rgb="FFFF0000"/>
      <name val="Meiryo UI"/>
      <family val="3"/>
      <charset val="128"/>
    </font>
    <font>
      <sz val="14"/>
      <color indexed="81"/>
      <name val="BIZ UDPゴシック"/>
      <family val="3"/>
      <charset val="128"/>
    </font>
    <font>
      <sz val="8"/>
      <name val="HGｺﾞｼｯｸM"/>
      <family val="3"/>
      <charset val="128"/>
    </font>
    <font>
      <sz val="8"/>
      <color theme="1"/>
      <name val="HGｺﾞｼｯｸM"/>
      <family val="3"/>
      <charset val="128"/>
    </font>
    <font>
      <sz val="10"/>
      <color theme="1"/>
      <name val="HGｺﾞｼｯｸM"/>
      <family val="3"/>
      <charset val="128"/>
    </font>
    <font>
      <sz val="11"/>
      <color theme="1"/>
      <name val="明朝"/>
      <family val="3"/>
      <charset val="128"/>
    </font>
    <font>
      <sz val="11"/>
      <color rgb="FFFF0000"/>
      <name val="HGｺﾞｼｯｸM"/>
      <family val="3"/>
      <charset val="128"/>
    </font>
    <font>
      <sz val="7"/>
      <name val="HGｺﾞｼｯｸM"/>
      <family val="3"/>
      <charset val="128"/>
    </font>
    <font>
      <b/>
      <sz val="16"/>
      <name val="HGｺﾞｼｯｸM"/>
      <family val="3"/>
      <charset val="128"/>
    </font>
    <font>
      <b/>
      <sz val="13"/>
      <color rgb="FFFF0000"/>
      <name val="HGｺﾞｼｯｸM"/>
      <family val="3"/>
      <charset val="128"/>
    </font>
  </fonts>
  <fills count="8">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0"/>
        <bgColor indexed="64"/>
      </patternFill>
    </fill>
    <fill>
      <patternFill patternType="solid">
        <fgColor rgb="FF00FFFF"/>
        <bgColor indexed="64"/>
      </patternFill>
    </fill>
    <fill>
      <patternFill patternType="solid">
        <fgColor theme="4" tint="0.59999389629810485"/>
        <bgColor indexed="64"/>
      </patternFill>
    </fill>
    <fill>
      <patternFill patternType="solid">
        <fgColor theme="0" tint="-0.34998626667073579"/>
        <bgColor indexed="64"/>
      </patternFill>
    </fill>
  </fills>
  <borders count="133">
    <border>
      <left/>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top/>
      <bottom/>
      <diagonal/>
    </border>
    <border>
      <left/>
      <right style="medium">
        <color indexed="64"/>
      </right>
      <top/>
      <bottom/>
      <diagonal/>
    </border>
    <border>
      <left/>
      <right style="medium">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thin">
        <color indexed="64"/>
      </right>
      <top style="thin">
        <color indexed="64"/>
      </top>
      <bottom style="thin">
        <color indexed="64"/>
      </bottom>
      <diagonal/>
    </border>
    <border>
      <left style="hair">
        <color indexed="64"/>
      </left>
      <right style="hair">
        <color indexed="64"/>
      </right>
      <top/>
      <bottom/>
      <diagonal/>
    </border>
    <border>
      <left/>
      <right style="medium">
        <color indexed="64"/>
      </right>
      <top/>
      <bottom style="medium">
        <color indexed="64"/>
      </bottom>
      <diagonal/>
    </border>
    <border>
      <left style="hair">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medium">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right style="medium">
        <color indexed="64"/>
      </right>
      <top style="medium">
        <color indexed="64"/>
      </top>
      <bottom style="dotted">
        <color indexed="64"/>
      </bottom>
      <diagonal/>
    </border>
    <border>
      <left/>
      <right/>
      <top/>
      <bottom style="dotted">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diagonal/>
    </border>
    <border>
      <left/>
      <right style="medium">
        <color indexed="64"/>
      </right>
      <top/>
      <bottom style="dotted">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medium">
        <color indexed="64"/>
      </left>
      <right/>
      <top style="medium">
        <color indexed="64"/>
      </top>
      <bottom style="dotted">
        <color indexed="64"/>
      </bottom>
      <diagonal/>
    </border>
    <border>
      <left style="medium">
        <color indexed="64"/>
      </left>
      <right/>
      <top style="dotted">
        <color indexed="64"/>
      </top>
      <bottom style="medium">
        <color indexed="64"/>
      </bottom>
      <diagonal/>
    </border>
    <border>
      <left style="thick">
        <color indexed="64"/>
      </left>
      <right/>
      <top style="medium">
        <color indexed="64"/>
      </top>
      <bottom style="medium">
        <color indexed="64"/>
      </bottom>
      <diagonal/>
    </border>
    <border>
      <left style="medium">
        <color indexed="64"/>
      </left>
      <right/>
      <top style="dotted">
        <color indexed="64"/>
      </top>
      <bottom style="dotted">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hair">
        <color indexed="64"/>
      </left>
      <right/>
      <top style="hair">
        <color indexed="64"/>
      </top>
      <bottom style="hair">
        <color indexed="64"/>
      </bottom>
      <diagonal/>
    </border>
    <border>
      <left/>
      <right style="medium">
        <color indexed="64"/>
      </right>
      <top/>
      <bottom style="hair">
        <color indexed="64"/>
      </bottom>
      <diagonal/>
    </border>
    <border>
      <left style="thin">
        <color indexed="64"/>
      </left>
      <right/>
      <top style="hair">
        <color indexed="64"/>
      </top>
      <bottom/>
      <diagonal/>
    </border>
    <border>
      <left/>
      <right style="double">
        <color indexed="64"/>
      </right>
      <top/>
      <bottom/>
      <diagonal/>
    </border>
    <border>
      <left style="thin">
        <color indexed="64"/>
      </left>
      <right style="thin">
        <color indexed="64"/>
      </right>
      <top style="hair">
        <color indexed="64"/>
      </top>
      <bottom style="thin">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top/>
      <bottom style="thin">
        <color indexed="64"/>
      </bottom>
      <diagonal/>
    </border>
    <border>
      <left style="hair">
        <color indexed="64"/>
      </left>
      <right/>
      <top style="thin">
        <color indexed="64"/>
      </top>
      <bottom style="thin">
        <color indexed="64"/>
      </bottom>
      <diagonal/>
    </border>
    <border>
      <left style="hair">
        <color indexed="64"/>
      </left>
      <right/>
      <top style="thin">
        <color indexed="64"/>
      </top>
      <bottom style="medium">
        <color indexed="64"/>
      </bottom>
      <diagonal/>
    </border>
    <border>
      <left/>
      <right style="thin">
        <color indexed="64"/>
      </right>
      <top style="hair">
        <color indexed="64"/>
      </top>
      <bottom/>
      <diagonal/>
    </border>
    <border diagonalUp="1">
      <left style="thin">
        <color indexed="64"/>
      </left>
      <right/>
      <top style="thin">
        <color indexed="64"/>
      </top>
      <bottom style="thin">
        <color indexed="64"/>
      </bottom>
      <diagonal style="thin">
        <color indexed="64"/>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bottom/>
      <diagonal/>
    </border>
    <border>
      <left style="hair">
        <color indexed="64"/>
      </left>
      <right style="thin">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bottom style="thin">
        <color indexed="64"/>
      </bottom>
      <diagonal/>
    </border>
    <border>
      <left style="hair">
        <color indexed="64"/>
      </left>
      <right/>
      <top style="hair">
        <color indexed="64"/>
      </top>
      <bottom/>
      <diagonal/>
    </border>
    <border>
      <left style="thin">
        <color indexed="64"/>
      </left>
      <right style="thin">
        <color indexed="64"/>
      </right>
      <top style="hair">
        <color indexed="64"/>
      </top>
      <bottom/>
      <diagonal/>
    </border>
    <border>
      <left style="medium">
        <color indexed="64"/>
      </left>
      <right style="thin">
        <color indexed="64"/>
      </right>
      <top/>
      <bottom style="hair">
        <color indexed="64"/>
      </bottom>
      <diagonal/>
    </border>
    <border>
      <left/>
      <right style="hair">
        <color indexed="64"/>
      </right>
      <top style="thin">
        <color indexed="64"/>
      </top>
      <bottom style="medium">
        <color indexed="64"/>
      </bottom>
      <diagonal/>
    </border>
    <border>
      <left style="thin">
        <color indexed="64"/>
      </left>
      <right style="hair">
        <color indexed="64"/>
      </right>
      <top style="thin">
        <color indexed="64"/>
      </top>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bottom/>
      <diagonal/>
    </border>
    <border>
      <left style="thin">
        <color indexed="64"/>
      </left>
      <right/>
      <top style="thin">
        <color theme="1"/>
      </top>
      <bottom/>
      <diagonal/>
    </border>
    <border>
      <left/>
      <right style="thin">
        <color theme="1"/>
      </right>
      <top/>
      <bottom/>
      <diagonal/>
    </border>
    <border>
      <left/>
      <right style="thin">
        <color theme="1"/>
      </right>
      <top style="thin">
        <color indexed="64"/>
      </top>
      <bottom/>
      <diagonal/>
    </border>
    <border>
      <left style="hair">
        <color indexed="64"/>
      </left>
      <right style="thin">
        <color theme="1"/>
      </right>
      <top style="hair">
        <color indexed="64"/>
      </top>
      <bottom/>
      <diagonal/>
    </border>
    <border>
      <left style="thin">
        <color theme="1"/>
      </left>
      <right/>
      <top/>
      <bottom style="thin">
        <color theme="1"/>
      </bottom>
      <diagonal/>
    </border>
    <border>
      <left/>
      <right/>
      <top/>
      <bottom style="thin">
        <color theme="1"/>
      </bottom>
      <diagonal/>
    </border>
    <border>
      <left/>
      <right style="thin">
        <color indexed="64"/>
      </right>
      <top/>
      <bottom style="thin">
        <color theme="1"/>
      </bottom>
      <diagonal/>
    </border>
    <border>
      <left/>
      <right style="thin">
        <color theme="1"/>
      </right>
      <top/>
      <bottom style="thin">
        <color theme="1"/>
      </bottom>
      <diagonal/>
    </border>
    <border>
      <left style="thin">
        <color indexed="64"/>
      </left>
      <right/>
      <top/>
      <bottom style="thin">
        <color theme="1"/>
      </bottom>
      <diagonal/>
    </border>
    <border>
      <left style="medium">
        <color indexed="64"/>
      </left>
      <right/>
      <top style="dotted">
        <color indexed="64"/>
      </top>
      <bottom style="hair">
        <color indexed="64"/>
      </bottom>
      <diagonal/>
    </border>
    <border>
      <left/>
      <right/>
      <top style="dotted">
        <color indexed="64"/>
      </top>
      <bottom style="hair">
        <color indexed="64"/>
      </bottom>
      <diagonal/>
    </border>
    <border>
      <left/>
      <right style="medium">
        <color indexed="64"/>
      </right>
      <top style="dotted">
        <color indexed="64"/>
      </top>
      <bottom style="hair">
        <color indexed="64"/>
      </bottom>
      <diagonal/>
    </border>
    <border>
      <left style="thin">
        <color theme="1"/>
      </left>
      <right style="hair">
        <color indexed="64"/>
      </right>
      <top style="hair">
        <color indexed="64"/>
      </top>
      <bottom/>
      <diagonal/>
    </border>
    <border>
      <left style="thin">
        <color theme="1"/>
      </left>
      <right style="thin">
        <color indexed="64"/>
      </right>
      <top/>
      <bottom/>
      <diagonal/>
    </border>
    <border>
      <left style="thin">
        <color theme="1"/>
      </left>
      <right style="thin">
        <color theme="1"/>
      </right>
      <top style="thin">
        <color theme="1"/>
      </top>
      <bottom style="thin">
        <color theme="1"/>
      </bottom>
      <diagonal/>
    </border>
    <border>
      <left style="medium">
        <color indexed="64"/>
      </left>
      <right style="thin">
        <color indexed="64"/>
      </right>
      <top style="hair">
        <color indexed="64"/>
      </top>
      <bottom style="thin">
        <color indexed="64"/>
      </bottom>
      <diagonal/>
    </border>
    <border>
      <left/>
      <right style="medium">
        <color indexed="64"/>
      </right>
      <top style="hair">
        <color indexed="64"/>
      </top>
      <bottom/>
      <diagonal/>
    </border>
    <border>
      <left/>
      <right style="thin">
        <color indexed="64"/>
      </right>
      <top style="medium">
        <color indexed="64"/>
      </top>
      <bottom style="medium">
        <color indexed="64"/>
      </bottom>
      <diagonal/>
    </border>
  </borders>
  <cellStyleXfs count="33">
    <xf numFmtId="0" fontId="0" fillId="0" borderId="0">
      <alignment vertical="center"/>
    </xf>
    <xf numFmtId="0" fontId="14" fillId="0" borderId="0"/>
    <xf numFmtId="0" fontId="14" fillId="0" borderId="0"/>
    <xf numFmtId="0" fontId="14" fillId="0" borderId="0"/>
    <xf numFmtId="0" fontId="14" fillId="0" borderId="0">
      <alignment vertical="center"/>
    </xf>
    <xf numFmtId="0" fontId="7" fillId="0" borderId="0">
      <alignment vertical="center"/>
    </xf>
    <xf numFmtId="38" fontId="14" fillId="0" borderId="0" applyFont="0" applyFill="0" applyBorder="0" applyAlignment="0" applyProtection="0">
      <alignment vertical="center"/>
    </xf>
    <xf numFmtId="0" fontId="6" fillId="0" borderId="0">
      <alignment vertical="center"/>
    </xf>
    <xf numFmtId="0" fontId="5" fillId="0" borderId="0">
      <alignment vertical="center"/>
    </xf>
    <xf numFmtId="0" fontId="19" fillId="0" borderId="0"/>
    <xf numFmtId="0" fontId="14" fillId="0" borderId="0"/>
    <xf numFmtId="0" fontId="19" fillId="0" borderId="0"/>
    <xf numFmtId="38" fontId="14" fillId="0" borderId="0" applyFont="0" applyFill="0" applyBorder="0" applyAlignment="0" applyProtection="0">
      <alignment vertical="center"/>
    </xf>
    <xf numFmtId="0" fontId="14" fillId="0" borderId="0">
      <alignment vertical="center"/>
    </xf>
    <xf numFmtId="0" fontId="29" fillId="0" borderId="0"/>
    <xf numFmtId="9" fontId="14"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42" fillId="0" borderId="0"/>
    <xf numFmtId="0" fontId="3" fillId="0" borderId="0">
      <alignment vertical="center"/>
    </xf>
    <xf numFmtId="38" fontId="29" fillId="0" borderId="0" applyFont="0" applyFill="0" applyBorder="0" applyAlignment="0" applyProtection="0">
      <alignment vertical="center"/>
    </xf>
    <xf numFmtId="0" fontId="14" fillId="0" borderId="0">
      <alignment vertical="center"/>
    </xf>
    <xf numFmtId="0" fontId="42" fillId="0" borderId="0"/>
    <xf numFmtId="0" fontId="2" fillId="0" borderId="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1" fillId="0" borderId="0">
      <alignment vertical="center"/>
    </xf>
    <xf numFmtId="38" fontId="1" fillId="0" borderId="0" applyFont="0" applyFill="0" applyBorder="0" applyAlignment="0" applyProtection="0">
      <alignment vertical="center"/>
    </xf>
  </cellStyleXfs>
  <cellXfs count="675">
    <xf numFmtId="0" fontId="0" fillId="0" borderId="0" xfId="0">
      <alignment vertical="center"/>
    </xf>
    <xf numFmtId="0" fontId="9" fillId="0" borderId="0" xfId="0" applyFont="1">
      <alignment vertical="center"/>
    </xf>
    <xf numFmtId="0" fontId="10" fillId="0" borderId="0" xfId="0" applyFont="1" applyAlignment="1">
      <alignment horizontal="center" vertical="center"/>
    </xf>
    <xf numFmtId="0" fontId="9" fillId="0" borderId="0" xfId="0" applyFont="1" applyAlignment="1">
      <alignment horizontal="right" vertical="center"/>
    </xf>
    <xf numFmtId="0" fontId="12" fillId="0" borderId="0" xfId="0" applyFont="1" applyAlignment="1">
      <alignment horizontal="left" vertical="center"/>
    </xf>
    <xf numFmtId="0" fontId="9" fillId="0" borderId="54" xfId="0" applyFont="1" applyBorder="1">
      <alignment vertical="center"/>
    </xf>
    <xf numFmtId="0" fontId="9" fillId="0" borderId="54" xfId="0" applyFont="1" applyBorder="1" applyAlignment="1">
      <alignment horizontal="center" vertical="center" wrapText="1"/>
    </xf>
    <xf numFmtId="0" fontId="9" fillId="0" borderId="54" xfId="0" applyFont="1" applyBorder="1" applyAlignment="1">
      <alignment horizontal="distributed" vertical="center"/>
    </xf>
    <xf numFmtId="0" fontId="9" fillId="0" borderId="55" xfId="0" applyFont="1" applyBorder="1">
      <alignment vertical="center"/>
    </xf>
    <xf numFmtId="0" fontId="9" fillId="0" borderId="55" xfId="0" applyFont="1" applyBorder="1" applyAlignment="1">
      <alignment horizontal="center" vertical="center" wrapText="1"/>
    </xf>
    <xf numFmtId="0" fontId="9" fillId="0" borderId="55" xfId="0" applyFont="1" applyBorder="1" applyAlignment="1">
      <alignment horizontal="distributed" vertical="center"/>
    </xf>
    <xf numFmtId="0" fontId="9" fillId="0" borderId="60" xfId="0" applyFont="1" applyBorder="1">
      <alignment vertical="center"/>
    </xf>
    <xf numFmtId="0" fontId="9" fillId="0" borderId="60" xfId="0" applyFont="1" applyBorder="1" applyAlignment="1">
      <alignment horizontal="center" vertical="center" wrapText="1"/>
    </xf>
    <xf numFmtId="0" fontId="9" fillId="0" borderId="60" xfId="0" applyFont="1" applyBorder="1" applyAlignment="1">
      <alignment horizontal="distributed" vertical="center"/>
    </xf>
    <xf numFmtId="0" fontId="9" fillId="0" borderId="57" xfId="0" applyFont="1" applyBorder="1">
      <alignment vertical="center"/>
    </xf>
    <xf numFmtId="0" fontId="9" fillId="0" borderId="57" xfId="0" applyFont="1" applyBorder="1" applyAlignment="1">
      <alignment horizontal="distributed" vertical="center"/>
    </xf>
    <xf numFmtId="0" fontId="9" fillId="0" borderId="57" xfId="0" applyFont="1" applyBorder="1" applyAlignment="1">
      <alignment horizontal="center" vertical="center" wrapText="1"/>
    </xf>
    <xf numFmtId="0" fontId="12" fillId="0" borderId="0" xfId="0" applyFont="1">
      <alignment vertical="center"/>
    </xf>
    <xf numFmtId="0" fontId="11" fillId="0" borderId="0" xfId="0" applyFont="1" applyAlignment="1">
      <alignment horizontal="distributed" vertical="center"/>
    </xf>
    <xf numFmtId="0" fontId="11" fillId="0" borderId="0" xfId="0" applyFont="1">
      <alignment vertical="center"/>
    </xf>
    <xf numFmtId="0" fontId="9" fillId="0" borderId="0" xfId="0" applyFont="1" applyAlignment="1">
      <alignment horizontal="distributed" vertical="center"/>
    </xf>
    <xf numFmtId="0" fontId="9" fillId="0" borderId="19" xfId="0" applyFont="1" applyBorder="1" applyAlignment="1">
      <alignment horizontal="distributed" vertical="center"/>
    </xf>
    <xf numFmtId="0" fontId="20" fillId="0" borderId="0" xfId="0" applyFont="1">
      <alignment vertical="center"/>
    </xf>
    <xf numFmtId="0" fontId="9" fillId="0" borderId="19" xfId="0" applyFont="1" applyBorder="1">
      <alignment vertical="center"/>
    </xf>
    <xf numFmtId="0" fontId="9" fillId="0" borderId="39" xfId="0" applyFont="1" applyBorder="1" applyAlignment="1">
      <alignment horizontal="right" vertical="center"/>
    </xf>
    <xf numFmtId="0" fontId="13" fillId="0" borderId="0" xfId="0" applyFont="1" applyAlignment="1">
      <alignment horizontal="center" vertical="center"/>
    </xf>
    <xf numFmtId="0" fontId="13" fillId="0" borderId="0" xfId="0" applyFont="1">
      <alignment vertical="center"/>
    </xf>
    <xf numFmtId="0" fontId="13" fillId="0" borderId="0" xfId="0" applyFont="1" applyAlignment="1">
      <alignment horizontal="left" vertical="center"/>
    </xf>
    <xf numFmtId="0" fontId="11" fillId="0" borderId="0" xfId="0" applyFont="1" applyAlignment="1">
      <alignment horizontal="right" vertical="center" wrapText="1"/>
    </xf>
    <xf numFmtId="0" fontId="11" fillId="0" borderId="0" xfId="0" applyFont="1" applyAlignment="1">
      <alignment horizontal="center" vertical="center" wrapText="1"/>
    </xf>
    <xf numFmtId="0" fontId="13" fillId="0" borderId="0" xfId="0" applyFont="1" applyAlignment="1">
      <alignment horizontal="left" vertical="top"/>
    </xf>
    <xf numFmtId="0" fontId="13" fillId="0" borderId="0" xfId="0" applyFont="1" applyAlignment="1">
      <alignment vertical="top" wrapText="1"/>
    </xf>
    <xf numFmtId="0" fontId="13" fillId="0" borderId="0" xfId="0" applyFont="1" applyAlignment="1">
      <alignment vertical="top"/>
    </xf>
    <xf numFmtId="0" fontId="11" fillId="0" borderId="19" xfId="0" applyFont="1" applyBorder="1">
      <alignment vertical="center"/>
    </xf>
    <xf numFmtId="0" fontId="11" fillId="0" borderId="0" xfId="0" applyFont="1" applyAlignment="1">
      <alignment horizontal="right" vertical="center"/>
    </xf>
    <xf numFmtId="0" fontId="9" fillId="0" borderId="36" xfId="0" applyFont="1" applyBorder="1">
      <alignment vertical="center"/>
    </xf>
    <xf numFmtId="0" fontId="9" fillId="0" borderId="36" xfId="0" applyFont="1" applyBorder="1" applyAlignment="1">
      <alignment horizontal="center" vertical="center" wrapText="1"/>
    </xf>
    <xf numFmtId="0" fontId="9" fillId="0" borderId="66" xfId="0" applyFont="1" applyBorder="1" applyAlignment="1">
      <alignment horizontal="distributed" vertical="center"/>
    </xf>
    <xf numFmtId="0" fontId="9" fillId="0" borderId="56" xfId="0" applyFont="1" applyBorder="1" applyAlignment="1">
      <alignment horizontal="distributed" vertical="center"/>
    </xf>
    <xf numFmtId="0" fontId="9" fillId="0" borderId="58" xfId="0" applyFont="1" applyBorder="1" applyAlignment="1">
      <alignment horizontal="distributed" vertical="center"/>
    </xf>
    <xf numFmtId="0" fontId="9" fillId="0" borderId="59" xfId="0" applyFont="1" applyBorder="1" applyAlignment="1">
      <alignment horizontal="distributed" vertical="center"/>
    </xf>
    <xf numFmtId="0" fontId="13" fillId="4" borderId="0" xfId="0" applyFont="1" applyFill="1" applyAlignment="1">
      <alignment horizontal="center" vertical="center"/>
    </xf>
    <xf numFmtId="0" fontId="13" fillId="4" borderId="0" xfId="0" applyFont="1" applyFill="1">
      <alignment vertical="center"/>
    </xf>
    <xf numFmtId="0" fontId="9" fillId="4" borderId="0" xfId="0" applyFont="1" applyFill="1" applyAlignment="1" applyProtection="1">
      <alignment horizontal="center" vertical="center" wrapText="1"/>
      <protection locked="0"/>
    </xf>
    <xf numFmtId="0" fontId="9" fillId="4" borderId="0" xfId="0" applyFont="1" applyFill="1" applyAlignment="1" applyProtection="1">
      <alignment horizontal="center" vertical="center"/>
      <protection locked="0"/>
    </xf>
    <xf numFmtId="0" fontId="15" fillId="4" borderId="0" xfId="0" applyFont="1" applyFill="1" applyAlignment="1" applyProtection="1">
      <alignment horizontal="center" vertical="center"/>
      <protection locked="0"/>
    </xf>
    <xf numFmtId="0" fontId="9" fillId="4" borderId="0" xfId="0" applyFont="1" applyFill="1" applyAlignment="1">
      <alignment horizontal="right" vertical="center"/>
    </xf>
    <xf numFmtId="0" fontId="9" fillId="0" borderId="0" xfId="0" applyFont="1" applyAlignment="1">
      <alignment horizontal="left" vertical="center"/>
    </xf>
    <xf numFmtId="0" fontId="11" fillId="0" borderId="0" xfId="0" applyFont="1" applyAlignment="1">
      <alignment horizontal="left" vertical="center"/>
    </xf>
    <xf numFmtId="0" fontId="9" fillId="0" borderId="71" xfId="0" applyFont="1" applyBorder="1">
      <alignment vertical="center"/>
    </xf>
    <xf numFmtId="0" fontId="9" fillId="0" borderId="50" xfId="0" applyFont="1" applyBorder="1" applyAlignment="1">
      <alignment horizontal="right" vertical="center"/>
    </xf>
    <xf numFmtId="0" fontId="9" fillId="0" borderId="74" xfId="0" applyFont="1" applyBorder="1">
      <alignment vertical="center"/>
    </xf>
    <xf numFmtId="0" fontId="9" fillId="0" borderId="72" xfId="0" applyFont="1" applyBorder="1">
      <alignment vertical="center"/>
    </xf>
    <xf numFmtId="0" fontId="13" fillId="0" borderId="0" xfId="0" applyFont="1" applyAlignment="1">
      <alignment horizontal="right" vertical="center"/>
    </xf>
    <xf numFmtId="0" fontId="9" fillId="0" borderId="7" xfId="0" applyFont="1" applyBorder="1" applyAlignment="1">
      <alignment horizontal="distributed" vertical="center"/>
    </xf>
    <xf numFmtId="0" fontId="9" fillId="0" borderId="0" xfId="0" applyFont="1" applyAlignment="1">
      <alignment horizontal="center" vertical="center" wrapText="1"/>
    </xf>
    <xf numFmtId="0" fontId="11" fillId="0" borderId="19" xfId="0" applyFont="1" applyBorder="1" applyAlignment="1">
      <alignment vertical="center" wrapText="1"/>
    </xf>
    <xf numFmtId="0" fontId="11" fillId="0" borderId="34" xfId="0" applyFont="1" applyBorder="1" applyAlignment="1">
      <alignment vertical="center" wrapText="1"/>
    </xf>
    <xf numFmtId="0" fontId="11" fillId="0" borderId="0" xfId="0" applyFont="1" applyAlignment="1">
      <alignment horizontal="center" vertical="center"/>
    </xf>
    <xf numFmtId="0" fontId="9" fillId="0" borderId="0" xfId="0" applyFont="1" applyAlignment="1">
      <alignment horizontal="left" vertical="center" wrapText="1"/>
    </xf>
    <xf numFmtId="0" fontId="9" fillId="2" borderId="76" xfId="0" applyFont="1" applyFill="1" applyBorder="1" applyAlignment="1">
      <alignment horizontal="distributed" vertical="center"/>
    </xf>
    <xf numFmtId="0" fontId="9" fillId="2" borderId="75" xfId="0" applyFont="1" applyFill="1" applyBorder="1" applyAlignment="1">
      <alignment horizontal="distributed" vertical="center"/>
    </xf>
    <xf numFmtId="0" fontId="9" fillId="2" borderId="77" xfId="0" applyFont="1" applyFill="1" applyBorder="1" applyAlignment="1">
      <alignment horizontal="distributed" vertical="center"/>
    </xf>
    <xf numFmtId="0" fontId="9" fillId="2" borderId="78" xfId="0" applyFont="1" applyFill="1" applyBorder="1" applyAlignment="1">
      <alignment horizontal="distributed" vertical="center"/>
    </xf>
    <xf numFmtId="0" fontId="9" fillId="2" borderId="52" xfId="0" applyFont="1" applyFill="1" applyBorder="1" applyAlignment="1">
      <alignment horizontal="distributed" vertical="center"/>
    </xf>
    <xf numFmtId="0" fontId="23" fillId="0" borderId="0" xfId="13" applyFont="1">
      <alignment vertical="center"/>
    </xf>
    <xf numFmtId="0" fontId="11" fillId="0" borderId="34" xfId="0" applyFont="1" applyBorder="1">
      <alignment vertical="center"/>
    </xf>
    <xf numFmtId="0" fontId="11" fillId="0" borderId="12" xfId="0" applyFont="1" applyBorder="1" applyProtection="1">
      <alignment vertical="center"/>
      <protection locked="0"/>
    </xf>
    <xf numFmtId="0" fontId="11" fillId="0" borderId="15" xfId="0" applyFont="1" applyBorder="1" applyProtection="1">
      <alignment vertical="center"/>
      <protection locked="0"/>
    </xf>
    <xf numFmtId="0" fontId="11" fillId="0" borderId="12" xfId="0" applyFont="1" applyBorder="1" applyAlignment="1">
      <alignment vertical="center" wrapText="1"/>
    </xf>
    <xf numFmtId="0" fontId="26" fillId="0" borderId="5" xfId="13" applyFont="1" applyBorder="1" applyAlignment="1">
      <alignment vertical="center" shrinkToFit="1"/>
    </xf>
    <xf numFmtId="0" fontId="26" fillId="0" borderId="1" xfId="13" applyFont="1" applyBorder="1" applyAlignment="1">
      <alignment vertical="center" shrinkToFit="1"/>
    </xf>
    <xf numFmtId="0" fontId="23" fillId="0" borderId="2" xfId="13" applyFont="1" applyBorder="1">
      <alignment vertical="center"/>
    </xf>
    <xf numFmtId="0" fontId="23" fillId="0" borderId="4" xfId="13" applyFont="1" applyBorder="1">
      <alignment vertical="center"/>
    </xf>
    <xf numFmtId="0" fontId="23" fillId="0" borderId="2" xfId="15" applyNumberFormat="1" applyFont="1" applyBorder="1" applyProtection="1">
      <alignment vertical="center"/>
    </xf>
    <xf numFmtId="0" fontId="23" fillId="0" borderId="2" xfId="15" applyNumberFormat="1" applyFont="1" applyBorder="1" applyAlignment="1" applyProtection="1">
      <alignment vertical="center"/>
    </xf>
    <xf numFmtId="0" fontId="23" fillId="0" borderId="3" xfId="13" applyFont="1" applyBorder="1">
      <alignment vertical="center"/>
    </xf>
    <xf numFmtId="0" fontId="23" fillId="0" borderId="6" xfId="13" applyFont="1" applyBorder="1">
      <alignment vertical="center"/>
    </xf>
    <xf numFmtId="0" fontId="23" fillId="0" borderId="6" xfId="15" applyNumberFormat="1" applyFont="1" applyBorder="1" applyProtection="1">
      <alignment vertical="center"/>
    </xf>
    <xf numFmtId="0" fontId="23" fillId="0" borderId="6" xfId="15" applyNumberFormat="1" applyFont="1" applyBorder="1" applyAlignment="1" applyProtection="1">
      <alignment vertical="center"/>
    </xf>
    <xf numFmtId="0" fontId="23" fillId="0" borderId="9" xfId="13" applyFont="1" applyBorder="1">
      <alignment vertical="center"/>
    </xf>
    <xf numFmtId="0" fontId="23" fillId="0" borderId="5" xfId="13" applyFont="1" applyBorder="1">
      <alignment vertical="center"/>
    </xf>
    <xf numFmtId="0" fontId="23" fillId="0" borderId="1" xfId="13" applyFont="1" applyBorder="1">
      <alignment vertical="center"/>
    </xf>
    <xf numFmtId="0" fontId="23" fillId="0" borderId="10" xfId="13" applyFont="1" applyBorder="1">
      <alignment vertical="center"/>
    </xf>
    <xf numFmtId="0" fontId="23" fillId="0" borderId="5" xfId="15" applyNumberFormat="1" applyFont="1" applyBorder="1" applyProtection="1">
      <alignment vertical="center"/>
    </xf>
    <xf numFmtId="9" fontId="23" fillId="0" borderId="1" xfId="15" applyFont="1" applyBorder="1" applyProtection="1">
      <alignment vertical="center"/>
    </xf>
    <xf numFmtId="0" fontId="23" fillId="0" borderId="5" xfId="15" applyNumberFormat="1" applyFont="1" applyBorder="1" applyAlignment="1" applyProtection="1">
      <alignment horizontal="right" vertical="center"/>
    </xf>
    <xf numFmtId="0" fontId="23" fillId="0" borderId="51" xfId="13" applyFont="1" applyBorder="1">
      <alignment vertical="center"/>
    </xf>
    <xf numFmtId="0" fontId="23" fillId="0" borderId="27" xfId="13" applyFont="1" applyBorder="1">
      <alignment vertical="center"/>
    </xf>
    <xf numFmtId="0" fontId="23" fillId="0" borderId="13" xfId="13" applyFont="1" applyBorder="1">
      <alignment vertical="center"/>
    </xf>
    <xf numFmtId="0" fontId="23" fillId="0" borderId="51" xfId="15" applyNumberFormat="1" applyFont="1" applyBorder="1" applyProtection="1">
      <alignment vertical="center"/>
    </xf>
    <xf numFmtId="9" fontId="23" fillId="0" borderId="13" xfId="15" applyFont="1" applyBorder="1" applyProtection="1">
      <alignment vertical="center"/>
    </xf>
    <xf numFmtId="0" fontId="23" fillId="0" borderId="51" xfId="15" applyNumberFormat="1" applyFont="1" applyBorder="1" applyAlignment="1" applyProtection="1">
      <alignment vertical="center"/>
    </xf>
    <xf numFmtId="9" fontId="23" fillId="0" borderId="27" xfId="15" applyFont="1" applyBorder="1" applyAlignment="1" applyProtection="1">
      <alignment vertical="center"/>
    </xf>
    <xf numFmtId="9" fontId="23" fillId="0" borderId="13" xfId="15" applyFont="1" applyBorder="1" applyAlignment="1" applyProtection="1">
      <alignment vertical="center"/>
    </xf>
    <xf numFmtId="0" fontId="23" fillId="0" borderId="27" xfId="15" applyNumberFormat="1" applyFont="1" applyBorder="1" applyAlignment="1" applyProtection="1">
      <alignment vertical="center"/>
    </xf>
    <xf numFmtId="0" fontId="10" fillId="0" borderId="0" xfId="0" applyFont="1" applyAlignment="1">
      <alignment horizontal="left" vertical="center"/>
    </xf>
    <xf numFmtId="0" fontId="0" fillId="0" borderId="1" xfId="0" applyBorder="1">
      <alignment vertical="center"/>
    </xf>
    <xf numFmtId="0" fontId="0" fillId="0" borderId="0" xfId="0" applyAlignment="1">
      <alignment horizontal="center" vertical="center"/>
    </xf>
    <xf numFmtId="178" fontId="40" fillId="0" borderId="0" xfId="22" applyNumberFormat="1" applyFont="1" applyAlignment="1">
      <alignment vertical="center"/>
    </xf>
    <xf numFmtId="0" fontId="40" fillId="0" borderId="0" xfId="22" applyFont="1" applyAlignment="1">
      <alignment vertical="center"/>
    </xf>
    <xf numFmtId="178" fontId="40" fillId="0" borderId="0" xfId="22" applyNumberFormat="1" applyFont="1" applyAlignment="1">
      <alignment horizontal="center" vertical="center"/>
    </xf>
    <xf numFmtId="178" fontId="30" fillId="0" borderId="0" xfId="22" applyNumberFormat="1" applyFont="1" applyAlignment="1">
      <alignment vertical="center"/>
    </xf>
    <xf numFmtId="178" fontId="30" fillId="0" borderId="0" xfId="22" applyNumberFormat="1" applyFont="1" applyAlignment="1">
      <alignment horizontal="right" vertical="center"/>
    </xf>
    <xf numFmtId="178" fontId="44" fillId="0" borderId="0" xfId="22" applyNumberFormat="1" applyFont="1" applyAlignment="1">
      <alignment vertical="center"/>
    </xf>
    <xf numFmtId="178" fontId="38" fillId="0" borderId="0" xfId="22" applyNumberFormat="1" applyFont="1" applyAlignment="1">
      <alignment vertical="center"/>
    </xf>
    <xf numFmtId="178" fontId="38" fillId="0" borderId="27" xfId="22" applyNumberFormat="1" applyFont="1" applyBorder="1" applyAlignment="1">
      <alignment vertical="center"/>
    </xf>
    <xf numFmtId="0" fontId="38" fillId="0" borderId="27" xfId="22" applyFont="1" applyBorder="1" applyAlignment="1">
      <alignment vertical="center"/>
    </xf>
    <xf numFmtId="0" fontId="38" fillId="0" borderId="0" xfId="22" applyFont="1" applyAlignment="1">
      <alignment vertical="center"/>
    </xf>
    <xf numFmtId="178" fontId="38" fillId="0" borderId="0" xfId="22" applyNumberFormat="1" applyFont="1" applyAlignment="1">
      <alignment horizontal="center" vertical="center"/>
    </xf>
    <xf numFmtId="178" fontId="46" fillId="0" borderId="0" xfId="22" applyNumberFormat="1" applyFont="1" applyAlignment="1">
      <alignment vertical="center"/>
    </xf>
    <xf numFmtId="178" fontId="38" fillId="0" borderId="1" xfId="22" applyNumberFormat="1" applyFont="1" applyBorder="1" applyAlignment="1">
      <alignment vertical="center"/>
    </xf>
    <xf numFmtId="3" fontId="12" fillId="0" borderId="0" xfId="25" applyNumberFormat="1" applyFont="1" applyAlignment="1">
      <alignment horizontal="left" vertical="center"/>
    </xf>
    <xf numFmtId="0" fontId="12" fillId="0" borderId="0" xfId="25" applyFont="1">
      <alignment vertical="center"/>
    </xf>
    <xf numFmtId="0" fontId="12" fillId="0" borderId="90" xfId="25" applyFont="1" applyBorder="1">
      <alignment vertical="center"/>
    </xf>
    <xf numFmtId="3" fontId="11" fillId="0" borderId="0" xfId="25" applyNumberFormat="1" applyFont="1">
      <alignment vertical="center"/>
    </xf>
    <xf numFmtId="3" fontId="11" fillId="0" borderId="90" xfId="25" applyNumberFormat="1" applyFont="1" applyBorder="1">
      <alignment vertical="center"/>
    </xf>
    <xf numFmtId="3" fontId="49" fillId="0" borderId="6" xfId="25" applyNumberFormat="1" applyFont="1" applyBorder="1" applyAlignment="1">
      <alignment horizontal="right" vertical="center" shrinkToFit="1"/>
    </xf>
    <xf numFmtId="186" fontId="49" fillId="0" borderId="100" xfId="25" applyNumberFormat="1" applyFont="1" applyBorder="1" applyAlignment="1">
      <alignment horizontal="center" vertical="center" wrapText="1"/>
    </xf>
    <xf numFmtId="0" fontId="38" fillId="0" borderId="22" xfId="13" applyFont="1" applyBorder="1" applyAlignment="1">
      <alignment horizontal="center" vertical="center"/>
    </xf>
    <xf numFmtId="0" fontId="38" fillId="0" borderId="23" xfId="13" applyFont="1" applyBorder="1" applyAlignment="1">
      <alignment horizontal="center" vertical="center"/>
    </xf>
    <xf numFmtId="178" fontId="28" fillId="0" borderId="0" xfId="22" applyNumberFormat="1" applyFont="1" applyAlignment="1">
      <alignment vertical="center"/>
    </xf>
    <xf numFmtId="178" fontId="33" fillId="0" borderId="0" xfId="22" applyNumberFormat="1" applyFont="1" applyAlignment="1">
      <alignment vertical="center"/>
    </xf>
    <xf numFmtId="178" fontId="28" fillId="0" borderId="0" xfId="22" applyNumberFormat="1" applyFont="1" applyAlignment="1">
      <alignment vertical="center" wrapText="1"/>
    </xf>
    <xf numFmtId="179" fontId="28" fillId="0" borderId="0" xfId="22" applyNumberFormat="1" applyFont="1" applyAlignment="1">
      <alignment vertical="center"/>
    </xf>
    <xf numFmtId="178" fontId="33" fillId="0" borderId="0" xfId="22" applyNumberFormat="1" applyFont="1" applyAlignment="1">
      <alignment vertical="center" wrapText="1"/>
    </xf>
    <xf numFmtId="180" fontId="48" fillId="0" borderId="0" xfId="25" applyNumberFormat="1" applyFont="1" applyAlignment="1">
      <alignment horizontal="center" vertical="center"/>
    </xf>
    <xf numFmtId="0" fontId="11" fillId="0" borderId="0" xfId="25" applyFont="1">
      <alignment vertical="center"/>
    </xf>
    <xf numFmtId="3" fontId="48" fillId="0" borderId="0" xfId="25" applyNumberFormat="1" applyFont="1">
      <alignment vertical="center"/>
    </xf>
    <xf numFmtId="3" fontId="12" fillId="0" borderId="0" xfId="25" applyNumberFormat="1" applyFont="1">
      <alignment vertical="center"/>
    </xf>
    <xf numFmtId="3" fontId="12" fillId="0" borderId="90" xfId="25" applyNumberFormat="1" applyFont="1" applyBorder="1">
      <alignment vertical="center"/>
    </xf>
    <xf numFmtId="176" fontId="48" fillId="0" borderId="0" xfId="25" applyNumberFormat="1" applyFont="1">
      <alignment vertical="center"/>
    </xf>
    <xf numFmtId="176" fontId="11" fillId="0" borderId="0" xfId="25" applyNumberFormat="1" applyFont="1">
      <alignment vertical="center"/>
    </xf>
    <xf numFmtId="181" fontId="48" fillId="0" borderId="0" xfId="25" applyNumberFormat="1" applyFont="1">
      <alignment vertical="center"/>
    </xf>
    <xf numFmtId="176" fontId="48" fillId="0" borderId="0" xfId="25" applyNumberFormat="1" applyFont="1" applyAlignment="1">
      <alignment horizontal="center" vertical="center"/>
    </xf>
    <xf numFmtId="186" fontId="49" fillId="0" borderId="118" xfId="25" applyNumberFormat="1" applyFont="1" applyBorder="1" applyAlignment="1">
      <alignment horizontal="center" vertical="center" wrapText="1"/>
    </xf>
    <xf numFmtId="180" fontId="49" fillId="0" borderId="99" xfId="25" applyNumberFormat="1" applyFont="1" applyBorder="1" applyAlignment="1">
      <alignment horizontal="center" vertical="center" wrapText="1"/>
    </xf>
    <xf numFmtId="0" fontId="9" fillId="0" borderId="124" xfId="0" applyFont="1" applyBorder="1">
      <alignment vertical="center"/>
    </xf>
    <xf numFmtId="0" fontId="9" fillId="0" borderId="125" xfId="0" applyFont="1" applyBorder="1">
      <alignment vertical="center"/>
    </xf>
    <xf numFmtId="0" fontId="9" fillId="0" borderId="125" xfId="0" applyFont="1" applyBorder="1" applyAlignment="1">
      <alignment horizontal="center" vertical="center" wrapText="1"/>
    </xf>
    <xf numFmtId="0" fontId="9" fillId="0" borderId="125" xfId="0" applyFont="1" applyBorder="1" applyAlignment="1">
      <alignment horizontal="distributed" vertical="center"/>
    </xf>
    <xf numFmtId="0" fontId="9" fillId="0" borderId="126" xfId="0" applyFont="1" applyBorder="1" applyAlignment="1">
      <alignment horizontal="distributed" vertical="center"/>
    </xf>
    <xf numFmtId="178" fontId="38" fillId="0" borderId="38" xfId="22" applyNumberFormat="1" applyFont="1" applyBorder="1" applyAlignment="1">
      <alignment vertical="center"/>
    </xf>
    <xf numFmtId="3" fontId="48" fillId="0" borderId="6" xfId="25" applyNumberFormat="1" applyFont="1" applyBorder="1" applyAlignment="1">
      <alignment horizontal="center" vertical="center" wrapText="1"/>
    </xf>
    <xf numFmtId="3" fontId="48" fillId="0" borderId="0" xfId="25" applyNumberFormat="1" applyFont="1" applyAlignment="1">
      <alignment horizontal="center" vertical="center"/>
    </xf>
    <xf numFmtId="3" fontId="48" fillId="0" borderId="0" xfId="25" applyNumberFormat="1" applyFont="1" applyAlignment="1">
      <alignment horizontal="center" vertical="center" wrapText="1"/>
    </xf>
    <xf numFmtId="180" fontId="48" fillId="0" borderId="0" xfId="25" applyNumberFormat="1" applyFont="1" applyAlignment="1">
      <alignment horizontal="center" vertical="center" wrapText="1"/>
    </xf>
    <xf numFmtId="176" fontId="48" fillId="0" borderId="6" xfId="25" applyNumberFormat="1" applyFont="1" applyBorder="1" applyAlignment="1">
      <alignment horizontal="center" vertical="center" wrapText="1"/>
    </xf>
    <xf numFmtId="3" fontId="48" fillId="0" borderId="9" xfId="25" applyNumberFormat="1" applyFont="1" applyBorder="1" applyAlignment="1">
      <alignment horizontal="center" vertical="center" wrapText="1"/>
    </xf>
    <xf numFmtId="180" fontId="48" fillId="0" borderId="9" xfId="25" applyNumberFormat="1" applyFont="1" applyBorder="1" applyAlignment="1">
      <alignment horizontal="center" vertical="center"/>
    </xf>
    <xf numFmtId="176" fontId="48" fillId="0" borderId="17" xfId="25" applyNumberFormat="1" applyFont="1" applyBorder="1" applyAlignment="1">
      <alignment vertical="center" wrapText="1"/>
    </xf>
    <xf numFmtId="176" fontId="48" fillId="0" borderId="99" xfId="25" applyNumberFormat="1" applyFont="1" applyBorder="1" applyAlignment="1">
      <alignment horizontal="center" vertical="center" wrapText="1"/>
    </xf>
    <xf numFmtId="176" fontId="48" fillId="0" borderId="101" xfId="25" applyNumberFormat="1" applyFont="1" applyBorder="1" applyAlignment="1">
      <alignment horizontal="center" vertical="center" wrapText="1"/>
    </xf>
    <xf numFmtId="176" fontId="48" fillId="0" borderId="100" xfId="25" applyNumberFormat="1" applyFont="1" applyBorder="1" applyAlignment="1">
      <alignment horizontal="center" vertical="center" wrapText="1"/>
    </xf>
    <xf numFmtId="3" fontId="48" fillId="0" borderId="45" xfId="25" applyNumberFormat="1" applyFont="1" applyBorder="1" applyAlignment="1">
      <alignment horizontal="center" vertical="center" wrapText="1"/>
    </xf>
    <xf numFmtId="176" fontId="48" fillId="0" borderId="45" xfId="25" applyNumberFormat="1" applyFont="1" applyBorder="1" applyAlignment="1">
      <alignment horizontal="center" vertical="center" wrapText="1"/>
    </xf>
    <xf numFmtId="3" fontId="48" fillId="0" borderId="27" xfId="25" applyNumberFormat="1" applyFont="1" applyBorder="1" applyAlignment="1">
      <alignment vertical="center" wrapText="1"/>
    </xf>
    <xf numFmtId="3" fontId="48" fillId="0" borderId="27" xfId="25" applyNumberFormat="1" applyFont="1" applyBorder="1">
      <alignment vertical="center"/>
    </xf>
    <xf numFmtId="176" fontId="48" fillId="0" borderId="27" xfId="25" applyNumberFormat="1" applyFont="1" applyBorder="1" applyAlignment="1">
      <alignment horizontal="right" vertical="center"/>
    </xf>
    <xf numFmtId="176" fontId="11" fillId="0" borderId="1" xfId="25" applyNumberFormat="1" applyFont="1" applyBorder="1">
      <alignment vertical="center"/>
    </xf>
    <xf numFmtId="176" fontId="48" fillId="0" borderId="1" xfId="25" applyNumberFormat="1" applyFont="1" applyBorder="1" applyAlignment="1">
      <alignment vertical="center" wrapText="1"/>
    </xf>
    <xf numFmtId="176" fontId="48" fillId="0" borderId="0" xfId="25" applyNumberFormat="1" applyFont="1" applyAlignment="1">
      <alignment vertical="center" wrapText="1"/>
    </xf>
    <xf numFmtId="176" fontId="48" fillId="0" borderId="2" xfId="25" applyNumberFormat="1" applyFont="1" applyBorder="1" applyAlignment="1">
      <alignment horizontal="right" vertical="center" wrapText="1"/>
    </xf>
    <xf numFmtId="176" fontId="48" fillId="0" borderId="3" xfId="25" applyNumberFormat="1" applyFont="1" applyBorder="1" applyAlignment="1">
      <alignment horizontal="right" vertical="center" wrapText="1"/>
    </xf>
    <xf numFmtId="176" fontId="48" fillId="0" borderId="4" xfId="25" applyNumberFormat="1" applyFont="1" applyBorder="1" applyAlignment="1">
      <alignment horizontal="center" vertical="center" wrapText="1"/>
    </xf>
    <xf numFmtId="176" fontId="48" fillId="0" borderId="4" xfId="25" applyNumberFormat="1" applyFont="1" applyBorder="1" applyAlignment="1">
      <alignment horizontal="right" vertical="center" wrapText="1"/>
    </xf>
    <xf numFmtId="176" fontId="48" fillId="0" borderId="1" xfId="25" applyNumberFormat="1" applyFont="1" applyBorder="1" applyAlignment="1">
      <alignment horizontal="right" vertical="center"/>
    </xf>
    <xf numFmtId="3" fontId="48" fillId="0" borderId="6" xfId="25" applyNumberFormat="1" applyFont="1" applyBorder="1" applyAlignment="1">
      <alignment horizontal="distributed" vertical="center"/>
    </xf>
    <xf numFmtId="176" fontId="48" fillId="0" borderId="44" xfId="25" applyNumberFormat="1" applyFont="1" applyBorder="1" applyAlignment="1">
      <alignment vertical="center" wrapText="1"/>
    </xf>
    <xf numFmtId="176" fontId="48" fillId="0" borderId="2" xfId="25" applyNumberFormat="1" applyFont="1" applyBorder="1" applyAlignment="1">
      <alignment horizontal="center" vertical="center" wrapText="1"/>
    </xf>
    <xf numFmtId="176" fontId="48" fillId="0" borderId="104" xfId="25" applyNumberFormat="1" applyFont="1" applyBorder="1" applyAlignment="1">
      <alignment horizontal="right" vertical="center" wrapText="1"/>
    </xf>
    <xf numFmtId="176" fontId="48" fillId="0" borderId="103" xfId="25" applyNumberFormat="1" applyFont="1" applyBorder="1" applyAlignment="1">
      <alignment horizontal="right" vertical="center" wrapText="1"/>
    </xf>
    <xf numFmtId="176" fontId="48" fillId="0" borderId="44" xfId="25" applyNumberFormat="1" applyFont="1" applyBorder="1" applyAlignment="1"/>
    <xf numFmtId="176" fontId="48" fillId="0" borderId="17" xfId="25" applyNumberFormat="1" applyFont="1" applyBorder="1">
      <alignment vertical="center"/>
    </xf>
    <xf numFmtId="176" fontId="48" fillId="0" borderId="14" xfId="25" applyNumberFormat="1" applyFont="1" applyBorder="1" applyAlignment="1">
      <alignment horizontal="right" vertical="center" wrapText="1"/>
    </xf>
    <xf numFmtId="176" fontId="48" fillId="0" borderId="16" xfId="25" applyNumberFormat="1" applyFont="1" applyBorder="1" applyAlignment="1">
      <alignment horizontal="right" vertical="center" wrapText="1"/>
    </xf>
    <xf numFmtId="182" fontId="48" fillId="0" borderId="17" xfId="25" applyNumberFormat="1" applyFont="1" applyBorder="1">
      <alignment vertical="center"/>
    </xf>
    <xf numFmtId="176" fontId="48" fillId="0" borderId="107" xfId="25" applyNumberFormat="1" applyFont="1" applyBorder="1" applyAlignment="1"/>
    <xf numFmtId="176" fontId="48" fillId="0" borderId="45" xfId="25" applyNumberFormat="1" applyFont="1" applyBorder="1">
      <alignment vertical="center"/>
    </xf>
    <xf numFmtId="182" fontId="48" fillId="0" borderId="45" xfId="25" applyNumberFormat="1" applyFont="1" applyBorder="1">
      <alignment vertical="center"/>
    </xf>
    <xf numFmtId="176" fontId="48" fillId="0" borderId="17" xfId="25" applyNumberFormat="1" applyFont="1" applyBorder="1" applyAlignment="1"/>
    <xf numFmtId="176" fontId="48" fillId="0" borderId="5" xfId="25" applyNumberFormat="1" applyFont="1" applyBorder="1" applyAlignment="1">
      <alignment horizontal="center" vertical="center" wrapText="1"/>
    </xf>
    <xf numFmtId="176" fontId="48" fillId="0" borderId="81" xfId="25" applyNumberFormat="1" applyFont="1" applyBorder="1" applyAlignment="1">
      <alignment horizontal="right" vertical="center" wrapText="1"/>
    </xf>
    <xf numFmtId="176" fontId="48" fillId="0" borderId="105" xfId="25" applyNumberFormat="1" applyFont="1" applyBorder="1" applyAlignment="1">
      <alignment horizontal="right" vertical="center" wrapText="1"/>
    </xf>
    <xf numFmtId="176" fontId="54" fillId="0" borderId="0" xfId="0" applyNumberFormat="1" applyFont="1">
      <alignment vertical="center"/>
    </xf>
    <xf numFmtId="176" fontId="11" fillId="0" borderId="0" xfId="0" applyNumberFormat="1" applyFont="1">
      <alignment vertical="center"/>
    </xf>
    <xf numFmtId="176" fontId="11" fillId="0" borderId="0" xfId="26" applyNumberFormat="1" applyFont="1" applyAlignment="1">
      <alignment vertical="center"/>
    </xf>
    <xf numFmtId="176" fontId="52" fillId="0" borderId="0" xfId="0" applyNumberFormat="1" applyFont="1">
      <alignment vertical="center"/>
    </xf>
    <xf numFmtId="176" fontId="12" fillId="0" borderId="27" xfId="0" applyNumberFormat="1" applyFont="1" applyBorder="1">
      <alignment vertical="center"/>
    </xf>
    <xf numFmtId="0" fontId="11" fillId="0" borderId="51" xfId="0" applyFont="1" applyBorder="1" applyAlignment="1">
      <alignment vertical="center" wrapText="1"/>
    </xf>
    <xf numFmtId="0" fontId="11" fillId="0" borderId="13" xfId="0" applyFont="1" applyBorder="1" applyAlignment="1">
      <alignment vertical="center" wrapText="1"/>
    </xf>
    <xf numFmtId="0" fontId="12" fillId="0" borderId="11" xfId="0" applyFont="1" applyBorder="1">
      <alignment vertical="center"/>
    </xf>
    <xf numFmtId="0" fontId="11" fillId="0" borderId="0" xfId="26" applyFont="1" applyAlignment="1">
      <alignment vertical="center" wrapText="1"/>
    </xf>
    <xf numFmtId="0" fontId="11" fillId="0" borderId="0" xfId="0" applyFont="1" applyAlignment="1">
      <alignment vertical="center" wrapText="1"/>
    </xf>
    <xf numFmtId="184" fontId="11" fillId="0" borderId="0" xfId="26" applyNumberFormat="1" applyFont="1" applyAlignment="1">
      <alignment horizontal="center" vertical="center" wrapText="1"/>
    </xf>
    <xf numFmtId="0" fontId="0" fillId="0" borderId="4" xfId="0" applyBorder="1" applyAlignment="1">
      <alignment wrapText="1"/>
    </xf>
    <xf numFmtId="176" fontId="11" fillId="0" borderId="4" xfId="26" applyNumberFormat="1" applyFont="1" applyBorder="1" applyAlignment="1">
      <alignment vertical="center"/>
    </xf>
    <xf numFmtId="176" fontId="11" fillId="0" borderId="3" xfId="26" applyNumberFormat="1" applyFont="1" applyBorder="1" applyAlignment="1">
      <alignment vertical="center"/>
    </xf>
    <xf numFmtId="0" fontId="11" fillId="0" borderId="0" xfId="26" applyFont="1" applyAlignment="1">
      <alignment horizontal="left" vertical="center"/>
    </xf>
    <xf numFmtId="176" fontId="11" fillId="0" borderId="9" xfId="26" applyNumberFormat="1" applyFont="1" applyBorder="1" applyAlignment="1">
      <alignment vertical="center"/>
    </xf>
    <xf numFmtId="176" fontId="11" fillId="0" borderId="1" xfId="26" applyNumberFormat="1" applyFont="1" applyBorder="1" applyAlignment="1">
      <alignment vertical="center"/>
    </xf>
    <xf numFmtId="0" fontId="11" fillId="0" borderId="4" xfId="0" applyFont="1" applyBorder="1" applyAlignment="1">
      <alignment horizontal="center" vertical="center"/>
    </xf>
    <xf numFmtId="0" fontId="11" fillId="0" borderId="3" xfId="0" applyFont="1" applyBorder="1" applyAlignment="1">
      <alignment horizontal="center" vertical="center"/>
    </xf>
    <xf numFmtId="176" fontId="12" fillId="0" borderId="0" xfId="0" applyNumberFormat="1" applyFont="1">
      <alignment vertical="center"/>
    </xf>
    <xf numFmtId="3" fontId="48" fillId="0" borderId="6" xfId="25" applyNumberFormat="1" applyFont="1" applyBorder="1" applyAlignment="1">
      <alignment vertical="center" wrapText="1"/>
    </xf>
    <xf numFmtId="176" fontId="48" fillId="0" borderId="89" xfId="25" applyNumberFormat="1" applyFont="1" applyBorder="1" applyAlignment="1">
      <alignment horizontal="center" vertical="center" wrapText="1"/>
    </xf>
    <xf numFmtId="176" fontId="48" fillId="0" borderId="97" xfId="25" applyNumberFormat="1" applyFont="1" applyBorder="1" applyAlignment="1">
      <alignment horizontal="center" vertical="center" wrapText="1"/>
    </xf>
    <xf numFmtId="176" fontId="48" fillId="0" borderId="106" xfId="25" applyNumberFormat="1" applyFont="1" applyBorder="1" applyAlignment="1">
      <alignment horizontal="center" vertical="center" wrapText="1"/>
    </xf>
    <xf numFmtId="176" fontId="48" fillId="0" borderId="1" xfId="25" applyNumberFormat="1" applyFont="1" applyBorder="1" applyAlignment="1">
      <alignment horizontal="center" vertical="center" wrapText="1"/>
    </xf>
    <xf numFmtId="3" fontId="48" fillId="0" borderId="114" xfId="25" applyNumberFormat="1" applyFont="1" applyBorder="1" applyAlignment="1">
      <alignment vertical="center" shrinkToFit="1"/>
    </xf>
    <xf numFmtId="3" fontId="48" fillId="0" borderId="0" xfId="25" applyNumberFormat="1" applyFont="1" applyAlignment="1">
      <alignment vertical="center" shrinkToFit="1"/>
    </xf>
    <xf numFmtId="3" fontId="48" fillId="0" borderId="116" xfId="25" applyNumberFormat="1" applyFont="1" applyBorder="1" applyAlignment="1">
      <alignment vertical="center" shrinkToFit="1"/>
    </xf>
    <xf numFmtId="176" fontId="48" fillId="0" borderId="114" xfId="25" applyNumberFormat="1" applyFont="1" applyBorder="1" applyAlignment="1">
      <alignment horizontal="center" vertical="center" wrapText="1"/>
    </xf>
    <xf numFmtId="3" fontId="48" fillId="0" borderId="114" xfId="25" applyNumberFormat="1" applyFont="1" applyBorder="1" applyAlignment="1">
      <alignment vertical="center" wrapText="1"/>
    </xf>
    <xf numFmtId="3" fontId="49" fillId="0" borderId="0" xfId="25" applyNumberFormat="1" applyFont="1" applyAlignment="1">
      <alignment vertical="center" shrinkToFit="1"/>
    </xf>
    <xf numFmtId="180" fontId="49" fillId="0" borderId="0" xfId="25" applyNumberFormat="1" applyFont="1" applyAlignment="1">
      <alignment horizontal="left" vertical="center" wrapText="1"/>
    </xf>
    <xf numFmtId="176" fontId="48" fillId="0" borderId="114" xfId="25" applyNumberFormat="1" applyFont="1" applyBorder="1" applyAlignment="1">
      <alignment vertical="center" wrapText="1"/>
    </xf>
    <xf numFmtId="180" fontId="49" fillId="0" borderId="127" xfId="25" applyNumberFormat="1" applyFont="1" applyBorder="1" applyAlignment="1">
      <alignment horizontal="center" vertical="center" wrapText="1"/>
    </xf>
    <xf numFmtId="176" fontId="48" fillId="0" borderId="128" xfId="25" applyNumberFormat="1" applyFont="1" applyBorder="1" applyAlignment="1">
      <alignment vertical="center" wrapText="1"/>
    </xf>
    <xf numFmtId="3" fontId="50" fillId="0" borderId="0" xfId="25" applyNumberFormat="1" applyFont="1" applyAlignment="1">
      <alignment horizontal="center" vertical="center" wrapText="1"/>
    </xf>
    <xf numFmtId="3" fontId="49" fillId="0" borderId="0" xfId="25" applyNumberFormat="1" applyFont="1" applyAlignment="1">
      <alignment horizontal="center" vertical="center" wrapText="1"/>
    </xf>
    <xf numFmtId="176" fontId="48" fillId="0" borderId="1" xfId="25" applyNumberFormat="1" applyFont="1" applyBorder="1" applyAlignment="1">
      <alignment horizontal="right" vertical="center" wrapText="1"/>
    </xf>
    <xf numFmtId="181" fontId="48" fillId="0" borderId="1" xfId="25" applyNumberFormat="1" applyFont="1" applyBorder="1" applyAlignment="1">
      <alignment horizontal="right" vertical="center" wrapText="1"/>
    </xf>
    <xf numFmtId="176" fontId="49" fillId="0" borderId="0" xfId="25" applyNumberFormat="1" applyFont="1" applyAlignment="1">
      <alignment vertical="center" wrapText="1"/>
    </xf>
    <xf numFmtId="181" fontId="48" fillId="0" borderId="2" xfId="25" applyNumberFormat="1" applyFont="1" applyBorder="1">
      <alignment vertical="center"/>
    </xf>
    <xf numFmtId="0" fontId="12" fillId="0" borderId="4" xfId="25" applyFont="1" applyBorder="1">
      <alignment vertical="center"/>
    </xf>
    <xf numFmtId="0" fontId="12" fillId="0" borderId="0" xfId="25" applyFont="1" applyAlignment="1">
      <alignment horizontal="center" vertical="center"/>
    </xf>
    <xf numFmtId="0" fontId="12" fillId="0" borderId="9" xfId="25" applyFont="1" applyBorder="1">
      <alignment vertical="center"/>
    </xf>
    <xf numFmtId="3" fontId="48" fillId="0" borderId="6" xfId="25" applyNumberFormat="1" applyFont="1" applyBorder="1">
      <alignment vertical="center"/>
    </xf>
    <xf numFmtId="180" fontId="49" fillId="0" borderId="0" xfId="25" applyNumberFormat="1" applyFont="1" applyAlignment="1">
      <alignment vertical="center" wrapText="1"/>
    </xf>
    <xf numFmtId="180" fontId="49" fillId="0" borderId="0" xfId="25" applyNumberFormat="1" applyFont="1" applyAlignment="1">
      <alignment horizontal="center" vertical="center" wrapText="1"/>
    </xf>
    <xf numFmtId="188" fontId="49" fillId="0" borderId="0" xfId="25" applyNumberFormat="1" applyFont="1" applyAlignment="1">
      <alignment vertical="center" wrapText="1"/>
    </xf>
    <xf numFmtId="181" fontId="48" fillId="0" borderId="6" xfId="25" applyNumberFormat="1" applyFont="1" applyBorder="1">
      <alignment vertical="center"/>
    </xf>
    <xf numFmtId="188" fontId="49" fillId="0" borderId="9" xfId="25" applyNumberFormat="1" applyFont="1" applyBorder="1" applyAlignment="1">
      <alignment vertical="center" wrapText="1"/>
    </xf>
    <xf numFmtId="3" fontId="48" fillId="0" borderId="123" xfId="25" applyNumberFormat="1" applyFont="1" applyBorder="1">
      <alignment vertical="center"/>
    </xf>
    <xf numFmtId="180" fontId="49" fillId="0" borderId="120" xfId="25" applyNumberFormat="1" applyFont="1" applyBorder="1" applyAlignment="1">
      <alignment vertical="center" wrapText="1"/>
    </xf>
    <xf numFmtId="180" fontId="49" fillId="0" borderId="120" xfId="25" applyNumberFormat="1" applyFont="1" applyBorder="1" applyAlignment="1">
      <alignment horizontal="center" vertical="center" wrapText="1"/>
    </xf>
    <xf numFmtId="188" fontId="49" fillId="0" borderId="121" xfId="25" applyNumberFormat="1" applyFont="1" applyBorder="1" applyAlignment="1">
      <alignment vertical="center" wrapText="1"/>
    </xf>
    <xf numFmtId="3" fontId="48" fillId="0" borderId="5" xfId="25" applyNumberFormat="1" applyFont="1" applyBorder="1">
      <alignment vertical="center"/>
    </xf>
    <xf numFmtId="180" fontId="49" fillId="0" borderId="1" xfId="25" applyNumberFormat="1" applyFont="1" applyBorder="1" applyAlignment="1">
      <alignment vertical="center" wrapText="1"/>
    </xf>
    <xf numFmtId="180" fontId="49" fillId="0" borderId="1" xfId="25" applyNumberFormat="1" applyFont="1" applyBorder="1" applyAlignment="1">
      <alignment horizontal="center" vertical="center" wrapText="1"/>
    </xf>
    <xf numFmtId="188" fontId="49" fillId="0" borderId="10" xfId="25" applyNumberFormat="1" applyFont="1" applyBorder="1" applyAlignment="1">
      <alignment vertical="center" wrapText="1"/>
    </xf>
    <xf numFmtId="0" fontId="50" fillId="0" borderId="0" xfId="0" applyFont="1">
      <alignment vertical="center"/>
    </xf>
    <xf numFmtId="0" fontId="50" fillId="0" borderId="11" xfId="0" applyFont="1" applyBorder="1">
      <alignment vertical="center"/>
    </xf>
    <xf numFmtId="0" fontId="50" fillId="0" borderId="0" xfId="0" applyFont="1" applyAlignment="1">
      <alignment horizontal="center" vertical="center"/>
    </xf>
    <xf numFmtId="0" fontId="50" fillId="0" borderId="0" xfId="26" applyFont="1" applyAlignment="1">
      <alignment vertical="center"/>
    </xf>
    <xf numFmtId="0" fontId="21" fillId="0" borderId="0" xfId="0" applyFont="1">
      <alignment vertical="center"/>
    </xf>
    <xf numFmtId="183" fontId="11" fillId="0" borderId="0" xfId="26" applyNumberFormat="1" applyFont="1" applyAlignment="1">
      <alignment vertical="center"/>
    </xf>
    <xf numFmtId="0" fontId="11" fillId="0" borderId="13" xfId="0" applyFont="1" applyBorder="1" applyAlignment="1">
      <alignment horizontal="center" vertical="center"/>
    </xf>
    <xf numFmtId="178" fontId="41" fillId="0" borderId="0" xfId="22" applyNumberFormat="1" applyFont="1" applyAlignment="1">
      <alignment vertical="center"/>
    </xf>
    <xf numFmtId="178" fontId="38" fillId="0" borderId="13" xfId="22" applyNumberFormat="1" applyFont="1" applyBorder="1" applyAlignment="1">
      <alignment vertical="center"/>
    </xf>
    <xf numFmtId="0" fontId="38" fillId="7" borderId="51" xfId="22" applyFont="1" applyFill="1" applyBorder="1" applyAlignment="1">
      <alignment vertical="center"/>
    </xf>
    <xf numFmtId="0" fontId="38" fillId="7" borderId="27" xfId="22" applyFont="1" applyFill="1" applyBorder="1" applyAlignment="1">
      <alignment vertical="center"/>
    </xf>
    <xf numFmtId="178" fontId="38" fillId="7" borderId="51" xfId="22" applyNumberFormat="1" applyFont="1" applyFill="1" applyBorder="1" applyAlignment="1">
      <alignment vertical="center"/>
    </xf>
    <xf numFmtId="178" fontId="38" fillId="7" borderId="27" xfId="22" applyNumberFormat="1" applyFont="1" applyFill="1" applyBorder="1" applyAlignment="1">
      <alignment vertical="center"/>
    </xf>
    <xf numFmtId="178" fontId="38" fillId="7" borderId="13" xfId="22" applyNumberFormat="1" applyFont="1" applyFill="1" applyBorder="1" applyAlignment="1">
      <alignment vertical="center"/>
    </xf>
    <xf numFmtId="38" fontId="30" fillId="2" borderId="85" xfId="24" applyFont="1" applyFill="1" applyBorder="1" applyAlignment="1" applyProtection="1">
      <alignment horizontal="center" vertical="center"/>
      <protection locked="0"/>
    </xf>
    <xf numFmtId="38" fontId="30" fillId="2" borderId="88" xfId="24" applyFont="1" applyFill="1" applyBorder="1" applyAlignment="1" applyProtection="1">
      <alignment horizontal="center" vertical="center"/>
      <protection locked="0"/>
    </xf>
    <xf numFmtId="38" fontId="30" fillId="2" borderId="97" xfId="24" applyFont="1" applyFill="1" applyBorder="1" applyAlignment="1" applyProtection="1">
      <alignment horizontal="center" vertical="center"/>
      <protection locked="0"/>
    </xf>
    <xf numFmtId="38" fontId="30" fillId="2" borderId="131" xfId="24" applyFont="1" applyFill="1" applyBorder="1" applyAlignment="1" applyProtection="1">
      <alignment horizontal="center" vertical="center"/>
      <protection locked="0"/>
    </xf>
    <xf numFmtId="178" fontId="38" fillId="0" borderId="28" xfId="22" applyNumberFormat="1" applyFont="1" applyBorder="1" applyAlignment="1">
      <alignment vertical="center"/>
    </xf>
    <xf numFmtId="178" fontId="38" fillId="0" borderId="19" xfId="22" applyNumberFormat="1" applyFont="1" applyBorder="1" applyAlignment="1">
      <alignment vertical="center"/>
    </xf>
    <xf numFmtId="178" fontId="38" fillId="0" borderId="0" xfId="22" applyNumberFormat="1" applyFont="1" applyAlignment="1">
      <alignment horizontal="left" vertical="center" indent="1"/>
    </xf>
    <xf numFmtId="0" fontId="28" fillId="0" borderId="0" xfId="22" applyFont="1" applyAlignment="1">
      <alignment vertical="center"/>
    </xf>
    <xf numFmtId="178" fontId="39" fillId="0" borderId="82" xfId="22" applyNumberFormat="1" applyFont="1" applyBorder="1" applyAlignment="1">
      <alignment vertical="center" wrapText="1"/>
    </xf>
    <xf numFmtId="178" fontId="28" fillId="0" borderId="84" xfId="22" applyNumberFormat="1" applyFont="1" applyBorder="1" applyAlignment="1">
      <alignment vertical="center" wrapText="1"/>
    </xf>
    <xf numFmtId="178" fontId="39" fillId="0" borderId="89" xfId="22" applyNumberFormat="1" applyFont="1" applyBorder="1" applyAlignment="1">
      <alignment vertical="center" wrapText="1"/>
    </xf>
    <xf numFmtId="178" fontId="28" fillId="0" borderId="97" xfId="22" applyNumberFormat="1" applyFont="1" applyBorder="1" applyAlignment="1">
      <alignment vertical="center" wrapText="1"/>
    </xf>
    <xf numFmtId="178" fontId="28" fillId="0" borderId="6" xfId="22" applyNumberFormat="1" applyFont="1" applyBorder="1" applyAlignment="1">
      <alignment vertical="center"/>
    </xf>
    <xf numFmtId="178" fontId="28" fillId="0" borderId="11" xfId="22" applyNumberFormat="1" applyFont="1" applyBorder="1" applyAlignment="1">
      <alignment horizontal="center" vertical="center"/>
    </xf>
    <xf numFmtId="178" fontId="28" fillId="0" borderId="0" xfId="22" applyNumberFormat="1" applyFont="1" applyAlignment="1">
      <alignment horizontal="center" vertical="center"/>
    </xf>
    <xf numFmtId="189" fontId="28" fillId="0" borderId="0" xfId="22" applyNumberFormat="1" applyFont="1" applyAlignment="1">
      <alignment vertical="center"/>
    </xf>
    <xf numFmtId="189" fontId="38" fillId="0" borderId="0" xfId="22" applyNumberFormat="1" applyFont="1" applyAlignment="1">
      <alignment vertical="center"/>
    </xf>
    <xf numFmtId="189" fontId="40" fillId="0" borderId="0" xfId="22" applyNumberFormat="1" applyFont="1" applyAlignment="1">
      <alignment vertical="center"/>
    </xf>
    <xf numFmtId="189" fontId="40" fillId="0" borderId="0" xfId="22" applyNumberFormat="1" applyFont="1" applyAlignment="1">
      <alignment horizontal="center" vertical="center"/>
    </xf>
    <xf numFmtId="189" fontId="30" fillId="0" borderId="0" xfId="22" applyNumberFormat="1" applyFont="1" applyAlignment="1">
      <alignment vertical="center"/>
    </xf>
    <xf numFmtId="189" fontId="38" fillId="0" borderId="13" xfId="22" applyNumberFormat="1" applyFont="1" applyBorder="1" applyAlignment="1">
      <alignment horizontal="center" vertical="center" wrapText="1"/>
    </xf>
    <xf numFmtId="189" fontId="38" fillId="0" borderId="27" xfId="22" applyNumberFormat="1" applyFont="1" applyBorder="1" applyAlignment="1">
      <alignment horizontal="center" vertical="center" wrapText="1"/>
    </xf>
    <xf numFmtId="189" fontId="45" fillId="0" borderId="0" xfId="31" applyNumberFormat="1" applyFont="1">
      <alignment vertical="center"/>
    </xf>
    <xf numFmtId="189" fontId="38" fillId="0" borderId="8" xfId="22" applyNumberFormat="1" applyFont="1" applyBorder="1" applyAlignment="1">
      <alignment vertical="center"/>
    </xf>
    <xf numFmtId="189" fontId="38" fillId="0" borderId="52" xfId="22" applyNumberFormat="1" applyFont="1" applyBorder="1" applyAlignment="1">
      <alignment vertical="center"/>
    </xf>
    <xf numFmtId="189" fontId="38" fillId="0" borderId="50" xfId="22" applyNumberFormat="1" applyFont="1" applyBorder="1" applyAlignment="1">
      <alignment vertical="center"/>
    </xf>
    <xf numFmtId="189" fontId="28" fillId="0" borderId="0" xfId="22" applyNumberFormat="1" applyFont="1" applyAlignment="1">
      <alignment vertical="center" wrapText="1"/>
    </xf>
    <xf numFmtId="189" fontId="28" fillId="0" borderId="0" xfId="22" applyNumberFormat="1" applyFont="1" applyAlignment="1">
      <alignment horizontal="center" vertical="center"/>
    </xf>
    <xf numFmtId="178" fontId="28" fillId="0" borderId="11" xfId="22" applyNumberFormat="1" applyFont="1" applyBorder="1" applyAlignment="1">
      <alignment vertical="center"/>
    </xf>
    <xf numFmtId="189" fontId="28" fillId="0" borderId="11" xfId="22" applyNumberFormat="1" applyFont="1" applyBorder="1" applyAlignment="1">
      <alignment vertical="center"/>
    </xf>
    <xf numFmtId="178" fontId="28" fillId="0" borderId="51" xfId="22" applyNumberFormat="1" applyFont="1" applyBorder="1" applyAlignment="1">
      <alignment vertical="center"/>
    </xf>
    <xf numFmtId="178" fontId="28" fillId="0" borderId="4" xfId="22" applyNumberFormat="1" applyFont="1" applyBorder="1" applyAlignment="1">
      <alignment vertical="center"/>
    </xf>
    <xf numFmtId="189" fontId="28" fillId="0" borderId="4" xfId="22" applyNumberFormat="1" applyFont="1" applyBorder="1" applyAlignment="1">
      <alignment vertical="center"/>
    </xf>
    <xf numFmtId="0" fontId="9" fillId="0" borderId="28" xfId="0" applyFont="1" applyBorder="1" applyAlignment="1">
      <alignment horizontal="center" vertical="center" textRotation="255" shrinkToFit="1"/>
    </xf>
    <xf numFmtId="0" fontId="9" fillId="0" borderId="34" xfId="0" applyFont="1" applyBorder="1" applyAlignment="1">
      <alignment horizontal="center" vertical="center" textRotation="255" shrinkToFit="1"/>
    </xf>
    <xf numFmtId="0" fontId="9" fillId="0" borderId="29" xfId="0" applyFont="1" applyBorder="1" applyAlignment="1">
      <alignment horizontal="center" vertical="center" textRotation="255" shrinkToFit="1"/>
    </xf>
    <xf numFmtId="0" fontId="9" fillId="0" borderId="7" xfId="0" applyFont="1" applyBorder="1" applyAlignment="1">
      <alignment horizontal="center" vertical="center" textRotation="255" shrinkToFit="1"/>
    </xf>
    <xf numFmtId="0" fontId="9" fillId="0" borderId="30" xfId="0" applyFont="1" applyBorder="1" applyAlignment="1">
      <alignment horizontal="center" vertical="center" textRotation="255" shrinkToFit="1"/>
    </xf>
    <xf numFmtId="0" fontId="9" fillId="0" borderId="15" xfId="0" applyFont="1" applyBorder="1" applyAlignment="1">
      <alignment horizontal="center" vertical="center" textRotation="255" shrinkToFit="1"/>
    </xf>
    <xf numFmtId="0" fontId="9" fillId="2" borderId="47" xfId="0" applyFont="1" applyFill="1" applyBorder="1" applyAlignment="1">
      <alignment horizontal="center" vertical="center"/>
    </xf>
    <xf numFmtId="0" fontId="9" fillId="2" borderId="67" xfId="0" applyFont="1" applyFill="1" applyBorder="1" applyAlignment="1">
      <alignment horizontal="center" vertical="center"/>
    </xf>
    <xf numFmtId="0" fontId="23" fillId="0" borderId="44" xfId="13" applyFont="1" applyBorder="1" applyAlignment="1">
      <alignment horizontal="center" vertical="center" wrapText="1"/>
    </xf>
    <xf numFmtId="0" fontId="23" fillId="0" borderId="17" xfId="13" applyFont="1" applyBorder="1" applyAlignment="1">
      <alignment horizontal="center" vertical="center" wrapText="1"/>
    </xf>
    <xf numFmtId="0" fontId="23" fillId="0" borderId="45" xfId="13" applyFont="1" applyBorder="1" applyAlignment="1">
      <alignment horizontal="center" vertical="center" wrapText="1"/>
    </xf>
    <xf numFmtId="0" fontId="23" fillId="0" borderId="2" xfId="13" applyFont="1" applyBorder="1" applyAlignment="1">
      <alignment horizontal="center" vertical="center" wrapText="1"/>
    </xf>
    <xf numFmtId="0" fontId="23" fillId="0" borderId="4" xfId="13" applyFont="1" applyBorder="1" applyAlignment="1">
      <alignment horizontal="center" vertical="center" wrapText="1"/>
    </xf>
    <xf numFmtId="0" fontId="23" fillId="0" borderId="3" xfId="13" applyFont="1" applyBorder="1" applyAlignment="1">
      <alignment horizontal="center" vertical="center" wrapText="1"/>
    </xf>
    <xf numFmtId="0" fontId="23" fillId="0" borderId="6" xfId="13" applyFont="1" applyBorder="1" applyAlignment="1">
      <alignment horizontal="center" vertical="center" wrapText="1"/>
    </xf>
    <xf numFmtId="0" fontId="23" fillId="0" borderId="0" xfId="13" applyFont="1" applyAlignment="1">
      <alignment horizontal="center" vertical="center" wrapText="1"/>
    </xf>
    <xf numFmtId="0" fontId="23" fillId="0" borderId="9" xfId="13" applyFont="1" applyBorder="1" applyAlignment="1">
      <alignment horizontal="center" vertical="center" wrapText="1"/>
    </xf>
    <xf numFmtId="0" fontId="23" fillId="0" borderId="5" xfId="13" applyFont="1" applyBorder="1" applyAlignment="1">
      <alignment horizontal="center" vertical="center" wrapText="1"/>
    </xf>
    <xf numFmtId="0" fontId="23" fillId="0" borderId="1" xfId="13" applyFont="1" applyBorder="1" applyAlignment="1">
      <alignment horizontal="center" vertical="center" wrapText="1"/>
    </xf>
    <xf numFmtId="0" fontId="23" fillId="0" borderId="10" xfId="13" applyFont="1" applyBorder="1" applyAlignment="1">
      <alignment horizontal="center" vertical="center" wrapText="1"/>
    </xf>
    <xf numFmtId="0" fontId="9" fillId="3" borderId="47" xfId="0" applyFont="1" applyFill="1" applyBorder="1" applyAlignment="1">
      <alignment horizontal="center" vertical="center"/>
    </xf>
    <xf numFmtId="0" fontId="9" fillId="0" borderId="47" xfId="0" applyFont="1" applyBorder="1" applyAlignment="1">
      <alignment horizontal="center" vertical="center"/>
    </xf>
    <xf numFmtId="0" fontId="26" fillId="0" borderId="51" xfId="13" applyFont="1" applyBorder="1" applyAlignment="1">
      <alignment horizontal="center" vertical="center" shrinkToFit="1"/>
    </xf>
    <xf numFmtId="0" fontId="26" fillId="0" borderId="27" xfId="13" applyFont="1" applyBorder="1" applyAlignment="1">
      <alignment horizontal="center" vertical="center" shrinkToFit="1"/>
    </xf>
    <xf numFmtId="0" fontId="26" fillId="0" borderId="13" xfId="13" applyFont="1" applyBorder="1" applyAlignment="1">
      <alignment horizontal="center" vertical="center" shrinkToFit="1"/>
    </xf>
    <xf numFmtId="0" fontId="34" fillId="0" borderId="2" xfId="13" applyFont="1" applyBorder="1" applyAlignment="1">
      <alignment horizontal="center" vertical="center" wrapText="1" shrinkToFit="1"/>
    </xf>
    <xf numFmtId="0" fontId="34" fillId="0" borderId="3" xfId="13" applyFont="1" applyBorder="1" applyAlignment="1">
      <alignment horizontal="center" vertical="center" shrinkToFit="1"/>
    </xf>
    <xf numFmtId="0" fontId="34" fillId="0" borderId="5" xfId="13" applyFont="1" applyBorder="1" applyAlignment="1">
      <alignment horizontal="center" vertical="center" shrinkToFit="1"/>
    </xf>
    <xf numFmtId="0" fontId="34" fillId="0" borderId="10" xfId="13" applyFont="1" applyBorder="1" applyAlignment="1">
      <alignment horizontal="center" vertical="center" shrinkToFit="1"/>
    </xf>
    <xf numFmtId="0" fontId="26" fillId="0" borderId="2" xfId="13" applyFont="1" applyBorder="1" applyAlignment="1">
      <alignment horizontal="center" vertical="center" shrinkToFit="1"/>
    </xf>
    <xf numFmtId="0" fontId="26" fillId="0" borderId="4" xfId="13" applyFont="1" applyBorder="1" applyAlignment="1">
      <alignment horizontal="center" vertical="center" shrinkToFit="1"/>
    </xf>
    <xf numFmtId="0" fontId="26" fillId="0" borderId="3" xfId="13" applyFont="1" applyBorder="1" applyAlignment="1">
      <alignment horizontal="center" vertical="center" shrinkToFit="1"/>
    </xf>
    <xf numFmtId="0" fontId="26" fillId="0" borderId="11" xfId="13" applyFont="1" applyBorder="1" applyAlignment="1">
      <alignment horizontal="center" vertical="center" shrinkToFit="1"/>
    </xf>
    <xf numFmtId="0" fontId="9" fillId="0" borderId="28" xfId="0" applyFont="1" applyBorder="1" applyAlignment="1">
      <alignment horizontal="center" vertical="center" wrapText="1"/>
    </xf>
    <xf numFmtId="0" fontId="9" fillId="0" borderId="19" xfId="0" applyFont="1" applyBorder="1" applyAlignment="1">
      <alignment horizontal="center" vertical="center" wrapText="1"/>
    </xf>
    <xf numFmtId="0" fontId="9" fillId="0" borderId="34" xfId="0" applyFont="1" applyBorder="1" applyAlignment="1">
      <alignment horizontal="center" vertical="center" wrapText="1"/>
    </xf>
    <xf numFmtId="0" fontId="9" fillId="0" borderId="29" xfId="0" applyFont="1" applyBorder="1" applyAlignment="1">
      <alignment horizontal="center" vertical="center" wrapText="1"/>
    </xf>
    <xf numFmtId="0" fontId="9" fillId="0" borderId="0" xfId="0" applyFont="1" applyAlignment="1">
      <alignment horizontal="center" vertical="center" wrapText="1"/>
    </xf>
    <xf numFmtId="0" fontId="9" fillId="0" borderId="7" xfId="0" applyFont="1" applyBorder="1" applyAlignment="1">
      <alignment horizontal="center" vertical="center" wrapText="1"/>
    </xf>
    <xf numFmtId="0" fontId="9" fillId="0" borderId="30"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15" xfId="0" applyFont="1" applyBorder="1" applyAlignment="1">
      <alignment horizontal="center" vertical="center" wrapText="1"/>
    </xf>
    <xf numFmtId="0" fontId="16" fillId="0" borderId="0" xfId="0" applyFont="1" applyAlignment="1" applyProtection="1">
      <alignment horizontal="center" vertical="center"/>
      <protection locked="0"/>
    </xf>
    <xf numFmtId="0" fontId="9" fillId="0" borderId="1" xfId="0" applyFont="1" applyBorder="1" applyAlignment="1" applyProtection="1">
      <alignment horizontal="right" vertical="center" shrinkToFit="1"/>
      <protection locked="0"/>
    </xf>
    <xf numFmtId="58" fontId="9" fillId="2" borderId="12" xfId="0" applyNumberFormat="1" applyFont="1" applyFill="1" applyBorder="1" applyAlignment="1" applyProtection="1">
      <alignment horizontal="right" vertical="center"/>
      <protection locked="0"/>
    </xf>
    <xf numFmtId="0" fontId="11" fillId="0" borderId="21" xfId="0" applyFont="1" applyBorder="1" applyAlignment="1">
      <alignment horizontal="distributed" vertical="center"/>
    </xf>
    <xf numFmtId="0" fontId="9" fillId="2" borderId="43" xfId="0" applyFont="1" applyFill="1" applyBorder="1" applyAlignment="1" applyProtection="1">
      <alignment horizontal="center" vertical="center" shrinkToFit="1"/>
      <protection locked="0"/>
    </xf>
    <xf numFmtId="0" fontId="9" fillId="2" borderId="23" xfId="0" applyFont="1" applyFill="1" applyBorder="1" applyAlignment="1" applyProtection="1">
      <alignment horizontal="center" vertical="center" shrinkToFit="1"/>
      <protection locked="0"/>
    </xf>
    <xf numFmtId="0" fontId="9" fillId="2" borderId="51" xfId="0" applyFont="1" applyFill="1" applyBorder="1" applyAlignment="1" applyProtection="1">
      <alignment horizontal="center" vertical="center" shrinkToFit="1"/>
      <protection locked="0"/>
    </xf>
    <xf numFmtId="0" fontId="9" fillId="2" borderId="18" xfId="0" applyFont="1" applyFill="1" applyBorder="1" applyAlignment="1" applyProtection="1">
      <alignment horizontal="center" vertical="center" shrinkToFit="1"/>
      <protection locked="0"/>
    </xf>
    <xf numFmtId="0" fontId="11" fillId="0" borderId="41" xfId="0" applyFont="1" applyBorder="1" applyAlignment="1">
      <alignment horizontal="distributed" vertical="center"/>
    </xf>
    <xf numFmtId="0" fontId="11" fillId="0" borderId="24" xfId="0" applyFont="1" applyBorder="1" applyAlignment="1">
      <alignment horizontal="distributed" vertical="center"/>
    </xf>
    <xf numFmtId="0" fontId="9" fillId="2" borderId="48" xfId="0" applyFont="1" applyFill="1" applyBorder="1" applyAlignment="1" applyProtection="1">
      <alignment horizontal="center" vertical="center" shrinkToFit="1"/>
      <protection locked="0"/>
    </xf>
    <xf numFmtId="0" fontId="9" fillId="2" borderId="49" xfId="0" applyFont="1" applyFill="1" applyBorder="1" applyAlignment="1" applyProtection="1">
      <alignment horizontal="center" vertical="center" shrinkToFit="1"/>
      <protection locked="0"/>
    </xf>
    <xf numFmtId="0" fontId="9" fillId="2" borderId="37" xfId="0" applyFont="1" applyFill="1" applyBorder="1" applyAlignment="1" applyProtection="1">
      <alignment horizontal="center" vertical="center" wrapText="1"/>
      <protection locked="0"/>
    </xf>
    <xf numFmtId="0" fontId="9" fillId="0" borderId="40" xfId="0" applyFont="1" applyBorder="1" applyAlignment="1" applyProtection="1">
      <alignment horizontal="center" vertical="center"/>
      <protection locked="0"/>
    </xf>
    <xf numFmtId="0" fontId="9" fillId="2" borderId="40" xfId="0" applyFont="1" applyFill="1" applyBorder="1" applyAlignment="1" applyProtection="1">
      <alignment horizontal="center" vertical="center" wrapText="1"/>
      <protection locked="0"/>
    </xf>
    <xf numFmtId="0" fontId="9" fillId="2" borderId="26" xfId="0" applyFont="1" applyFill="1" applyBorder="1" applyAlignment="1" applyProtection="1">
      <alignment horizontal="center" vertical="center" wrapText="1"/>
      <protection locked="0"/>
    </xf>
    <xf numFmtId="0" fontId="37" fillId="0" borderId="32" xfId="0" applyFont="1" applyBorder="1" applyAlignment="1">
      <alignment horizontal="center" vertical="center"/>
    </xf>
    <xf numFmtId="0" fontId="37" fillId="0" borderId="19" xfId="0" applyFont="1" applyBorder="1" applyAlignment="1">
      <alignment horizontal="center" vertical="center"/>
    </xf>
    <xf numFmtId="0" fontId="37" fillId="0" borderId="33" xfId="0" applyFont="1" applyBorder="1" applyAlignment="1">
      <alignment horizontal="center" vertical="center"/>
    </xf>
    <xf numFmtId="0" fontId="37" fillId="0" borderId="12" xfId="0" applyFont="1" applyBorder="1" applyAlignment="1">
      <alignment horizontal="center" vertical="center"/>
    </xf>
    <xf numFmtId="0" fontId="9" fillId="0" borderId="47" xfId="0" applyFont="1" applyBorder="1" applyAlignment="1">
      <alignment horizontal="center" vertical="center" wrapText="1"/>
    </xf>
    <xf numFmtId="0" fontId="9" fillId="0" borderId="73" xfId="0" applyFont="1" applyBorder="1" applyAlignment="1">
      <alignment horizontal="center" vertical="center" wrapText="1"/>
    </xf>
    <xf numFmtId="0" fontId="36" fillId="0" borderId="61" xfId="0" applyFont="1" applyBorder="1" applyAlignment="1" applyProtection="1">
      <alignment horizontal="center" vertical="center" wrapText="1"/>
      <protection locked="0"/>
    </xf>
    <xf numFmtId="0" fontId="36" fillId="0" borderId="20" xfId="0" applyFont="1" applyBorder="1" applyAlignment="1" applyProtection="1">
      <alignment horizontal="center" vertical="center" wrapText="1"/>
      <protection locked="0"/>
    </xf>
    <xf numFmtId="0" fontId="11" fillId="0" borderId="20" xfId="0" applyFont="1" applyBorder="1" applyAlignment="1">
      <alignment horizontal="center" vertical="center" wrapText="1"/>
    </xf>
    <xf numFmtId="0" fontId="11" fillId="0" borderId="62" xfId="0" applyFont="1" applyBorder="1" applyAlignment="1">
      <alignment horizontal="center" vertical="center" wrapText="1"/>
    </xf>
    <xf numFmtId="0" fontId="11" fillId="0" borderId="28" xfId="0" applyFont="1" applyBorder="1" applyAlignment="1">
      <alignment horizontal="center" vertical="center" wrapText="1"/>
    </xf>
    <xf numFmtId="0" fontId="11" fillId="0" borderId="47" xfId="0" applyFont="1" applyBorder="1" applyAlignment="1">
      <alignment horizontal="center" vertical="center" wrapText="1"/>
    </xf>
    <xf numFmtId="0" fontId="9" fillId="0" borderId="35" xfId="0" applyFont="1" applyBorder="1" applyAlignment="1">
      <alignment horizontal="center" vertical="center" wrapText="1"/>
    </xf>
    <xf numFmtId="0" fontId="9" fillId="0" borderId="28" xfId="0" applyFont="1" applyBorder="1" applyAlignment="1">
      <alignment horizontal="left" vertical="center" wrapText="1"/>
    </xf>
    <xf numFmtId="0" fontId="9" fillId="0" borderId="32" xfId="0" applyFont="1" applyBorder="1" applyAlignment="1">
      <alignment horizontal="left" vertical="center" wrapText="1"/>
    </xf>
    <xf numFmtId="0" fontId="12" fillId="0" borderId="2" xfId="0" applyFont="1" applyBorder="1" applyAlignment="1">
      <alignment horizontal="center" vertical="center" wrapText="1"/>
    </xf>
    <xf numFmtId="0" fontId="12" fillId="0" borderId="46" xfId="0" applyFont="1" applyBorder="1" applyAlignment="1">
      <alignment horizontal="center" vertical="center" wrapText="1"/>
    </xf>
    <xf numFmtId="0" fontId="11" fillId="0" borderId="19" xfId="0" applyFont="1" applyBorder="1" applyAlignment="1">
      <alignment horizontal="center" vertical="center" wrapText="1"/>
    </xf>
    <xf numFmtId="0" fontId="11" fillId="0" borderId="34" xfId="0" applyFont="1" applyBorder="1" applyAlignment="1">
      <alignment horizontal="center" vertical="center" wrapText="1"/>
    </xf>
    <xf numFmtId="0" fontId="11" fillId="0" borderId="30"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5" xfId="0" applyFont="1" applyBorder="1" applyAlignment="1">
      <alignment horizontal="center" vertical="center" wrapText="1"/>
    </xf>
    <xf numFmtId="38" fontId="37" fillId="0" borderId="28" xfId="0" applyNumberFormat="1" applyFont="1" applyBorder="1" applyAlignment="1">
      <alignment horizontal="center" vertical="center" wrapText="1"/>
    </xf>
    <xf numFmtId="0" fontId="37" fillId="0" borderId="19" xfId="0" applyFont="1" applyBorder="1" applyAlignment="1">
      <alignment horizontal="center" vertical="center" wrapText="1"/>
    </xf>
    <xf numFmtId="0" fontId="37" fillId="0" borderId="30" xfId="0" applyFont="1" applyBorder="1" applyAlignment="1">
      <alignment horizontal="center" vertical="center" wrapText="1"/>
    </xf>
    <xf numFmtId="0" fontId="37" fillId="0" borderId="12" xfId="0" applyFont="1" applyBorder="1" applyAlignment="1">
      <alignment horizontal="center" vertical="center" wrapText="1"/>
    </xf>
    <xf numFmtId="38" fontId="37" fillId="0" borderId="19" xfId="0" applyNumberFormat="1" applyFont="1" applyBorder="1" applyAlignment="1">
      <alignment horizontal="center" vertical="center"/>
    </xf>
    <xf numFmtId="0" fontId="11" fillId="0" borderId="67" xfId="0" applyFont="1" applyBorder="1" applyAlignment="1">
      <alignment horizontal="center" vertical="center" wrapText="1"/>
    </xf>
    <xf numFmtId="178" fontId="28" fillId="0" borderId="47" xfId="22" applyNumberFormat="1" applyFont="1" applyBorder="1" applyAlignment="1">
      <alignment horizontal="center" vertical="center"/>
    </xf>
    <xf numFmtId="178" fontId="28" fillId="0" borderId="62" xfId="22" applyNumberFormat="1" applyFont="1" applyBorder="1" applyAlignment="1">
      <alignment horizontal="center" vertical="center"/>
    </xf>
    <xf numFmtId="178" fontId="28" fillId="0" borderId="0" xfId="22" applyNumberFormat="1" applyFont="1" applyAlignment="1">
      <alignment horizontal="center" vertical="center"/>
    </xf>
    <xf numFmtId="189" fontId="28" fillId="0" borderId="11" xfId="22" applyNumberFormat="1" applyFont="1" applyBorder="1" applyAlignment="1">
      <alignment horizontal="center" vertical="center" wrapText="1"/>
    </xf>
    <xf numFmtId="189" fontId="28" fillId="0" borderId="44" xfId="22" applyNumberFormat="1" applyFont="1" applyBorder="1" applyAlignment="1">
      <alignment horizontal="center" vertical="center" wrapText="1"/>
    </xf>
    <xf numFmtId="189" fontId="28" fillId="0" borderId="17" xfId="22" applyNumberFormat="1" applyFont="1" applyBorder="1" applyAlignment="1">
      <alignment horizontal="center" vertical="center" wrapText="1"/>
    </xf>
    <xf numFmtId="189" fontId="28" fillId="0" borderId="45" xfId="22" applyNumberFormat="1" applyFont="1" applyBorder="1" applyAlignment="1">
      <alignment horizontal="center" vertical="center" wrapText="1"/>
    </xf>
    <xf numFmtId="189" fontId="28" fillId="0" borderId="51" xfId="22" applyNumberFormat="1" applyFont="1" applyBorder="1" applyAlignment="1">
      <alignment horizontal="center" vertical="center" wrapText="1"/>
    </xf>
    <xf numFmtId="189" fontId="28" fillId="0" borderId="28" xfId="22" applyNumberFormat="1" applyFont="1" applyBorder="1" applyAlignment="1">
      <alignment horizontal="center" vertical="center" wrapText="1"/>
    </xf>
    <xf numFmtId="189" fontId="28" fillId="0" borderId="34" xfId="22" applyNumberFormat="1" applyFont="1" applyBorder="1" applyAlignment="1">
      <alignment horizontal="center" vertical="center" wrapText="1"/>
    </xf>
    <xf numFmtId="189" fontId="28" fillId="0" borderId="29" xfId="22" applyNumberFormat="1" applyFont="1" applyBorder="1" applyAlignment="1">
      <alignment horizontal="center" vertical="center" wrapText="1"/>
    </xf>
    <xf numFmtId="189" fontId="28" fillId="0" borderId="7" xfId="22" applyNumberFormat="1" applyFont="1" applyBorder="1" applyAlignment="1">
      <alignment horizontal="center" vertical="center" wrapText="1"/>
    </xf>
    <xf numFmtId="189" fontId="28" fillId="0" borderId="30" xfId="22" applyNumberFormat="1" applyFont="1" applyBorder="1" applyAlignment="1">
      <alignment horizontal="center" vertical="center" wrapText="1"/>
    </xf>
    <xf numFmtId="189" fontId="28" fillId="0" borderId="15" xfId="22" applyNumberFormat="1" applyFont="1" applyBorder="1" applyAlignment="1">
      <alignment horizontal="center" vertical="center" wrapText="1"/>
    </xf>
    <xf numFmtId="178" fontId="28" fillId="0" borderId="19" xfId="22" applyNumberFormat="1" applyFont="1" applyBorder="1" applyAlignment="1">
      <alignment horizontal="center" vertical="center"/>
    </xf>
    <xf numFmtId="179" fontId="28" fillId="0" borderId="37" xfId="22" applyNumberFormat="1" applyFont="1" applyBorder="1" applyAlignment="1">
      <alignment vertical="center" shrinkToFit="1"/>
    </xf>
    <xf numFmtId="179" fontId="28" fillId="0" borderId="50" xfId="22" applyNumberFormat="1" applyFont="1" applyBorder="1" applyAlignment="1">
      <alignment vertical="center" shrinkToFit="1"/>
    </xf>
    <xf numFmtId="178" fontId="33" fillId="0" borderId="28" xfId="22" applyNumberFormat="1" applyFont="1" applyBorder="1" applyAlignment="1">
      <alignment horizontal="center" vertical="center" wrapText="1"/>
    </xf>
    <xf numFmtId="178" fontId="33" fillId="0" borderId="34" xfId="22" applyNumberFormat="1" applyFont="1" applyBorder="1" applyAlignment="1">
      <alignment horizontal="center" vertical="center" wrapText="1"/>
    </xf>
    <xf numFmtId="178" fontId="33" fillId="0" borderId="29" xfId="22" applyNumberFormat="1" applyFont="1" applyBorder="1" applyAlignment="1">
      <alignment horizontal="center" vertical="center" wrapText="1"/>
    </xf>
    <xf numFmtId="178" fontId="33" fillId="0" borderId="7" xfId="22" applyNumberFormat="1" applyFont="1" applyBorder="1" applyAlignment="1">
      <alignment horizontal="center" vertical="center" wrapText="1"/>
    </xf>
    <xf numFmtId="178" fontId="33" fillId="0" borderId="42" xfId="22" applyNumberFormat="1" applyFont="1" applyBorder="1" applyAlignment="1">
      <alignment horizontal="center" vertical="center" wrapText="1"/>
    </xf>
    <xf numFmtId="178" fontId="33" fillId="0" borderId="8" xfId="22" applyNumberFormat="1" applyFont="1" applyBorder="1" applyAlignment="1">
      <alignment horizontal="center" vertical="center" wrapText="1"/>
    </xf>
    <xf numFmtId="179" fontId="28" fillId="0" borderId="53" xfId="22" applyNumberFormat="1" applyFont="1" applyBorder="1" applyAlignment="1">
      <alignment vertical="center" shrinkToFit="1"/>
    </xf>
    <xf numFmtId="179" fontId="28" fillId="0" borderId="52" xfId="22" applyNumberFormat="1" applyFont="1" applyBorder="1" applyAlignment="1">
      <alignment vertical="center" shrinkToFit="1"/>
    </xf>
    <xf numFmtId="178" fontId="28" fillId="0" borderId="0" xfId="22" applyNumberFormat="1" applyFont="1" applyAlignment="1">
      <alignment vertical="center" wrapText="1"/>
    </xf>
    <xf numFmtId="178" fontId="28" fillId="0" borderId="17" xfId="22" applyNumberFormat="1" applyFont="1" applyBorder="1" applyAlignment="1">
      <alignment horizontal="center" vertical="center"/>
    </xf>
    <xf numFmtId="178" fontId="28" fillId="0" borderId="2" xfId="22" applyNumberFormat="1" applyFont="1" applyBorder="1" applyAlignment="1">
      <alignment horizontal="center" vertical="center"/>
    </xf>
    <xf numFmtId="178" fontId="28" fillId="0" borderId="3" xfId="22" applyNumberFormat="1" applyFont="1" applyBorder="1" applyAlignment="1">
      <alignment horizontal="center" vertical="center"/>
    </xf>
    <xf numFmtId="178" fontId="28" fillId="0" borderId="6" xfId="22" applyNumberFormat="1" applyFont="1" applyBorder="1" applyAlignment="1">
      <alignment horizontal="center" vertical="center"/>
    </xf>
    <xf numFmtId="178" fontId="28" fillId="0" borderId="9" xfId="22" applyNumberFormat="1" applyFont="1" applyBorder="1" applyAlignment="1">
      <alignment horizontal="center" vertical="center"/>
    </xf>
    <xf numFmtId="178" fontId="28" fillId="0" borderId="5" xfId="22" applyNumberFormat="1" applyFont="1" applyBorder="1" applyAlignment="1">
      <alignment horizontal="center" vertical="center"/>
    </xf>
    <xf numFmtId="178" fontId="28" fillId="0" borderId="10" xfId="22" applyNumberFormat="1" applyFont="1" applyBorder="1" applyAlignment="1">
      <alignment horizontal="center" vertical="center"/>
    </xf>
    <xf numFmtId="178" fontId="28" fillId="0" borderId="65" xfId="22" applyNumberFormat="1" applyFont="1" applyBorder="1" applyAlignment="1">
      <alignment horizontal="center" vertical="center"/>
    </xf>
    <xf numFmtId="178" fontId="28" fillId="0" borderId="51" xfId="22" applyNumberFormat="1" applyFont="1" applyBorder="1" applyAlignment="1">
      <alignment horizontal="center" vertical="center" wrapText="1"/>
    </xf>
    <xf numFmtId="178" fontId="28" fillId="0" borderId="27" xfId="22" applyNumberFormat="1" applyFont="1" applyBorder="1" applyAlignment="1">
      <alignment horizontal="center" vertical="center" wrapText="1"/>
    </xf>
    <xf numFmtId="178" fontId="28" fillId="0" borderId="13" xfId="22" applyNumberFormat="1" applyFont="1" applyBorder="1" applyAlignment="1">
      <alignment horizontal="center" vertical="center" wrapText="1"/>
    </xf>
    <xf numFmtId="179" fontId="28" fillId="0" borderId="51" xfId="22" applyNumberFormat="1" applyFont="1" applyBorder="1" applyAlignment="1">
      <alignment vertical="center"/>
    </xf>
    <xf numFmtId="179" fontId="28" fillId="0" borderId="13" xfId="22" applyNumberFormat="1" applyFont="1" applyBorder="1" applyAlignment="1">
      <alignment vertical="center"/>
    </xf>
    <xf numFmtId="178" fontId="28" fillId="0" borderId="51" xfId="22" applyNumberFormat="1" applyFont="1" applyBorder="1" applyAlignment="1">
      <alignment horizontal="center" vertical="center"/>
    </xf>
    <xf numFmtId="178" fontId="28" fillId="0" borderId="13" xfId="22" applyNumberFormat="1" applyFont="1" applyBorder="1" applyAlignment="1">
      <alignment horizontal="center" vertical="center"/>
    </xf>
    <xf numFmtId="178" fontId="28" fillId="0" borderId="27" xfId="22" applyNumberFormat="1" applyFont="1" applyBorder="1" applyAlignment="1">
      <alignment horizontal="center" vertical="center"/>
    </xf>
    <xf numFmtId="179" fontId="28" fillId="0" borderId="98" xfId="22" applyNumberFormat="1" applyFont="1" applyBorder="1" applyAlignment="1">
      <alignment vertical="center"/>
    </xf>
    <xf numFmtId="179" fontId="28" fillId="0" borderId="70" xfId="22" applyNumberFormat="1" applyFont="1" applyBorder="1" applyAlignment="1">
      <alignment vertical="center"/>
    </xf>
    <xf numFmtId="178" fontId="28" fillId="0" borderId="2" xfId="22" applyNumberFormat="1" applyFont="1" applyBorder="1" applyAlignment="1">
      <alignment horizontal="center" vertical="center" wrapText="1"/>
    </xf>
    <xf numFmtId="178" fontId="28" fillId="0" borderId="3" xfId="22" applyNumberFormat="1" applyFont="1" applyBorder="1" applyAlignment="1">
      <alignment horizontal="center" vertical="center" wrapText="1"/>
    </xf>
    <xf numFmtId="178" fontId="28" fillId="0" borderId="6" xfId="22" applyNumberFormat="1" applyFont="1" applyBorder="1" applyAlignment="1">
      <alignment horizontal="center" vertical="center" wrapText="1"/>
    </xf>
    <xf numFmtId="178" fontId="28" fillId="0" borderId="9" xfId="22" applyNumberFormat="1" applyFont="1" applyBorder="1" applyAlignment="1">
      <alignment horizontal="center" vertical="center" wrapText="1"/>
    </xf>
    <xf numFmtId="178" fontId="28" fillId="0" borderId="5" xfId="22" applyNumberFormat="1" applyFont="1" applyBorder="1" applyAlignment="1">
      <alignment horizontal="center" vertical="center" wrapText="1"/>
    </xf>
    <xf numFmtId="178" fontId="28" fillId="0" borderId="10" xfId="22" applyNumberFormat="1" applyFont="1" applyBorder="1" applyAlignment="1">
      <alignment horizontal="center" vertical="center" wrapText="1"/>
    </xf>
    <xf numFmtId="178" fontId="27" fillId="0" borderId="2" xfId="22" applyNumberFormat="1" applyFont="1" applyBorder="1" applyAlignment="1">
      <alignment horizontal="center" vertical="center" wrapText="1"/>
    </xf>
    <xf numFmtId="178" fontId="27" fillId="0" borderId="3" xfId="22" applyNumberFormat="1" applyFont="1" applyBorder="1" applyAlignment="1">
      <alignment horizontal="center" vertical="center" wrapText="1"/>
    </xf>
    <xf numFmtId="178" fontId="27" fillId="0" borderId="6" xfId="22" applyNumberFormat="1" applyFont="1" applyBorder="1" applyAlignment="1">
      <alignment horizontal="center" vertical="center" wrapText="1"/>
    </xf>
    <xf numFmtId="178" fontId="27" fillId="0" borderId="9" xfId="22" applyNumberFormat="1" applyFont="1" applyBorder="1" applyAlignment="1">
      <alignment horizontal="center" vertical="center" wrapText="1"/>
    </xf>
    <xf numFmtId="178" fontId="27" fillId="0" borderId="5" xfId="22" applyNumberFormat="1" applyFont="1" applyBorder="1" applyAlignment="1">
      <alignment horizontal="center" vertical="center" wrapText="1"/>
    </xf>
    <xf numFmtId="178" fontId="27" fillId="0" borderId="10" xfId="22" applyNumberFormat="1" applyFont="1" applyBorder="1" applyAlignment="1">
      <alignment horizontal="center" vertical="center" wrapText="1"/>
    </xf>
    <xf numFmtId="179" fontId="28" fillId="0" borderId="41" xfId="22" applyNumberFormat="1" applyFont="1" applyBorder="1" applyAlignment="1">
      <alignment vertical="center" shrinkToFit="1"/>
    </xf>
    <xf numFmtId="179" fontId="28" fillId="0" borderId="18" xfId="22" applyNumberFormat="1" applyFont="1" applyBorder="1" applyAlignment="1">
      <alignment vertical="center" shrinkToFit="1"/>
    </xf>
    <xf numFmtId="178" fontId="28" fillId="0" borderId="11" xfId="22" applyNumberFormat="1" applyFont="1" applyBorder="1" applyAlignment="1">
      <alignment horizontal="center" vertical="center" wrapText="1"/>
    </xf>
    <xf numFmtId="179" fontId="28" fillId="0" borderId="11" xfId="22" applyNumberFormat="1" applyFont="1" applyBorder="1" applyAlignment="1">
      <alignment vertical="center"/>
    </xf>
    <xf numFmtId="178" fontId="28" fillId="0" borderId="11" xfId="22" applyNumberFormat="1" applyFont="1" applyBorder="1" applyAlignment="1">
      <alignment horizontal="center" vertical="center"/>
    </xf>
    <xf numFmtId="179" fontId="28" fillId="0" borderId="69" xfId="22" applyNumberFormat="1" applyFont="1" applyBorder="1" applyAlignment="1">
      <alignment vertical="center"/>
    </xf>
    <xf numFmtId="179" fontId="28" fillId="0" borderId="24" xfId="22" applyNumberFormat="1" applyFont="1" applyBorder="1" applyAlignment="1">
      <alignment vertical="center" shrinkToFit="1"/>
    </xf>
    <xf numFmtId="179" fontId="28" fillId="0" borderId="26" xfId="22" applyNumberFormat="1" applyFont="1" applyBorder="1" applyAlignment="1">
      <alignment vertical="center" shrinkToFit="1"/>
    </xf>
    <xf numFmtId="178" fontId="27" fillId="0" borderId="11" xfId="22" applyNumberFormat="1" applyFont="1" applyBorder="1" applyAlignment="1">
      <alignment horizontal="center" vertical="center" wrapText="1"/>
    </xf>
    <xf numFmtId="178" fontId="33" fillId="0" borderId="21" xfId="22" applyNumberFormat="1" applyFont="1" applyBorder="1" applyAlignment="1">
      <alignment horizontal="center" vertical="center" wrapText="1"/>
    </xf>
    <xf numFmtId="178" fontId="33" fillId="0" borderId="23" xfId="22" applyNumberFormat="1" applyFont="1" applyBorder="1" applyAlignment="1">
      <alignment horizontal="center" vertical="center" wrapText="1"/>
    </xf>
    <xf numFmtId="178" fontId="33" fillId="0" borderId="41" xfId="22" applyNumberFormat="1" applyFont="1" applyBorder="1" applyAlignment="1">
      <alignment horizontal="center" vertical="center" wrapText="1"/>
    </xf>
    <xf numFmtId="178" fontId="33" fillId="0" borderId="18" xfId="22" applyNumberFormat="1" applyFont="1" applyBorder="1" applyAlignment="1">
      <alignment horizontal="center" vertical="center" wrapText="1"/>
    </xf>
    <xf numFmtId="179" fontId="28" fillId="0" borderId="53" xfId="22" applyNumberFormat="1" applyFont="1" applyBorder="1" applyAlignment="1">
      <alignment vertical="center"/>
    </xf>
    <xf numFmtId="179" fontId="28" fillId="0" borderId="52" xfId="22" applyNumberFormat="1" applyFont="1" applyBorder="1" applyAlignment="1">
      <alignment vertical="center"/>
    </xf>
    <xf numFmtId="178" fontId="39" fillId="0" borderId="11" xfId="22" applyNumberFormat="1" applyFont="1" applyBorder="1" applyAlignment="1">
      <alignment vertical="center"/>
    </xf>
    <xf numFmtId="179" fontId="28" fillId="0" borderId="37" xfId="22" applyNumberFormat="1" applyFont="1" applyBorder="1" applyAlignment="1">
      <alignment vertical="center"/>
    </xf>
    <xf numFmtId="179" fontId="28" fillId="0" borderId="50" xfId="22" applyNumberFormat="1" applyFont="1" applyBorder="1" applyAlignment="1">
      <alignment vertical="center"/>
    </xf>
    <xf numFmtId="178" fontId="28" fillId="0" borderId="44" xfId="22" applyNumberFormat="1" applyFont="1" applyBorder="1" applyAlignment="1">
      <alignment horizontal="center" vertical="center" wrapText="1"/>
    </xf>
    <xf numFmtId="178" fontId="28" fillId="0" borderId="89" xfId="22" applyNumberFormat="1" applyFont="1" applyBorder="1" applyAlignment="1">
      <alignment horizontal="center" vertical="center" wrapText="1"/>
    </xf>
    <xf numFmtId="178" fontId="28" fillId="0" borderId="97" xfId="22" applyNumberFormat="1" applyFont="1" applyBorder="1" applyAlignment="1">
      <alignment horizontal="center" vertical="center" wrapText="1"/>
    </xf>
    <xf numFmtId="178" fontId="28" fillId="0" borderId="4" xfId="22" applyNumberFormat="1" applyFont="1" applyBorder="1" applyAlignment="1">
      <alignment horizontal="center" vertical="center" wrapText="1"/>
    </xf>
    <xf numFmtId="178" fontId="28" fillId="0" borderId="0" xfId="22" applyNumberFormat="1" applyFont="1" applyAlignment="1">
      <alignment horizontal="center" vertical="center" wrapText="1"/>
    </xf>
    <xf numFmtId="178" fontId="28" fillId="0" borderId="1" xfId="22" applyNumberFormat="1" applyFont="1" applyBorder="1" applyAlignment="1">
      <alignment horizontal="center" vertical="center" wrapText="1"/>
    </xf>
    <xf numFmtId="178" fontId="28" fillId="0" borderId="82" xfId="22" applyNumberFormat="1" applyFont="1" applyBorder="1" applyAlignment="1">
      <alignment horizontal="center" vertical="center" wrapText="1"/>
    </xf>
    <xf numFmtId="178" fontId="28" fillId="0" borderId="84" xfId="22" applyNumberFormat="1" applyFont="1" applyBorder="1" applyAlignment="1">
      <alignment horizontal="center" vertical="center" wrapText="1"/>
    </xf>
    <xf numFmtId="179" fontId="28" fillId="0" borderId="0" xfId="22" applyNumberFormat="1" applyFont="1" applyAlignment="1">
      <alignment vertical="center"/>
    </xf>
    <xf numFmtId="178" fontId="28" fillId="0" borderId="0" xfId="22" applyNumberFormat="1" applyFont="1" applyAlignment="1">
      <alignment vertical="center"/>
    </xf>
    <xf numFmtId="178" fontId="28" fillId="0" borderId="83" xfId="22" applyNumberFormat="1" applyFont="1" applyBorder="1" applyAlignment="1">
      <alignment horizontal="center" vertical="center" wrapText="1"/>
    </xf>
    <xf numFmtId="178" fontId="23" fillId="0" borderId="0" xfId="22" applyNumberFormat="1" applyFont="1" applyAlignment="1">
      <alignment horizontal="center" vertical="center" wrapText="1"/>
    </xf>
    <xf numFmtId="178" fontId="39" fillId="0" borderId="1" xfId="22" applyNumberFormat="1" applyFont="1" applyBorder="1" applyAlignment="1">
      <alignment vertical="center" wrapText="1"/>
    </xf>
    <xf numFmtId="178" fontId="39" fillId="0" borderId="10" xfId="22" applyNumberFormat="1" applyFont="1" applyBorder="1" applyAlignment="1">
      <alignment vertical="center" wrapText="1"/>
    </xf>
    <xf numFmtId="178" fontId="39" fillId="0" borderId="5" xfId="22" applyNumberFormat="1" applyFont="1" applyBorder="1" applyAlignment="1">
      <alignment vertical="center" wrapText="1"/>
    </xf>
    <xf numFmtId="178" fontId="39" fillId="0" borderId="13" xfId="22" applyNumberFormat="1" applyFont="1" applyBorder="1" applyAlignment="1">
      <alignment vertical="center"/>
    </xf>
    <xf numFmtId="178" fontId="28" fillId="0" borderId="91" xfId="22" applyNumberFormat="1" applyFont="1" applyBorder="1" applyAlignment="1">
      <alignment horizontal="center" vertical="center" wrapText="1"/>
    </xf>
    <xf numFmtId="178" fontId="38" fillId="0" borderId="41" xfId="22" applyNumberFormat="1" applyFont="1" applyBorder="1" applyAlignment="1">
      <alignment vertical="center"/>
    </xf>
    <xf numFmtId="178" fontId="38" fillId="0" borderId="11" xfId="22" applyNumberFormat="1" applyFont="1" applyBorder="1" applyAlignment="1">
      <alignment vertical="center"/>
    </xf>
    <xf numFmtId="178" fontId="38" fillId="0" borderId="51" xfId="22" applyNumberFormat="1" applyFont="1" applyBorder="1" applyAlignment="1">
      <alignment vertical="center"/>
    </xf>
    <xf numFmtId="178" fontId="38" fillId="2" borderId="95" xfId="22" applyNumberFormat="1" applyFont="1" applyFill="1" applyBorder="1" applyAlignment="1" applyProtection="1">
      <alignment horizontal="center" vertical="center"/>
      <protection locked="0"/>
    </xf>
    <xf numFmtId="178" fontId="38" fillId="2" borderId="77" xfId="22" applyNumberFormat="1" applyFont="1" applyFill="1" applyBorder="1" applyAlignment="1" applyProtection="1">
      <alignment horizontal="center" vertical="center"/>
      <protection locked="0"/>
    </xf>
    <xf numFmtId="178" fontId="38" fillId="0" borderId="24" xfId="22" applyNumberFormat="1" applyFont="1" applyBorder="1" applyAlignment="1">
      <alignment vertical="center" wrapText="1"/>
    </xf>
    <xf numFmtId="178" fontId="38" fillId="0" borderId="25" xfId="22" applyNumberFormat="1" applyFont="1" applyBorder="1" applyAlignment="1">
      <alignment vertical="center" wrapText="1"/>
    </xf>
    <xf numFmtId="178" fontId="38" fillId="0" borderId="40" xfId="22" applyNumberFormat="1" applyFont="1" applyBorder="1" applyAlignment="1">
      <alignment vertical="center" wrapText="1"/>
    </xf>
    <xf numFmtId="178" fontId="38" fillId="2" borderId="96" xfId="22" applyNumberFormat="1" applyFont="1" applyFill="1" applyBorder="1" applyAlignment="1" applyProtection="1">
      <alignment horizontal="center" vertical="center"/>
      <protection locked="0"/>
    </xf>
    <xf numFmtId="178" fontId="38" fillId="2" borderId="109" xfId="22" applyNumberFormat="1" applyFont="1" applyFill="1" applyBorder="1" applyAlignment="1" applyProtection="1">
      <alignment horizontal="center" vertical="center"/>
      <protection locked="0"/>
    </xf>
    <xf numFmtId="178" fontId="38" fillId="0" borderId="92" xfId="22" applyNumberFormat="1" applyFont="1" applyBorder="1" applyAlignment="1">
      <alignment horizontal="center" vertical="center"/>
    </xf>
    <xf numFmtId="178" fontId="38" fillId="0" borderId="93" xfId="22" applyNumberFormat="1" applyFont="1" applyBorder="1" applyAlignment="1">
      <alignment horizontal="center" vertical="center"/>
    </xf>
    <xf numFmtId="178" fontId="38" fillId="0" borderId="20" xfId="22" applyNumberFormat="1" applyFont="1" applyBorder="1" applyAlignment="1">
      <alignment horizontal="center" vertical="center"/>
    </xf>
    <xf numFmtId="178" fontId="38" fillId="0" borderId="62" xfId="22" applyNumberFormat="1" applyFont="1" applyBorder="1" applyAlignment="1">
      <alignment horizontal="center" vertical="center"/>
    </xf>
    <xf numFmtId="178" fontId="38" fillId="0" borderId="63" xfId="22" applyNumberFormat="1" applyFont="1" applyBorder="1" applyAlignment="1">
      <alignment vertical="center"/>
    </xf>
    <xf numFmtId="178" fontId="38" fillId="0" borderId="45" xfId="22" applyNumberFormat="1" applyFont="1" applyBorder="1" applyAlignment="1">
      <alignment vertical="center"/>
    </xf>
    <xf numFmtId="178" fontId="38" fillId="0" borderId="5" xfId="22" applyNumberFormat="1" applyFont="1" applyBorder="1" applyAlignment="1">
      <alignment vertical="center"/>
    </xf>
    <xf numFmtId="178" fontId="38" fillId="2" borderId="94" xfId="22" applyNumberFormat="1" applyFont="1" applyFill="1" applyBorder="1" applyAlignment="1" applyProtection="1">
      <alignment horizontal="center" vertical="center"/>
      <protection locked="0"/>
    </xf>
    <xf numFmtId="178" fontId="38" fillId="2" borderId="80" xfId="22" applyNumberFormat="1" applyFont="1" applyFill="1" applyBorder="1" applyAlignment="1" applyProtection="1">
      <alignment horizontal="center" vertical="center"/>
      <protection locked="0"/>
    </xf>
    <xf numFmtId="178" fontId="38" fillId="0" borderId="108" xfId="22" applyNumberFormat="1" applyFont="1" applyBorder="1" applyAlignment="1">
      <alignment horizontal="center" vertical="center" wrapText="1"/>
    </xf>
    <xf numFmtId="178" fontId="38" fillId="0" borderId="86" xfId="22" applyNumberFormat="1" applyFont="1" applyBorder="1" applyAlignment="1">
      <alignment horizontal="center" vertical="center" wrapText="1"/>
    </xf>
    <xf numFmtId="178" fontId="38" fillId="0" borderId="86" xfId="22" applyNumberFormat="1" applyFont="1" applyBorder="1" applyAlignment="1">
      <alignment horizontal="center" vertical="center"/>
    </xf>
    <xf numFmtId="0" fontId="38" fillId="0" borderId="130" xfId="22" applyFont="1" applyBorder="1" applyAlignment="1">
      <alignment horizontal="center" vertical="center" wrapText="1"/>
    </xf>
    <xf numFmtId="0" fontId="38" fillId="0" borderId="91" xfId="22" applyFont="1" applyBorder="1" applyAlignment="1">
      <alignment horizontal="center" vertical="center" wrapText="1"/>
    </xf>
    <xf numFmtId="178" fontId="38" fillId="0" borderId="91" xfId="22" applyNumberFormat="1" applyFont="1" applyBorder="1" applyAlignment="1">
      <alignment horizontal="center" vertical="center"/>
    </xf>
    <xf numFmtId="178" fontId="38" fillId="0" borderId="24" xfId="22" applyNumberFormat="1" applyFont="1" applyBorder="1" applyAlignment="1">
      <alignment horizontal="center" vertical="center"/>
    </xf>
    <xf numFmtId="178" fontId="38" fillId="0" borderId="25" xfId="22" applyNumberFormat="1" applyFont="1" applyBorder="1" applyAlignment="1">
      <alignment horizontal="center" vertical="center"/>
    </xf>
    <xf numFmtId="178" fontId="38" fillId="0" borderId="40" xfId="22" applyNumberFormat="1" applyFont="1" applyBorder="1" applyAlignment="1">
      <alignment horizontal="center" vertical="center"/>
    </xf>
    <xf numFmtId="178" fontId="38" fillId="0" borderId="21" xfId="22" applyNumberFormat="1" applyFont="1" applyBorder="1" applyAlignment="1">
      <alignment vertical="center"/>
    </xf>
    <xf numFmtId="178" fontId="38" fillId="0" borderId="22" xfId="22" applyNumberFormat="1" applyFont="1" applyBorder="1" applyAlignment="1">
      <alignment vertical="center"/>
    </xf>
    <xf numFmtId="178" fontId="44" fillId="0" borderId="22" xfId="22" applyNumberFormat="1" applyFont="1" applyBorder="1" applyAlignment="1">
      <alignment horizontal="center" vertical="center" shrinkToFit="1"/>
    </xf>
    <xf numFmtId="178" fontId="38" fillId="0" borderId="11" xfId="22" applyNumberFormat="1" applyFont="1" applyBorder="1" applyAlignment="1">
      <alignment horizontal="left" vertical="center"/>
    </xf>
    <xf numFmtId="178" fontId="38" fillId="2" borderId="51" xfId="22" applyNumberFormat="1" applyFont="1" applyFill="1" applyBorder="1" applyAlignment="1" applyProtection="1">
      <alignment horizontal="center" vertical="center"/>
      <protection locked="0"/>
    </xf>
    <xf numFmtId="178" fontId="38" fillId="2" borderId="27" xfId="22" applyNumberFormat="1" applyFont="1" applyFill="1" applyBorder="1" applyAlignment="1" applyProtection="1">
      <alignment horizontal="center" vertical="center"/>
      <protection locked="0"/>
    </xf>
    <xf numFmtId="0" fontId="38" fillId="0" borderId="51" xfId="22" applyFont="1" applyBorder="1" applyAlignment="1">
      <alignment horizontal="center" vertical="center"/>
    </xf>
    <xf numFmtId="0" fontId="38" fillId="0" borderId="27" xfId="22" applyFont="1" applyBorder="1" applyAlignment="1">
      <alignment horizontal="center" vertical="center"/>
    </xf>
    <xf numFmtId="178" fontId="38" fillId="0" borderId="13" xfId="22" applyNumberFormat="1" applyFont="1" applyBorder="1" applyAlignment="1">
      <alignment horizontal="left" vertical="center"/>
    </xf>
    <xf numFmtId="178" fontId="38" fillId="0" borderId="51" xfId="22" applyNumberFormat="1" applyFont="1" applyBorder="1" applyAlignment="1">
      <alignment horizontal="left" vertical="center"/>
    </xf>
    <xf numFmtId="178" fontId="38" fillId="0" borderId="27" xfId="22" applyNumberFormat="1" applyFont="1" applyBorder="1" applyAlignment="1">
      <alignment horizontal="center" vertical="center"/>
    </xf>
    <xf numFmtId="178" fontId="30" fillId="0" borderId="30" xfId="22" applyNumberFormat="1" applyFont="1" applyBorder="1" applyAlignment="1">
      <alignment horizontal="center" vertical="center" shrinkToFit="1"/>
    </xf>
    <xf numFmtId="178" fontId="30" fillId="0" borderId="12" xfId="22" applyNumberFormat="1" applyFont="1" applyBorder="1" applyAlignment="1">
      <alignment horizontal="center" vertical="center" shrinkToFit="1"/>
    </xf>
    <xf numFmtId="178" fontId="30" fillId="0" borderId="31" xfId="22" applyNumberFormat="1" applyFont="1" applyBorder="1" applyAlignment="1">
      <alignment horizontal="center" vertical="center" shrinkToFit="1"/>
    </xf>
    <xf numFmtId="177" fontId="31" fillId="0" borderId="48" xfId="22" applyNumberFormat="1" applyFont="1" applyBorder="1" applyAlignment="1">
      <alignment horizontal="center" vertical="center"/>
    </xf>
    <xf numFmtId="177" fontId="31" fillId="0" borderId="49" xfId="22" applyNumberFormat="1" applyFont="1" applyBorder="1" applyAlignment="1">
      <alignment horizontal="center" vertical="center"/>
    </xf>
    <xf numFmtId="177" fontId="30" fillId="0" borderId="0" xfId="22" applyNumberFormat="1" applyFont="1" applyAlignment="1">
      <alignment horizontal="center" vertical="center"/>
    </xf>
    <xf numFmtId="178" fontId="38" fillId="0" borderId="51" xfId="22" applyNumberFormat="1" applyFont="1" applyBorder="1" applyAlignment="1">
      <alignment horizontal="center" vertical="center"/>
    </xf>
    <xf numFmtId="0" fontId="27" fillId="0" borderId="11" xfId="22" applyFont="1" applyBorder="1" applyAlignment="1">
      <alignment horizontal="left" vertical="center" wrapText="1"/>
    </xf>
    <xf numFmtId="0" fontId="27" fillId="0" borderId="11" xfId="22" applyFont="1" applyBorder="1" applyAlignment="1">
      <alignment horizontal="left" vertical="center"/>
    </xf>
    <xf numFmtId="178" fontId="38" fillId="0" borderId="0" xfId="22" applyNumberFormat="1" applyFont="1" applyAlignment="1">
      <alignment horizontal="right" vertical="center"/>
    </xf>
    <xf numFmtId="178" fontId="32" fillId="5" borderId="0" xfId="22" applyNumberFormat="1" applyFont="1" applyFill="1" applyAlignment="1">
      <alignment horizontal="center" vertical="center"/>
    </xf>
    <xf numFmtId="0" fontId="30" fillId="0" borderId="44" xfId="22" applyFont="1" applyBorder="1" applyAlignment="1">
      <alignment horizontal="center" vertical="center" shrinkToFit="1"/>
    </xf>
    <xf numFmtId="0" fontId="30" fillId="0" borderId="44" xfId="22" applyFont="1" applyBorder="1" applyAlignment="1" applyProtection="1">
      <alignment horizontal="center" vertical="center" shrinkToFit="1"/>
      <protection locked="0"/>
    </xf>
    <xf numFmtId="178" fontId="30" fillId="0" borderId="47" xfId="22" applyNumberFormat="1" applyFont="1" applyBorder="1" applyAlignment="1">
      <alignment horizontal="center" vertical="center" shrinkToFit="1"/>
    </xf>
    <xf numFmtId="178" fontId="30" fillId="0" borderId="20" xfId="22" applyNumberFormat="1" applyFont="1" applyBorder="1" applyAlignment="1">
      <alignment horizontal="center" vertical="center" shrinkToFit="1"/>
    </xf>
    <xf numFmtId="178" fontId="30" fillId="0" borderId="132" xfId="22" applyNumberFormat="1" applyFont="1" applyBorder="1" applyAlignment="1">
      <alignment horizontal="center" vertical="center" shrinkToFit="1"/>
    </xf>
    <xf numFmtId="177" fontId="31" fillId="0" borderId="64" xfId="22" applyNumberFormat="1" applyFont="1" applyBorder="1" applyAlignment="1">
      <alignment horizontal="center" vertical="center"/>
    </xf>
    <xf numFmtId="177" fontId="31" fillId="0" borderId="68" xfId="22" applyNumberFormat="1" applyFont="1" applyBorder="1" applyAlignment="1">
      <alignment horizontal="center" vertical="center"/>
    </xf>
    <xf numFmtId="0" fontId="38" fillId="0" borderId="11" xfId="22" applyFont="1" applyBorder="1" applyAlignment="1">
      <alignment horizontal="left" vertical="center"/>
    </xf>
    <xf numFmtId="3" fontId="48" fillId="0" borderId="44" xfId="25" applyNumberFormat="1" applyFont="1" applyBorder="1" applyAlignment="1">
      <alignment horizontal="center" vertical="center" wrapText="1"/>
    </xf>
    <xf numFmtId="3" fontId="48" fillId="0" borderId="17" xfId="25" applyNumberFormat="1" applyFont="1" applyBorder="1" applyAlignment="1">
      <alignment horizontal="center" vertical="center" wrapText="1"/>
    </xf>
    <xf numFmtId="3" fontId="12" fillId="6" borderId="0" xfId="25" applyNumberFormat="1" applyFont="1" applyFill="1" applyAlignment="1">
      <alignment horizontal="center" vertical="center" wrapText="1"/>
    </xf>
    <xf numFmtId="3" fontId="12" fillId="6" borderId="0" xfId="25" applyNumberFormat="1" applyFont="1" applyFill="1" applyAlignment="1">
      <alignment horizontal="center" vertical="center"/>
    </xf>
    <xf numFmtId="3" fontId="12" fillId="6" borderId="90" xfId="25" applyNumberFormat="1" applyFont="1" applyFill="1" applyBorder="1" applyAlignment="1">
      <alignment horizontal="center" vertical="center" wrapText="1"/>
    </xf>
    <xf numFmtId="3" fontId="12" fillId="6" borderId="90" xfId="25" applyNumberFormat="1" applyFont="1" applyFill="1" applyBorder="1" applyAlignment="1">
      <alignment horizontal="center" vertical="center"/>
    </xf>
    <xf numFmtId="3" fontId="48" fillId="0" borderId="11" xfId="25" applyNumberFormat="1" applyFont="1" applyBorder="1" applyAlignment="1">
      <alignment horizontal="center" vertical="center" wrapText="1"/>
    </xf>
    <xf numFmtId="0" fontId="48" fillId="0" borderId="44" xfId="25" applyFont="1" applyBorder="1" applyAlignment="1">
      <alignment horizontal="center" vertical="center"/>
    </xf>
    <xf numFmtId="0" fontId="48" fillId="0" borderId="17" xfId="25" applyFont="1" applyBorder="1" applyAlignment="1">
      <alignment horizontal="center" vertical="center"/>
    </xf>
    <xf numFmtId="0" fontId="48" fillId="0" borderId="45" xfId="25" applyFont="1" applyBorder="1" applyAlignment="1">
      <alignment horizontal="center" vertical="center"/>
    </xf>
    <xf numFmtId="3" fontId="48" fillId="0" borderId="44" xfId="25" applyNumberFormat="1" applyFont="1" applyBorder="1" applyAlignment="1">
      <alignment horizontal="distributed" vertical="center" wrapText="1"/>
    </xf>
    <xf numFmtId="3" fontId="48" fillId="0" borderId="86" xfId="25" applyNumberFormat="1" applyFont="1" applyBorder="1" applyAlignment="1">
      <alignment horizontal="distributed" vertical="center"/>
    </xf>
    <xf numFmtId="176" fontId="48" fillId="0" borderId="44" xfId="25" applyNumberFormat="1" applyFont="1" applyBorder="1">
      <alignment vertical="center"/>
    </xf>
    <xf numFmtId="176" fontId="48" fillId="0" borderId="17" xfId="25" applyNumberFormat="1" applyFont="1" applyBorder="1">
      <alignment vertical="center"/>
    </xf>
    <xf numFmtId="176" fontId="48" fillId="0" borderId="45" xfId="25" applyNumberFormat="1" applyFont="1" applyBorder="1">
      <alignment vertical="center"/>
    </xf>
    <xf numFmtId="180" fontId="48" fillId="0" borderId="17" xfId="25" applyNumberFormat="1" applyFont="1" applyBorder="1" applyAlignment="1">
      <alignment horizontal="center" vertical="center"/>
    </xf>
    <xf numFmtId="176" fontId="48" fillId="0" borderId="2" xfId="25" applyNumberFormat="1" applyFont="1" applyBorder="1" applyAlignment="1">
      <alignment vertical="center" wrapText="1"/>
    </xf>
    <xf numFmtId="176" fontId="48" fillId="0" borderId="6" xfId="25" applyNumberFormat="1" applyFont="1" applyBorder="1" applyAlignment="1">
      <alignment vertical="center" wrapText="1"/>
    </xf>
    <xf numFmtId="176" fontId="48" fillId="0" borderId="5" xfId="25" applyNumberFormat="1" applyFont="1" applyBorder="1" applyAlignment="1">
      <alignment vertical="center" wrapText="1"/>
    </xf>
    <xf numFmtId="180" fontId="49" fillId="0" borderId="4" xfId="25" applyNumberFormat="1" applyFont="1" applyBorder="1" applyAlignment="1">
      <alignment horizontal="center" vertical="center" wrapText="1"/>
    </xf>
    <xf numFmtId="180" fontId="49" fillId="0" borderId="0" xfId="25" applyNumberFormat="1" applyFont="1" applyAlignment="1">
      <alignment horizontal="center" vertical="center" wrapText="1"/>
    </xf>
    <xf numFmtId="180" fontId="49" fillId="0" borderId="1" xfId="25" applyNumberFormat="1" applyFont="1" applyBorder="1" applyAlignment="1">
      <alignment horizontal="center" vertical="center" wrapText="1"/>
    </xf>
    <xf numFmtId="3" fontId="48" fillId="0" borderId="107" xfId="25" applyNumberFormat="1" applyFont="1" applyBorder="1" applyAlignment="1">
      <alignment horizontal="distributed" vertical="center" wrapText="1"/>
    </xf>
    <xf numFmtId="3" fontId="48" fillId="0" borderId="45" xfId="25" applyNumberFormat="1" applyFont="1" applyBorder="1" applyAlignment="1">
      <alignment horizontal="distributed" vertical="center"/>
    </xf>
    <xf numFmtId="176" fontId="48" fillId="0" borderId="86" xfId="25" applyNumberFormat="1" applyFont="1" applyBorder="1">
      <alignment vertical="center"/>
    </xf>
    <xf numFmtId="180" fontId="49" fillId="0" borderId="3" xfId="25" applyNumberFormat="1" applyFont="1" applyBorder="1" applyAlignment="1">
      <alignment horizontal="center" vertical="center" wrapText="1"/>
    </xf>
    <xf numFmtId="180" fontId="49" fillId="0" borderId="9" xfId="25" applyNumberFormat="1" applyFont="1" applyBorder="1" applyAlignment="1">
      <alignment horizontal="center" vertical="center" wrapText="1"/>
    </xf>
    <xf numFmtId="180" fontId="49" fillId="0" borderId="10" xfId="25" applyNumberFormat="1" applyFont="1" applyBorder="1" applyAlignment="1">
      <alignment horizontal="center" vertical="center" wrapText="1"/>
    </xf>
    <xf numFmtId="188" fontId="49" fillId="0" borderId="4" xfId="25" applyNumberFormat="1" applyFont="1" applyBorder="1" applyAlignment="1">
      <alignment horizontal="center" vertical="center" wrapText="1"/>
    </xf>
    <xf numFmtId="188" fontId="49" fillId="0" borderId="0" xfId="25" applyNumberFormat="1" applyFont="1" applyAlignment="1">
      <alignment horizontal="center" vertical="center" wrapText="1"/>
    </xf>
    <xf numFmtId="188" fontId="49" fillId="0" borderId="1" xfId="25" applyNumberFormat="1" applyFont="1" applyBorder="1" applyAlignment="1">
      <alignment horizontal="center" vertical="center" wrapText="1"/>
    </xf>
    <xf numFmtId="3" fontId="49" fillId="0" borderId="2" xfId="25" applyNumberFormat="1" applyFont="1" applyBorder="1" applyAlignment="1">
      <alignment horizontal="center" vertical="center" wrapText="1"/>
    </xf>
    <xf numFmtId="3" fontId="49" fillId="0" borderId="6" xfId="25" applyNumberFormat="1" applyFont="1" applyBorder="1" applyAlignment="1">
      <alignment horizontal="center" vertical="center" wrapText="1"/>
    </xf>
    <xf numFmtId="3" fontId="49" fillId="0" borderId="5" xfId="25" applyNumberFormat="1" applyFont="1" applyBorder="1" applyAlignment="1">
      <alignment horizontal="center" vertical="center" wrapText="1"/>
    </xf>
    <xf numFmtId="181" fontId="48" fillId="0" borderId="4" xfId="25" applyNumberFormat="1" applyFont="1" applyBorder="1" applyAlignment="1">
      <alignment horizontal="center" vertical="center"/>
    </xf>
    <xf numFmtId="181" fontId="48" fillId="0" borderId="0" xfId="25" applyNumberFormat="1" applyFont="1" applyAlignment="1">
      <alignment horizontal="center" vertical="center"/>
    </xf>
    <xf numFmtId="181" fontId="48" fillId="0" borderId="1" xfId="25" applyNumberFormat="1" applyFont="1" applyBorder="1" applyAlignment="1">
      <alignment horizontal="center" vertical="center"/>
    </xf>
    <xf numFmtId="176" fontId="48" fillId="0" borderId="107" xfId="25" applyNumberFormat="1" applyFont="1" applyBorder="1">
      <alignment vertical="center"/>
    </xf>
    <xf numFmtId="176" fontId="48" fillId="0" borderId="44" xfId="25" applyNumberFormat="1" applyFont="1" applyBorder="1" applyAlignment="1">
      <alignment vertical="center" wrapText="1"/>
    </xf>
    <xf numFmtId="176" fontId="48" fillId="0" borderId="17" xfId="25" applyNumberFormat="1" applyFont="1" applyBorder="1" applyAlignment="1">
      <alignment vertical="center" wrapText="1"/>
    </xf>
    <xf numFmtId="176" fontId="48" fillId="0" borderId="45" xfId="25" applyNumberFormat="1" applyFont="1" applyBorder="1" applyAlignment="1">
      <alignment vertical="center" wrapText="1"/>
    </xf>
    <xf numFmtId="190" fontId="48" fillId="0" borderId="110" xfId="25" applyNumberFormat="1" applyFont="1" applyBorder="1" applyAlignment="1">
      <alignment horizontal="center" vertical="center" wrapText="1"/>
    </xf>
    <xf numFmtId="190" fontId="48" fillId="0" borderId="102" xfId="25" applyNumberFormat="1" applyFont="1" applyBorder="1" applyAlignment="1">
      <alignment horizontal="center" vertical="center" wrapText="1"/>
    </xf>
    <xf numFmtId="190" fontId="48" fillId="0" borderId="79" xfId="25" applyNumberFormat="1" applyFont="1" applyBorder="1" applyAlignment="1">
      <alignment horizontal="center" vertical="center" wrapText="1"/>
    </xf>
    <xf numFmtId="3" fontId="48" fillId="0" borderId="45" xfId="25" applyNumberFormat="1" applyFont="1" applyBorder="1" applyAlignment="1">
      <alignment horizontal="center" vertical="center" wrapText="1"/>
    </xf>
    <xf numFmtId="176" fontId="48" fillId="0" borderId="119" xfId="25" applyNumberFormat="1" applyFont="1" applyBorder="1" applyAlignment="1">
      <alignment horizontal="center" vertical="center" wrapText="1"/>
    </xf>
    <xf numFmtId="176" fontId="48" fillId="0" borderId="120" xfId="25" applyNumberFormat="1" applyFont="1" applyBorder="1" applyAlignment="1">
      <alignment horizontal="center" vertical="center" wrapText="1"/>
    </xf>
    <xf numFmtId="176" fontId="48" fillId="0" borderId="122" xfId="25" applyNumberFormat="1" applyFont="1" applyBorder="1" applyAlignment="1">
      <alignment horizontal="center" vertical="center" wrapText="1"/>
    </xf>
    <xf numFmtId="3" fontId="48" fillId="0" borderId="89" xfId="25" applyNumberFormat="1" applyFont="1" applyBorder="1" applyAlignment="1">
      <alignment horizontal="center" vertical="center" wrapText="1"/>
    </xf>
    <xf numFmtId="3" fontId="48" fillId="0" borderId="6" xfId="25" applyNumberFormat="1" applyFont="1" applyBorder="1" applyAlignment="1">
      <alignment horizontal="center" vertical="center" wrapText="1"/>
    </xf>
    <xf numFmtId="3" fontId="48" fillId="0" borderId="100" xfId="25" applyNumberFormat="1" applyFont="1" applyBorder="1" applyAlignment="1">
      <alignment horizontal="center" vertical="center" wrapText="1"/>
    </xf>
    <xf numFmtId="3" fontId="48" fillId="0" borderId="14" xfId="25" applyNumberFormat="1" applyFont="1" applyBorder="1" applyAlignment="1">
      <alignment horizontal="center" vertical="center" wrapText="1"/>
    </xf>
    <xf numFmtId="3" fontId="48" fillId="0" borderId="97" xfId="25" applyNumberFormat="1" applyFont="1" applyBorder="1" applyAlignment="1">
      <alignment horizontal="center" vertical="center" wrapText="1"/>
    </xf>
    <xf numFmtId="3" fontId="48" fillId="0" borderId="9" xfId="25" applyNumberFormat="1" applyFont="1" applyBorder="1" applyAlignment="1">
      <alignment horizontal="center" vertical="center" wrapText="1"/>
    </xf>
    <xf numFmtId="180" fontId="49" fillId="0" borderId="2" xfId="25" applyNumberFormat="1" applyFont="1" applyBorder="1" applyAlignment="1">
      <alignment horizontal="center" vertical="center" wrapText="1"/>
    </xf>
    <xf numFmtId="180" fontId="49" fillId="0" borderId="117" xfId="25" applyNumberFormat="1" applyFont="1" applyBorder="1" applyAlignment="1">
      <alignment horizontal="center" vertical="center" wrapText="1"/>
    </xf>
    <xf numFmtId="3" fontId="48" fillId="0" borderId="111" xfId="25" applyNumberFormat="1" applyFont="1" applyBorder="1" applyAlignment="1">
      <alignment horizontal="center" vertical="center" wrapText="1"/>
    </xf>
    <xf numFmtId="3" fontId="48" fillId="0" borderId="112" xfId="25" applyNumberFormat="1" applyFont="1" applyBorder="1" applyAlignment="1">
      <alignment horizontal="center" vertical="center" wrapText="1"/>
    </xf>
    <xf numFmtId="3" fontId="48" fillId="0" borderId="113" xfId="25" applyNumberFormat="1" applyFont="1" applyBorder="1" applyAlignment="1">
      <alignment horizontal="center" vertical="center" wrapText="1"/>
    </xf>
    <xf numFmtId="3" fontId="48" fillId="0" borderId="2" xfId="25" applyNumberFormat="1" applyFont="1" applyBorder="1" applyAlignment="1">
      <alignment horizontal="center" vertical="center"/>
    </xf>
    <xf numFmtId="3" fontId="48" fillId="0" borderId="3" xfId="25" applyNumberFormat="1" applyFont="1" applyBorder="1" applyAlignment="1">
      <alignment horizontal="center" vertical="center"/>
    </xf>
    <xf numFmtId="3" fontId="48" fillId="0" borderId="2" xfId="25" applyNumberFormat="1" applyFont="1" applyBorder="1">
      <alignment vertical="center"/>
    </xf>
    <xf numFmtId="3" fontId="48" fillId="0" borderId="4" xfId="25" applyNumberFormat="1" applyFont="1" applyBorder="1">
      <alignment vertical="center"/>
    </xf>
    <xf numFmtId="3" fontId="48" fillId="0" borderId="3" xfId="25" applyNumberFormat="1" applyFont="1" applyBorder="1">
      <alignment vertical="center"/>
    </xf>
    <xf numFmtId="3" fontId="48" fillId="0" borderId="2" xfId="25" applyNumberFormat="1" applyFont="1" applyBorder="1" applyAlignment="1">
      <alignment horizontal="center" vertical="center" wrapText="1"/>
    </xf>
    <xf numFmtId="3" fontId="48" fillId="0" borderId="4" xfId="25" applyNumberFormat="1" applyFont="1" applyBorder="1" applyAlignment="1">
      <alignment horizontal="center" vertical="center" wrapText="1"/>
    </xf>
    <xf numFmtId="3" fontId="48" fillId="0" borderId="3" xfId="25" applyNumberFormat="1" applyFont="1" applyBorder="1" applyAlignment="1">
      <alignment horizontal="center" vertical="center" wrapText="1"/>
    </xf>
    <xf numFmtId="3" fontId="48" fillId="0" borderId="115" xfId="25" applyNumberFormat="1" applyFont="1" applyBorder="1" applyAlignment="1">
      <alignment horizontal="center" vertical="center" wrapText="1"/>
    </xf>
    <xf numFmtId="3" fontId="49" fillId="0" borderId="2" xfId="25" applyNumberFormat="1" applyFont="1" applyBorder="1" applyAlignment="1">
      <alignment horizontal="center" vertical="center" shrinkToFit="1"/>
    </xf>
    <xf numFmtId="3" fontId="49" fillId="0" borderId="4" xfId="25" applyNumberFormat="1" applyFont="1" applyBorder="1" applyAlignment="1">
      <alignment horizontal="center" vertical="center" shrinkToFit="1"/>
    </xf>
    <xf numFmtId="3" fontId="49" fillId="0" borderId="117" xfId="25" applyNumberFormat="1" applyFont="1" applyBorder="1" applyAlignment="1">
      <alignment horizontal="center" vertical="center" shrinkToFit="1"/>
    </xf>
    <xf numFmtId="176" fontId="48" fillId="0" borderId="82" xfId="25" applyNumberFormat="1" applyFont="1" applyBorder="1" applyAlignment="1">
      <alignment horizontal="center" vertical="center" wrapText="1"/>
    </xf>
    <xf numFmtId="176" fontId="48" fillId="0" borderId="84" xfId="25" applyNumberFormat="1" applyFont="1" applyBorder="1" applyAlignment="1">
      <alignment horizontal="center" vertical="center" wrapText="1"/>
    </xf>
    <xf numFmtId="176" fontId="48" fillId="0" borderId="87" xfId="25" applyNumberFormat="1" applyFont="1" applyBorder="1" applyAlignment="1">
      <alignment horizontal="center" vertical="center" wrapText="1"/>
    </xf>
    <xf numFmtId="3" fontId="48" fillId="0" borderId="111" xfId="25" applyNumberFormat="1" applyFont="1" applyBorder="1" applyAlignment="1">
      <alignment horizontal="center" vertical="center" wrapText="1" shrinkToFit="1"/>
    </xf>
    <xf numFmtId="3" fontId="48" fillId="0" borderId="112" xfId="25" applyNumberFormat="1" applyFont="1" applyBorder="1" applyAlignment="1">
      <alignment horizontal="center" vertical="center" wrapText="1" shrinkToFit="1"/>
    </xf>
    <xf numFmtId="3" fontId="48" fillId="0" borderId="113" xfId="25" applyNumberFormat="1" applyFont="1" applyBorder="1" applyAlignment="1">
      <alignment horizontal="center" vertical="center" wrapText="1" shrinkToFit="1"/>
    </xf>
    <xf numFmtId="3" fontId="48" fillId="0" borderId="111" xfId="25" applyNumberFormat="1" applyFont="1" applyBorder="1" applyAlignment="1">
      <alignment horizontal="center" vertical="center"/>
    </xf>
    <xf numFmtId="3" fontId="48" fillId="0" borderId="112" xfId="25" applyNumberFormat="1" applyFont="1" applyBorder="1" applyAlignment="1">
      <alignment horizontal="center" vertical="center"/>
    </xf>
    <xf numFmtId="3" fontId="48" fillId="0" borderId="113" xfId="25" applyNumberFormat="1" applyFont="1" applyBorder="1" applyAlignment="1">
      <alignment horizontal="center" vertical="center"/>
    </xf>
    <xf numFmtId="176" fontId="48" fillId="0" borderId="5" xfId="25" applyNumberFormat="1" applyFont="1" applyBorder="1" applyAlignment="1">
      <alignment horizontal="center" vertical="center" wrapText="1"/>
    </xf>
    <xf numFmtId="176" fontId="48" fillId="0" borderId="10" xfId="25" applyNumberFormat="1" applyFont="1" applyBorder="1" applyAlignment="1">
      <alignment horizontal="center" vertical="center" wrapText="1"/>
    </xf>
    <xf numFmtId="176" fontId="48" fillId="0" borderId="1" xfId="25" applyNumberFormat="1" applyFont="1" applyBorder="1" applyAlignment="1">
      <alignment horizontal="center" vertical="center" wrapText="1"/>
    </xf>
    <xf numFmtId="3" fontId="48" fillId="0" borderId="17" xfId="25" applyNumberFormat="1" applyFont="1" applyBorder="1" applyAlignment="1">
      <alignment horizontal="center" vertical="center"/>
    </xf>
    <xf numFmtId="188" fontId="49" fillId="0" borderId="3" xfId="25" applyNumberFormat="1" applyFont="1" applyBorder="1" applyAlignment="1">
      <alignment horizontal="center" vertical="center" wrapText="1"/>
    </xf>
    <xf numFmtId="188" fontId="49" fillId="0" borderId="9" xfId="25" applyNumberFormat="1" applyFont="1" applyBorder="1" applyAlignment="1">
      <alignment horizontal="center" vertical="center" wrapText="1"/>
    </xf>
    <xf numFmtId="188" fontId="49" fillId="0" borderId="10" xfId="25" applyNumberFormat="1" applyFont="1" applyBorder="1" applyAlignment="1">
      <alignment horizontal="center" vertical="center" wrapText="1"/>
    </xf>
    <xf numFmtId="181" fontId="49" fillId="0" borderId="0" xfId="25" applyNumberFormat="1" applyFont="1" applyAlignment="1">
      <alignment horizontal="center" vertical="center"/>
    </xf>
    <xf numFmtId="176" fontId="48" fillId="0" borderId="110" xfId="25" applyNumberFormat="1" applyFont="1" applyBorder="1" applyAlignment="1">
      <alignment horizontal="right" vertical="center" wrapText="1"/>
    </xf>
    <xf numFmtId="176" fontId="48" fillId="0" borderId="102" xfId="25" applyNumberFormat="1" applyFont="1" applyBorder="1" applyAlignment="1">
      <alignment horizontal="right" vertical="center" wrapText="1"/>
    </xf>
    <xf numFmtId="176" fontId="48" fillId="0" borderId="79" xfId="25" applyNumberFormat="1" applyFont="1" applyBorder="1" applyAlignment="1">
      <alignment horizontal="right" vertical="center" wrapText="1"/>
    </xf>
    <xf numFmtId="176" fontId="48" fillId="0" borderId="103" xfId="25" applyNumberFormat="1" applyFont="1" applyBorder="1" applyAlignment="1">
      <alignment horizontal="right" vertical="center" wrapText="1"/>
    </xf>
    <xf numFmtId="176" fontId="48" fillId="0" borderId="16" xfId="25" applyNumberFormat="1" applyFont="1" applyBorder="1" applyAlignment="1">
      <alignment horizontal="right" vertical="center" wrapText="1"/>
    </xf>
    <xf numFmtId="176" fontId="48" fillId="0" borderId="105" xfId="25" applyNumberFormat="1" applyFont="1" applyBorder="1" applyAlignment="1">
      <alignment horizontal="right" vertical="center" wrapText="1"/>
    </xf>
    <xf numFmtId="181" fontId="48" fillId="0" borderId="9" xfId="25" applyNumberFormat="1" applyFont="1" applyBorder="1" applyAlignment="1">
      <alignment horizontal="center" vertical="center"/>
    </xf>
    <xf numFmtId="0" fontId="11" fillId="0" borderId="2" xfId="0" applyFont="1" applyBorder="1" applyAlignment="1">
      <alignment vertical="center" wrapText="1"/>
    </xf>
    <xf numFmtId="0" fontId="11" fillId="0" borderId="6" xfId="0" applyFont="1" applyBorder="1" applyAlignment="1">
      <alignment vertical="center" wrapText="1"/>
    </xf>
    <xf numFmtId="0" fontId="11" fillId="0" borderId="5" xfId="0" applyFont="1" applyBorder="1" applyAlignment="1">
      <alignment vertical="center" wrapText="1"/>
    </xf>
    <xf numFmtId="0" fontId="11" fillId="0" borderId="4" xfId="0" applyFont="1" applyBorder="1" applyAlignment="1">
      <alignment vertical="center" wrapText="1"/>
    </xf>
    <xf numFmtId="0" fontId="11" fillId="0" borderId="0" xfId="0" applyFont="1" applyAlignment="1">
      <alignment vertical="center" wrapText="1"/>
    </xf>
    <xf numFmtId="0" fontId="11" fillId="0" borderId="1" xfId="0" applyFont="1" applyBorder="1" applyAlignment="1">
      <alignment vertical="center" wrapText="1"/>
    </xf>
    <xf numFmtId="0" fontId="11" fillId="0" borderId="129" xfId="0" applyFont="1" applyBorder="1" applyAlignment="1">
      <alignment horizontal="distributed" vertical="center" wrapText="1"/>
    </xf>
    <xf numFmtId="0" fontId="0" fillId="0" borderId="6" xfId="0" applyBorder="1" applyAlignment="1">
      <alignment vertical="center" wrapText="1"/>
    </xf>
    <xf numFmtId="0" fontId="0" fillId="0" borderId="5" xfId="0" applyBorder="1" applyAlignment="1">
      <alignment vertical="center" wrapText="1"/>
    </xf>
    <xf numFmtId="0" fontId="11" fillId="0" borderId="3" xfId="0" applyFont="1" applyBorder="1" applyAlignment="1">
      <alignment vertical="center" wrapText="1"/>
    </xf>
    <xf numFmtId="0" fontId="0" fillId="0" borderId="9" xfId="0" applyBorder="1" applyAlignment="1">
      <alignment vertical="center" wrapText="1"/>
    </xf>
    <xf numFmtId="0" fontId="0" fillId="0" borderId="10" xfId="0" applyBorder="1">
      <alignment vertical="center"/>
    </xf>
    <xf numFmtId="176" fontId="11" fillId="0" borderId="2" xfId="25" applyNumberFormat="1" applyFont="1" applyBorder="1" applyAlignment="1">
      <alignment vertical="center" wrapText="1"/>
    </xf>
    <xf numFmtId="0" fontId="0" fillId="0" borderId="4" xfId="0" applyBorder="1" applyAlignment="1">
      <alignment vertical="center" wrapText="1"/>
    </xf>
    <xf numFmtId="0" fontId="0" fillId="0" borderId="3" xfId="0" applyBorder="1" applyAlignment="1">
      <alignment vertical="center" wrapText="1"/>
    </xf>
    <xf numFmtId="3" fontId="11" fillId="0" borderId="129" xfId="0" applyNumberFormat="1" applyFont="1" applyBorder="1" applyAlignment="1">
      <alignment horizontal="right" vertical="center" wrapText="1"/>
    </xf>
    <xf numFmtId="0" fontId="50" fillId="0" borderId="44" xfId="0" applyFont="1" applyBorder="1" applyAlignment="1">
      <alignment vertical="center" wrapText="1"/>
    </xf>
    <xf numFmtId="0" fontId="51" fillId="0" borderId="17" xfId="0" applyFont="1" applyBorder="1" applyAlignment="1">
      <alignment vertical="center" wrapText="1"/>
    </xf>
    <xf numFmtId="0" fontId="51" fillId="0" borderId="45" xfId="0" applyFont="1" applyBorder="1">
      <alignment vertical="center"/>
    </xf>
    <xf numFmtId="3" fontId="11" fillId="0" borderId="5" xfId="0" applyNumberFormat="1" applyFont="1" applyBorder="1" applyAlignment="1">
      <alignment horizontal="right" vertical="center"/>
    </xf>
    <xf numFmtId="3" fontId="11" fillId="0" borderId="1" xfId="0" applyNumberFormat="1" applyFont="1" applyBorder="1" applyAlignment="1">
      <alignment horizontal="right" vertical="center"/>
    </xf>
    <xf numFmtId="0" fontId="11" fillId="0" borderId="1" xfId="0" applyFont="1" applyBorder="1" applyAlignment="1">
      <alignment horizontal="left" vertical="center"/>
    </xf>
    <xf numFmtId="0" fontId="11" fillId="0" borderId="10" xfId="0" applyFont="1" applyBorder="1" applyAlignment="1">
      <alignment horizontal="left" vertical="center"/>
    </xf>
    <xf numFmtId="0" fontId="50" fillId="0" borderId="13" xfId="26" applyFont="1" applyBorder="1" applyAlignment="1">
      <alignment vertical="center" wrapText="1"/>
    </xf>
    <xf numFmtId="38" fontId="11" fillId="0" borderId="129" xfId="6" applyFont="1" applyFill="1" applyBorder="1" applyAlignment="1">
      <alignment horizontal="right" vertical="center" wrapText="1"/>
    </xf>
    <xf numFmtId="0" fontId="11" fillId="0" borderId="3" xfId="26" applyFont="1" applyBorder="1" applyAlignment="1">
      <alignment horizontal="center" vertical="center"/>
    </xf>
    <xf numFmtId="0" fontId="11" fillId="0" borderId="9" xfId="26" applyFont="1" applyBorder="1" applyAlignment="1">
      <alignment horizontal="center" vertical="center"/>
    </xf>
    <xf numFmtId="0" fontId="11" fillId="0" borderId="10" xfId="26" applyFont="1" applyBorder="1" applyAlignment="1">
      <alignment horizontal="center" vertical="center"/>
    </xf>
    <xf numFmtId="0" fontId="11" fillId="0" borderId="44" xfId="0" applyFont="1" applyBorder="1" applyAlignment="1">
      <alignment horizontal="center" vertical="center"/>
    </xf>
    <xf numFmtId="0" fontId="11" fillId="0" borderId="17" xfId="0" applyFont="1" applyBorder="1" applyAlignment="1">
      <alignment horizontal="center" vertical="center"/>
    </xf>
    <xf numFmtId="0" fontId="11" fillId="0" borderId="45" xfId="0" applyFont="1" applyBorder="1" applyAlignment="1">
      <alignment horizontal="center" vertical="center"/>
    </xf>
    <xf numFmtId="0" fontId="11" fillId="0" borderId="4" xfId="26" applyFont="1" applyBorder="1" applyAlignment="1">
      <alignment horizontal="center" wrapText="1"/>
    </xf>
    <xf numFmtId="176" fontId="11" fillId="0" borderId="4" xfId="26" applyNumberFormat="1" applyFont="1" applyBorder="1" applyAlignment="1">
      <alignment horizontal="center" vertical="center"/>
    </xf>
    <xf numFmtId="176" fontId="11" fillId="0" borderId="0" xfId="26" applyNumberFormat="1" applyFont="1" applyAlignment="1">
      <alignment horizontal="center" vertical="center"/>
    </xf>
    <xf numFmtId="0" fontId="11" fillId="0" borderId="1" xfId="0" applyFont="1" applyBorder="1" applyAlignment="1">
      <alignment horizontal="right" vertical="center"/>
    </xf>
    <xf numFmtId="0" fontId="11" fillId="0" borderId="10" xfId="0" applyFont="1" applyBorder="1" applyAlignment="1">
      <alignment horizontal="right" vertical="center"/>
    </xf>
    <xf numFmtId="191" fontId="21" fillId="0" borderId="0" xfId="26" applyNumberFormat="1" applyFont="1" applyAlignment="1">
      <alignment horizontal="center" vertical="center"/>
    </xf>
    <xf numFmtId="3" fontId="11" fillId="0" borderId="11" xfId="0" applyNumberFormat="1" applyFont="1" applyBorder="1" applyAlignment="1">
      <alignment horizontal="center" vertical="center" wrapText="1"/>
    </xf>
    <xf numFmtId="3" fontId="11" fillId="0" borderId="51" xfId="0" applyNumberFormat="1" applyFont="1" applyBorder="1" applyAlignment="1">
      <alignment horizontal="center" vertical="center" wrapText="1"/>
    </xf>
    <xf numFmtId="184" fontId="11" fillId="0" borderId="11" xfId="0" applyNumberFormat="1" applyFont="1" applyBorder="1" applyAlignment="1">
      <alignment horizontal="center" vertical="center" wrapText="1"/>
    </xf>
    <xf numFmtId="184" fontId="11" fillId="0" borderId="51" xfId="0" applyNumberFormat="1" applyFont="1" applyBorder="1" applyAlignment="1">
      <alignment horizontal="center" vertical="center" wrapText="1"/>
    </xf>
    <xf numFmtId="185" fontId="11" fillId="0" borderId="11" xfId="0" applyNumberFormat="1" applyFont="1" applyBorder="1" applyAlignment="1">
      <alignment horizontal="center" vertical="center" wrapText="1"/>
    </xf>
    <xf numFmtId="185" fontId="11" fillId="0" borderId="51" xfId="0" applyNumberFormat="1" applyFont="1" applyBorder="1" applyAlignment="1">
      <alignment horizontal="center" vertical="center" wrapText="1"/>
    </xf>
    <xf numFmtId="176" fontId="11" fillId="0" borderId="0" xfId="0" applyNumberFormat="1" applyFont="1" applyAlignment="1">
      <alignment horizontal="left" vertical="center" wrapText="1"/>
    </xf>
    <xf numFmtId="0" fontId="11" fillId="0" borderId="2" xfId="26" applyFont="1" applyBorder="1" applyAlignment="1">
      <alignment horizontal="right" wrapText="1"/>
    </xf>
    <xf numFmtId="0" fontId="11" fillId="0" borderId="4" xfId="26" applyFont="1" applyBorder="1" applyAlignment="1">
      <alignment horizontal="right" wrapText="1"/>
    </xf>
    <xf numFmtId="176" fontId="11" fillId="0" borderId="123" xfId="26" applyNumberFormat="1" applyFont="1" applyBorder="1" applyAlignment="1">
      <alignment horizontal="right" vertical="center"/>
    </xf>
    <xf numFmtId="176" fontId="11" fillId="0" borderId="120" xfId="26" applyNumberFormat="1" applyFont="1" applyBorder="1" applyAlignment="1">
      <alignment horizontal="right" vertical="center"/>
    </xf>
    <xf numFmtId="0" fontId="11" fillId="0" borderId="0" xfId="0" applyFont="1" applyAlignment="1">
      <alignment horizontal="left"/>
    </xf>
    <xf numFmtId="0" fontId="50" fillId="0" borderId="3" xfId="0" applyFont="1" applyBorder="1" applyAlignment="1">
      <alignment vertical="center" wrapText="1"/>
    </xf>
    <xf numFmtId="0" fontId="51" fillId="0" borderId="9" xfId="0" applyFont="1" applyBorder="1" applyAlignment="1">
      <alignment vertical="center" wrapText="1"/>
    </xf>
    <xf numFmtId="0" fontId="51" fillId="0" borderId="10" xfId="0" applyFont="1" applyBorder="1" applyAlignment="1">
      <alignment vertical="center" wrapText="1"/>
    </xf>
    <xf numFmtId="38" fontId="21" fillId="0" borderId="0" xfId="6" applyFont="1" applyAlignment="1">
      <alignment horizontal="center" vertical="center"/>
    </xf>
    <xf numFmtId="0" fontId="21" fillId="0" borderId="0" xfId="0" applyFont="1" applyAlignment="1">
      <alignment horizontal="center" vertical="center"/>
    </xf>
    <xf numFmtId="49" fontId="21" fillId="0" borderId="0" xfId="25" applyNumberFormat="1" applyFont="1">
      <alignment vertical="center"/>
    </xf>
    <xf numFmtId="187" fontId="21" fillId="0" borderId="0" xfId="0" applyNumberFormat="1" applyFont="1" applyAlignment="1">
      <alignment horizontal="center" vertical="center"/>
    </xf>
  </cellXfs>
  <cellStyles count="33">
    <cellStyle name="パーセント 2" xfId="15" xr:uid="{00000000-0005-0000-0000-000001000000}"/>
    <cellStyle name="桁区切り" xfId="6" builtinId="6"/>
    <cellStyle name="桁区切り 2" xfId="32" xr:uid="{00000000-0005-0000-0000-000004000000}"/>
    <cellStyle name="桁区切り 2 2" xfId="19" xr:uid="{00000000-0005-0000-0000-000005000000}"/>
    <cellStyle name="桁区切り 2 4" xfId="29" xr:uid="{00000000-0005-0000-0000-000006000000}"/>
    <cellStyle name="桁区切り 3" xfId="12" xr:uid="{00000000-0005-0000-0000-000007000000}"/>
    <cellStyle name="桁区切り 4" xfId="21" xr:uid="{00000000-0005-0000-0000-000008000000}"/>
    <cellStyle name="桁区切り 4 2" xfId="24" xr:uid="{00000000-0005-0000-0000-000009000000}"/>
    <cellStyle name="桁区切り 5" xfId="18" xr:uid="{00000000-0005-0000-0000-00000A000000}"/>
    <cellStyle name="桁区切り 7" xfId="28" xr:uid="{00000000-0005-0000-0000-00000B000000}"/>
    <cellStyle name="標準" xfId="0" builtinId="0"/>
    <cellStyle name="標準 10" xfId="1" xr:uid="{00000000-0005-0000-0000-00000D000000}"/>
    <cellStyle name="標準 12" xfId="3" xr:uid="{00000000-0005-0000-0000-00000E000000}"/>
    <cellStyle name="標準 13" xfId="2" xr:uid="{00000000-0005-0000-0000-00000F000000}"/>
    <cellStyle name="標準 2" xfId="5" xr:uid="{00000000-0005-0000-0000-000010000000}"/>
    <cellStyle name="標準 2 2" xfId="7" xr:uid="{00000000-0005-0000-0000-000011000000}"/>
    <cellStyle name="標準 2 2 2" xfId="8" xr:uid="{00000000-0005-0000-0000-000012000000}"/>
    <cellStyle name="標準 2 2 2 2" xfId="16" xr:uid="{00000000-0005-0000-0000-000013000000}"/>
    <cellStyle name="標準 2 2 2 2 2" xfId="17" xr:uid="{00000000-0005-0000-0000-000014000000}"/>
    <cellStyle name="標準 2 2 2 2 3" xfId="23" xr:uid="{00000000-0005-0000-0000-000015000000}"/>
    <cellStyle name="標準 2 2 2 2 4" xfId="27" xr:uid="{00000000-0005-0000-0000-000016000000}"/>
    <cellStyle name="標準 2 2 2 4" xfId="30" xr:uid="{00000000-0005-0000-0000-000017000000}"/>
    <cellStyle name="標準 2 2 2 4 2" xfId="31" xr:uid="{00000000-0005-0000-0000-000018000000}"/>
    <cellStyle name="標準 2 3" xfId="10" xr:uid="{00000000-0005-0000-0000-000019000000}"/>
    <cellStyle name="標準 2 3 2" xfId="26" xr:uid="{00000000-0005-0000-0000-00001A000000}"/>
    <cellStyle name="標準 2 4" xfId="13" xr:uid="{00000000-0005-0000-0000-00001B000000}"/>
    <cellStyle name="標準 27" xfId="4" xr:uid="{00000000-0005-0000-0000-00001C000000}"/>
    <cellStyle name="標準 3" xfId="9" xr:uid="{00000000-0005-0000-0000-00001D000000}"/>
    <cellStyle name="標準 3 2" xfId="11" xr:uid="{00000000-0005-0000-0000-00001E000000}"/>
    <cellStyle name="標準 4" xfId="14" xr:uid="{00000000-0005-0000-0000-00001F000000}"/>
    <cellStyle name="標準 4 2" xfId="20" xr:uid="{00000000-0005-0000-0000-000020000000}"/>
    <cellStyle name="標準 4 2 2" xfId="22" xr:uid="{00000000-0005-0000-0000-000021000000}"/>
    <cellStyle name="標準 4 2 2 2" xfId="25" xr:uid="{00000000-0005-0000-0000-000022000000}"/>
  </cellStyles>
  <dxfs count="3">
    <dxf>
      <font>
        <color rgb="FFFF0000"/>
      </font>
      <fill>
        <patternFill>
          <bgColor rgb="FFFFFF99"/>
        </patternFill>
      </fill>
    </dxf>
    <dxf>
      <font>
        <color rgb="FF0070C0"/>
      </font>
      <fill>
        <patternFill>
          <bgColor rgb="FFFFFF99"/>
        </patternFill>
      </fill>
    </dxf>
    <dxf>
      <fill>
        <patternFill>
          <bgColor rgb="FFFFFF00"/>
        </patternFill>
      </fill>
    </dxf>
  </dxfs>
  <tableStyles count="0" defaultTableStyle="TableStyleMedium9"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66675</xdr:colOff>
      <xdr:row>20</xdr:row>
      <xdr:rowOff>95250</xdr:rowOff>
    </xdr:from>
    <xdr:to>
      <xdr:col>29</xdr:col>
      <xdr:colOff>173442</xdr:colOff>
      <xdr:row>22</xdr:row>
      <xdr:rowOff>79232</xdr:rowOff>
    </xdr:to>
    <xdr:grpSp>
      <xdr:nvGrpSpPr>
        <xdr:cNvPr id="9" name="グループ化 8">
          <a:extLst>
            <a:ext uri="{FF2B5EF4-FFF2-40B4-BE49-F238E27FC236}">
              <a16:creationId xmlns:a16="http://schemas.microsoft.com/office/drawing/2014/main" id="{00000000-0008-0000-0000-000009000000}"/>
            </a:ext>
          </a:extLst>
        </xdr:cNvPr>
        <xdr:cNvGrpSpPr/>
      </xdr:nvGrpSpPr>
      <xdr:grpSpPr>
        <a:xfrm>
          <a:off x="587375" y="4333875"/>
          <a:ext cx="6224992" cy="460232"/>
          <a:chOff x="10715625" y="3419475"/>
          <a:chExt cx="6850467" cy="460232"/>
        </a:xfrm>
      </xdr:grpSpPr>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10715625" y="3419475"/>
            <a:ext cx="6850467" cy="460232"/>
          </a:xfrm>
          <a:prstGeom prst="roundRect">
            <a:avLst/>
          </a:prstGeom>
          <a:solidFill>
            <a:srgbClr val="CCECFF"/>
          </a:solidFill>
          <a:ln w="9525">
            <a:solidFill>
              <a:srgbClr val="0066FF"/>
            </a:solidFill>
          </a:ln>
        </xdr:spPr>
        <xdr:style>
          <a:lnRef idx="1">
            <a:schemeClr val="accent2"/>
          </a:lnRef>
          <a:fillRef idx="2">
            <a:schemeClr val="accent2"/>
          </a:fillRef>
          <a:effectRef idx="1">
            <a:schemeClr val="accent2"/>
          </a:effectRef>
          <a:fontRef idx="minor">
            <a:schemeClr val="dk1"/>
          </a:fontRef>
        </xdr:style>
        <xdr:txBody>
          <a:bodyPr vertOverflow="clip" horzOverflow="clip" wrap="square" lIns="36000" tIns="36000" rIns="36000" bIns="36000" rtlCol="0" anchor="ctr">
            <a:noAutofit/>
          </a:bodyPr>
          <a:lstStyle/>
          <a:p>
            <a:pPr algn="ctr"/>
            <a:endParaRPr kumimoji="1" lang="en-US" altLang="ja-JP" sz="1200">
              <a:solidFill>
                <a:sysClr val="windowText" lastClr="000000"/>
              </a:solidFill>
              <a:latin typeface="UD デジタル 教科書体 NP-R" panose="02020400000000000000" pitchFamily="18" charset="-128"/>
              <a:ea typeface="UD デジタル 教科書体 NP-R" panose="02020400000000000000" pitchFamily="18" charset="-128"/>
            </a:endParaRPr>
          </a:p>
        </xdr:txBody>
      </xdr:sp>
      <xdr:sp macro="" textlink="">
        <xdr:nvSpPr>
          <xdr:cNvPr id="7" name="平行四辺形 6">
            <a:extLst>
              <a:ext uri="{FF2B5EF4-FFF2-40B4-BE49-F238E27FC236}">
                <a16:creationId xmlns:a16="http://schemas.microsoft.com/office/drawing/2014/main" id="{00000000-0008-0000-0000-000007000000}"/>
              </a:ext>
            </a:extLst>
          </xdr:cNvPr>
          <xdr:cNvSpPr/>
        </xdr:nvSpPr>
        <xdr:spPr>
          <a:xfrm>
            <a:off x="12544426" y="3667125"/>
            <a:ext cx="2762250" cy="85726"/>
          </a:xfrm>
          <a:prstGeom prst="parallelogram">
            <a:avLst>
              <a:gd name="adj" fmla="val 77033"/>
            </a:avLst>
          </a:prstGeom>
          <a:solidFill>
            <a:srgbClr val="00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10763250" y="3505200"/>
            <a:ext cx="6768424" cy="306820"/>
          </a:xfrm>
          <a:prstGeom prst="roundRect">
            <a:avLst/>
          </a:prstGeom>
          <a:noFill/>
          <a:ln>
            <a:noFill/>
          </a:ln>
        </xdr:spPr>
        <xdr:style>
          <a:lnRef idx="1">
            <a:schemeClr val="accent2"/>
          </a:lnRef>
          <a:fillRef idx="2">
            <a:schemeClr val="accent2"/>
          </a:fillRef>
          <a:effectRef idx="1">
            <a:schemeClr val="accent2"/>
          </a:effectRef>
          <a:fontRef idx="minor">
            <a:schemeClr val="dk1"/>
          </a:fontRef>
        </xdr:style>
        <xdr:txBody>
          <a:bodyPr vertOverflow="clip" horzOverflow="clip" wrap="square" lIns="36000" tIns="36000" rIns="36000" bIns="36000" rtlCol="0" anchor="ctr">
            <a:noAutofit/>
          </a:bodyPr>
          <a:lstStyle/>
          <a:p>
            <a:pPr algn="ctr"/>
            <a:r>
              <a:rPr kumimoji="1" lang="en-US" altLang="ja-JP" sz="1200">
                <a:solidFill>
                  <a:sysClr val="windowText" lastClr="000000"/>
                </a:solidFill>
                <a:latin typeface="UD デジタル 教科書体 NP-R" panose="02020400000000000000" pitchFamily="18" charset="-128"/>
                <a:ea typeface="UD デジタル 教科書体 NP-R" panose="02020400000000000000" pitchFamily="18" charset="-128"/>
              </a:rPr>
              <a:t>※</a:t>
            </a:r>
            <a:r>
              <a:rPr kumimoji="1" lang="ja-JP" altLang="en-US" sz="1200">
                <a:solidFill>
                  <a:sysClr val="windowText" lastClr="000000"/>
                </a:solidFill>
                <a:latin typeface="UD デジタル 教科書体 NP-R" panose="02020400000000000000" pitchFamily="18" charset="-128"/>
                <a:ea typeface="UD デジタル 教科書体 NP-R" panose="02020400000000000000" pitchFamily="18" charset="-128"/>
              </a:rPr>
              <a:t>　隣のシート、「</a:t>
            </a:r>
            <a:r>
              <a:rPr kumimoji="1" lang="ja-JP" altLang="en-US" sz="1200">
                <a:solidFill>
                  <a:sysClr val="windowText" lastClr="000000"/>
                </a:solidFill>
                <a:latin typeface="BIZ UDゴシック" panose="020B0400000000000000" pitchFamily="49" charset="-128"/>
                <a:ea typeface="BIZ UDゴシック" panose="020B0400000000000000" pitchFamily="49" charset="-128"/>
              </a:rPr>
              <a:t>職員１人当たりの平均経験年数算定表</a:t>
            </a:r>
            <a:r>
              <a:rPr kumimoji="1" lang="ja-JP" altLang="en-US" sz="1200">
                <a:solidFill>
                  <a:sysClr val="windowText" lastClr="000000"/>
                </a:solidFill>
                <a:latin typeface="UD デジタル 教科書体 NP-R" panose="02020400000000000000" pitchFamily="18" charset="-128"/>
                <a:ea typeface="UD デジタル 教科書体 NP-R" panose="02020400000000000000" pitchFamily="18" charset="-128"/>
              </a:rPr>
              <a:t>」に入力をお願いします。</a:t>
            </a:r>
            <a:endParaRPr kumimoji="1" lang="en-US" altLang="ja-JP" sz="1200">
              <a:solidFill>
                <a:sysClr val="windowText" lastClr="000000"/>
              </a:solidFill>
              <a:latin typeface="UD デジタル 教科書体 NP-R" panose="02020400000000000000" pitchFamily="18" charset="-128"/>
              <a:ea typeface="UD デジタル 教科書体 NP-R" panose="02020400000000000000" pitchFamily="18" charset="-128"/>
            </a:endParaRPr>
          </a:p>
        </xdr:txBody>
      </xdr:sp>
    </xdr:grpSp>
    <xdr:clientData/>
  </xdr:twoCellAnchor>
  <xdr:twoCellAnchor>
    <xdr:from>
      <xdr:col>2</xdr:col>
      <xdr:colOff>47625</xdr:colOff>
      <xdr:row>6</xdr:row>
      <xdr:rowOff>19050</xdr:rowOff>
    </xdr:from>
    <xdr:to>
      <xdr:col>12</xdr:col>
      <xdr:colOff>132284</xdr:colOff>
      <xdr:row>10</xdr:row>
      <xdr:rowOff>190299</xdr:rowOff>
    </xdr:to>
    <xdr:grpSp>
      <xdr:nvGrpSpPr>
        <xdr:cNvPr id="8" name="グループ化 7">
          <a:extLst>
            <a:ext uri="{FF2B5EF4-FFF2-40B4-BE49-F238E27FC236}">
              <a16:creationId xmlns:a16="http://schemas.microsoft.com/office/drawing/2014/main" id="{00000000-0008-0000-0000-000008000000}"/>
            </a:ext>
          </a:extLst>
        </xdr:cNvPr>
        <xdr:cNvGrpSpPr/>
      </xdr:nvGrpSpPr>
      <xdr:grpSpPr>
        <a:xfrm>
          <a:off x="358775" y="1266825"/>
          <a:ext cx="2421459" cy="1047549"/>
          <a:chOff x="149329" y="1266778"/>
          <a:chExt cx="2622726" cy="1002706"/>
        </a:xfrm>
      </xdr:grpSpPr>
      <xdr:sp macro="" textlink="">
        <xdr:nvSpPr>
          <xdr:cNvPr id="10" name="テキスト ボックス 9">
            <a:extLst>
              <a:ext uri="{FF2B5EF4-FFF2-40B4-BE49-F238E27FC236}">
                <a16:creationId xmlns:a16="http://schemas.microsoft.com/office/drawing/2014/main" id="{00000000-0008-0000-0000-00000A000000}"/>
              </a:ext>
            </a:extLst>
          </xdr:cNvPr>
          <xdr:cNvSpPr txBox="1"/>
        </xdr:nvSpPr>
        <xdr:spPr>
          <a:xfrm>
            <a:off x="150055" y="1266778"/>
            <a:ext cx="1802572" cy="947291"/>
          </a:xfrm>
          <a:prstGeom prst="wedgeRoundRectCallout">
            <a:avLst>
              <a:gd name="adj1" fmla="val 60557"/>
              <a:gd name="adj2" fmla="val -11986"/>
              <a:gd name="adj3" fmla="val 16667"/>
            </a:avLst>
          </a:prstGeom>
          <a:solidFill>
            <a:srgbClr val="CCECFF"/>
          </a:solidFill>
          <a:ln>
            <a:solidFill>
              <a:schemeClr val="accent2">
                <a:lumMod val="50000"/>
              </a:schemeClr>
            </a:solidFill>
          </a:ln>
          <a:effectLst>
            <a:outerShdw blurRad="50800" dist="38100" dir="2700000" algn="tl" rotWithShape="0">
              <a:prstClr val="black">
                <a:alpha val="40000"/>
              </a:prstClr>
            </a:outerShdw>
          </a:effectLst>
        </xdr:spPr>
        <xdr:style>
          <a:lnRef idx="1">
            <a:schemeClr val="accent2"/>
          </a:lnRef>
          <a:fillRef idx="2">
            <a:schemeClr val="accent2"/>
          </a:fillRef>
          <a:effectRef idx="1">
            <a:schemeClr val="accent2"/>
          </a:effectRef>
          <a:fontRef idx="minor">
            <a:schemeClr val="dk1"/>
          </a:fontRef>
        </xdr:style>
        <xdr:txBody>
          <a:bodyPr vertOverflow="clip" horzOverflow="clip" wrap="square" lIns="36000" tIns="36000" rIns="36000" bIns="36000" rtlCol="0" anchor="ctr">
            <a:noAutofit/>
          </a:bodyPr>
          <a:lstStyle/>
          <a:p>
            <a:pPr algn="ctr"/>
            <a:endParaRPr kumimoji="1" lang="en-US" altLang="ja-JP" sz="1100">
              <a:latin typeface="UD デジタル 教科書体 NK-R" panose="02020400000000000000" pitchFamily="18" charset="-128"/>
              <a:ea typeface="UD デジタル 教科書体 NK-R" panose="02020400000000000000" pitchFamily="18" charset="-128"/>
            </a:endParaRPr>
          </a:p>
        </xdr:txBody>
      </xdr:sp>
      <xdr:pic>
        <xdr:nvPicPr>
          <xdr:cNvPr id="11" name="図 10">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48081" y="1390341"/>
            <a:ext cx="723974" cy="879143"/>
          </a:xfrm>
          <a:prstGeom prst="rect">
            <a:avLst/>
          </a:prstGeom>
          <a:effectLst>
            <a:outerShdw blurRad="50800" dist="38100" dir="2700000" algn="tl" rotWithShape="0">
              <a:prstClr val="black">
                <a:alpha val="40000"/>
              </a:prstClr>
            </a:outerShdw>
          </a:effectLst>
        </xdr:spPr>
      </xdr:pic>
      <xdr:sp macro="" textlink="">
        <xdr:nvSpPr>
          <xdr:cNvPr id="12" name="平行四辺形 11">
            <a:extLst>
              <a:ext uri="{FF2B5EF4-FFF2-40B4-BE49-F238E27FC236}">
                <a16:creationId xmlns:a16="http://schemas.microsoft.com/office/drawing/2014/main" id="{00000000-0008-0000-0000-00000C000000}"/>
              </a:ext>
            </a:extLst>
          </xdr:cNvPr>
          <xdr:cNvSpPr/>
        </xdr:nvSpPr>
        <xdr:spPr>
          <a:xfrm>
            <a:off x="490050" y="1511572"/>
            <a:ext cx="882868" cy="91967"/>
          </a:xfrm>
          <a:prstGeom prst="parallelogram">
            <a:avLst>
              <a:gd name="adj" fmla="val 77033"/>
            </a:avLst>
          </a:prstGeom>
          <a:solidFill>
            <a:srgbClr val="FFFF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149329" y="1277807"/>
            <a:ext cx="1815598" cy="89423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ja-JP" altLang="ja-JP" sz="1400" b="1">
                <a:solidFill>
                  <a:schemeClr val="dk1"/>
                </a:solidFill>
                <a:effectLst/>
                <a:latin typeface="UD デジタル 教科書体 NK-R" panose="02020400000000000000" pitchFamily="18" charset="-128"/>
                <a:ea typeface="UD デジタル 教科書体 NK-R" panose="02020400000000000000" pitchFamily="18" charset="-128"/>
                <a:cs typeface="+mn-cs"/>
              </a:rPr>
              <a:t>黄色</a:t>
            </a:r>
            <a:r>
              <a:rPr kumimoji="1" lang="ja-JP" altLang="ja-JP" sz="1400">
                <a:solidFill>
                  <a:schemeClr val="dk1"/>
                </a:solidFill>
                <a:effectLst/>
                <a:latin typeface="UD デジタル 教科書体 NK-R" panose="02020400000000000000" pitchFamily="18" charset="-128"/>
                <a:ea typeface="UD デジタル 教科書体 NK-R" panose="02020400000000000000" pitchFamily="18" charset="-128"/>
                <a:cs typeface="+mn-cs"/>
              </a:rPr>
              <a:t>の欄</a:t>
            </a:r>
            <a:r>
              <a:rPr kumimoji="1" lang="en-US" altLang="ja-JP" sz="1400">
                <a:solidFill>
                  <a:schemeClr val="dk1"/>
                </a:solidFill>
                <a:effectLst/>
                <a:latin typeface="UD デジタル 教科書体 NK-R" panose="02020400000000000000" pitchFamily="18" charset="-128"/>
                <a:ea typeface="UD デジタル 教科書体 NK-R" panose="02020400000000000000" pitchFamily="18" charset="-128"/>
                <a:cs typeface="+mn-cs"/>
              </a:rPr>
              <a:t> </a:t>
            </a:r>
            <a:r>
              <a:rPr kumimoji="1" lang="ja-JP" altLang="ja-JP" sz="1400">
                <a:solidFill>
                  <a:schemeClr val="dk1"/>
                </a:solidFill>
                <a:effectLst/>
                <a:latin typeface="UD デジタル 教科書体 NK-R" panose="02020400000000000000" pitchFamily="18" charset="-128"/>
                <a:ea typeface="UD デジタル 教科書体 NK-R" panose="02020400000000000000" pitchFamily="18" charset="-128"/>
                <a:cs typeface="+mn-cs"/>
              </a:rPr>
              <a:t>を</a:t>
            </a:r>
            <a:endParaRPr kumimoji="1" lang="en-US" altLang="ja-JP" sz="1400">
              <a:solidFill>
                <a:schemeClr val="dk1"/>
              </a:solidFill>
              <a:effectLst/>
              <a:latin typeface="UD デジタル 教科書体 NK-R" panose="02020400000000000000" pitchFamily="18" charset="-128"/>
              <a:ea typeface="UD デジタル 教科書体 NK-R" panose="02020400000000000000" pitchFamily="18" charset="-128"/>
              <a:cs typeface="+mn-cs"/>
            </a:endParaRPr>
          </a:p>
          <a:p>
            <a:pPr algn="ctr"/>
            <a:r>
              <a:rPr kumimoji="1" lang="ja-JP" altLang="ja-JP" sz="1400">
                <a:solidFill>
                  <a:schemeClr val="dk1"/>
                </a:solidFill>
                <a:effectLst/>
                <a:latin typeface="UD デジタル 教科書体 NK-R" panose="02020400000000000000" pitchFamily="18" charset="-128"/>
                <a:ea typeface="UD デジタル 教科書体 NK-R" panose="02020400000000000000" pitchFamily="18" charset="-128"/>
                <a:cs typeface="+mn-cs"/>
              </a:rPr>
              <a:t>入力してください。</a:t>
            </a:r>
            <a:endParaRPr lang="ja-JP" altLang="ja-JP" sz="900">
              <a:effectLst/>
              <a:latin typeface="BIZ UDPゴシック" panose="020B0400000000000000" pitchFamily="50" charset="-128"/>
              <a:ea typeface="BIZ UDPゴシック" panose="020B0400000000000000" pitchFamily="50" charset="-128"/>
            </a:endParaRPr>
          </a:p>
          <a:p>
            <a:pPr algn="ctr"/>
            <a:r>
              <a:rPr kumimoji="1" lang="ja-JP" altLang="en-US" sz="900">
                <a:solidFill>
                  <a:schemeClr val="dk1"/>
                </a:solidFill>
                <a:effectLst/>
                <a:latin typeface="BIZ UDPゴシック" panose="020B0400000000000000" pitchFamily="50" charset="-128"/>
                <a:ea typeface="BIZ UDPゴシック" panose="020B0400000000000000" pitchFamily="50" charset="-128"/>
                <a:cs typeface="+mn-cs"/>
              </a:rPr>
              <a:t>★ </a:t>
            </a:r>
            <a:r>
              <a:rPr kumimoji="1" lang="ja-JP" altLang="ja-JP" sz="900">
                <a:solidFill>
                  <a:schemeClr val="dk1"/>
                </a:solidFill>
                <a:effectLst/>
                <a:latin typeface="BIZ UDPゴシック" panose="020B0400000000000000" pitchFamily="50" charset="-128"/>
                <a:ea typeface="BIZ UDPゴシック" panose="020B0400000000000000" pitchFamily="50" charset="-128"/>
                <a:cs typeface="+mn-cs"/>
              </a:rPr>
              <a:t>ほかのシートも</a:t>
            </a:r>
            <a:r>
              <a:rPr kumimoji="1" lang="ja-JP" altLang="en-US" sz="900">
                <a:solidFill>
                  <a:schemeClr val="dk1"/>
                </a:solidFill>
                <a:effectLst/>
                <a:latin typeface="BIZ UDPゴシック" panose="020B0400000000000000" pitchFamily="50" charset="-128"/>
                <a:ea typeface="BIZ UDPゴシック" panose="020B0400000000000000" pitchFamily="50" charset="-128"/>
                <a:cs typeface="+mn-cs"/>
              </a:rPr>
              <a:t>同様</a:t>
            </a:r>
            <a:r>
              <a:rPr kumimoji="1" lang="ja-JP" altLang="ja-JP" sz="900">
                <a:solidFill>
                  <a:schemeClr val="dk1"/>
                </a:solidFill>
                <a:effectLst/>
                <a:latin typeface="BIZ UDPゴシック" panose="020B0400000000000000" pitchFamily="50" charset="-128"/>
                <a:ea typeface="BIZ UDPゴシック" panose="020B0400000000000000" pitchFamily="50" charset="-128"/>
                <a:cs typeface="+mn-cs"/>
              </a:rPr>
              <a:t>です。</a:t>
            </a:r>
            <a:endParaRPr lang="ja-JP" altLang="ja-JP" sz="900">
              <a:effectLst/>
              <a:latin typeface="BIZ UDPゴシック" panose="020B0400000000000000" pitchFamily="50" charset="-128"/>
              <a:ea typeface="BIZ UDPゴシック" panose="020B0400000000000000" pitchFamily="50" charset="-128"/>
            </a:endParaRPr>
          </a:p>
        </xdr:txBody>
      </xdr:sp>
    </xdr:grpSp>
    <xdr:clientData fLocksWithSheet="0" fPrintsWithSheet="0"/>
  </xdr:twoCellAnchor>
  <xdr:twoCellAnchor>
    <xdr:from>
      <xdr:col>14</xdr:col>
      <xdr:colOff>257174</xdr:colOff>
      <xdr:row>12</xdr:row>
      <xdr:rowOff>38100</xdr:rowOff>
    </xdr:from>
    <xdr:to>
      <xdr:col>30</xdr:col>
      <xdr:colOff>152400</xdr:colOff>
      <xdr:row>16</xdr:row>
      <xdr:rowOff>152199</xdr:rowOff>
    </xdr:to>
    <xdr:grpSp>
      <xdr:nvGrpSpPr>
        <xdr:cNvPr id="14" name="グループ化 13">
          <a:extLst>
            <a:ext uri="{FF2B5EF4-FFF2-40B4-BE49-F238E27FC236}">
              <a16:creationId xmlns:a16="http://schemas.microsoft.com/office/drawing/2014/main" id="{00000000-0008-0000-0000-00000E000000}"/>
            </a:ext>
          </a:extLst>
        </xdr:cNvPr>
        <xdr:cNvGrpSpPr/>
      </xdr:nvGrpSpPr>
      <xdr:grpSpPr>
        <a:xfrm>
          <a:off x="3422649" y="2505075"/>
          <a:ext cx="3578226" cy="1047549"/>
          <a:chOff x="116749" y="1266778"/>
          <a:chExt cx="2403913" cy="1002706"/>
        </a:xfrm>
      </xdr:grpSpPr>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150055" y="1266778"/>
            <a:ext cx="1802572" cy="947291"/>
          </a:xfrm>
          <a:prstGeom prst="wedgeRoundRectCallout">
            <a:avLst>
              <a:gd name="adj1" fmla="val 60557"/>
              <a:gd name="adj2" fmla="val -11986"/>
              <a:gd name="adj3" fmla="val 16667"/>
            </a:avLst>
          </a:prstGeom>
          <a:solidFill>
            <a:srgbClr val="CCECFF"/>
          </a:solidFill>
          <a:ln>
            <a:solidFill>
              <a:schemeClr val="accent2">
                <a:lumMod val="50000"/>
              </a:schemeClr>
            </a:solidFill>
          </a:ln>
          <a:effectLst>
            <a:outerShdw blurRad="50800" dist="38100" dir="2700000" algn="tl" rotWithShape="0">
              <a:prstClr val="black">
                <a:alpha val="40000"/>
              </a:prstClr>
            </a:outerShdw>
          </a:effectLst>
        </xdr:spPr>
        <xdr:style>
          <a:lnRef idx="1">
            <a:schemeClr val="accent2"/>
          </a:lnRef>
          <a:fillRef idx="2">
            <a:schemeClr val="accent2"/>
          </a:fillRef>
          <a:effectRef idx="1">
            <a:schemeClr val="accent2"/>
          </a:effectRef>
          <a:fontRef idx="minor">
            <a:schemeClr val="dk1"/>
          </a:fontRef>
        </xdr:style>
        <xdr:txBody>
          <a:bodyPr vertOverflow="clip" horzOverflow="clip" wrap="square" lIns="36000" tIns="36000" rIns="36000" bIns="36000" rtlCol="0" anchor="ctr">
            <a:noAutofit/>
          </a:bodyPr>
          <a:lstStyle/>
          <a:p>
            <a:pPr algn="ctr"/>
            <a:endParaRPr kumimoji="1" lang="en-US" altLang="ja-JP" sz="1100">
              <a:latin typeface="UD デジタル 教科書体 NK-R" panose="02020400000000000000" pitchFamily="18" charset="-128"/>
              <a:ea typeface="UD デジタル 教科書体 NK-R" panose="02020400000000000000" pitchFamily="18" charset="-128"/>
            </a:endParaRPr>
          </a:p>
        </xdr:txBody>
      </xdr:sp>
      <xdr:pic>
        <xdr:nvPicPr>
          <xdr:cNvPr id="16" name="図 15">
            <a:extLst>
              <a:ext uri="{FF2B5EF4-FFF2-40B4-BE49-F238E27FC236}">
                <a16:creationId xmlns:a16="http://schemas.microsoft.com/office/drawing/2014/main" id="{00000000-0008-0000-0000-000010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048082" y="1390341"/>
            <a:ext cx="472580" cy="879143"/>
          </a:xfrm>
          <a:prstGeom prst="rect">
            <a:avLst/>
          </a:prstGeom>
          <a:effectLst>
            <a:outerShdw blurRad="50800" dist="38100" dir="2700000" algn="tl" rotWithShape="0">
              <a:prstClr val="black">
                <a:alpha val="40000"/>
              </a:prstClr>
            </a:outerShdw>
          </a:effectLst>
        </xdr:spPr>
      </xdr:pic>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116749" y="1286924"/>
            <a:ext cx="1940902" cy="89423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ja-JP" altLang="en-US" sz="1200" b="1">
                <a:solidFill>
                  <a:schemeClr val="dk1"/>
                </a:solidFill>
                <a:effectLst/>
                <a:latin typeface="UD デジタル 教科書体 NK-R" panose="02020400000000000000" pitchFamily="18" charset="-128"/>
                <a:ea typeface="UD デジタル 教科書体 NK-R" panose="02020400000000000000" pitchFamily="18" charset="-128"/>
                <a:cs typeface="+mn-cs"/>
              </a:rPr>
              <a:t>設置者</a:t>
            </a:r>
            <a:r>
              <a:rPr kumimoji="1" lang="ja-JP" altLang="ja-JP" sz="1200">
                <a:solidFill>
                  <a:schemeClr val="dk1"/>
                </a:solidFill>
                <a:effectLst/>
                <a:latin typeface="UD デジタル 教科書体 NK-R" panose="02020400000000000000" pitchFamily="18" charset="-128"/>
                <a:ea typeface="UD デジタル 教科書体 NK-R" panose="02020400000000000000" pitchFamily="18" charset="-128"/>
                <a:cs typeface="+mn-cs"/>
              </a:rPr>
              <a:t>欄</a:t>
            </a:r>
            <a:r>
              <a:rPr kumimoji="1" lang="ja-JP" altLang="en-US" sz="1200">
                <a:solidFill>
                  <a:schemeClr val="dk1"/>
                </a:solidFill>
                <a:effectLst/>
                <a:latin typeface="UD デジタル 教科書体 NK-R" panose="02020400000000000000" pitchFamily="18" charset="-128"/>
                <a:ea typeface="UD デジタル 教科書体 NK-R" panose="02020400000000000000" pitchFamily="18" charset="-128"/>
                <a:cs typeface="+mn-cs"/>
              </a:rPr>
              <a:t>は、</a:t>
            </a:r>
            <a:r>
              <a:rPr kumimoji="1" lang="en-US" altLang="ja-JP" sz="1200">
                <a:solidFill>
                  <a:schemeClr val="dk1"/>
                </a:solidFill>
                <a:effectLst/>
                <a:latin typeface="UD デジタル 教科書体 NK-R" panose="02020400000000000000" pitchFamily="18" charset="-128"/>
                <a:ea typeface="UD デジタル 教科書体 NK-R" panose="02020400000000000000" pitchFamily="18" charset="-128"/>
                <a:cs typeface="+mn-cs"/>
              </a:rPr>
              <a:t> </a:t>
            </a:r>
            <a:r>
              <a:rPr kumimoji="1" lang="ja-JP" altLang="en-US" sz="1200">
                <a:solidFill>
                  <a:schemeClr val="dk1"/>
                </a:solidFill>
                <a:effectLst/>
                <a:latin typeface="UD デジタル 教科書体 NK-R" panose="02020400000000000000" pitchFamily="18" charset="-128"/>
                <a:ea typeface="UD デジタル 教科書体 NK-R" panose="02020400000000000000" pitchFamily="18" charset="-128"/>
                <a:cs typeface="+mn-cs"/>
              </a:rPr>
              <a:t>法人名（個人立の場合</a:t>
            </a:r>
            <a:endParaRPr kumimoji="1" lang="en-US" altLang="ja-JP" sz="1200">
              <a:solidFill>
                <a:schemeClr val="dk1"/>
              </a:solidFill>
              <a:effectLst/>
              <a:latin typeface="UD デジタル 教科書体 NK-R" panose="02020400000000000000" pitchFamily="18" charset="-128"/>
              <a:ea typeface="UD デジタル 教科書体 NK-R" panose="02020400000000000000" pitchFamily="18" charset="-128"/>
              <a:cs typeface="+mn-cs"/>
            </a:endParaRPr>
          </a:p>
          <a:p>
            <a:pPr algn="ctr"/>
            <a:r>
              <a:rPr kumimoji="1" lang="ja-JP" altLang="en-US" sz="1200">
                <a:solidFill>
                  <a:schemeClr val="dk1"/>
                </a:solidFill>
                <a:effectLst/>
                <a:latin typeface="UD デジタル 教科書体 NK-R" panose="02020400000000000000" pitchFamily="18" charset="-128"/>
                <a:ea typeface="UD デジタル 教科書体 NK-R" panose="02020400000000000000" pitchFamily="18" charset="-128"/>
                <a:cs typeface="+mn-cs"/>
              </a:rPr>
              <a:t>は個人名）</a:t>
            </a:r>
            <a:r>
              <a:rPr kumimoji="1" lang="ja-JP" altLang="ja-JP" sz="1200">
                <a:solidFill>
                  <a:schemeClr val="dk1"/>
                </a:solidFill>
                <a:effectLst/>
                <a:latin typeface="UD デジタル 教科書体 NK-R" panose="02020400000000000000" pitchFamily="18" charset="-128"/>
                <a:ea typeface="UD デジタル 教科書体 NK-R" panose="02020400000000000000" pitchFamily="18" charset="-128"/>
                <a:cs typeface="+mn-cs"/>
              </a:rPr>
              <a:t>を入力してください。</a:t>
            </a:r>
            <a:endParaRPr lang="ja-JP" altLang="ja-JP" sz="800">
              <a:effectLst/>
              <a:latin typeface="BIZ UDPゴシック" panose="020B0400000000000000" pitchFamily="50" charset="-128"/>
              <a:ea typeface="BIZ UDPゴシック" panose="020B0400000000000000" pitchFamily="50" charset="-128"/>
            </a:endParaRPr>
          </a:p>
        </xdr:txBody>
      </xdr:sp>
    </xdr:grpSp>
    <xdr:clientData fLocksWithSheet="0" fPrintsWithSheet="0"/>
  </xdr:twoCellAnchor>
  <xdr:twoCellAnchor>
    <xdr:from>
      <xdr:col>21</xdr:col>
      <xdr:colOff>0</xdr:colOff>
      <xdr:row>30</xdr:row>
      <xdr:rowOff>0</xdr:rowOff>
    </xdr:from>
    <xdr:to>
      <xdr:col>33</xdr:col>
      <xdr:colOff>156215</xdr:colOff>
      <xdr:row>34</xdr:row>
      <xdr:rowOff>28374</xdr:rowOff>
    </xdr:to>
    <xdr:grpSp>
      <xdr:nvGrpSpPr>
        <xdr:cNvPr id="17" name="グループ化 16">
          <a:extLst>
            <a:ext uri="{FF2B5EF4-FFF2-40B4-BE49-F238E27FC236}">
              <a16:creationId xmlns:a16="http://schemas.microsoft.com/office/drawing/2014/main" id="{00000000-0008-0000-0000-000011000000}"/>
            </a:ext>
          </a:extLst>
        </xdr:cNvPr>
        <xdr:cNvGrpSpPr/>
      </xdr:nvGrpSpPr>
      <xdr:grpSpPr>
        <a:xfrm>
          <a:off x="4962525" y="6267450"/>
          <a:ext cx="2731140" cy="1050724"/>
          <a:chOff x="-215714" y="1266778"/>
          <a:chExt cx="2987769" cy="1002706"/>
        </a:xfrm>
      </xdr:grpSpPr>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215714" y="1266778"/>
            <a:ext cx="2168341" cy="947291"/>
          </a:xfrm>
          <a:prstGeom prst="wedgeRoundRectCallout">
            <a:avLst>
              <a:gd name="adj1" fmla="val 60557"/>
              <a:gd name="adj2" fmla="val -11986"/>
              <a:gd name="adj3" fmla="val 16667"/>
            </a:avLst>
          </a:prstGeom>
          <a:solidFill>
            <a:srgbClr val="CCECFF"/>
          </a:solidFill>
          <a:ln>
            <a:solidFill>
              <a:schemeClr val="accent2">
                <a:lumMod val="50000"/>
              </a:schemeClr>
            </a:solidFill>
          </a:ln>
          <a:effectLst>
            <a:outerShdw blurRad="50800" dist="38100" dir="2700000" algn="tl" rotWithShape="0">
              <a:prstClr val="black">
                <a:alpha val="40000"/>
              </a:prstClr>
            </a:outerShdw>
          </a:effectLst>
        </xdr:spPr>
        <xdr:style>
          <a:lnRef idx="1">
            <a:schemeClr val="accent2"/>
          </a:lnRef>
          <a:fillRef idx="2">
            <a:schemeClr val="accent2"/>
          </a:fillRef>
          <a:effectRef idx="1">
            <a:schemeClr val="accent2"/>
          </a:effectRef>
          <a:fontRef idx="minor">
            <a:schemeClr val="dk1"/>
          </a:fontRef>
        </xdr:style>
        <xdr:txBody>
          <a:bodyPr vertOverflow="clip" horzOverflow="clip" wrap="square" lIns="36000" tIns="36000" rIns="36000" bIns="36000" rtlCol="0" anchor="ctr">
            <a:noAutofit/>
          </a:bodyPr>
          <a:lstStyle/>
          <a:p>
            <a:pPr algn="ctr"/>
            <a:endParaRPr kumimoji="1" lang="en-US" altLang="ja-JP" sz="1100">
              <a:latin typeface="UD デジタル 教科書体 NK-R" panose="02020400000000000000" pitchFamily="18" charset="-128"/>
              <a:ea typeface="UD デジタル 教科書体 NK-R" panose="02020400000000000000" pitchFamily="18" charset="-128"/>
            </a:endParaRPr>
          </a:p>
        </xdr:txBody>
      </xdr:sp>
      <xdr:pic>
        <xdr:nvPicPr>
          <xdr:cNvPr id="20" name="図 19">
            <a:extLst>
              <a:ext uri="{FF2B5EF4-FFF2-40B4-BE49-F238E27FC236}">
                <a16:creationId xmlns:a16="http://schemas.microsoft.com/office/drawing/2014/main" id="{00000000-0008-0000-0000-000014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048081" y="1390341"/>
            <a:ext cx="723974" cy="879143"/>
          </a:xfrm>
          <a:prstGeom prst="rect">
            <a:avLst/>
          </a:prstGeom>
          <a:effectLst>
            <a:outerShdw blurRad="50800" dist="38100" dir="2700000" algn="tl" rotWithShape="0">
              <a:prstClr val="black">
                <a:alpha val="40000"/>
              </a:prstClr>
            </a:outerShdw>
          </a:effectLst>
        </xdr:spPr>
      </xdr:pic>
      <xdr:sp macro="" textlink="">
        <xdr:nvSpPr>
          <xdr:cNvPr id="21" name="平行四辺形 20">
            <a:extLst>
              <a:ext uri="{FF2B5EF4-FFF2-40B4-BE49-F238E27FC236}">
                <a16:creationId xmlns:a16="http://schemas.microsoft.com/office/drawing/2014/main" id="{00000000-0008-0000-0000-000015000000}"/>
              </a:ext>
            </a:extLst>
          </xdr:cNvPr>
          <xdr:cNvSpPr/>
        </xdr:nvSpPr>
        <xdr:spPr>
          <a:xfrm>
            <a:off x="183581" y="1693918"/>
            <a:ext cx="1239189" cy="46958"/>
          </a:xfrm>
          <a:prstGeom prst="parallelogram">
            <a:avLst>
              <a:gd name="adj" fmla="val 77033"/>
            </a:avLst>
          </a:prstGeom>
          <a:solidFill>
            <a:srgbClr val="FFFF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93378" y="1305157"/>
            <a:ext cx="1812396" cy="89423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pPr algn="ctr"/>
            <a:r>
              <a:rPr kumimoji="1" lang="ja-JP" altLang="en-US" sz="1100" b="1">
                <a:solidFill>
                  <a:schemeClr val="dk1"/>
                </a:solidFill>
                <a:effectLst/>
                <a:latin typeface="UD デジタル 教科書体 NK-R" panose="02020400000000000000" pitchFamily="18" charset="-128"/>
                <a:ea typeface="UD デジタル 教科書体 NK-R" panose="02020400000000000000" pitchFamily="18" charset="-128"/>
                <a:cs typeface="+mn-cs"/>
              </a:rPr>
              <a:t>○シートは使用しない場合でも削除しないでください。</a:t>
            </a:r>
            <a:endParaRPr kumimoji="1" lang="en-US" altLang="ja-JP" sz="1100" b="1">
              <a:solidFill>
                <a:schemeClr val="dk1"/>
              </a:solidFill>
              <a:effectLst/>
              <a:latin typeface="UD デジタル 教科書体 NK-R" panose="02020400000000000000" pitchFamily="18" charset="-128"/>
              <a:ea typeface="UD デジタル 教科書体 NK-R" panose="02020400000000000000" pitchFamily="18" charset="-128"/>
              <a:cs typeface="+mn-cs"/>
            </a:endParaRPr>
          </a:p>
          <a:p>
            <a:pPr algn="ctr"/>
            <a:r>
              <a:rPr kumimoji="1" lang="ja-JP" altLang="en-US" sz="1100" b="1">
                <a:solidFill>
                  <a:schemeClr val="dk1"/>
                </a:solidFill>
                <a:effectLst/>
                <a:latin typeface="UD デジタル 教科書体 NK-R" panose="02020400000000000000" pitchFamily="18" charset="-128"/>
                <a:ea typeface="UD デジタル 教科書体 NK-R" panose="02020400000000000000" pitchFamily="18" charset="-128"/>
                <a:cs typeface="+mn-cs"/>
              </a:rPr>
              <a:t>県の集計等に影響が出ます。</a:t>
            </a:r>
            <a:endParaRPr kumimoji="1" lang="en-US" altLang="ja-JP" sz="1100" b="1">
              <a:solidFill>
                <a:schemeClr val="dk1"/>
              </a:solidFill>
              <a:effectLst/>
              <a:latin typeface="UD デジタル 教科書体 NK-R" panose="02020400000000000000" pitchFamily="18" charset="-128"/>
              <a:ea typeface="UD デジタル 教科書体 NK-R" panose="02020400000000000000" pitchFamily="18" charset="-128"/>
              <a:cs typeface="+mn-cs"/>
            </a:endParaRPr>
          </a:p>
          <a:p>
            <a:pPr algn="ctr"/>
            <a:r>
              <a:rPr kumimoji="1" lang="ja-JP" altLang="en-US" sz="900">
                <a:solidFill>
                  <a:schemeClr val="dk1"/>
                </a:solidFill>
                <a:effectLst/>
                <a:latin typeface="BIZ UDPゴシック" panose="020B0400000000000000" pitchFamily="50" charset="-128"/>
                <a:ea typeface="BIZ UDPゴシック" panose="020B0400000000000000" pitchFamily="50" charset="-128"/>
                <a:cs typeface="+mn-cs"/>
              </a:rPr>
              <a:t>★ ほかのシートも同様です</a:t>
            </a:r>
            <a:r>
              <a:rPr kumimoji="1" lang="ja-JP" altLang="ja-JP" sz="900">
                <a:solidFill>
                  <a:schemeClr val="dk1"/>
                </a:solidFill>
                <a:effectLst/>
                <a:latin typeface="BIZ UDPゴシック" panose="020B0400000000000000" pitchFamily="50" charset="-128"/>
                <a:ea typeface="BIZ UDPゴシック" panose="020B0400000000000000" pitchFamily="50" charset="-128"/>
                <a:cs typeface="+mn-cs"/>
              </a:rPr>
              <a:t>。</a:t>
            </a:r>
            <a:endParaRPr lang="ja-JP" altLang="ja-JP" sz="900">
              <a:effectLst/>
              <a:latin typeface="BIZ UDPゴシック" panose="020B0400000000000000" pitchFamily="50" charset="-128"/>
              <a:ea typeface="BIZ UDPゴシック" panose="020B0400000000000000" pitchFamily="50" charset="-128"/>
            </a:endParaRPr>
          </a:p>
        </xdr:txBody>
      </xdr:sp>
    </xdr:grpSp>
    <xdr:clientData fLocksWithSheet="0" fPrintsWithSheet="0"/>
  </xdr:twoCellAnchor>
</xdr:wsDr>
</file>

<file path=xl/drawings/drawing2.xml><?xml version="1.0" encoding="utf-8"?>
<xdr:wsDr xmlns:xdr="http://schemas.openxmlformats.org/drawingml/2006/spreadsheetDrawing" xmlns:a="http://schemas.openxmlformats.org/drawingml/2006/main">
  <xdr:oneCellAnchor>
    <xdr:from>
      <xdr:col>11</xdr:col>
      <xdr:colOff>228599</xdr:colOff>
      <xdr:row>40</xdr:row>
      <xdr:rowOff>85725</xdr:rowOff>
    </xdr:from>
    <xdr:ext cx="2562225" cy="685799"/>
    <xdr:sp macro="" textlink="">
      <xdr:nvSpPr>
        <xdr:cNvPr id="2" name="テキスト ボックス 1">
          <a:extLst>
            <a:ext uri="{FF2B5EF4-FFF2-40B4-BE49-F238E27FC236}">
              <a16:creationId xmlns:a16="http://schemas.microsoft.com/office/drawing/2014/main" id="{00000000-0008-0000-0A00-000002000000}"/>
            </a:ext>
          </a:extLst>
        </xdr:cNvPr>
        <xdr:cNvSpPr txBox="1"/>
      </xdr:nvSpPr>
      <xdr:spPr>
        <a:xfrm>
          <a:off x="5781674" y="14306550"/>
          <a:ext cx="2562225" cy="685799"/>
        </a:xfrm>
        <a:prstGeom prst="rect">
          <a:avLst/>
        </a:prstGeom>
        <a:solidFill>
          <a:schemeClr val="bg1"/>
        </a:solidFill>
        <a:ln w="317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400"/>
            <a:t>以下，自動計算</a:t>
          </a:r>
          <a:endParaRPr kumimoji="1" lang="en-US" altLang="ja-JP" sz="1400"/>
        </a:p>
        <a:p>
          <a:r>
            <a:rPr kumimoji="1" lang="en-US" altLang="ja-JP" sz="1100"/>
            <a:t>※</a:t>
          </a:r>
          <a:r>
            <a:rPr kumimoji="1" lang="ja-JP" altLang="en-US" sz="1100"/>
            <a:t>朱書＝単価表から自動転記</a:t>
          </a:r>
        </a:p>
      </xdr:txBody>
    </xdr:sp>
    <xdr:clientData fPrintsWithSheet="0"/>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6x4kyuc99s0\&#31038;&#20250;&#12539;&#25588;&#35703;&#23616;&#38556;&#23475;&#20445;&#20581;&#31119;&#31049;&#37096;&#38556;&#23475;&#31119;&#31049;&#35506;\DOCUME~1\HTFFW\LOCALS~1\Temp\DxExp\210220&#9632;&#26368;&#26032;&#29256;&#9632;&#26032;&#26087;&#23550;&#29031;&#9632;\&#9312;20080226&#12288;H20%2004%20&#29256;&#38556;&#23475;&#32773;&#31639;&#23450;&#27083;&#36896;&#35211;&#12360;&#28040;&#12375;&#2925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単価引上率"/>
      <sheetName val="目次１"/>
      <sheetName val="１居宅介護"/>
      <sheetName val="２重度訪問介護"/>
      <sheetName val="３行動援護"/>
      <sheetName val="４重度包括"/>
      <sheetName val="５療養介護"/>
      <sheetName val="６生活介護"/>
      <sheetName val="７児童デイ"/>
      <sheetName val="８短期入所"/>
      <sheetName val="９共同生活介護"/>
      <sheetName val="１０施設入所支援"/>
      <sheetName val="１１共同生活援助"/>
      <sheetName val="１２自立訓練（機能）"/>
      <sheetName val="１３自立訓練（生活）"/>
      <sheetName val="１４宿泊型自立訓練"/>
      <sheetName val="１５就労移行支援"/>
      <sheetName val="１６就労移行支援（養成）"/>
      <sheetName val="１７就労継続支援Ａ型"/>
      <sheetName val="１８就労継続支援Ｂ型"/>
      <sheetName val="１９相談支援"/>
      <sheetName val="２０身体入所更生"/>
      <sheetName val="２１身体通所更生"/>
      <sheetName val="２２身体入所療護"/>
      <sheetName val="２３身体通所療護"/>
      <sheetName val="２４身体入所授産"/>
      <sheetName val="２５身体通所授産"/>
      <sheetName val="２６知的入所更生"/>
      <sheetName val="２７知的通所更生"/>
      <sheetName val="２８知的入所授産"/>
      <sheetName val="２９知的通所授産"/>
      <sheetName val="３０知的通勤寮"/>
      <sheetName val="入力シート"/>
      <sheetName val="Sheet3"/>
      <sheetName val="【比較前】単価入力"/>
    </sheetNames>
    <sheetDataSet>
      <sheetData sheetId="0">
        <row r="2">
          <cell r="B2">
            <v>4.5999999999999999E-2</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refreshError="1"/>
      <sheetData sheetId="33" refreshError="1"/>
      <sheetData sheetId="34"/>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B2:AX149"/>
  <sheetViews>
    <sheetView showGridLines="0" view="pageBreakPreview" topLeftCell="A4" zoomScaleNormal="100" zoomScaleSheetLayoutView="100" workbookViewId="0">
      <selection activeCell="P11" sqref="B11:AO110"/>
    </sheetView>
  </sheetViews>
  <sheetFormatPr defaultColWidth="9" defaultRowHeight="18" customHeight="1"/>
  <cols>
    <col min="1" max="1" width="2" style="1" customWidth="1"/>
    <col min="2" max="2" width="2.453125" style="1" customWidth="1"/>
    <col min="3" max="7" width="3" style="1" customWidth="1"/>
    <col min="8" max="21" width="3.7265625" style="1" customWidth="1"/>
    <col min="22" max="25" width="3" style="1" customWidth="1"/>
    <col min="26" max="26" width="3" style="47" customWidth="1"/>
    <col min="27" max="30" width="3" style="1" customWidth="1"/>
    <col min="31" max="33" width="3.26953125" style="1" customWidth="1"/>
    <col min="34" max="34" width="3.90625" style="1" customWidth="1"/>
    <col min="35" max="52" width="3.36328125" style="1" customWidth="1"/>
    <col min="53" max="16384" width="9" style="1"/>
  </cols>
  <sheetData>
    <row r="2" spans="2:43" ht="18" customHeight="1">
      <c r="B2" s="331" t="s">
        <v>108</v>
      </c>
      <c r="C2" s="331"/>
      <c r="D2" s="331"/>
      <c r="E2" s="331"/>
      <c r="F2" s="331"/>
      <c r="G2" s="331"/>
      <c r="H2" s="331"/>
      <c r="I2" s="331"/>
      <c r="J2" s="331"/>
      <c r="K2" s="331"/>
      <c r="L2" s="331"/>
      <c r="M2" s="331"/>
      <c r="N2" s="331"/>
      <c r="O2" s="331"/>
      <c r="P2" s="331"/>
      <c r="Q2" s="331"/>
      <c r="R2" s="331"/>
      <c r="S2" s="331"/>
      <c r="T2" s="331"/>
      <c r="U2" s="331"/>
      <c r="V2" s="331"/>
      <c r="W2" s="331"/>
      <c r="X2" s="331"/>
      <c r="Y2" s="331"/>
      <c r="Z2" s="331"/>
      <c r="AA2" s="331"/>
      <c r="AB2" s="331"/>
      <c r="AC2" s="331"/>
      <c r="AD2" s="331"/>
      <c r="AE2" s="331"/>
      <c r="AF2" s="331"/>
      <c r="AG2" s="331"/>
    </row>
    <row r="3" spans="2:43" ht="9.75" customHeight="1">
      <c r="C3" s="2"/>
      <c r="D3" s="2"/>
      <c r="E3" s="2"/>
      <c r="F3" s="2"/>
      <c r="G3" s="2"/>
      <c r="H3" s="2"/>
      <c r="I3" s="2"/>
      <c r="J3" s="2"/>
      <c r="K3" s="2"/>
      <c r="L3" s="2"/>
      <c r="M3" s="2"/>
      <c r="N3" s="2"/>
      <c r="O3" s="2"/>
      <c r="P3" s="2"/>
      <c r="Q3" s="2"/>
      <c r="R3" s="2"/>
      <c r="S3" s="2"/>
      <c r="T3" s="2"/>
      <c r="U3" s="2"/>
      <c r="V3" s="2"/>
      <c r="W3" s="2"/>
      <c r="X3" s="2"/>
      <c r="Y3" s="2"/>
      <c r="Z3" s="96"/>
      <c r="AA3" s="2"/>
      <c r="AB3" s="2"/>
      <c r="AC3" s="2"/>
      <c r="AD3" s="2"/>
      <c r="AE3" s="2"/>
      <c r="AF3" s="2"/>
      <c r="AG3" s="2"/>
    </row>
    <row r="4" spans="2:43" ht="18" customHeight="1">
      <c r="F4" s="332" t="s">
        <v>44</v>
      </c>
      <c r="G4" s="332"/>
      <c r="H4" s="332"/>
      <c r="I4" s="332"/>
      <c r="J4" s="332"/>
      <c r="K4" s="332"/>
      <c r="L4" s="332"/>
      <c r="M4" s="3"/>
      <c r="N4" s="3"/>
      <c r="O4" s="3"/>
      <c r="AQ4" s="1" t="s">
        <v>0</v>
      </c>
    </row>
    <row r="5" spans="2:43" ht="17.25" customHeight="1">
      <c r="F5" s="332" t="str">
        <f>U7&amp;"長　殿"</f>
        <v>石巻市長　殿</v>
      </c>
      <c r="G5" s="332"/>
      <c r="H5" s="332"/>
      <c r="I5" s="332"/>
      <c r="J5" s="332"/>
      <c r="K5" s="332"/>
      <c r="L5" s="332"/>
      <c r="M5" s="3"/>
      <c r="N5" s="3"/>
      <c r="O5" s="3"/>
      <c r="AQ5" s="1" t="s">
        <v>1</v>
      </c>
    </row>
    <row r="6" spans="2:43" ht="17.25" customHeight="1" thickBot="1">
      <c r="F6" s="3"/>
      <c r="G6" s="3"/>
      <c r="H6" s="3"/>
      <c r="I6" s="3"/>
      <c r="J6" s="3"/>
      <c r="K6" s="3"/>
      <c r="L6" s="3"/>
      <c r="M6" s="3"/>
      <c r="N6" s="3"/>
      <c r="O6" s="3"/>
      <c r="U6" s="333" t="s">
        <v>2</v>
      </c>
      <c r="V6" s="333"/>
      <c r="W6" s="333"/>
      <c r="X6" s="333"/>
      <c r="Y6" s="333"/>
      <c r="Z6" s="333"/>
      <c r="AA6" s="333"/>
      <c r="AB6" s="333"/>
      <c r="AC6" s="333"/>
      <c r="AD6" s="333"/>
      <c r="AE6" s="333"/>
      <c r="AF6" s="333"/>
      <c r="AG6" s="333"/>
      <c r="AQ6" s="1" t="s">
        <v>3</v>
      </c>
    </row>
    <row r="7" spans="2:43" ht="17.25" customHeight="1">
      <c r="F7" s="3"/>
      <c r="G7" s="3"/>
      <c r="N7" s="3"/>
      <c r="O7" s="334" t="s">
        <v>4</v>
      </c>
      <c r="P7" s="334"/>
      <c r="Q7" s="334"/>
      <c r="R7" s="334"/>
      <c r="S7" s="334"/>
      <c r="T7" s="334"/>
      <c r="U7" s="335" t="s">
        <v>46</v>
      </c>
      <c r="V7" s="335"/>
      <c r="W7" s="335"/>
      <c r="X7" s="335"/>
      <c r="Y7" s="335"/>
      <c r="Z7" s="335"/>
      <c r="AA7" s="335"/>
      <c r="AB7" s="335"/>
      <c r="AC7" s="335"/>
      <c r="AD7" s="335"/>
      <c r="AE7" s="335"/>
      <c r="AF7" s="335"/>
      <c r="AG7" s="336"/>
      <c r="AQ7" s="1" t="s">
        <v>5</v>
      </c>
    </row>
    <row r="8" spans="2:43" ht="17.25" customHeight="1">
      <c r="N8" s="3"/>
      <c r="O8" s="339" t="s">
        <v>6</v>
      </c>
      <c r="P8" s="339"/>
      <c r="Q8" s="339"/>
      <c r="R8" s="339"/>
      <c r="S8" s="339"/>
      <c r="T8" s="339"/>
      <c r="U8" s="337">
        <v>1</v>
      </c>
      <c r="V8" s="337"/>
      <c r="W8" s="337"/>
      <c r="X8" s="337"/>
      <c r="Y8" s="337"/>
      <c r="Z8" s="337"/>
      <c r="AA8" s="337"/>
      <c r="AB8" s="337"/>
      <c r="AC8" s="337"/>
      <c r="AD8" s="337"/>
      <c r="AE8" s="337"/>
      <c r="AF8" s="337"/>
      <c r="AG8" s="338"/>
      <c r="AQ8" s="1" t="s">
        <v>7</v>
      </c>
    </row>
    <row r="9" spans="2:43" ht="17.25" customHeight="1">
      <c r="N9" s="3"/>
      <c r="O9" s="339" t="s">
        <v>8</v>
      </c>
      <c r="P9" s="339"/>
      <c r="Q9" s="339"/>
      <c r="R9" s="339"/>
      <c r="S9" s="339"/>
      <c r="T9" s="339"/>
      <c r="U9" s="337" t="s">
        <v>249</v>
      </c>
      <c r="V9" s="337"/>
      <c r="W9" s="337"/>
      <c r="X9" s="337"/>
      <c r="Y9" s="337"/>
      <c r="Z9" s="337"/>
      <c r="AA9" s="337"/>
      <c r="AB9" s="337"/>
      <c r="AC9" s="337"/>
      <c r="AD9" s="337"/>
      <c r="AE9" s="337"/>
      <c r="AF9" s="337"/>
      <c r="AG9" s="338"/>
      <c r="AQ9" s="1" t="s">
        <v>9</v>
      </c>
    </row>
    <row r="10" spans="2:43" ht="17.25" customHeight="1">
      <c r="N10" s="3"/>
      <c r="O10" s="339" t="s">
        <v>10</v>
      </c>
      <c r="P10" s="339"/>
      <c r="Q10" s="339"/>
      <c r="R10" s="339"/>
      <c r="S10" s="339"/>
      <c r="T10" s="339"/>
      <c r="U10" s="61">
        <v>1</v>
      </c>
      <c r="V10" s="60">
        <v>1</v>
      </c>
      <c r="W10" s="62">
        <v>1</v>
      </c>
      <c r="X10" s="63">
        <v>1</v>
      </c>
      <c r="Y10" s="60">
        <v>1</v>
      </c>
      <c r="Z10" s="62">
        <v>1</v>
      </c>
      <c r="AA10" s="60">
        <v>1</v>
      </c>
      <c r="AB10" s="62">
        <v>1</v>
      </c>
      <c r="AC10" s="63">
        <v>1</v>
      </c>
      <c r="AD10" s="63">
        <v>1</v>
      </c>
      <c r="AE10" s="63">
        <v>1</v>
      </c>
      <c r="AF10" s="60">
        <v>1</v>
      </c>
      <c r="AG10" s="64">
        <v>1</v>
      </c>
      <c r="AQ10" s="1" t="s">
        <v>11</v>
      </c>
    </row>
    <row r="11" spans="2:43" ht="17.25" customHeight="1" thickBot="1">
      <c r="O11" s="340" t="s">
        <v>12</v>
      </c>
      <c r="P11" s="340"/>
      <c r="Q11" s="340"/>
      <c r="R11" s="340"/>
      <c r="S11" s="340"/>
      <c r="T11" s="340"/>
      <c r="U11" s="341">
        <v>1</v>
      </c>
      <c r="V11" s="341"/>
      <c r="W11" s="341"/>
      <c r="X11" s="341"/>
      <c r="Y11" s="341"/>
      <c r="Z11" s="341"/>
      <c r="AA11" s="341"/>
      <c r="AB11" s="341"/>
      <c r="AC11" s="341"/>
      <c r="AD11" s="341"/>
      <c r="AE11" s="341"/>
      <c r="AF11" s="341"/>
      <c r="AG11" s="342"/>
      <c r="AQ11" s="1" t="s">
        <v>13</v>
      </c>
    </row>
    <row r="12" spans="2:43" ht="9.75" customHeight="1">
      <c r="Q12" s="20"/>
      <c r="R12" s="20"/>
      <c r="S12" s="20"/>
      <c r="T12" s="20"/>
      <c r="U12" s="21"/>
      <c r="V12" s="20"/>
      <c r="W12" s="20"/>
      <c r="X12" s="20"/>
      <c r="Y12" s="20"/>
      <c r="AQ12" s="1" t="s">
        <v>14</v>
      </c>
    </row>
    <row r="13" spans="2:43" ht="9.75" customHeight="1">
      <c r="Q13" s="20"/>
      <c r="R13" s="20"/>
      <c r="S13" s="20"/>
      <c r="T13" s="20"/>
      <c r="U13" s="20"/>
      <c r="V13" s="20"/>
      <c r="W13" s="20"/>
      <c r="X13" s="20"/>
      <c r="Y13" s="20"/>
    </row>
    <row r="14" spans="2:43" ht="18.75" customHeight="1" thickBot="1">
      <c r="B14" s="22" t="s">
        <v>41</v>
      </c>
      <c r="D14" s="17"/>
      <c r="E14" s="17"/>
      <c r="F14" s="17"/>
      <c r="G14" s="17"/>
      <c r="H14" s="17"/>
      <c r="I14" s="17"/>
      <c r="J14" s="17"/>
      <c r="K14" s="17"/>
      <c r="L14" s="17"/>
      <c r="M14" s="17"/>
      <c r="N14" s="17"/>
      <c r="O14" s="17"/>
      <c r="P14" s="17"/>
      <c r="Q14" s="17"/>
      <c r="R14" s="17"/>
      <c r="S14" s="17"/>
      <c r="T14" s="17"/>
      <c r="U14" s="17"/>
      <c r="V14" s="17"/>
      <c r="W14" s="17"/>
      <c r="X14" s="17"/>
      <c r="Y14" s="17"/>
      <c r="Z14" s="4"/>
      <c r="AA14" s="17"/>
      <c r="AB14" s="17"/>
      <c r="AC14" s="17"/>
      <c r="AD14" s="17"/>
      <c r="AE14" s="17"/>
      <c r="AF14" s="17"/>
      <c r="AG14" s="17"/>
      <c r="AH14" s="17"/>
      <c r="AI14" s="17"/>
      <c r="AJ14" s="17"/>
      <c r="AK14" s="17"/>
      <c r="AL14" s="17"/>
      <c r="AM14" s="17"/>
      <c r="AN14" s="17"/>
    </row>
    <row r="15" spans="2:43" ht="10.5" customHeight="1">
      <c r="B15" s="17"/>
      <c r="C15" s="322" t="s">
        <v>15</v>
      </c>
      <c r="D15" s="322"/>
      <c r="E15" s="322"/>
      <c r="F15" s="322"/>
      <c r="G15" s="322"/>
      <c r="H15" s="322"/>
      <c r="I15" s="322"/>
      <c r="J15" s="322"/>
      <c r="K15" s="322"/>
      <c r="L15" s="359"/>
      <c r="AA15" s="17"/>
    </row>
    <row r="16" spans="2:43" ht="34.5" customHeight="1">
      <c r="B16" s="17"/>
      <c r="C16" s="322"/>
      <c r="D16" s="322"/>
      <c r="E16" s="322"/>
      <c r="F16" s="322"/>
      <c r="G16" s="322"/>
      <c r="H16" s="322"/>
      <c r="I16" s="322"/>
      <c r="J16" s="322"/>
      <c r="K16" s="322"/>
      <c r="L16" s="359"/>
      <c r="AA16" s="17"/>
    </row>
    <row r="17" spans="2:34" ht="18.75" customHeight="1" thickBot="1">
      <c r="B17" s="17"/>
      <c r="C17" s="343" t="s">
        <v>229</v>
      </c>
      <c r="D17" s="343"/>
      <c r="E17" s="343"/>
      <c r="F17" s="344">
        <f>IF(C17="適",IFERROR(VLOOKUP(P26,AN59:AX149,6,FALSE),0),"")</f>
        <v>0</v>
      </c>
      <c r="G17" s="344"/>
      <c r="H17" s="344"/>
      <c r="I17" s="344"/>
      <c r="J17" s="344"/>
      <c r="K17" s="344"/>
      <c r="L17" s="50" t="s">
        <v>16</v>
      </c>
      <c r="AA17" s="17"/>
    </row>
    <row r="18" spans="2:34" ht="14">
      <c r="B18" s="17"/>
      <c r="C18" s="25" t="s">
        <v>17</v>
      </c>
      <c r="D18" s="26" t="s">
        <v>38</v>
      </c>
      <c r="E18" s="19"/>
      <c r="F18" s="19"/>
      <c r="G18" s="19"/>
      <c r="H18" s="19"/>
      <c r="I18" s="19"/>
      <c r="J18" s="19"/>
      <c r="K18" s="19"/>
      <c r="L18" s="19"/>
      <c r="M18" s="19"/>
      <c r="N18" s="19"/>
      <c r="O18" s="19"/>
      <c r="P18" s="19"/>
      <c r="Q18" s="19"/>
      <c r="R18" s="19"/>
      <c r="S18" s="19"/>
      <c r="T18" s="19"/>
      <c r="U18" s="19"/>
      <c r="V18" s="19"/>
      <c r="W18" s="19"/>
      <c r="X18" s="19"/>
      <c r="Y18" s="19"/>
      <c r="Z18" s="48"/>
      <c r="AA18" s="19"/>
      <c r="AB18" s="19"/>
      <c r="AC18" s="19"/>
      <c r="AD18" s="19"/>
      <c r="AE18" s="19"/>
      <c r="AF18" s="19"/>
      <c r="AG18" s="19"/>
      <c r="AH18" s="17"/>
    </row>
    <row r="19" spans="2:34" ht="14">
      <c r="B19" s="17"/>
      <c r="C19" s="25"/>
      <c r="D19" s="26"/>
      <c r="G19" s="19"/>
      <c r="H19" s="19"/>
      <c r="I19" s="19"/>
      <c r="J19" s="19"/>
      <c r="K19" s="19"/>
      <c r="L19" s="19"/>
      <c r="M19" s="19"/>
      <c r="N19" s="19"/>
      <c r="O19" s="19"/>
      <c r="P19" s="19"/>
      <c r="Q19" s="19"/>
      <c r="R19" s="19"/>
      <c r="S19" s="19"/>
      <c r="T19" s="19"/>
      <c r="U19" s="19"/>
      <c r="V19" s="19"/>
      <c r="W19" s="19"/>
      <c r="X19" s="19"/>
      <c r="Y19" s="19"/>
      <c r="Z19" s="48"/>
      <c r="AA19" s="19"/>
      <c r="AB19" s="19"/>
      <c r="AC19" s="19"/>
      <c r="AD19" s="19"/>
      <c r="AE19" s="19"/>
      <c r="AF19" s="19"/>
      <c r="AG19" s="19"/>
      <c r="AH19" s="17"/>
    </row>
    <row r="20" spans="2:34" ht="18.75" customHeight="1">
      <c r="B20" s="22" t="s">
        <v>18</v>
      </c>
      <c r="C20" s="28"/>
      <c r="D20" s="28"/>
      <c r="E20" s="28"/>
      <c r="F20" s="28"/>
      <c r="G20" s="28"/>
      <c r="H20" s="28"/>
      <c r="I20" s="28"/>
      <c r="J20" s="28"/>
      <c r="K20" s="29"/>
      <c r="L20" s="29"/>
      <c r="M20" s="29"/>
      <c r="N20" s="28"/>
      <c r="O20" s="28"/>
      <c r="P20" s="28"/>
      <c r="Q20" s="28"/>
      <c r="R20" s="28"/>
      <c r="S20" s="28"/>
      <c r="T20" s="28"/>
      <c r="U20" s="29"/>
    </row>
    <row r="21" spans="2:34" ht="18.75" customHeight="1">
      <c r="B21" s="22"/>
      <c r="C21" s="28"/>
      <c r="D21" s="28"/>
      <c r="E21" s="28"/>
      <c r="F21" s="28"/>
      <c r="G21" s="28"/>
      <c r="H21" s="28"/>
      <c r="I21" s="28"/>
      <c r="J21" s="28"/>
      <c r="K21" s="29"/>
      <c r="L21" s="29"/>
      <c r="M21" s="29"/>
      <c r="N21" s="28"/>
      <c r="O21" s="28"/>
      <c r="P21" s="28"/>
      <c r="Q21" s="28"/>
      <c r="R21" s="28"/>
      <c r="S21" s="28"/>
      <c r="T21" s="28"/>
      <c r="U21" s="29"/>
    </row>
    <row r="22" spans="2:34" ht="18.75" customHeight="1">
      <c r="B22" s="22"/>
      <c r="C22" s="28"/>
      <c r="D22" s="28"/>
      <c r="E22" s="28"/>
      <c r="F22" s="28"/>
      <c r="G22" s="28"/>
      <c r="H22" s="28"/>
      <c r="I22" s="28"/>
      <c r="J22" s="28"/>
      <c r="K22" s="29"/>
      <c r="L22" s="29"/>
      <c r="M22" s="29"/>
      <c r="N22" s="28"/>
      <c r="O22" s="28"/>
      <c r="P22" s="28"/>
      <c r="Q22" s="28"/>
      <c r="R22" s="28"/>
      <c r="S22" s="28"/>
      <c r="T22" s="28"/>
      <c r="U22" s="29"/>
    </row>
    <row r="23" spans="2:34" ht="18.75" customHeight="1" thickBot="1">
      <c r="B23" s="22"/>
      <c r="C23" s="28"/>
      <c r="D23" s="28"/>
      <c r="E23" s="28"/>
      <c r="F23" s="28"/>
      <c r="G23" s="28"/>
      <c r="H23" s="28"/>
      <c r="I23" s="28"/>
      <c r="J23" s="28"/>
      <c r="K23" s="29"/>
      <c r="L23" s="29"/>
      <c r="M23" s="29"/>
      <c r="N23" s="28"/>
      <c r="O23" s="28"/>
      <c r="P23" s="28"/>
      <c r="Q23" s="28"/>
      <c r="R23" s="28"/>
      <c r="S23" s="28"/>
      <c r="T23" s="28"/>
      <c r="U23" s="29"/>
    </row>
    <row r="24" spans="2:34" ht="18" customHeight="1" thickBot="1">
      <c r="C24" s="357" t="s">
        <v>19</v>
      </c>
      <c r="D24" s="357"/>
      <c r="E24" s="357"/>
      <c r="F24" s="357"/>
      <c r="G24" s="357"/>
      <c r="H24" s="347" t="e">
        <f>#REF!</f>
        <v>#REF!</v>
      </c>
      <c r="I24" s="348"/>
      <c r="J24" s="348"/>
      <c r="K24" s="33"/>
      <c r="L24" s="66"/>
      <c r="M24" s="357" t="s">
        <v>20</v>
      </c>
      <c r="N24" s="364"/>
      <c r="O24" s="364"/>
      <c r="P24" s="364"/>
      <c r="Q24" s="364"/>
      <c r="R24" s="364"/>
      <c r="S24" s="364"/>
      <c r="T24" s="365"/>
      <c r="U24" s="369" t="e">
        <f>#REF!</f>
        <v>#REF!</v>
      </c>
      <c r="V24" s="370"/>
      <c r="W24" s="370"/>
      <c r="X24" s="56"/>
      <c r="Y24" s="373" t="e">
        <f>#REF!</f>
        <v>#REF!</v>
      </c>
      <c r="Z24" s="348"/>
      <c r="AA24" s="348"/>
      <c r="AB24" s="66"/>
    </row>
    <row r="25" spans="2:34" ht="27" customHeight="1" thickBot="1">
      <c r="C25" s="358"/>
      <c r="D25" s="358"/>
      <c r="E25" s="358"/>
      <c r="F25" s="358"/>
      <c r="G25" s="358"/>
      <c r="H25" s="349"/>
      <c r="I25" s="350"/>
      <c r="J25" s="350"/>
      <c r="K25" s="67"/>
      <c r="L25" s="68" t="s">
        <v>95</v>
      </c>
      <c r="M25" s="366"/>
      <c r="N25" s="367"/>
      <c r="O25" s="367"/>
      <c r="P25" s="367"/>
      <c r="Q25" s="367"/>
      <c r="R25" s="367"/>
      <c r="S25" s="367"/>
      <c r="T25" s="368"/>
      <c r="U25" s="371"/>
      <c r="V25" s="372"/>
      <c r="W25" s="372"/>
      <c r="X25" s="69" t="s">
        <v>96</v>
      </c>
      <c r="Y25" s="350"/>
      <c r="Z25" s="350"/>
      <c r="AA25" s="350"/>
      <c r="AB25" s="68" t="s">
        <v>97</v>
      </c>
    </row>
    <row r="26" spans="2:34" ht="36" customHeight="1" thickBot="1">
      <c r="C26" s="351" t="s">
        <v>21</v>
      </c>
      <c r="D26" s="352"/>
      <c r="E26" s="352"/>
      <c r="F26" s="352"/>
      <c r="G26" s="352"/>
      <c r="H26" s="352"/>
      <c r="I26" s="352"/>
      <c r="J26" s="352"/>
      <c r="K26" s="352"/>
      <c r="L26" s="352"/>
      <c r="M26" s="352"/>
      <c r="N26" s="352"/>
      <c r="O26" s="352"/>
      <c r="P26" s="353" t="e">
        <f>#REF!</f>
        <v>#REF!</v>
      </c>
      <c r="Q26" s="354"/>
      <c r="R26" s="354"/>
      <c r="S26" s="355" t="s">
        <v>42</v>
      </c>
      <c r="T26" s="356"/>
      <c r="U26" s="58"/>
      <c r="V26" s="58"/>
      <c r="W26" s="58"/>
      <c r="X26" s="58"/>
      <c r="Y26" s="58"/>
      <c r="Z26" s="48"/>
      <c r="AA26" s="58"/>
      <c r="AB26" s="58"/>
      <c r="AC26" s="58"/>
      <c r="AD26" s="19"/>
      <c r="AE26" s="19"/>
      <c r="AF26" s="19"/>
      <c r="AG26" s="19"/>
    </row>
    <row r="27" spans="2:34" ht="4.5" customHeight="1">
      <c r="C27" s="30"/>
      <c r="D27" s="31"/>
      <c r="E27" s="31"/>
      <c r="F27" s="32"/>
      <c r="G27" s="32"/>
      <c r="H27" s="32"/>
      <c r="I27" s="32"/>
      <c r="J27" s="32"/>
      <c r="K27" s="32"/>
      <c r="L27" s="32"/>
      <c r="M27" s="32"/>
      <c r="N27" s="32"/>
      <c r="O27" s="32"/>
      <c r="P27" s="32"/>
      <c r="Q27" s="32"/>
      <c r="R27" s="32"/>
      <c r="S27" s="32"/>
      <c r="T27" s="32"/>
      <c r="U27" s="32"/>
      <c r="V27" s="32"/>
      <c r="W27" s="32"/>
      <c r="X27" s="32"/>
      <c r="Y27" s="32"/>
      <c r="Z27" s="30"/>
      <c r="AA27" s="32"/>
      <c r="AB27" s="32"/>
      <c r="AC27" s="32"/>
      <c r="AD27" s="32"/>
      <c r="AE27" s="32"/>
      <c r="AF27" s="32"/>
      <c r="AG27" s="32"/>
    </row>
    <row r="28" spans="2:34" ht="4.5" customHeight="1">
      <c r="C28" s="30"/>
      <c r="D28" s="31"/>
      <c r="E28" s="31"/>
      <c r="F28" s="32"/>
      <c r="G28" s="32"/>
      <c r="H28" s="32"/>
      <c r="I28" s="32"/>
      <c r="J28" s="32"/>
      <c r="K28" s="32"/>
      <c r="L28" s="32"/>
      <c r="M28" s="32"/>
      <c r="N28" s="32"/>
      <c r="O28" s="32"/>
      <c r="P28" s="32"/>
      <c r="Q28" s="32"/>
      <c r="R28" s="32"/>
      <c r="S28" s="32"/>
      <c r="T28" s="32"/>
      <c r="U28" s="32"/>
      <c r="V28" s="32"/>
      <c r="W28" s="32"/>
      <c r="X28" s="32"/>
      <c r="Y28" s="32"/>
      <c r="Z28" s="30"/>
      <c r="AA28" s="32"/>
      <c r="AB28" s="32"/>
      <c r="AC28" s="32"/>
      <c r="AD28" s="32"/>
      <c r="AE28" s="32"/>
      <c r="AF28" s="32"/>
      <c r="AG28" s="32"/>
    </row>
    <row r="29" spans="2:34" ht="4.5" customHeight="1">
      <c r="C29" s="59"/>
    </row>
    <row r="30" spans="2:34" ht="9" customHeight="1">
      <c r="C30" s="59"/>
    </row>
    <row r="31" spans="2:34" ht="18.75" customHeight="1" thickBot="1">
      <c r="B31" s="22" t="s">
        <v>43</v>
      </c>
      <c r="C31" s="28"/>
      <c r="D31" s="28"/>
      <c r="E31" s="28"/>
      <c r="F31" s="28"/>
      <c r="G31" s="28"/>
      <c r="H31" s="28"/>
      <c r="I31" s="28"/>
      <c r="J31" s="28"/>
      <c r="K31" s="29"/>
      <c r="L31" s="29"/>
      <c r="M31" s="29"/>
      <c r="N31" s="28"/>
      <c r="O31" s="28"/>
      <c r="P31" s="28"/>
      <c r="Q31" s="28"/>
      <c r="R31" s="34"/>
      <c r="S31" s="28"/>
      <c r="T31" s="28"/>
      <c r="U31" s="29"/>
    </row>
    <row r="32" spans="2:34" ht="18.75" customHeight="1">
      <c r="B32" s="22"/>
      <c r="C32" s="360" t="s">
        <v>39</v>
      </c>
      <c r="D32" s="361"/>
      <c r="E32" s="361"/>
      <c r="F32" s="361"/>
      <c r="G32" s="361"/>
      <c r="H32" s="361"/>
      <c r="I32" s="361"/>
      <c r="J32" s="361"/>
      <c r="K32" s="361"/>
      <c r="L32" s="361"/>
      <c r="M32" s="23"/>
      <c r="N32" s="56"/>
      <c r="O32" s="56"/>
      <c r="P32" s="57"/>
      <c r="Q32" s="28"/>
      <c r="R32" s="28"/>
      <c r="S32" s="28"/>
      <c r="T32" s="28"/>
      <c r="U32" s="29"/>
    </row>
    <row r="33" spans="2:37" ht="24" customHeight="1">
      <c r="B33" s="22"/>
      <c r="C33" s="360"/>
      <c r="D33" s="361"/>
      <c r="E33" s="361"/>
      <c r="F33" s="361"/>
      <c r="G33" s="361"/>
      <c r="H33" s="361"/>
      <c r="I33" s="361"/>
      <c r="J33" s="361"/>
      <c r="K33" s="361"/>
      <c r="L33" s="361"/>
      <c r="M33" s="362" t="s">
        <v>22</v>
      </c>
      <c r="N33" s="362"/>
      <c r="O33" s="362"/>
      <c r="P33" s="363"/>
      <c r="Q33" s="28"/>
      <c r="R33" s="28"/>
      <c r="S33" s="28"/>
      <c r="T33" s="28"/>
      <c r="U33" s="29"/>
    </row>
    <row r="34" spans="2:37" ht="18.75" customHeight="1" thickBot="1">
      <c r="B34" s="22"/>
      <c r="C34" s="343" t="s">
        <v>229</v>
      </c>
      <c r="D34" s="343"/>
      <c r="E34" s="343"/>
      <c r="F34" s="344" t="e">
        <f>IF(C34="適",IF(M34="否",VLOOKUP(P26,AN59:AX149,8,FALSE)-AW149,VLOOKUP(P26,AN59:AX149,8,FALSE)),0)</f>
        <v>#REF!</v>
      </c>
      <c r="G34" s="344"/>
      <c r="H34" s="344"/>
      <c r="I34" s="344"/>
      <c r="J34" s="344"/>
      <c r="K34" s="344"/>
      <c r="L34" s="24" t="s">
        <v>16</v>
      </c>
      <c r="M34" s="345" t="s">
        <v>229</v>
      </c>
      <c r="N34" s="345"/>
      <c r="O34" s="345"/>
      <c r="P34" s="346"/>
      <c r="Q34" s="28"/>
      <c r="R34" s="28"/>
      <c r="S34" s="28"/>
      <c r="T34" s="28"/>
      <c r="U34" s="29"/>
    </row>
    <row r="35" spans="2:37" ht="18.75" customHeight="1">
      <c r="B35" s="22"/>
      <c r="C35" s="41" t="s">
        <v>17</v>
      </c>
      <c r="D35" s="42" t="s">
        <v>40</v>
      </c>
      <c r="E35" s="43"/>
      <c r="F35" s="44"/>
      <c r="G35" s="45"/>
      <c r="H35" s="45"/>
      <c r="I35" s="45"/>
      <c r="J35" s="45"/>
      <c r="K35" s="45"/>
      <c r="L35" s="46"/>
      <c r="M35" s="43"/>
      <c r="N35" s="28"/>
      <c r="O35" s="28"/>
      <c r="P35" s="28"/>
      <c r="Q35" s="28"/>
      <c r="R35" s="28"/>
      <c r="S35" s="28"/>
      <c r="T35" s="28"/>
      <c r="U35" s="29"/>
    </row>
    <row r="36" spans="2:37" ht="18.75" customHeight="1">
      <c r="B36" s="22"/>
      <c r="C36" s="25" t="s">
        <v>17</v>
      </c>
      <c r="D36" s="27" t="s">
        <v>23</v>
      </c>
      <c r="E36" s="19"/>
      <c r="F36" s="19"/>
      <c r="G36" s="28"/>
      <c r="H36" s="28"/>
      <c r="I36" s="28"/>
      <c r="J36" s="28"/>
      <c r="K36" s="29"/>
      <c r="L36" s="29"/>
      <c r="M36" s="29"/>
      <c r="N36" s="28"/>
      <c r="O36" s="28"/>
      <c r="P36" s="28"/>
      <c r="Q36" s="28"/>
      <c r="R36" s="28"/>
      <c r="S36" s="28"/>
      <c r="T36" s="28"/>
      <c r="U36" s="29"/>
    </row>
    <row r="37" spans="2:37" ht="18.75" customHeight="1">
      <c r="B37" s="22"/>
      <c r="C37" s="26" t="s">
        <v>109</v>
      </c>
      <c r="D37" s="27"/>
      <c r="E37" s="19"/>
      <c r="F37" s="19"/>
      <c r="G37" s="28"/>
      <c r="H37" s="28"/>
      <c r="I37" s="28"/>
      <c r="J37" s="28"/>
      <c r="K37" s="29"/>
      <c r="L37" s="29"/>
      <c r="M37" s="29"/>
      <c r="N37" s="28"/>
      <c r="O37" s="28"/>
      <c r="P37" s="28"/>
      <c r="Q37" s="28"/>
      <c r="R37" s="28"/>
      <c r="S37" s="28"/>
      <c r="T37" s="28"/>
      <c r="U37" s="29"/>
    </row>
    <row r="38" spans="2:37" ht="18.75" customHeight="1">
      <c r="B38" s="22"/>
      <c r="C38" s="25"/>
      <c r="D38" s="27"/>
      <c r="E38" s="19"/>
      <c r="F38" s="19"/>
      <c r="G38" s="28"/>
      <c r="H38" s="28"/>
      <c r="I38" s="28"/>
      <c r="J38" s="28"/>
      <c r="K38" s="29"/>
      <c r="L38" s="29"/>
      <c r="M38" s="29"/>
      <c r="N38" s="28"/>
      <c r="O38" s="28"/>
      <c r="P38" s="28"/>
      <c r="Q38" s="28"/>
      <c r="R38" s="28"/>
      <c r="S38" s="28"/>
      <c r="T38" s="28"/>
      <c r="U38" s="29"/>
    </row>
    <row r="39" spans="2:37" ht="18.75" customHeight="1">
      <c r="B39" s="22"/>
      <c r="C39" s="25"/>
      <c r="D39" s="27"/>
      <c r="E39" s="19"/>
      <c r="F39" s="19"/>
      <c r="G39" s="28"/>
      <c r="H39" s="28"/>
      <c r="I39" s="28"/>
      <c r="J39" s="28"/>
      <c r="K39" s="29"/>
      <c r="L39" s="29"/>
      <c r="M39" s="29"/>
      <c r="N39" s="28"/>
      <c r="O39" s="28"/>
      <c r="P39" s="28"/>
      <c r="Q39" s="28"/>
      <c r="R39" s="28"/>
      <c r="S39" s="28"/>
      <c r="T39" s="28"/>
      <c r="U39" s="29"/>
    </row>
    <row r="40" spans="2:37" ht="18.75" customHeight="1">
      <c r="B40" s="22"/>
      <c r="C40" s="25"/>
      <c r="D40" s="27"/>
      <c r="E40" s="19"/>
      <c r="F40" s="19"/>
      <c r="G40" s="28"/>
      <c r="H40" s="28"/>
      <c r="I40" s="28"/>
      <c r="J40" s="28"/>
      <c r="K40" s="29"/>
      <c r="L40" s="29"/>
      <c r="M40" s="29"/>
      <c r="N40" s="28"/>
      <c r="O40" s="28"/>
      <c r="P40" s="28"/>
      <c r="Q40" s="28"/>
      <c r="R40" s="28"/>
      <c r="S40" s="28"/>
      <c r="T40" s="28"/>
      <c r="U40" s="29"/>
    </row>
    <row r="41" spans="2:37" ht="18.75" customHeight="1" thickBot="1">
      <c r="B41" s="22" t="s">
        <v>250</v>
      </c>
      <c r="C41" s="28"/>
      <c r="D41" s="28"/>
      <c r="E41" s="28"/>
      <c r="F41" s="28"/>
      <c r="G41" s="28"/>
      <c r="H41" s="28"/>
      <c r="I41" s="28"/>
      <c r="J41" s="28"/>
      <c r="K41" s="29"/>
      <c r="L41" s="29"/>
      <c r="M41" s="29"/>
      <c r="N41" s="28"/>
      <c r="O41" s="28"/>
      <c r="P41" s="28"/>
      <c r="Q41" s="28"/>
      <c r="R41" s="28"/>
      <c r="S41" s="28"/>
      <c r="T41" s="28"/>
      <c r="U41" s="29"/>
    </row>
    <row r="42" spans="2:37" ht="30" customHeight="1" thickBot="1">
      <c r="E42" s="28"/>
      <c r="F42" s="28"/>
      <c r="W42" s="358" t="s">
        <v>35</v>
      </c>
      <c r="X42" s="358"/>
      <c r="Y42" s="374"/>
      <c r="AA42" s="358" t="s">
        <v>36</v>
      </c>
      <c r="AB42" s="358"/>
      <c r="AC42" s="374"/>
      <c r="AE42" s="358" t="s">
        <v>37</v>
      </c>
      <c r="AF42" s="358"/>
      <c r="AG42" s="374"/>
      <c r="AI42" s="358" t="s">
        <v>34</v>
      </c>
      <c r="AJ42" s="358"/>
      <c r="AK42" s="374"/>
    </row>
    <row r="43" spans="2:37" ht="25.15" customHeight="1" thickBot="1">
      <c r="C43" s="59"/>
    </row>
    <row r="44" spans="2:37" ht="28.5" customHeight="1" thickBot="1">
      <c r="B44" s="322" t="s">
        <v>30</v>
      </c>
      <c r="C44" s="323"/>
      <c r="D44" s="323"/>
      <c r="E44" s="324"/>
      <c r="F44" s="289" t="s">
        <v>32</v>
      </c>
      <c r="G44" s="290"/>
      <c r="H44" s="49" t="s">
        <v>245</v>
      </c>
      <c r="I44" s="5"/>
      <c r="J44" s="5"/>
      <c r="K44" s="6"/>
      <c r="L44" s="6"/>
      <c r="M44" s="6"/>
      <c r="N44" s="6"/>
      <c r="O44" s="6"/>
      <c r="P44" s="6"/>
      <c r="Q44" s="6"/>
      <c r="R44" s="6"/>
      <c r="S44" s="7"/>
      <c r="T44" s="7"/>
      <c r="U44" s="40"/>
      <c r="V44" s="55"/>
      <c r="W44" s="295">
        <f>$F$17</f>
        <v>0</v>
      </c>
      <c r="X44" s="295"/>
      <c r="Y44" s="296"/>
      <c r="Z44" s="59" t="s">
        <v>24</v>
      </c>
      <c r="AA44" s="295" t="e">
        <f>IF($C$34="否",$F$34-2,$F$34)</f>
        <v>#REF!</v>
      </c>
      <c r="AB44" s="295"/>
      <c r="AC44" s="295"/>
      <c r="AD44" s="35" t="s">
        <v>25</v>
      </c>
      <c r="AE44" s="309"/>
      <c r="AF44" s="309"/>
      <c r="AG44" s="309"/>
      <c r="AH44" s="36" t="s">
        <v>26</v>
      </c>
      <c r="AI44" s="295" t="e">
        <f>W44+AA44+IF(AE44="-",0,AE44)</f>
        <v>#REF!</v>
      </c>
      <c r="AJ44" s="295"/>
      <c r="AK44" s="296"/>
    </row>
    <row r="45" spans="2:37" ht="28.5" customHeight="1" thickBot="1">
      <c r="B45" s="325"/>
      <c r="C45" s="326"/>
      <c r="D45" s="326"/>
      <c r="E45" s="327"/>
      <c r="F45" s="291"/>
      <c r="G45" s="292"/>
      <c r="H45" s="137" t="s">
        <v>246</v>
      </c>
      <c r="I45" s="138"/>
      <c r="J45" s="138"/>
      <c r="K45" s="139"/>
      <c r="L45" s="139"/>
      <c r="M45" s="139"/>
      <c r="N45" s="139"/>
      <c r="O45" s="139"/>
      <c r="P45" s="139"/>
      <c r="Q45" s="139"/>
      <c r="R45" s="139"/>
      <c r="S45" s="140"/>
      <c r="T45" s="140"/>
      <c r="U45" s="141"/>
      <c r="V45" s="55"/>
      <c r="W45" s="295">
        <f t="shared" ref="W45:W50" si="0">$F$17</f>
        <v>0</v>
      </c>
      <c r="X45" s="295"/>
      <c r="Y45" s="296"/>
      <c r="Z45" s="59" t="s">
        <v>24</v>
      </c>
      <c r="AA45" s="295" t="e">
        <f t="shared" ref="AA45:AA50" si="1">IF($C$34="否",$F$34-2,$F$34)</f>
        <v>#REF!</v>
      </c>
      <c r="AB45" s="295"/>
      <c r="AC45" s="295"/>
      <c r="AD45" s="35" t="s">
        <v>25</v>
      </c>
      <c r="AE45" s="309"/>
      <c r="AF45" s="309"/>
      <c r="AG45" s="309"/>
      <c r="AH45" s="36" t="s">
        <v>26</v>
      </c>
      <c r="AI45" s="295" t="e">
        <f t="shared" ref="AI45:AI50" si="2">W45+AA45+IF(AE45="-",0,AE45)</f>
        <v>#REF!</v>
      </c>
      <c r="AJ45" s="295"/>
      <c r="AK45" s="296"/>
    </row>
    <row r="46" spans="2:37" ht="28.5" customHeight="1" thickBot="1">
      <c r="B46" s="325"/>
      <c r="C46" s="326"/>
      <c r="D46" s="326"/>
      <c r="E46" s="327"/>
      <c r="F46" s="291"/>
      <c r="G46" s="292"/>
      <c r="H46" s="1" t="s">
        <v>247</v>
      </c>
      <c r="K46" s="55"/>
      <c r="L46" s="55"/>
      <c r="M46" s="55"/>
      <c r="N46" s="55"/>
      <c r="O46" s="55"/>
      <c r="P46" s="55"/>
      <c r="Q46" s="55"/>
      <c r="R46" s="55"/>
      <c r="S46" s="20"/>
      <c r="T46" s="20"/>
      <c r="U46" s="54"/>
      <c r="V46" s="55"/>
      <c r="W46" s="295">
        <f t="shared" si="0"/>
        <v>0</v>
      </c>
      <c r="X46" s="295"/>
      <c r="Y46" s="296"/>
      <c r="Z46" s="59" t="s">
        <v>24</v>
      </c>
      <c r="AA46" s="295" t="e">
        <f t="shared" si="1"/>
        <v>#REF!</v>
      </c>
      <c r="AB46" s="295"/>
      <c r="AC46" s="295"/>
      <c r="AD46" s="35" t="s">
        <v>25</v>
      </c>
      <c r="AE46" s="310" t="s">
        <v>27</v>
      </c>
      <c r="AF46" s="310"/>
      <c r="AG46" s="310"/>
      <c r="AH46" s="36" t="s">
        <v>26</v>
      </c>
      <c r="AI46" s="295" t="e">
        <f t="shared" si="2"/>
        <v>#REF!</v>
      </c>
      <c r="AJ46" s="295"/>
      <c r="AK46" s="296"/>
    </row>
    <row r="47" spans="2:37" ht="28.5" customHeight="1" thickBot="1">
      <c r="B47" s="325"/>
      <c r="C47" s="326"/>
      <c r="D47" s="326"/>
      <c r="E47" s="327"/>
      <c r="F47" s="291"/>
      <c r="G47" s="292"/>
      <c r="H47" s="8" t="s">
        <v>248</v>
      </c>
      <c r="I47" s="8"/>
      <c r="J47" s="8"/>
      <c r="K47" s="9"/>
      <c r="L47" s="9"/>
      <c r="M47" s="9"/>
      <c r="N47" s="9"/>
      <c r="O47" s="9"/>
      <c r="P47" s="9"/>
      <c r="Q47" s="9"/>
      <c r="R47" s="9"/>
      <c r="S47" s="10"/>
      <c r="T47" s="10"/>
      <c r="U47" s="38"/>
      <c r="V47" s="55"/>
      <c r="W47" s="295">
        <f t="shared" si="0"/>
        <v>0</v>
      </c>
      <c r="X47" s="295"/>
      <c r="Y47" s="296"/>
      <c r="Z47" s="59" t="s">
        <v>24</v>
      </c>
      <c r="AA47" s="295" t="e">
        <f t="shared" si="1"/>
        <v>#REF!</v>
      </c>
      <c r="AB47" s="295"/>
      <c r="AC47" s="295"/>
      <c r="AD47" s="35" t="s">
        <v>25</v>
      </c>
      <c r="AE47" s="309"/>
      <c r="AF47" s="309"/>
      <c r="AG47" s="309"/>
      <c r="AH47" s="36" t="s">
        <v>26</v>
      </c>
      <c r="AI47" s="295" t="e">
        <f t="shared" si="2"/>
        <v>#REF!</v>
      </c>
      <c r="AJ47" s="295"/>
      <c r="AK47" s="296"/>
    </row>
    <row r="48" spans="2:37" ht="28.5" customHeight="1" thickBot="1">
      <c r="B48" s="325"/>
      <c r="C48" s="326"/>
      <c r="D48" s="326"/>
      <c r="E48" s="327"/>
      <c r="F48" s="291"/>
      <c r="G48" s="292"/>
      <c r="H48" s="11" t="s">
        <v>31</v>
      </c>
      <c r="I48" s="11"/>
      <c r="J48" s="11"/>
      <c r="K48" s="12"/>
      <c r="L48" s="12"/>
      <c r="M48" s="12"/>
      <c r="N48" s="12"/>
      <c r="O48" s="12"/>
      <c r="P48" s="12"/>
      <c r="Q48" s="12"/>
      <c r="R48" s="12"/>
      <c r="S48" s="13"/>
      <c r="T48" s="13"/>
      <c r="U48" s="37"/>
      <c r="V48" s="55"/>
      <c r="W48" s="295">
        <f t="shared" si="0"/>
        <v>0</v>
      </c>
      <c r="X48" s="295"/>
      <c r="Y48" s="296"/>
      <c r="Z48" s="59" t="s">
        <v>24</v>
      </c>
      <c r="AA48" s="295" t="e">
        <f t="shared" si="1"/>
        <v>#REF!</v>
      </c>
      <c r="AB48" s="295"/>
      <c r="AC48" s="295"/>
      <c r="AD48" s="35" t="s">
        <v>25</v>
      </c>
      <c r="AE48" s="309"/>
      <c r="AF48" s="309"/>
      <c r="AG48" s="309"/>
      <c r="AH48" s="36" t="s">
        <v>26</v>
      </c>
      <c r="AI48" s="295" t="e">
        <f t="shared" si="2"/>
        <v>#REF!</v>
      </c>
      <c r="AJ48" s="295"/>
      <c r="AK48" s="296"/>
    </row>
    <row r="49" spans="2:50" ht="28.5" customHeight="1" thickBot="1">
      <c r="B49" s="325"/>
      <c r="C49" s="326"/>
      <c r="D49" s="326"/>
      <c r="E49" s="327"/>
      <c r="F49" s="291"/>
      <c r="G49" s="292"/>
      <c r="H49" s="51" t="s">
        <v>28</v>
      </c>
      <c r="I49" s="8"/>
      <c r="J49" s="8"/>
      <c r="K49" s="9"/>
      <c r="L49" s="9"/>
      <c r="M49" s="9"/>
      <c r="N49" s="9"/>
      <c r="O49" s="9"/>
      <c r="P49" s="9"/>
      <c r="Q49" s="9"/>
      <c r="R49" s="9"/>
      <c r="S49" s="10"/>
      <c r="T49" s="10"/>
      <c r="U49" s="38"/>
      <c r="V49" s="55"/>
      <c r="W49" s="295">
        <f t="shared" si="0"/>
        <v>0</v>
      </c>
      <c r="X49" s="295"/>
      <c r="Y49" s="296"/>
      <c r="Z49" s="59" t="s">
        <v>24</v>
      </c>
      <c r="AA49" s="295" t="e">
        <f t="shared" si="1"/>
        <v>#REF!</v>
      </c>
      <c r="AB49" s="295"/>
      <c r="AC49" s="295"/>
      <c r="AD49" s="35" t="s">
        <v>25</v>
      </c>
      <c r="AE49" s="309"/>
      <c r="AF49" s="309"/>
      <c r="AG49" s="309"/>
      <c r="AH49" s="36" t="s">
        <v>26</v>
      </c>
      <c r="AI49" s="295" t="e">
        <f t="shared" si="2"/>
        <v>#REF!</v>
      </c>
      <c r="AJ49" s="295"/>
      <c r="AK49" s="296"/>
    </row>
    <row r="50" spans="2:50" ht="28.5" customHeight="1" thickBot="1">
      <c r="B50" s="328"/>
      <c r="C50" s="329"/>
      <c r="D50" s="329"/>
      <c r="E50" s="330"/>
      <c r="F50" s="293"/>
      <c r="G50" s="294"/>
      <c r="H50" s="52" t="s">
        <v>29</v>
      </c>
      <c r="I50" s="14"/>
      <c r="J50" s="14"/>
      <c r="K50" s="16"/>
      <c r="L50" s="16"/>
      <c r="M50" s="16"/>
      <c r="N50" s="16"/>
      <c r="O50" s="16"/>
      <c r="P50" s="16"/>
      <c r="Q50" s="16"/>
      <c r="R50" s="16"/>
      <c r="S50" s="15"/>
      <c r="T50" s="15"/>
      <c r="U50" s="39"/>
      <c r="V50" s="55"/>
      <c r="W50" s="295">
        <f t="shared" si="0"/>
        <v>0</v>
      </c>
      <c r="X50" s="295"/>
      <c r="Y50" s="296"/>
      <c r="Z50" s="59" t="s">
        <v>24</v>
      </c>
      <c r="AA50" s="295" t="e">
        <f t="shared" si="1"/>
        <v>#REF!</v>
      </c>
      <c r="AB50" s="295"/>
      <c r="AC50" s="295"/>
      <c r="AD50" s="35" t="s">
        <v>25</v>
      </c>
      <c r="AE50" s="310" t="s">
        <v>27</v>
      </c>
      <c r="AF50" s="310"/>
      <c r="AG50" s="310"/>
      <c r="AH50" s="36" t="s">
        <v>26</v>
      </c>
      <c r="AI50" s="295" t="e">
        <f t="shared" si="2"/>
        <v>#REF!</v>
      </c>
      <c r="AJ50" s="295"/>
      <c r="AK50" s="296"/>
    </row>
    <row r="51" spans="2:50" ht="18" customHeight="1">
      <c r="C51" s="53"/>
      <c r="D51" s="27"/>
    </row>
    <row r="54" spans="2:50" ht="18" customHeight="1">
      <c r="B54" s="65" t="s">
        <v>45</v>
      </c>
      <c r="C54" s="65"/>
      <c r="D54" s="65"/>
      <c r="E54" s="65"/>
      <c r="F54" s="65"/>
      <c r="G54" s="65"/>
      <c r="H54" s="65"/>
      <c r="AN54" s="65" t="s">
        <v>244</v>
      </c>
    </row>
    <row r="55" spans="2:50" ht="18" customHeight="1">
      <c r="B55" s="65"/>
      <c r="C55" s="65"/>
      <c r="D55" s="65"/>
      <c r="E55" s="65"/>
      <c r="F55" s="65"/>
      <c r="G55" s="65"/>
      <c r="H55" s="65"/>
    </row>
    <row r="56" spans="2:50" ht="18" customHeight="1">
      <c r="B56" s="65" t="s">
        <v>46</v>
      </c>
      <c r="C56" s="65"/>
      <c r="D56" s="65"/>
      <c r="E56" s="65" t="s">
        <v>47</v>
      </c>
      <c r="F56" s="65"/>
      <c r="G56" s="65"/>
      <c r="H56" s="65"/>
      <c r="AN56" s="297" t="s">
        <v>99</v>
      </c>
      <c r="AO56" s="300" t="s">
        <v>107</v>
      </c>
      <c r="AP56" s="301"/>
      <c r="AQ56" s="301"/>
      <c r="AR56" s="302"/>
      <c r="AS56" s="311" t="s">
        <v>100</v>
      </c>
      <c r="AT56" s="312"/>
      <c r="AU56" s="312"/>
      <c r="AV56" s="312"/>
      <c r="AW56" s="312"/>
      <c r="AX56" s="313"/>
    </row>
    <row r="57" spans="2:50" ht="18" customHeight="1">
      <c r="B57" s="65" t="s">
        <v>48</v>
      </c>
      <c r="C57" s="65"/>
      <c r="D57" s="65"/>
      <c r="E57" s="65" t="s">
        <v>49</v>
      </c>
      <c r="F57" s="65"/>
      <c r="G57" s="65"/>
      <c r="H57" s="65"/>
      <c r="AN57" s="298"/>
      <c r="AO57" s="303"/>
      <c r="AP57" s="304"/>
      <c r="AQ57" s="304"/>
      <c r="AR57" s="305"/>
      <c r="AS57" s="314" t="s">
        <v>106</v>
      </c>
      <c r="AT57" s="315"/>
      <c r="AU57" s="318" t="s">
        <v>105</v>
      </c>
      <c r="AV57" s="319"/>
      <c r="AW57" s="319"/>
      <c r="AX57" s="320"/>
    </row>
    <row r="58" spans="2:50" ht="18" customHeight="1">
      <c r="B58" s="65" t="s">
        <v>50</v>
      </c>
      <c r="C58" s="65"/>
      <c r="D58" s="65"/>
      <c r="E58" s="65" t="s">
        <v>47</v>
      </c>
      <c r="F58" s="65"/>
      <c r="G58" s="65"/>
      <c r="H58" s="65"/>
      <c r="AN58" s="299"/>
      <c r="AO58" s="306"/>
      <c r="AP58" s="307"/>
      <c r="AQ58" s="307"/>
      <c r="AR58" s="308"/>
      <c r="AS58" s="316"/>
      <c r="AT58" s="317"/>
      <c r="AU58" s="70"/>
      <c r="AV58" s="71"/>
      <c r="AW58" s="321" t="s">
        <v>101</v>
      </c>
      <c r="AX58" s="321"/>
    </row>
    <row r="59" spans="2:50" ht="18" customHeight="1">
      <c r="B59" s="65" t="s">
        <v>51</v>
      </c>
      <c r="C59" s="65"/>
      <c r="D59" s="65"/>
      <c r="E59" s="65" t="s">
        <v>47</v>
      </c>
      <c r="F59" s="65"/>
      <c r="G59" s="65"/>
      <c r="H59" s="65"/>
      <c r="AN59" s="72">
        <v>90</v>
      </c>
      <c r="AO59" s="72">
        <v>11</v>
      </c>
      <c r="AP59" s="73" t="s">
        <v>102</v>
      </c>
      <c r="AQ59" s="73"/>
      <c r="AR59" s="73"/>
      <c r="AS59" s="74">
        <v>12</v>
      </c>
      <c r="AT59" s="73" t="s">
        <v>103</v>
      </c>
      <c r="AU59" s="72">
        <v>7</v>
      </c>
      <c r="AV59" s="73" t="s">
        <v>103</v>
      </c>
      <c r="AW59" s="75">
        <v>2</v>
      </c>
      <c r="AX59" s="76" t="s">
        <v>103</v>
      </c>
    </row>
    <row r="60" spans="2:50" ht="18" customHeight="1">
      <c r="B60" s="65" t="s">
        <v>52</v>
      </c>
      <c r="C60" s="65"/>
      <c r="D60" s="65"/>
      <c r="E60" s="65" t="s">
        <v>49</v>
      </c>
      <c r="F60" s="65"/>
      <c r="G60" s="65"/>
      <c r="H60" s="65"/>
      <c r="AN60" s="77">
        <v>89</v>
      </c>
      <c r="AO60" s="77">
        <v>11</v>
      </c>
      <c r="AP60" s="65" t="s">
        <v>102</v>
      </c>
      <c r="AQ60" s="65"/>
      <c r="AR60" s="65"/>
      <c r="AS60" s="78">
        <v>12</v>
      </c>
      <c r="AT60" s="65" t="s">
        <v>103</v>
      </c>
      <c r="AU60" s="77">
        <v>7</v>
      </c>
      <c r="AV60" s="65" t="s">
        <v>103</v>
      </c>
      <c r="AW60" s="79">
        <v>2</v>
      </c>
      <c r="AX60" s="80" t="s">
        <v>103</v>
      </c>
    </row>
    <row r="61" spans="2:50" ht="18" customHeight="1">
      <c r="B61" s="65" t="s">
        <v>53</v>
      </c>
      <c r="C61" s="65"/>
      <c r="D61" s="65"/>
      <c r="E61" s="65" t="s">
        <v>47</v>
      </c>
      <c r="F61" s="65"/>
      <c r="G61" s="65"/>
      <c r="H61" s="65"/>
      <c r="AN61" s="77">
        <v>88</v>
      </c>
      <c r="AO61" s="77">
        <v>11</v>
      </c>
      <c r="AP61" s="65" t="s">
        <v>102</v>
      </c>
      <c r="AQ61" s="65"/>
      <c r="AR61" s="65"/>
      <c r="AS61" s="78">
        <v>12</v>
      </c>
      <c r="AT61" s="65" t="s">
        <v>103</v>
      </c>
      <c r="AU61" s="77">
        <v>7</v>
      </c>
      <c r="AV61" s="65" t="s">
        <v>103</v>
      </c>
      <c r="AW61" s="79">
        <v>2</v>
      </c>
      <c r="AX61" s="80" t="s">
        <v>103</v>
      </c>
    </row>
    <row r="62" spans="2:50" ht="18" customHeight="1">
      <c r="B62" s="65" t="s">
        <v>54</v>
      </c>
      <c r="C62" s="65"/>
      <c r="D62" s="65"/>
      <c r="E62" s="65" t="s">
        <v>55</v>
      </c>
      <c r="F62" s="65"/>
      <c r="G62" s="65"/>
      <c r="H62" s="65"/>
      <c r="AN62" s="77">
        <v>87</v>
      </c>
      <c r="AO62" s="77">
        <v>11</v>
      </c>
      <c r="AP62" s="65" t="s">
        <v>102</v>
      </c>
      <c r="AQ62" s="65"/>
      <c r="AR62" s="65"/>
      <c r="AS62" s="78">
        <v>12</v>
      </c>
      <c r="AT62" s="65" t="s">
        <v>103</v>
      </c>
      <c r="AU62" s="77">
        <v>7</v>
      </c>
      <c r="AV62" s="65" t="s">
        <v>103</v>
      </c>
      <c r="AW62" s="79">
        <v>2</v>
      </c>
      <c r="AX62" s="80" t="s">
        <v>103</v>
      </c>
    </row>
    <row r="63" spans="2:50" ht="18" customHeight="1">
      <c r="B63" s="65" t="s">
        <v>56</v>
      </c>
      <c r="C63" s="65"/>
      <c r="D63" s="65"/>
      <c r="E63" s="65" t="s">
        <v>47</v>
      </c>
      <c r="F63" s="65"/>
      <c r="G63" s="65"/>
      <c r="H63" s="65"/>
      <c r="AN63" s="77">
        <v>86</v>
      </c>
      <c r="AO63" s="77">
        <v>11</v>
      </c>
      <c r="AP63" s="65" t="s">
        <v>102</v>
      </c>
      <c r="AQ63" s="65"/>
      <c r="AR63" s="65"/>
      <c r="AS63" s="78">
        <v>12</v>
      </c>
      <c r="AT63" s="65" t="s">
        <v>103</v>
      </c>
      <c r="AU63" s="77">
        <v>7</v>
      </c>
      <c r="AV63" s="65" t="s">
        <v>103</v>
      </c>
      <c r="AW63" s="79">
        <v>2</v>
      </c>
      <c r="AX63" s="80" t="s">
        <v>103</v>
      </c>
    </row>
    <row r="64" spans="2:50" ht="18" customHeight="1">
      <c r="B64" s="65" t="s">
        <v>57</v>
      </c>
      <c r="C64" s="65"/>
      <c r="D64" s="65"/>
      <c r="E64" s="65" t="s">
        <v>47</v>
      </c>
      <c r="F64" s="65"/>
      <c r="G64" s="65"/>
      <c r="H64" s="65"/>
      <c r="AN64" s="77">
        <v>85</v>
      </c>
      <c r="AO64" s="77">
        <v>11</v>
      </c>
      <c r="AP64" s="65" t="s">
        <v>102</v>
      </c>
      <c r="AQ64" s="65"/>
      <c r="AR64" s="65"/>
      <c r="AS64" s="78">
        <v>12</v>
      </c>
      <c r="AT64" s="65" t="s">
        <v>103</v>
      </c>
      <c r="AU64" s="77">
        <v>7</v>
      </c>
      <c r="AV64" s="65" t="s">
        <v>103</v>
      </c>
      <c r="AW64" s="79">
        <v>2</v>
      </c>
      <c r="AX64" s="80" t="s">
        <v>103</v>
      </c>
    </row>
    <row r="65" spans="2:50" ht="18" customHeight="1">
      <c r="B65" s="65" t="s">
        <v>58</v>
      </c>
      <c r="C65" s="65"/>
      <c r="D65" s="65"/>
      <c r="E65" s="65" t="s">
        <v>47</v>
      </c>
      <c r="F65" s="65"/>
      <c r="G65" s="65"/>
      <c r="H65" s="65"/>
      <c r="AN65" s="77">
        <v>84</v>
      </c>
      <c r="AO65" s="77">
        <v>11</v>
      </c>
      <c r="AP65" s="65" t="s">
        <v>102</v>
      </c>
      <c r="AQ65" s="65"/>
      <c r="AR65" s="65"/>
      <c r="AS65" s="78">
        <v>12</v>
      </c>
      <c r="AT65" s="65" t="s">
        <v>103</v>
      </c>
      <c r="AU65" s="77">
        <v>7</v>
      </c>
      <c r="AV65" s="65" t="s">
        <v>103</v>
      </c>
      <c r="AW65" s="79">
        <v>2</v>
      </c>
      <c r="AX65" s="80" t="s">
        <v>103</v>
      </c>
    </row>
    <row r="66" spans="2:50" ht="18" customHeight="1">
      <c r="B66" s="65" t="s">
        <v>59</v>
      </c>
      <c r="C66" s="65"/>
      <c r="D66" s="65"/>
      <c r="E66" s="65" t="s">
        <v>47</v>
      </c>
      <c r="F66" s="65"/>
      <c r="G66" s="65"/>
      <c r="H66" s="65"/>
      <c r="AN66" s="77">
        <v>83</v>
      </c>
      <c r="AO66" s="77">
        <v>11</v>
      </c>
      <c r="AP66" s="65" t="s">
        <v>102</v>
      </c>
      <c r="AQ66" s="65"/>
      <c r="AR66" s="65"/>
      <c r="AS66" s="78">
        <v>12</v>
      </c>
      <c r="AT66" s="65" t="s">
        <v>103</v>
      </c>
      <c r="AU66" s="77">
        <v>7</v>
      </c>
      <c r="AV66" s="65" t="s">
        <v>103</v>
      </c>
      <c r="AW66" s="79">
        <v>2</v>
      </c>
      <c r="AX66" s="80" t="s">
        <v>103</v>
      </c>
    </row>
    <row r="67" spans="2:50" ht="18" customHeight="1">
      <c r="B67" s="65" t="s">
        <v>60</v>
      </c>
      <c r="C67" s="65"/>
      <c r="D67" s="65"/>
      <c r="E67" s="65" t="s">
        <v>47</v>
      </c>
      <c r="F67" s="65"/>
      <c r="G67" s="65"/>
      <c r="H67" s="65"/>
      <c r="AN67" s="77">
        <v>82</v>
      </c>
      <c r="AO67" s="77">
        <v>11</v>
      </c>
      <c r="AP67" s="65" t="s">
        <v>102</v>
      </c>
      <c r="AQ67" s="65"/>
      <c r="AR67" s="65"/>
      <c r="AS67" s="78">
        <v>12</v>
      </c>
      <c r="AT67" s="65" t="s">
        <v>103</v>
      </c>
      <c r="AU67" s="77">
        <v>7</v>
      </c>
      <c r="AV67" s="65" t="s">
        <v>103</v>
      </c>
      <c r="AW67" s="79">
        <v>2</v>
      </c>
      <c r="AX67" s="80" t="s">
        <v>103</v>
      </c>
    </row>
    <row r="68" spans="2:50" ht="18" customHeight="1">
      <c r="B68" s="65" t="s">
        <v>61</v>
      </c>
      <c r="C68" s="65"/>
      <c r="D68" s="65"/>
      <c r="E68" s="65" t="s">
        <v>62</v>
      </c>
      <c r="F68" s="65"/>
      <c r="G68" s="65"/>
      <c r="H68" s="65"/>
      <c r="AN68" s="77">
        <v>81</v>
      </c>
      <c r="AO68" s="77">
        <v>11</v>
      </c>
      <c r="AP68" s="65" t="s">
        <v>102</v>
      </c>
      <c r="AQ68" s="65"/>
      <c r="AR68" s="65"/>
      <c r="AS68" s="78">
        <v>12</v>
      </c>
      <c r="AT68" s="65" t="s">
        <v>103</v>
      </c>
      <c r="AU68" s="77">
        <v>7</v>
      </c>
      <c r="AV68" s="65" t="s">
        <v>103</v>
      </c>
      <c r="AW68" s="79">
        <v>2</v>
      </c>
      <c r="AX68" s="80" t="s">
        <v>103</v>
      </c>
    </row>
    <row r="69" spans="2:50" ht="18" customHeight="1">
      <c r="B69" s="65" t="s">
        <v>63</v>
      </c>
      <c r="C69" s="65"/>
      <c r="D69" s="65"/>
      <c r="E69" s="65" t="s">
        <v>47</v>
      </c>
      <c r="F69" s="65"/>
      <c r="G69" s="65"/>
      <c r="H69" s="65"/>
      <c r="AN69" s="77">
        <v>80</v>
      </c>
      <c r="AO69" s="77">
        <v>11</v>
      </c>
      <c r="AP69" s="65" t="s">
        <v>102</v>
      </c>
      <c r="AQ69" s="65"/>
      <c r="AR69" s="65"/>
      <c r="AS69" s="78">
        <v>12</v>
      </c>
      <c r="AT69" s="65" t="s">
        <v>103</v>
      </c>
      <c r="AU69" s="77">
        <v>7</v>
      </c>
      <c r="AV69" s="65" t="s">
        <v>103</v>
      </c>
      <c r="AW69" s="79">
        <v>2</v>
      </c>
      <c r="AX69" s="80" t="s">
        <v>103</v>
      </c>
    </row>
    <row r="70" spans="2:50" ht="18" customHeight="1">
      <c r="B70" s="65" t="s">
        <v>64</v>
      </c>
      <c r="C70" s="65"/>
      <c r="D70" s="65"/>
      <c r="E70" s="65" t="s">
        <v>47</v>
      </c>
      <c r="F70" s="65"/>
      <c r="G70" s="65"/>
      <c r="H70" s="65"/>
      <c r="AN70" s="77">
        <v>79</v>
      </c>
      <c r="AO70" s="77">
        <v>11</v>
      </c>
      <c r="AP70" s="65" t="s">
        <v>102</v>
      </c>
      <c r="AQ70" s="65"/>
      <c r="AR70" s="65"/>
      <c r="AS70" s="78">
        <v>12</v>
      </c>
      <c r="AT70" s="65" t="s">
        <v>103</v>
      </c>
      <c r="AU70" s="77">
        <v>7</v>
      </c>
      <c r="AV70" s="65" t="s">
        <v>103</v>
      </c>
      <c r="AW70" s="79">
        <v>2</v>
      </c>
      <c r="AX70" s="80" t="s">
        <v>103</v>
      </c>
    </row>
    <row r="71" spans="2:50" ht="18" customHeight="1">
      <c r="B71" s="65" t="s">
        <v>65</v>
      </c>
      <c r="C71" s="65"/>
      <c r="D71" s="65"/>
      <c r="E71" s="65" t="s">
        <v>47</v>
      </c>
      <c r="F71" s="65"/>
      <c r="G71" s="65"/>
      <c r="H71" s="65"/>
      <c r="AN71" s="77">
        <v>78</v>
      </c>
      <c r="AO71" s="77">
        <v>11</v>
      </c>
      <c r="AP71" s="65" t="s">
        <v>102</v>
      </c>
      <c r="AQ71" s="65"/>
      <c r="AR71" s="65"/>
      <c r="AS71" s="78">
        <v>12</v>
      </c>
      <c r="AT71" s="65" t="s">
        <v>103</v>
      </c>
      <c r="AU71" s="77">
        <v>7</v>
      </c>
      <c r="AV71" s="65" t="s">
        <v>103</v>
      </c>
      <c r="AW71" s="79">
        <v>2</v>
      </c>
      <c r="AX71" s="80" t="s">
        <v>103</v>
      </c>
    </row>
    <row r="72" spans="2:50" ht="18" customHeight="1">
      <c r="B72" s="65" t="s">
        <v>66</v>
      </c>
      <c r="C72" s="65"/>
      <c r="D72" s="65"/>
      <c r="E72" s="65" t="s">
        <v>49</v>
      </c>
      <c r="F72" s="65"/>
      <c r="G72" s="65"/>
      <c r="H72" s="65"/>
      <c r="AN72" s="77">
        <v>77</v>
      </c>
      <c r="AO72" s="77">
        <v>11</v>
      </c>
      <c r="AP72" s="65" t="s">
        <v>102</v>
      </c>
      <c r="AQ72" s="65"/>
      <c r="AR72" s="65"/>
      <c r="AS72" s="78">
        <v>12</v>
      </c>
      <c r="AT72" s="65" t="s">
        <v>103</v>
      </c>
      <c r="AU72" s="77">
        <v>7</v>
      </c>
      <c r="AV72" s="65" t="s">
        <v>103</v>
      </c>
      <c r="AW72" s="79">
        <v>2</v>
      </c>
      <c r="AX72" s="80" t="s">
        <v>103</v>
      </c>
    </row>
    <row r="73" spans="2:50" ht="18" customHeight="1">
      <c r="B73" s="65" t="s">
        <v>67</v>
      </c>
      <c r="C73" s="65"/>
      <c r="D73" s="65"/>
      <c r="E73" s="65" t="s">
        <v>47</v>
      </c>
      <c r="F73" s="65"/>
      <c r="G73" s="65"/>
      <c r="H73" s="65"/>
      <c r="AN73" s="77">
        <v>76</v>
      </c>
      <c r="AO73" s="77">
        <v>11</v>
      </c>
      <c r="AP73" s="65" t="s">
        <v>102</v>
      </c>
      <c r="AQ73" s="65"/>
      <c r="AR73" s="65"/>
      <c r="AS73" s="78">
        <v>12</v>
      </c>
      <c r="AT73" s="65" t="s">
        <v>103</v>
      </c>
      <c r="AU73" s="77">
        <v>7</v>
      </c>
      <c r="AV73" s="65" t="s">
        <v>103</v>
      </c>
      <c r="AW73" s="79">
        <v>2</v>
      </c>
      <c r="AX73" s="80" t="s">
        <v>103</v>
      </c>
    </row>
    <row r="74" spans="2:50" ht="18" customHeight="1">
      <c r="B74" s="65" t="s">
        <v>68</v>
      </c>
      <c r="C74" s="65"/>
      <c r="D74" s="65"/>
      <c r="E74" s="65" t="s">
        <v>47</v>
      </c>
      <c r="F74" s="65"/>
      <c r="G74" s="65"/>
      <c r="H74" s="65"/>
      <c r="AN74" s="77">
        <v>75</v>
      </c>
      <c r="AO74" s="77">
        <v>11</v>
      </c>
      <c r="AP74" s="65" t="s">
        <v>102</v>
      </c>
      <c r="AQ74" s="65"/>
      <c r="AR74" s="65"/>
      <c r="AS74" s="78">
        <v>12</v>
      </c>
      <c r="AT74" s="65" t="s">
        <v>103</v>
      </c>
      <c r="AU74" s="77">
        <v>7</v>
      </c>
      <c r="AV74" s="65" t="s">
        <v>103</v>
      </c>
      <c r="AW74" s="79">
        <v>2</v>
      </c>
      <c r="AX74" s="80" t="s">
        <v>103</v>
      </c>
    </row>
    <row r="75" spans="2:50" ht="18" customHeight="1">
      <c r="B75" s="65" t="s">
        <v>69</v>
      </c>
      <c r="C75" s="65"/>
      <c r="D75" s="65"/>
      <c r="E75" s="65" t="s">
        <v>47</v>
      </c>
      <c r="F75" s="65"/>
      <c r="G75" s="65"/>
      <c r="H75" s="65"/>
      <c r="AN75" s="77">
        <v>74</v>
      </c>
      <c r="AO75" s="77">
        <v>11</v>
      </c>
      <c r="AP75" s="65" t="s">
        <v>102</v>
      </c>
      <c r="AQ75" s="65"/>
      <c r="AR75" s="65"/>
      <c r="AS75" s="78">
        <v>12</v>
      </c>
      <c r="AT75" s="65" t="s">
        <v>103</v>
      </c>
      <c r="AU75" s="77">
        <v>7</v>
      </c>
      <c r="AV75" s="65" t="s">
        <v>103</v>
      </c>
      <c r="AW75" s="79">
        <v>2</v>
      </c>
      <c r="AX75" s="80" t="s">
        <v>103</v>
      </c>
    </row>
    <row r="76" spans="2:50" ht="18" customHeight="1">
      <c r="B76" s="65" t="s">
        <v>70</v>
      </c>
      <c r="C76" s="65"/>
      <c r="D76" s="65"/>
      <c r="E76" s="65" t="s">
        <v>47</v>
      </c>
      <c r="F76" s="65"/>
      <c r="G76" s="65"/>
      <c r="H76" s="65"/>
      <c r="AN76" s="77">
        <v>73</v>
      </c>
      <c r="AO76" s="77">
        <v>11</v>
      </c>
      <c r="AP76" s="65" t="s">
        <v>102</v>
      </c>
      <c r="AQ76" s="65"/>
      <c r="AR76" s="65"/>
      <c r="AS76" s="78">
        <v>12</v>
      </c>
      <c r="AT76" s="65" t="s">
        <v>103</v>
      </c>
      <c r="AU76" s="77">
        <v>7</v>
      </c>
      <c r="AV76" s="65" t="s">
        <v>103</v>
      </c>
      <c r="AW76" s="79">
        <v>2</v>
      </c>
      <c r="AX76" s="80" t="s">
        <v>103</v>
      </c>
    </row>
    <row r="77" spans="2:50" ht="18" customHeight="1">
      <c r="B77" s="65" t="s">
        <v>71</v>
      </c>
      <c r="C77" s="65"/>
      <c r="D77" s="65"/>
      <c r="E77" s="65" t="s">
        <v>47</v>
      </c>
      <c r="F77" s="65"/>
      <c r="G77" s="65"/>
      <c r="H77" s="65"/>
      <c r="AN77" s="77">
        <v>72</v>
      </c>
      <c r="AO77" s="77">
        <v>11</v>
      </c>
      <c r="AP77" s="65" t="s">
        <v>102</v>
      </c>
      <c r="AQ77" s="65"/>
      <c r="AR77" s="65"/>
      <c r="AS77" s="78">
        <v>12</v>
      </c>
      <c r="AT77" s="65" t="s">
        <v>103</v>
      </c>
      <c r="AU77" s="77">
        <v>7</v>
      </c>
      <c r="AV77" s="65" t="s">
        <v>103</v>
      </c>
      <c r="AW77" s="79">
        <v>2</v>
      </c>
      <c r="AX77" s="80" t="s">
        <v>103</v>
      </c>
    </row>
    <row r="78" spans="2:50" ht="18" customHeight="1">
      <c r="B78" s="65" t="s">
        <v>72</v>
      </c>
      <c r="C78" s="65"/>
      <c r="D78" s="65"/>
      <c r="E78" s="65" t="s">
        <v>47</v>
      </c>
      <c r="F78" s="65"/>
      <c r="G78" s="65"/>
      <c r="H78" s="65"/>
      <c r="AN78" s="77">
        <v>71</v>
      </c>
      <c r="AO78" s="77">
        <v>11</v>
      </c>
      <c r="AP78" s="65" t="s">
        <v>102</v>
      </c>
      <c r="AQ78" s="65"/>
      <c r="AR78" s="65"/>
      <c r="AS78" s="78">
        <v>12</v>
      </c>
      <c r="AT78" s="65" t="s">
        <v>103</v>
      </c>
      <c r="AU78" s="77">
        <v>7</v>
      </c>
      <c r="AV78" s="65" t="s">
        <v>103</v>
      </c>
      <c r="AW78" s="79">
        <v>2</v>
      </c>
      <c r="AX78" s="80" t="s">
        <v>103</v>
      </c>
    </row>
    <row r="79" spans="2:50" ht="18" customHeight="1">
      <c r="B79" s="65" t="s">
        <v>73</v>
      </c>
      <c r="C79" s="65"/>
      <c r="D79" s="65"/>
      <c r="E79" s="65" t="s">
        <v>62</v>
      </c>
      <c r="F79" s="65"/>
      <c r="G79" s="65"/>
      <c r="H79" s="65"/>
      <c r="AN79" s="77">
        <v>70</v>
      </c>
      <c r="AO79" s="77">
        <v>11</v>
      </c>
      <c r="AP79" s="65" t="s">
        <v>102</v>
      </c>
      <c r="AQ79" s="65"/>
      <c r="AR79" s="65"/>
      <c r="AS79" s="78">
        <v>12</v>
      </c>
      <c r="AT79" s="65" t="s">
        <v>103</v>
      </c>
      <c r="AU79" s="77">
        <v>7</v>
      </c>
      <c r="AV79" s="65" t="s">
        <v>103</v>
      </c>
      <c r="AW79" s="79">
        <v>2</v>
      </c>
      <c r="AX79" s="80" t="s">
        <v>103</v>
      </c>
    </row>
    <row r="80" spans="2:50" ht="18" customHeight="1">
      <c r="B80" s="65" t="s">
        <v>74</v>
      </c>
      <c r="C80" s="65"/>
      <c r="D80" s="65"/>
      <c r="E80" s="65" t="s">
        <v>49</v>
      </c>
      <c r="F80" s="65"/>
      <c r="G80" s="65"/>
      <c r="H80" s="65"/>
      <c r="AN80" s="77">
        <v>69</v>
      </c>
      <c r="AO80" s="77">
        <v>11</v>
      </c>
      <c r="AP80" s="65" t="s">
        <v>102</v>
      </c>
      <c r="AQ80" s="65"/>
      <c r="AR80" s="65"/>
      <c r="AS80" s="78">
        <v>12</v>
      </c>
      <c r="AT80" s="65" t="s">
        <v>103</v>
      </c>
      <c r="AU80" s="77">
        <v>7</v>
      </c>
      <c r="AV80" s="65" t="s">
        <v>103</v>
      </c>
      <c r="AW80" s="79">
        <v>2</v>
      </c>
      <c r="AX80" s="80" t="s">
        <v>103</v>
      </c>
    </row>
    <row r="81" spans="2:50" ht="18" customHeight="1">
      <c r="B81" s="65" t="s">
        <v>75</v>
      </c>
      <c r="C81" s="65"/>
      <c r="D81" s="65"/>
      <c r="E81" s="65" t="s">
        <v>62</v>
      </c>
      <c r="F81" s="65"/>
      <c r="G81" s="65"/>
      <c r="H81" s="65"/>
      <c r="AN81" s="77">
        <v>68</v>
      </c>
      <c r="AO81" s="77">
        <v>11</v>
      </c>
      <c r="AP81" s="65" t="s">
        <v>102</v>
      </c>
      <c r="AQ81" s="65"/>
      <c r="AR81" s="65"/>
      <c r="AS81" s="78">
        <v>12</v>
      </c>
      <c r="AT81" s="65" t="s">
        <v>103</v>
      </c>
      <c r="AU81" s="77">
        <v>7</v>
      </c>
      <c r="AV81" s="65" t="s">
        <v>103</v>
      </c>
      <c r="AW81" s="79">
        <v>2</v>
      </c>
      <c r="AX81" s="80" t="s">
        <v>103</v>
      </c>
    </row>
    <row r="82" spans="2:50" ht="18" customHeight="1">
      <c r="B82" s="65" t="s">
        <v>76</v>
      </c>
      <c r="C82" s="65"/>
      <c r="D82" s="65"/>
      <c r="E82" s="65" t="s">
        <v>47</v>
      </c>
      <c r="F82" s="65"/>
      <c r="G82" s="65"/>
      <c r="H82" s="65"/>
      <c r="AN82" s="77">
        <v>67</v>
      </c>
      <c r="AO82" s="77">
        <v>11</v>
      </c>
      <c r="AP82" s="65" t="s">
        <v>102</v>
      </c>
      <c r="AQ82" s="65"/>
      <c r="AR82" s="65"/>
      <c r="AS82" s="78">
        <v>12</v>
      </c>
      <c r="AT82" s="65" t="s">
        <v>103</v>
      </c>
      <c r="AU82" s="77">
        <v>7</v>
      </c>
      <c r="AV82" s="65" t="s">
        <v>103</v>
      </c>
      <c r="AW82" s="79">
        <v>2</v>
      </c>
      <c r="AX82" s="80" t="s">
        <v>103</v>
      </c>
    </row>
    <row r="83" spans="2:50" ht="18" customHeight="1">
      <c r="B83" s="65" t="s">
        <v>77</v>
      </c>
      <c r="C83" s="65"/>
      <c r="D83" s="65"/>
      <c r="E83" s="65" t="s">
        <v>47</v>
      </c>
      <c r="F83" s="65"/>
      <c r="G83" s="65"/>
      <c r="H83" s="65"/>
      <c r="AN83" s="77">
        <v>66</v>
      </c>
      <c r="AO83" s="77">
        <v>11</v>
      </c>
      <c r="AP83" s="65" t="s">
        <v>102</v>
      </c>
      <c r="AQ83" s="65"/>
      <c r="AR83" s="65"/>
      <c r="AS83" s="78">
        <v>12</v>
      </c>
      <c r="AT83" s="65" t="s">
        <v>103</v>
      </c>
      <c r="AU83" s="77">
        <v>7</v>
      </c>
      <c r="AV83" s="65" t="s">
        <v>103</v>
      </c>
      <c r="AW83" s="79">
        <v>2</v>
      </c>
      <c r="AX83" s="80" t="s">
        <v>103</v>
      </c>
    </row>
    <row r="84" spans="2:50" ht="18" customHeight="1">
      <c r="B84" s="65" t="s">
        <v>78</v>
      </c>
      <c r="C84" s="65"/>
      <c r="D84" s="65"/>
      <c r="E84" s="65" t="s">
        <v>47</v>
      </c>
      <c r="F84" s="65"/>
      <c r="G84" s="65"/>
      <c r="H84" s="65"/>
      <c r="AN84" s="77">
        <v>65</v>
      </c>
      <c r="AO84" s="77">
        <v>11</v>
      </c>
      <c r="AP84" s="65" t="s">
        <v>102</v>
      </c>
      <c r="AQ84" s="65"/>
      <c r="AR84" s="65"/>
      <c r="AS84" s="78">
        <v>12</v>
      </c>
      <c r="AT84" s="65" t="s">
        <v>103</v>
      </c>
      <c r="AU84" s="77">
        <v>7</v>
      </c>
      <c r="AV84" s="65" t="s">
        <v>103</v>
      </c>
      <c r="AW84" s="79">
        <v>2</v>
      </c>
      <c r="AX84" s="80" t="s">
        <v>103</v>
      </c>
    </row>
    <row r="85" spans="2:50" ht="18" customHeight="1">
      <c r="B85" s="65" t="s">
        <v>79</v>
      </c>
      <c r="C85" s="65"/>
      <c r="D85" s="65"/>
      <c r="E85" s="65" t="s">
        <v>47</v>
      </c>
      <c r="F85" s="65"/>
      <c r="G85" s="65"/>
      <c r="H85" s="65"/>
      <c r="AN85" s="77">
        <v>64</v>
      </c>
      <c r="AO85" s="77">
        <v>11</v>
      </c>
      <c r="AP85" s="65" t="s">
        <v>102</v>
      </c>
      <c r="AQ85" s="65"/>
      <c r="AR85" s="65"/>
      <c r="AS85" s="78">
        <v>12</v>
      </c>
      <c r="AT85" s="65" t="s">
        <v>103</v>
      </c>
      <c r="AU85" s="77">
        <v>7</v>
      </c>
      <c r="AV85" s="65" t="s">
        <v>103</v>
      </c>
      <c r="AW85" s="79">
        <v>2</v>
      </c>
      <c r="AX85" s="80" t="s">
        <v>103</v>
      </c>
    </row>
    <row r="86" spans="2:50" ht="18" customHeight="1">
      <c r="B86" s="65" t="s">
        <v>80</v>
      </c>
      <c r="C86" s="65"/>
      <c r="D86" s="65"/>
      <c r="E86" s="65" t="s">
        <v>47</v>
      </c>
      <c r="F86" s="65"/>
      <c r="G86" s="65"/>
      <c r="H86" s="65"/>
      <c r="AN86" s="77">
        <v>63</v>
      </c>
      <c r="AO86" s="77">
        <v>11</v>
      </c>
      <c r="AP86" s="65" t="s">
        <v>102</v>
      </c>
      <c r="AQ86" s="65"/>
      <c r="AR86" s="65"/>
      <c r="AS86" s="78">
        <v>12</v>
      </c>
      <c r="AT86" s="65" t="s">
        <v>103</v>
      </c>
      <c r="AU86" s="77">
        <v>7</v>
      </c>
      <c r="AV86" s="65" t="s">
        <v>103</v>
      </c>
      <c r="AW86" s="79">
        <v>2</v>
      </c>
      <c r="AX86" s="80" t="s">
        <v>103</v>
      </c>
    </row>
    <row r="87" spans="2:50" ht="18" customHeight="1">
      <c r="B87" s="65" t="s">
        <v>81</v>
      </c>
      <c r="C87" s="65"/>
      <c r="D87" s="65"/>
      <c r="E87" s="65" t="s">
        <v>47</v>
      </c>
      <c r="F87" s="65"/>
      <c r="G87" s="65"/>
      <c r="H87" s="65"/>
      <c r="AN87" s="77">
        <v>62</v>
      </c>
      <c r="AO87" s="77">
        <v>11</v>
      </c>
      <c r="AP87" s="65" t="s">
        <v>102</v>
      </c>
      <c r="AQ87" s="65"/>
      <c r="AR87" s="65"/>
      <c r="AS87" s="78">
        <v>12</v>
      </c>
      <c r="AT87" s="65" t="s">
        <v>103</v>
      </c>
      <c r="AU87" s="77">
        <v>7</v>
      </c>
      <c r="AV87" s="65" t="s">
        <v>103</v>
      </c>
      <c r="AW87" s="79">
        <v>2</v>
      </c>
      <c r="AX87" s="80" t="s">
        <v>103</v>
      </c>
    </row>
    <row r="88" spans="2:50" ht="18" customHeight="1">
      <c r="B88" s="65" t="s">
        <v>82</v>
      </c>
      <c r="C88" s="65"/>
      <c r="D88" s="65"/>
      <c r="E88" s="65" t="s">
        <v>47</v>
      </c>
      <c r="F88" s="65"/>
      <c r="G88" s="65"/>
      <c r="H88" s="65"/>
      <c r="AN88" s="77">
        <v>61</v>
      </c>
      <c r="AO88" s="77">
        <v>11</v>
      </c>
      <c r="AP88" s="65" t="s">
        <v>102</v>
      </c>
      <c r="AQ88" s="65"/>
      <c r="AR88" s="65"/>
      <c r="AS88" s="78">
        <v>12</v>
      </c>
      <c r="AT88" s="65" t="s">
        <v>103</v>
      </c>
      <c r="AU88" s="77">
        <v>7</v>
      </c>
      <c r="AV88" s="65" t="s">
        <v>103</v>
      </c>
      <c r="AW88" s="79">
        <v>2</v>
      </c>
      <c r="AX88" s="80" t="s">
        <v>103</v>
      </c>
    </row>
    <row r="89" spans="2:50" ht="18" customHeight="1">
      <c r="B89" s="65" t="s">
        <v>83</v>
      </c>
      <c r="C89" s="65"/>
      <c r="D89" s="65"/>
      <c r="E89" s="65" t="s">
        <v>47</v>
      </c>
      <c r="F89" s="65"/>
      <c r="G89" s="65"/>
      <c r="H89" s="65"/>
      <c r="AN89" s="77">
        <v>60</v>
      </c>
      <c r="AO89" s="77">
        <v>11</v>
      </c>
      <c r="AP89" s="65" t="s">
        <v>102</v>
      </c>
      <c r="AQ89" s="65"/>
      <c r="AR89" s="65"/>
      <c r="AS89" s="78">
        <v>12</v>
      </c>
      <c r="AT89" s="65" t="s">
        <v>103</v>
      </c>
      <c r="AU89" s="77">
        <v>7</v>
      </c>
      <c r="AV89" s="65" t="s">
        <v>103</v>
      </c>
      <c r="AW89" s="79">
        <v>2</v>
      </c>
      <c r="AX89" s="80" t="s">
        <v>103</v>
      </c>
    </row>
    <row r="90" spans="2:50" ht="18" customHeight="1">
      <c r="B90" s="65"/>
      <c r="C90" s="65"/>
      <c r="D90" s="65"/>
      <c r="E90" s="65"/>
      <c r="F90" s="65"/>
      <c r="G90" s="65"/>
      <c r="H90" s="65"/>
      <c r="AN90" s="77">
        <v>59</v>
      </c>
      <c r="AO90" s="77">
        <v>11</v>
      </c>
      <c r="AP90" s="65" t="s">
        <v>102</v>
      </c>
      <c r="AQ90" s="65"/>
      <c r="AR90" s="65"/>
      <c r="AS90" s="78">
        <v>12</v>
      </c>
      <c r="AT90" s="65" t="s">
        <v>103</v>
      </c>
      <c r="AU90" s="77">
        <v>7</v>
      </c>
      <c r="AV90" s="65" t="s">
        <v>103</v>
      </c>
      <c r="AW90" s="79">
        <v>2</v>
      </c>
      <c r="AX90" s="80" t="s">
        <v>103</v>
      </c>
    </row>
    <row r="91" spans="2:50" ht="18" customHeight="1">
      <c r="B91" s="65"/>
      <c r="C91" s="65"/>
      <c r="D91" s="65"/>
      <c r="E91" s="65"/>
      <c r="F91" s="65"/>
      <c r="G91" s="65"/>
      <c r="H91" s="65"/>
      <c r="AN91" s="77">
        <v>58</v>
      </c>
      <c r="AO91" s="77">
        <v>11</v>
      </c>
      <c r="AP91" s="65" t="s">
        <v>102</v>
      </c>
      <c r="AQ91" s="65"/>
      <c r="AR91" s="65"/>
      <c r="AS91" s="78">
        <v>12</v>
      </c>
      <c r="AT91" s="65" t="s">
        <v>103</v>
      </c>
      <c r="AU91" s="77">
        <v>7</v>
      </c>
      <c r="AV91" s="65" t="s">
        <v>103</v>
      </c>
      <c r="AW91" s="79">
        <v>2</v>
      </c>
      <c r="AX91" s="80" t="s">
        <v>103</v>
      </c>
    </row>
    <row r="92" spans="2:50" ht="18" customHeight="1">
      <c r="B92" s="65" t="s">
        <v>84</v>
      </c>
      <c r="C92" s="65"/>
      <c r="D92" s="65"/>
      <c r="E92" s="65"/>
      <c r="F92" s="65"/>
      <c r="G92" s="65"/>
      <c r="H92" s="65"/>
      <c r="AN92" s="77">
        <v>57</v>
      </c>
      <c r="AO92" s="77">
        <v>11</v>
      </c>
      <c r="AP92" s="65" t="s">
        <v>102</v>
      </c>
      <c r="AQ92" s="65"/>
      <c r="AR92" s="65"/>
      <c r="AS92" s="78">
        <v>12</v>
      </c>
      <c r="AT92" s="65" t="s">
        <v>103</v>
      </c>
      <c r="AU92" s="77">
        <v>7</v>
      </c>
      <c r="AV92" s="65" t="s">
        <v>103</v>
      </c>
      <c r="AW92" s="79">
        <v>2</v>
      </c>
      <c r="AX92" s="80" t="s">
        <v>103</v>
      </c>
    </row>
    <row r="93" spans="2:50" ht="18" customHeight="1">
      <c r="B93" s="65" t="s">
        <v>85</v>
      </c>
      <c r="C93" s="65"/>
      <c r="D93" s="65"/>
      <c r="E93" s="65"/>
      <c r="F93" s="65"/>
      <c r="G93" s="65"/>
      <c r="H93" s="65"/>
      <c r="AN93" s="77">
        <v>56</v>
      </c>
      <c r="AO93" s="77">
        <v>11</v>
      </c>
      <c r="AP93" s="65" t="s">
        <v>102</v>
      </c>
      <c r="AQ93" s="65"/>
      <c r="AR93" s="65"/>
      <c r="AS93" s="78">
        <v>12</v>
      </c>
      <c r="AT93" s="65" t="s">
        <v>103</v>
      </c>
      <c r="AU93" s="77">
        <v>7</v>
      </c>
      <c r="AV93" s="65" t="s">
        <v>103</v>
      </c>
      <c r="AW93" s="79">
        <v>2</v>
      </c>
      <c r="AX93" s="80" t="s">
        <v>103</v>
      </c>
    </row>
    <row r="94" spans="2:50" ht="18" customHeight="1">
      <c r="B94" s="65" t="s">
        <v>86</v>
      </c>
      <c r="C94" s="65"/>
      <c r="D94" s="65"/>
      <c r="E94" s="65"/>
      <c r="F94" s="65"/>
      <c r="G94" s="65"/>
      <c r="H94" s="65"/>
      <c r="AN94" s="77">
        <v>55</v>
      </c>
      <c r="AO94" s="77">
        <v>11</v>
      </c>
      <c r="AP94" s="65" t="s">
        <v>102</v>
      </c>
      <c r="AQ94" s="65"/>
      <c r="AR94" s="65"/>
      <c r="AS94" s="78">
        <v>12</v>
      </c>
      <c r="AT94" s="65" t="s">
        <v>103</v>
      </c>
      <c r="AU94" s="77">
        <v>7</v>
      </c>
      <c r="AV94" s="65" t="s">
        <v>103</v>
      </c>
      <c r="AW94" s="79">
        <v>2</v>
      </c>
      <c r="AX94" s="80" t="s">
        <v>103</v>
      </c>
    </row>
    <row r="95" spans="2:50" ht="18" customHeight="1">
      <c r="B95" s="65" t="s">
        <v>87</v>
      </c>
      <c r="C95" s="65"/>
      <c r="D95" s="65"/>
      <c r="E95" s="65"/>
      <c r="F95" s="65"/>
      <c r="G95" s="65"/>
      <c r="H95" s="65"/>
      <c r="AN95" s="77">
        <v>54</v>
      </c>
      <c r="AO95" s="77">
        <v>11</v>
      </c>
      <c r="AP95" s="65" t="s">
        <v>102</v>
      </c>
      <c r="AQ95" s="65"/>
      <c r="AR95" s="65"/>
      <c r="AS95" s="78">
        <v>12</v>
      </c>
      <c r="AT95" s="65" t="s">
        <v>103</v>
      </c>
      <c r="AU95" s="77">
        <v>7</v>
      </c>
      <c r="AV95" s="65" t="s">
        <v>103</v>
      </c>
      <c r="AW95" s="79">
        <v>2</v>
      </c>
      <c r="AX95" s="80" t="s">
        <v>103</v>
      </c>
    </row>
    <row r="96" spans="2:50" ht="18" customHeight="1">
      <c r="B96" s="65" t="s">
        <v>88</v>
      </c>
      <c r="C96" s="65"/>
      <c r="D96" s="65"/>
      <c r="E96" s="65"/>
      <c r="F96" s="65"/>
      <c r="G96" s="65"/>
      <c r="H96" s="65"/>
      <c r="AN96" s="77">
        <v>53</v>
      </c>
      <c r="AO96" s="77">
        <v>11</v>
      </c>
      <c r="AP96" s="65" t="s">
        <v>102</v>
      </c>
      <c r="AQ96" s="65"/>
      <c r="AR96" s="65"/>
      <c r="AS96" s="78">
        <v>12</v>
      </c>
      <c r="AT96" s="65" t="s">
        <v>103</v>
      </c>
      <c r="AU96" s="77">
        <v>7</v>
      </c>
      <c r="AV96" s="65" t="s">
        <v>103</v>
      </c>
      <c r="AW96" s="79">
        <v>2</v>
      </c>
      <c r="AX96" s="80" t="s">
        <v>103</v>
      </c>
    </row>
    <row r="97" spans="2:50" ht="18" customHeight="1">
      <c r="B97" s="65" t="s">
        <v>89</v>
      </c>
      <c r="C97" s="65"/>
      <c r="D97" s="65"/>
      <c r="E97" s="65"/>
      <c r="F97" s="65"/>
      <c r="G97" s="65"/>
      <c r="H97" s="65"/>
      <c r="AN97" s="77">
        <v>52</v>
      </c>
      <c r="AO97" s="77">
        <v>11</v>
      </c>
      <c r="AP97" s="65" t="s">
        <v>102</v>
      </c>
      <c r="AQ97" s="65"/>
      <c r="AR97" s="65"/>
      <c r="AS97" s="78">
        <v>12</v>
      </c>
      <c r="AT97" s="65" t="s">
        <v>103</v>
      </c>
      <c r="AU97" s="77">
        <v>7</v>
      </c>
      <c r="AV97" s="65" t="s">
        <v>103</v>
      </c>
      <c r="AW97" s="79">
        <v>2</v>
      </c>
      <c r="AX97" s="80" t="s">
        <v>103</v>
      </c>
    </row>
    <row r="98" spans="2:50" ht="18" customHeight="1">
      <c r="B98" s="65" t="s">
        <v>90</v>
      </c>
      <c r="C98" s="65"/>
      <c r="D98" s="65"/>
      <c r="E98" s="65"/>
      <c r="F98" s="65"/>
      <c r="G98" s="65"/>
      <c r="H98" s="65"/>
      <c r="AN98" s="77">
        <v>51</v>
      </c>
      <c r="AO98" s="77">
        <v>11</v>
      </c>
      <c r="AP98" s="65" t="s">
        <v>102</v>
      </c>
      <c r="AQ98" s="65"/>
      <c r="AR98" s="65"/>
      <c r="AS98" s="78">
        <v>12</v>
      </c>
      <c r="AT98" s="65" t="s">
        <v>103</v>
      </c>
      <c r="AU98" s="77">
        <v>7</v>
      </c>
      <c r="AV98" s="65" t="s">
        <v>103</v>
      </c>
      <c r="AW98" s="79">
        <v>2</v>
      </c>
      <c r="AX98" s="80" t="s">
        <v>103</v>
      </c>
    </row>
    <row r="99" spans="2:50" ht="18" customHeight="1">
      <c r="B99" s="65" t="s">
        <v>91</v>
      </c>
      <c r="C99" s="65"/>
      <c r="D99" s="65"/>
      <c r="E99" s="65"/>
      <c r="F99" s="65"/>
      <c r="G99" s="65"/>
      <c r="H99" s="65"/>
      <c r="AN99" s="77">
        <v>50</v>
      </c>
      <c r="AO99" s="77">
        <v>11</v>
      </c>
      <c r="AP99" s="65" t="s">
        <v>102</v>
      </c>
      <c r="AQ99" s="65"/>
      <c r="AR99" s="65"/>
      <c r="AS99" s="78">
        <v>12</v>
      </c>
      <c r="AT99" s="65" t="s">
        <v>103</v>
      </c>
      <c r="AU99" s="77">
        <v>7</v>
      </c>
      <c r="AV99" s="65" t="s">
        <v>103</v>
      </c>
      <c r="AW99" s="79">
        <v>2</v>
      </c>
      <c r="AX99" s="80" t="s">
        <v>103</v>
      </c>
    </row>
    <row r="100" spans="2:50" ht="18" customHeight="1">
      <c r="B100" s="65" t="s">
        <v>92</v>
      </c>
      <c r="C100" s="65"/>
      <c r="D100" s="65"/>
      <c r="E100" s="65"/>
      <c r="F100" s="65"/>
      <c r="G100" s="65"/>
      <c r="H100" s="65"/>
      <c r="AN100" s="77">
        <v>49</v>
      </c>
      <c r="AO100" s="77">
        <v>11</v>
      </c>
      <c r="AP100" s="65" t="s">
        <v>102</v>
      </c>
      <c r="AQ100" s="65"/>
      <c r="AR100" s="65"/>
      <c r="AS100" s="78">
        <v>12</v>
      </c>
      <c r="AT100" s="65" t="s">
        <v>103</v>
      </c>
      <c r="AU100" s="77">
        <v>7</v>
      </c>
      <c r="AV100" s="65" t="s">
        <v>103</v>
      </c>
      <c r="AW100" s="79">
        <v>2</v>
      </c>
      <c r="AX100" s="80" t="s">
        <v>103</v>
      </c>
    </row>
    <row r="101" spans="2:50" ht="18" customHeight="1">
      <c r="B101" s="65" t="s">
        <v>93</v>
      </c>
      <c r="C101" s="65"/>
      <c r="D101" s="65"/>
      <c r="E101" s="65"/>
      <c r="F101" s="65"/>
      <c r="G101" s="65"/>
      <c r="H101" s="65"/>
      <c r="AN101" s="77">
        <v>48</v>
      </c>
      <c r="AO101" s="77">
        <v>11</v>
      </c>
      <c r="AP101" s="65" t="s">
        <v>102</v>
      </c>
      <c r="AQ101" s="65"/>
      <c r="AR101" s="65"/>
      <c r="AS101" s="78">
        <v>12</v>
      </c>
      <c r="AT101" s="65" t="s">
        <v>103</v>
      </c>
      <c r="AU101" s="77">
        <v>7</v>
      </c>
      <c r="AV101" s="65" t="s">
        <v>103</v>
      </c>
      <c r="AW101" s="79">
        <v>2</v>
      </c>
      <c r="AX101" s="80" t="s">
        <v>103</v>
      </c>
    </row>
    <row r="102" spans="2:50" ht="18" customHeight="1">
      <c r="B102" s="65" t="s">
        <v>94</v>
      </c>
      <c r="C102" s="65"/>
      <c r="D102" s="65"/>
      <c r="E102" s="65"/>
      <c r="F102" s="65"/>
      <c r="G102" s="65"/>
      <c r="H102" s="65"/>
      <c r="AN102" s="77">
        <v>47</v>
      </c>
      <c r="AO102" s="77">
        <v>11</v>
      </c>
      <c r="AP102" s="65" t="s">
        <v>102</v>
      </c>
      <c r="AQ102" s="65"/>
      <c r="AR102" s="65"/>
      <c r="AS102" s="78">
        <v>12</v>
      </c>
      <c r="AT102" s="65" t="s">
        <v>103</v>
      </c>
      <c r="AU102" s="77">
        <v>7</v>
      </c>
      <c r="AV102" s="65" t="s">
        <v>103</v>
      </c>
      <c r="AW102" s="79">
        <v>2</v>
      </c>
      <c r="AX102" s="80" t="s">
        <v>103</v>
      </c>
    </row>
    <row r="103" spans="2:50" ht="18" customHeight="1">
      <c r="AN103" s="77">
        <v>46</v>
      </c>
      <c r="AO103" s="77">
        <v>11</v>
      </c>
      <c r="AP103" s="65" t="s">
        <v>102</v>
      </c>
      <c r="AQ103" s="65"/>
      <c r="AR103" s="65"/>
      <c r="AS103" s="78">
        <v>12</v>
      </c>
      <c r="AT103" s="65" t="s">
        <v>103</v>
      </c>
      <c r="AU103" s="77">
        <v>7</v>
      </c>
      <c r="AV103" s="65" t="s">
        <v>103</v>
      </c>
      <c r="AW103" s="79">
        <v>2</v>
      </c>
      <c r="AX103" s="80" t="s">
        <v>103</v>
      </c>
    </row>
    <row r="104" spans="2:50" ht="18" customHeight="1">
      <c r="AN104" s="77">
        <v>45</v>
      </c>
      <c r="AO104" s="77">
        <v>11</v>
      </c>
      <c r="AP104" s="65" t="s">
        <v>102</v>
      </c>
      <c r="AQ104" s="65"/>
      <c r="AR104" s="65"/>
      <c r="AS104" s="78">
        <v>12</v>
      </c>
      <c r="AT104" s="65" t="s">
        <v>103</v>
      </c>
      <c r="AU104" s="77">
        <v>7</v>
      </c>
      <c r="AV104" s="65" t="s">
        <v>103</v>
      </c>
      <c r="AW104" s="79">
        <v>2</v>
      </c>
      <c r="AX104" s="80" t="s">
        <v>103</v>
      </c>
    </row>
    <row r="105" spans="2:50" ht="18" customHeight="1">
      <c r="AN105" s="77">
        <v>44</v>
      </c>
      <c r="AO105" s="77">
        <v>11</v>
      </c>
      <c r="AP105" s="65" t="s">
        <v>102</v>
      </c>
      <c r="AQ105" s="65"/>
      <c r="AR105" s="65"/>
      <c r="AS105" s="78">
        <v>12</v>
      </c>
      <c r="AT105" s="65" t="s">
        <v>103</v>
      </c>
      <c r="AU105" s="77">
        <v>7</v>
      </c>
      <c r="AV105" s="65" t="s">
        <v>103</v>
      </c>
      <c r="AW105" s="79">
        <v>2</v>
      </c>
      <c r="AX105" s="80" t="s">
        <v>103</v>
      </c>
    </row>
    <row r="106" spans="2:50" ht="18" customHeight="1">
      <c r="AN106" s="77">
        <v>43</v>
      </c>
      <c r="AO106" s="77">
        <v>11</v>
      </c>
      <c r="AP106" s="65" t="s">
        <v>102</v>
      </c>
      <c r="AQ106" s="65"/>
      <c r="AR106" s="65"/>
      <c r="AS106" s="78">
        <v>12</v>
      </c>
      <c r="AT106" s="65" t="s">
        <v>103</v>
      </c>
      <c r="AU106" s="77">
        <v>7</v>
      </c>
      <c r="AV106" s="65" t="s">
        <v>103</v>
      </c>
      <c r="AW106" s="79">
        <v>2</v>
      </c>
      <c r="AX106" s="80" t="s">
        <v>103</v>
      </c>
    </row>
    <row r="107" spans="2:50" ht="18" customHeight="1">
      <c r="AN107" s="77">
        <v>42</v>
      </c>
      <c r="AO107" s="77">
        <v>11</v>
      </c>
      <c r="AP107" s="65" t="s">
        <v>102</v>
      </c>
      <c r="AQ107" s="65"/>
      <c r="AR107" s="65"/>
      <c r="AS107" s="78">
        <v>12</v>
      </c>
      <c r="AT107" s="65" t="s">
        <v>103</v>
      </c>
      <c r="AU107" s="77">
        <v>7</v>
      </c>
      <c r="AV107" s="65" t="s">
        <v>103</v>
      </c>
      <c r="AW107" s="79">
        <v>2</v>
      </c>
      <c r="AX107" s="80" t="s">
        <v>103</v>
      </c>
    </row>
    <row r="108" spans="2:50" ht="18" customHeight="1">
      <c r="AN108" s="77">
        <v>41</v>
      </c>
      <c r="AO108" s="77">
        <v>11</v>
      </c>
      <c r="AP108" s="65" t="s">
        <v>102</v>
      </c>
      <c r="AQ108" s="65"/>
      <c r="AR108" s="65"/>
      <c r="AS108" s="78">
        <v>12</v>
      </c>
      <c r="AT108" s="65" t="s">
        <v>103</v>
      </c>
      <c r="AU108" s="77">
        <v>7</v>
      </c>
      <c r="AV108" s="65" t="s">
        <v>103</v>
      </c>
      <c r="AW108" s="79">
        <v>2</v>
      </c>
      <c r="AX108" s="80" t="s">
        <v>103</v>
      </c>
    </row>
    <row r="109" spans="2:50" ht="18" customHeight="1">
      <c r="AN109" s="77">
        <v>40</v>
      </c>
      <c r="AO109" s="77">
        <v>11</v>
      </c>
      <c r="AP109" s="65" t="s">
        <v>102</v>
      </c>
      <c r="AQ109" s="65"/>
      <c r="AR109" s="65"/>
      <c r="AS109" s="78">
        <v>12</v>
      </c>
      <c r="AT109" s="65" t="s">
        <v>103</v>
      </c>
      <c r="AU109" s="77">
        <v>7</v>
      </c>
      <c r="AV109" s="65" t="s">
        <v>103</v>
      </c>
      <c r="AW109" s="79">
        <v>2</v>
      </c>
      <c r="AX109" s="80" t="s">
        <v>103</v>
      </c>
    </row>
    <row r="110" spans="2:50" ht="18" customHeight="1">
      <c r="AN110" s="77">
        <v>39</v>
      </c>
      <c r="AO110" s="77">
        <v>11</v>
      </c>
      <c r="AP110" s="65" t="s">
        <v>102</v>
      </c>
      <c r="AQ110" s="65"/>
      <c r="AR110" s="65"/>
      <c r="AS110" s="78">
        <v>12</v>
      </c>
      <c r="AT110" s="65" t="s">
        <v>103</v>
      </c>
      <c r="AU110" s="77">
        <v>7</v>
      </c>
      <c r="AV110" s="65" t="s">
        <v>103</v>
      </c>
      <c r="AW110" s="79">
        <v>2</v>
      </c>
      <c r="AX110" s="80" t="s">
        <v>103</v>
      </c>
    </row>
    <row r="111" spans="2:50" ht="18" customHeight="1">
      <c r="AN111" s="77">
        <v>38</v>
      </c>
      <c r="AO111" s="77">
        <v>11</v>
      </c>
      <c r="AP111" s="65" t="s">
        <v>102</v>
      </c>
      <c r="AQ111" s="65"/>
      <c r="AR111" s="65"/>
      <c r="AS111" s="78">
        <v>12</v>
      </c>
      <c r="AT111" s="65" t="s">
        <v>103</v>
      </c>
      <c r="AU111" s="77">
        <v>7</v>
      </c>
      <c r="AV111" s="65" t="s">
        <v>103</v>
      </c>
      <c r="AW111" s="79">
        <v>2</v>
      </c>
      <c r="AX111" s="80" t="s">
        <v>103</v>
      </c>
    </row>
    <row r="112" spans="2:50" ht="18" customHeight="1">
      <c r="AN112" s="77">
        <v>37</v>
      </c>
      <c r="AO112" s="77">
        <v>11</v>
      </c>
      <c r="AP112" s="65" t="s">
        <v>102</v>
      </c>
      <c r="AQ112" s="65"/>
      <c r="AR112" s="65"/>
      <c r="AS112" s="78">
        <v>12</v>
      </c>
      <c r="AT112" s="65" t="s">
        <v>103</v>
      </c>
      <c r="AU112" s="77">
        <v>7</v>
      </c>
      <c r="AV112" s="65" t="s">
        <v>103</v>
      </c>
      <c r="AW112" s="79">
        <v>2</v>
      </c>
      <c r="AX112" s="80" t="s">
        <v>103</v>
      </c>
    </row>
    <row r="113" spans="40:50" ht="18" customHeight="1">
      <c r="AN113" s="77">
        <v>36</v>
      </c>
      <c r="AO113" s="77">
        <v>11</v>
      </c>
      <c r="AP113" s="65" t="s">
        <v>102</v>
      </c>
      <c r="AQ113" s="65"/>
      <c r="AR113" s="65"/>
      <c r="AS113" s="78">
        <v>12</v>
      </c>
      <c r="AT113" s="65" t="s">
        <v>103</v>
      </c>
      <c r="AU113" s="77">
        <v>7</v>
      </c>
      <c r="AV113" s="65" t="s">
        <v>103</v>
      </c>
      <c r="AW113" s="79">
        <v>2</v>
      </c>
      <c r="AX113" s="80" t="s">
        <v>103</v>
      </c>
    </row>
    <row r="114" spans="40:50" ht="18" customHeight="1">
      <c r="AN114" s="77">
        <v>35</v>
      </c>
      <c r="AO114" s="77">
        <v>11</v>
      </c>
      <c r="AP114" s="65" t="s">
        <v>102</v>
      </c>
      <c r="AQ114" s="65"/>
      <c r="AR114" s="65"/>
      <c r="AS114" s="78">
        <v>12</v>
      </c>
      <c r="AT114" s="65" t="s">
        <v>103</v>
      </c>
      <c r="AU114" s="77">
        <v>7</v>
      </c>
      <c r="AV114" s="65" t="s">
        <v>103</v>
      </c>
      <c r="AW114" s="79">
        <v>2</v>
      </c>
      <c r="AX114" s="80" t="s">
        <v>103</v>
      </c>
    </row>
    <row r="115" spans="40:50" ht="18" customHeight="1">
      <c r="AN115" s="77">
        <v>34</v>
      </c>
      <c r="AO115" s="77">
        <v>11</v>
      </c>
      <c r="AP115" s="65" t="s">
        <v>102</v>
      </c>
      <c r="AQ115" s="65"/>
      <c r="AR115" s="65"/>
      <c r="AS115" s="78">
        <v>12</v>
      </c>
      <c r="AT115" s="65" t="s">
        <v>103</v>
      </c>
      <c r="AU115" s="77">
        <v>7</v>
      </c>
      <c r="AV115" s="65" t="s">
        <v>103</v>
      </c>
      <c r="AW115" s="79">
        <v>2</v>
      </c>
      <c r="AX115" s="80" t="s">
        <v>103</v>
      </c>
    </row>
    <row r="116" spans="40:50" ht="18" customHeight="1">
      <c r="AN116" s="77">
        <v>33</v>
      </c>
      <c r="AO116" s="77">
        <v>11</v>
      </c>
      <c r="AP116" s="65" t="s">
        <v>102</v>
      </c>
      <c r="AQ116" s="65"/>
      <c r="AR116" s="65"/>
      <c r="AS116" s="78">
        <v>12</v>
      </c>
      <c r="AT116" s="65" t="s">
        <v>103</v>
      </c>
      <c r="AU116" s="77">
        <v>7</v>
      </c>
      <c r="AV116" s="65" t="s">
        <v>103</v>
      </c>
      <c r="AW116" s="79">
        <v>2</v>
      </c>
      <c r="AX116" s="80" t="s">
        <v>103</v>
      </c>
    </row>
    <row r="117" spans="40:50" ht="18" customHeight="1">
      <c r="AN117" s="77">
        <v>32</v>
      </c>
      <c r="AO117" s="77">
        <v>11</v>
      </c>
      <c r="AP117" s="65" t="s">
        <v>102</v>
      </c>
      <c r="AQ117" s="65"/>
      <c r="AR117" s="65"/>
      <c r="AS117" s="78">
        <v>12</v>
      </c>
      <c r="AT117" s="65" t="s">
        <v>103</v>
      </c>
      <c r="AU117" s="77">
        <v>7</v>
      </c>
      <c r="AV117" s="65" t="s">
        <v>103</v>
      </c>
      <c r="AW117" s="79">
        <v>2</v>
      </c>
      <c r="AX117" s="80" t="s">
        <v>103</v>
      </c>
    </row>
    <row r="118" spans="40:50" ht="18" customHeight="1">
      <c r="AN118" s="77">
        <v>31</v>
      </c>
      <c r="AO118" s="77">
        <v>11</v>
      </c>
      <c r="AP118" s="65" t="s">
        <v>102</v>
      </c>
      <c r="AQ118" s="65"/>
      <c r="AR118" s="65"/>
      <c r="AS118" s="78">
        <v>12</v>
      </c>
      <c r="AT118" s="65" t="s">
        <v>103</v>
      </c>
      <c r="AU118" s="77">
        <v>7</v>
      </c>
      <c r="AV118" s="65" t="s">
        <v>103</v>
      </c>
      <c r="AW118" s="79">
        <v>2</v>
      </c>
      <c r="AX118" s="80" t="s">
        <v>103</v>
      </c>
    </row>
    <row r="119" spans="40:50" ht="18" customHeight="1">
      <c r="AN119" s="77">
        <v>30</v>
      </c>
      <c r="AO119" s="77">
        <v>11</v>
      </c>
      <c r="AP119" s="65" t="s">
        <v>102</v>
      </c>
      <c r="AQ119" s="65"/>
      <c r="AR119" s="65"/>
      <c r="AS119" s="78">
        <v>12</v>
      </c>
      <c r="AT119" s="65" t="s">
        <v>103</v>
      </c>
      <c r="AU119" s="77">
        <v>7</v>
      </c>
      <c r="AV119" s="65" t="s">
        <v>103</v>
      </c>
      <c r="AW119" s="79">
        <v>2</v>
      </c>
      <c r="AX119" s="80" t="s">
        <v>103</v>
      </c>
    </row>
    <row r="120" spans="40:50" ht="18" customHeight="1">
      <c r="AN120" s="77">
        <v>29</v>
      </c>
      <c r="AO120" s="77">
        <v>11</v>
      </c>
      <c r="AP120" s="65" t="s">
        <v>102</v>
      </c>
      <c r="AQ120" s="65"/>
      <c r="AR120" s="65"/>
      <c r="AS120" s="78">
        <v>12</v>
      </c>
      <c r="AT120" s="65" t="s">
        <v>103</v>
      </c>
      <c r="AU120" s="77">
        <v>7</v>
      </c>
      <c r="AV120" s="65" t="s">
        <v>103</v>
      </c>
      <c r="AW120" s="79">
        <v>2</v>
      </c>
      <c r="AX120" s="80" t="s">
        <v>103</v>
      </c>
    </row>
    <row r="121" spans="40:50" ht="18" customHeight="1">
      <c r="AN121" s="77">
        <v>28</v>
      </c>
      <c r="AO121" s="77">
        <v>11</v>
      </c>
      <c r="AP121" s="65" t="s">
        <v>102</v>
      </c>
      <c r="AQ121" s="65"/>
      <c r="AR121" s="65"/>
      <c r="AS121" s="78">
        <v>12</v>
      </c>
      <c r="AT121" s="65" t="s">
        <v>103</v>
      </c>
      <c r="AU121" s="77">
        <v>7</v>
      </c>
      <c r="AV121" s="65" t="s">
        <v>103</v>
      </c>
      <c r="AW121" s="79">
        <v>2</v>
      </c>
      <c r="AX121" s="80" t="s">
        <v>103</v>
      </c>
    </row>
    <row r="122" spans="40:50" ht="18" customHeight="1">
      <c r="AN122" s="77">
        <v>27</v>
      </c>
      <c r="AO122" s="77">
        <v>11</v>
      </c>
      <c r="AP122" s="65" t="s">
        <v>102</v>
      </c>
      <c r="AQ122" s="65"/>
      <c r="AR122" s="65"/>
      <c r="AS122" s="78">
        <v>12</v>
      </c>
      <c r="AT122" s="65" t="s">
        <v>103</v>
      </c>
      <c r="AU122" s="77">
        <v>7</v>
      </c>
      <c r="AV122" s="65" t="s">
        <v>103</v>
      </c>
      <c r="AW122" s="79">
        <v>2</v>
      </c>
      <c r="AX122" s="80" t="s">
        <v>103</v>
      </c>
    </row>
    <row r="123" spans="40:50" ht="18" customHeight="1">
      <c r="AN123" s="77">
        <v>26</v>
      </c>
      <c r="AO123" s="77">
        <v>11</v>
      </c>
      <c r="AP123" s="65" t="s">
        <v>102</v>
      </c>
      <c r="AQ123" s="65"/>
      <c r="AR123" s="65"/>
      <c r="AS123" s="78">
        <v>12</v>
      </c>
      <c r="AT123" s="65" t="s">
        <v>103</v>
      </c>
      <c r="AU123" s="77">
        <v>7</v>
      </c>
      <c r="AV123" s="65" t="s">
        <v>103</v>
      </c>
      <c r="AW123" s="79">
        <v>2</v>
      </c>
      <c r="AX123" s="80" t="s">
        <v>103</v>
      </c>
    </row>
    <row r="124" spans="40:50" ht="18" customHeight="1">
      <c r="AN124" s="77">
        <v>25</v>
      </c>
      <c r="AO124" s="77">
        <v>11</v>
      </c>
      <c r="AP124" s="65" t="s">
        <v>102</v>
      </c>
      <c r="AQ124" s="65"/>
      <c r="AR124" s="65"/>
      <c r="AS124" s="78">
        <v>12</v>
      </c>
      <c r="AT124" s="65" t="s">
        <v>103</v>
      </c>
      <c r="AU124" s="77">
        <v>7</v>
      </c>
      <c r="AV124" s="65" t="s">
        <v>103</v>
      </c>
      <c r="AW124" s="79">
        <v>2</v>
      </c>
      <c r="AX124" s="80" t="s">
        <v>103</v>
      </c>
    </row>
    <row r="125" spans="40:50" ht="18" customHeight="1">
      <c r="AN125" s="77">
        <v>24</v>
      </c>
      <c r="AO125" s="77">
        <v>11</v>
      </c>
      <c r="AP125" s="65" t="s">
        <v>102</v>
      </c>
      <c r="AQ125" s="65"/>
      <c r="AR125" s="65"/>
      <c r="AS125" s="78">
        <v>12</v>
      </c>
      <c r="AT125" s="65" t="s">
        <v>103</v>
      </c>
      <c r="AU125" s="77">
        <v>7</v>
      </c>
      <c r="AV125" s="65" t="s">
        <v>103</v>
      </c>
      <c r="AW125" s="79">
        <v>2</v>
      </c>
      <c r="AX125" s="80" t="s">
        <v>103</v>
      </c>
    </row>
    <row r="126" spans="40:50" ht="18" customHeight="1">
      <c r="AN126" s="77">
        <v>23</v>
      </c>
      <c r="AO126" s="77">
        <v>11</v>
      </c>
      <c r="AP126" s="65" t="s">
        <v>102</v>
      </c>
      <c r="AQ126" s="65"/>
      <c r="AR126" s="65"/>
      <c r="AS126" s="78">
        <v>12</v>
      </c>
      <c r="AT126" s="65" t="s">
        <v>103</v>
      </c>
      <c r="AU126" s="77">
        <v>7</v>
      </c>
      <c r="AV126" s="65" t="s">
        <v>103</v>
      </c>
      <c r="AW126" s="79">
        <v>2</v>
      </c>
      <c r="AX126" s="80" t="s">
        <v>103</v>
      </c>
    </row>
    <row r="127" spans="40:50" ht="18" customHeight="1">
      <c r="AN127" s="77">
        <v>22</v>
      </c>
      <c r="AO127" s="77">
        <v>11</v>
      </c>
      <c r="AP127" s="65" t="s">
        <v>102</v>
      </c>
      <c r="AQ127" s="65"/>
      <c r="AR127" s="65"/>
      <c r="AS127" s="78">
        <v>12</v>
      </c>
      <c r="AT127" s="65" t="s">
        <v>103</v>
      </c>
      <c r="AU127" s="77">
        <v>7</v>
      </c>
      <c r="AV127" s="65" t="s">
        <v>103</v>
      </c>
      <c r="AW127" s="79">
        <v>2</v>
      </c>
      <c r="AX127" s="80" t="s">
        <v>103</v>
      </c>
    </row>
    <row r="128" spans="40:50" ht="18" customHeight="1">
      <c r="AN128" s="77">
        <v>21</v>
      </c>
      <c r="AO128" s="77">
        <v>11</v>
      </c>
      <c r="AP128" s="65" t="s">
        <v>102</v>
      </c>
      <c r="AQ128" s="65"/>
      <c r="AR128" s="65"/>
      <c r="AS128" s="78">
        <v>12</v>
      </c>
      <c r="AT128" s="65" t="s">
        <v>103</v>
      </c>
      <c r="AU128" s="77">
        <v>7</v>
      </c>
      <c r="AV128" s="65" t="s">
        <v>103</v>
      </c>
      <c r="AW128" s="79">
        <v>2</v>
      </c>
      <c r="AX128" s="80" t="s">
        <v>103</v>
      </c>
    </row>
    <row r="129" spans="40:50" ht="18" customHeight="1">
      <c r="AN129" s="77">
        <v>20</v>
      </c>
      <c r="AO129" s="77">
        <v>11</v>
      </c>
      <c r="AP129" s="65" t="s">
        <v>102</v>
      </c>
      <c r="AQ129" s="65"/>
      <c r="AR129" s="65"/>
      <c r="AS129" s="78">
        <v>12</v>
      </c>
      <c r="AT129" s="65" t="s">
        <v>103</v>
      </c>
      <c r="AU129" s="77">
        <v>7</v>
      </c>
      <c r="AV129" s="65" t="s">
        <v>103</v>
      </c>
      <c r="AW129" s="79">
        <v>2</v>
      </c>
      <c r="AX129" s="80" t="s">
        <v>103</v>
      </c>
    </row>
    <row r="130" spans="40:50" ht="18" customHeight="1">
      <c r="AN130" s="77">
        <v>19</v>
      </c>
      <c r="AO130" s="77">
        <v>11</v>
      </c>
      <c r="AP130" s="65" t="s">
        <v>102</v>
      </c>
      <c r="AQ130" s="65"/>
      <c r="AR130" s="65"/>
      <c r="AS130" s="78">
        <v>12</v>
      </c>
      <c r="AT130" s="65" t="s">
        <v>103</v>
      </c>
      <c r="AU130" s="77">
        <v>7</v>
      </c>
      <c r="AV130" s="65" t="s">
        <v>103</v>
      </c>
      <c r="AW130" s="79">
        <v>2</v>
      </c>
      <c r="AX130" s="80" t="s">
        <v>103</v>
      </c>
    </row>
    <row r="131" spans="40:50" ht="18" customHeight="1">
      <c r="AN131" s="77">
        <v>18</v>
      </c>
      <c r="AO131" s="77">
        <v>11</v>
      </c>
      <c r="AP131" s="65" t="s">
        <v>102</v>
      </c>
      <c r="AQ131" s="65"/>
      <c r="AR131" s="65"/>
      <c r="AS131" s="78">
        <v>12</v>
      </c>
      <c r="AT131" s="65" t="s">
        <v>103</v>
      </c>
      <c r="AU131" s="77">
        <v>7</v>
      </c>
      <c r="AV131" s="65" t="s">
        <v>103</v>
      </c>
      <c r="AW131" s="79">
        <v>2</v>
      </c>
      <c r="AX131" s="80" t="s">
        <v>103</v>
      </c>
    </row>
    <row r="132" spans="40:50" ht="18" customHeight="1">
      <c r="AN132" s="77">
        <v>17</v>
      </c>
      <c r="AO132" s="77">
        <v>11</v>
      </c>
      <c r="AP132" s="65" t="s">
        <v>102</v>
      </c>
      <c r="AQ132" s="65"/>
      <c r="AR132" s="65"/>
      <c r="AS132" s="78">
        <v>12</v>
      </c>
      <c r="AT132" s="65" t="s">
        <v>103</v>
      </c>
      <c r="AU132" s="77">
        <v>7</v>
      </c>
      <c r="AV132" s="65" t="s">
        <v>103</v>
      </c>
      <c r="AW132" s="79">
        <v>2</v>
      </c>
      <c r="AX132" s="80" t="s">
        <v>103</v>
      </c>
    </row>
    <row r="133" spans="40:50" ht="18" customHeight="1">
      <c r="AN133" s="77">
        <v>16</v>
      </c>
      <c r="AO133" s="77">
        <v>11</v>
      </c>
      <c r="AP133" s="65" t="s">
        <v>102</v>
      </c>
      <c r="AQ133" s="65"/>
      <c r="AR133" s="65"/>
      <c r="AS133" s="78">
        <v>12</v>
      </c>
      <c r="AT133" s="65" t="s">
        <v>103</v>
      </c>
      <c r="AU133" s="77">
        <v>7</v>
      </c>
      <c r="AV133" s="65" t="s">
        <v>103</v>
      </c>
      <c r="AW133" s="79">
        <v>2</v>
      </c>
      <c r="AX133" s="80" t="s">
        <v>103</v>
      </c>
    </row>
    <row r="134" spans="40:50" ht="18" customHeight="1">
      <c r="AN134" s="77">
        <v>15</v>
      </c>
      <c r="AO134" s="77">
        <v>11</v>
      </c>
      <c r="AP134" s="65" t="s">
        <v>102</v>
      </c>
      <c r="AQ134" s="65"/>
      <c r="AR134" s="65"/>
      <c r="AS134" s="78">
        <v>12</v>
      </c>
      <c r="AT134" s="65" t="s">
        <v>103</v>
      </c>
      <c r="AU134" s="77">
        <v>7</v>
      </c>
      <c r="AV134" s="65" t="s">
        <v>103</v>
      </c>
      <c r="AW134" s="79">
        <v>2</v>
      </c>
      <c r="AX134" s="80" t="s">
        <v>103</v>
      </c>
    </row>
    <row r="135" spans="40:50" ht="18" customHeight="1">
      <c r="AN135" s="77">
        <v>14</v>
      </c>
      <c r="AO135" s="77">
        <v>11</v>
      </c>
      <c r="AP135" s="65" t="s">
        <v>102</v>
      </c>
      <c r="AQ135" s="65"/>
      <c r="AR135" s="65"/>
      <c r="AS135" s="78">
        <v>12</v>
      </c>
      <c r="AT135" s="65" t="s">
        <v>103</v>
      </c>
      <c r="AU135" s="77">
        <v>7</v>
      </c>
      <c r="AV135" s="65" t="s">
        <v>103</v>
      </c>
      <c r="AW135" s="79">
        <v>2</v>
      </c>
      <c r="AX135" s="80" t="s">
        <v>103</v>
      </c>
    </row>
    <row r="136" spans="40:50" ht="18" customHeight="1">
      <c r="AN136" s="77">
        <v>13</v>
      </c>
      <c r="AO136" s="77">
        <v>11</v>
      </c>
      <c r="AP136" s="65" t="s">
        <v>102</v>
      </c>
      <c r="AQ136" s="65"/>
      <c r="AR136" s="65"/>
      <c r="AS136" s="78">
        <v>12</v>
      </c>
      <c r="AT136" s="65" t="s">
        <v>103</v>
      </c>
      <c r="AU136" s="77">
        <v>7</v>
      </c>
      <c r="AV136" s="65" t="s">
        <v>103</v>
      </c>
      <c r="AW136" s="79">
        <v>2</v>
      </c>
      <c r="AX136" s="80" t="s">
        <v>103</v>
      </c>
    </row>
    <row r="137" spans="40:50" ht="18" customHeight="1">
      <c r="AN137" s="77">
        <v>12</v>
      </c>
      <c r="AO137" s="77">
        <v>11</v>
      </c>
      <c r="AP137" s="65" t="s">
        <v>102</v>
      </c>
      <c r="AQ137" s="65"/>
      <c r="AR137" s="65"/>
      <c r="AS137" s="78">
        <v>12</v>
      </c>
      <c r="AT137" s="65" t="s">
        <v>103</v>
      </c>
      <c r="AU137" s="77">
        <v>7</v>
      </c>
      <c r="AV137" s="65" t="s">
        <v>103</v>
      </c>
      <c r="AW137" s="79">
        <v>2</v>
      </c>
      <c r="AX137" s="80" t="s">
        <v>103</v>
      </c>
    </row>
    <row r="138" spans="40:50" ht="18" customHeight="1">
      <c r="AN138" s="81">
        <v>11</v>
      </c>
      <c r="AO138" s="81">
        <v>11</v>
      </c>
      <c r="AP138" s="82" t="s">
        <v>102</v>
      </c>
      <c r="AQ138" s="82"/>
      <c r="AR138" s="83"/>
      <c r="AS138" s="84">
        <v>12</v>
      </c>
      <c r="AT138" s="85" t="s">
        <v>16</v>
      </c>
      <c r="AU138" s="86">
        <v>7</v>
      </c>
      <c r="AV138" s="85" t="s">
        <v>16</v>
      </c>
      <c r="AW138" s="79">
        <v>2</v>
      </c>
      <c r="AX138" s="80" t="s">
        <v>103</v>
      </c>
    </row>
    <row r="139" spans="40:50" ht="18" customHeight="1">
      <c r="AN139" s="87">
        <v>10</v>
      </c>
      <c r="AO139" s="87">
        <v>10</v>
      </c>
      <c r="AP139" s="88" t="s">
        <v>102</v>
      </c>
      <c r="AQ139" s="88">
        <v>11</v>
      </c>
      <c r="AR139" s="89" t="s">
        <v>104</v>
      </c>
      <c r="AS139" s="90">
        <v>12</v>
      </c>
      <c r="AT139" s="91" t="s">
        <v>16</v>
      </c>
      <c r="AU139" s="92">
        <v>6</v>
      </c>
      <c r="AV139" s="93" t="s">
        <v>16</v>
      </c>
      <c r="AW139" s="92">
        <v>2</v>
      </c>
      <c r="AX139" s="89" t="s">
        <v>103</v>
      </c>
    </row>
    <row r="140" spans="40:50" ht="18" customHeight="1">
      <c r="AN140" s="87">
        <v>9</v>
      </c>
      <c r="AO140" s="87">
        <v>9</v>
      </c>
      <c r="AP140" s="88" t="s">
        <v>102</v>
      </c>
      <c r="AQ140" s="88">
        <v>10</v>
      </c>
      <c r="AR140" s="89" t="s">
        <v>104</v>
      </c>
      <c r="AS140" s="90">
        <v>11</v>
      </c>
      <c r="AT140" s="91" t="s">
        <v>16</v>
      </c>
      <c r="AU140" s="92">
        <v>6</v>
      </c>
      <c r="AV140" s="93" t="s">
        <v>103</v>
      </c>
      <c r="AW140" s="92">
        <v>2</v>
      </c>
      <c r="AX140" s="89" t="s">
        <v>103</v>
      </c>
    </row>
    <row r="141" spans="40:50" ht="18" customHeight="1">
      <c r="AN141" s="87">
        <v>8</v>
      </c>
      <c r="AO141" s="87">
        <v>8</v>
      </c>
      <c r="AP141" s="88" t="s">
        <v>102</v>
      </c>
      <c r="AQ141" s="88">
        <v>9</v>
      </c>
      <c r="AR141" s="89" t="s">
        <v>104</v>
      </c>
      <c r="AS141" s="90">
        <v>10</v>
      </c>
      <c r="AT141" s="91" t="s">
        <v>16</v>
      </c>
      <c r="AU141" s="92">
        <v>6</v>
      </c>
      <c r="AV141" s="93" t="s">
        <v>103</v>
      </c>
      <c r="AW141" s="92">
        <v>2</v>
      </c>
      <c r="AX141" s="89" t="s">
        <v>103</v>
      </c>
    </row>
    <row r="142" spans="40:50" ht="18" customHeight="1">
      <c r="AN142" s="87">
        <v>7</v>
      </c>
      <c r="AO142" s="87">
        <v>7</v>
      </c>
      <c r="AP142" s="88" t="s">
        <v>102</v>
      </c>
      <c r="AQ142" s="88">
        <v>8</v>
      </c>
      <c r="AR142" s="89" t="s">
        <v>104</v>
      </c>
      <c r="AS142" s="90">
        <v>9</v>
      </c>
      <c r="AT142" s="91" t="s">
        <v>16</v>
      </c>
      <c r="AU142" s="92">
        <v>6</v>
      </c>
      <c r="AV142" s="93" t="s">
        <v>103</v>
      </c>
      <c r="AW142" s="92">
        <v>2</v>
      </c>
      <c r="AX142" s="89" t="s">
        <v>103</v>
      </c>
    </row>
    <row r="143" spans="40:50" ht="18" customHeight="1">
      <c r="AN143" s="87">
        <v>6</v>
      </c>
      <c r="AO143" s="87">
        <v>6</v>
      </c>
      <c r="AP143" s="88" t="s">
        <v>102</v>
      </c>
      <c r="AQ143" s="88">
        <v>7</v>
      </c>
      <c r="AR143" s="89" t="s">
        <v>104</v>
      </c>
      <c r="AS143" s="90">
        <v>8</v>
      </c>
      <c r="AT143" s="91" t="s">
        <v>16</v>
      </c>
      <c r="AU143" s="92">
        <v>6</v>
      </c>
      <c r="AV143" s="94" t="s">
        <v>103</v>
      </c>
      <c r="AW143" s="95">
        <v>2</v>
      </c>
      <c r="AX143" s="89" t="s">
        <v>103</v>
      </c>
    </row>
    <row r="144" spans="40:50" ht="18" customHeight="1">
      <c r="AN144" s="87">
        <v>5</v>
      </c>
      <c r="AO144" s="87">
        <v>5</v>
      </c>
      <c r="AP144" s="88" t="s">
        <v>102</v>
      </c>
      <c r="AQ144" s="88">
        <v>6</v>
      </c>
      <c r="AR144" s="89" t="s">
        <v>104</v>
      </c>
      <c r="AS144" s="90">
        <v>7</v>
      </c>
      <c r="AT144" s="91" t="s">
        <v>16</v>
      </c>
      <c r="AU144" s="92">
        <v>6</v>
      </c>
      <c r="AV144" s="94" t="s">
        <v>103</v>
      </c>
      <c r="AW144" s="95">
        <v>2</v>
      </c>
      <c r="AX144" s="89" t="s">
        <v>103</v>
      </c>
    </row>
    <row r="145" spans="40:50" ht="18" customHeight="1">
      <c r="AN145" s="87">
        <v>4</v>
      </c>
      <c r="AO145" s="87">
        <v>4</v>
      </c>
      <c r="AP145" s="88" t="s">
        <v>102</v>
      </c>
      <c r="AQ145" s="88">
        <v>5</v>
      </c>
      <c r="AR145" s="89" t="s">
        <v>104</v>
      </c>
      <c r="AS145" s="90">
        <v>6</v>
      </c>
      <c r="AT145" s="91" t="s">
        <v>16</v>
      </c>
      <c r="AU145" s="92">
        <v>6</v>
      </c>
      <c r="AV145" s="94" t="s">
        <v>103</v>
      </c>
      <c r="AW145" s="95">
        <v>2</v>
      </c>
      <c r="AX145" s="89" t="s">
        <v>103</v>
      </c>
    </row>
    <row r="146" spans="40:50" ht="18" customHeight="1">
      <c r="AN146" s="87">
        <v>3</v>
      </c>
      <c r="AO146" s="87">
        <v>3</v>
      </c>
      <c r="AP146" s="88" t="s">
        <v>102</v>
      </c>
      <c r="AQ146" s="88">
        <v>4</v>
      </c>
      <c r="AR146" s="89" t="s">
        <v>104</v>
      </c>
      <c r="AS146" s="90">
        <v>5</v>
      </c>
      <c r="AT146" s="91" t="s">
        <v>16</v>
      </c>
      <c r="AU146" s="92">
        <v>6</v>
      </c>
      <c r="AV146" s="94" t="s">
        <v>103</v>
      </c>
      <c r="AW146" s="95">
        <v>2</v>
      </c>
      <c r="AX146" s="89" t="s">
        <v>103</v>
      </c>
    </row>
    <row r="147" spans="40:50" ht="18" customHeight="1">
      <c r="AN147" s="87">
        <v>2</v>
      </c>
      <c r="AO147" s="87">
        <v>2</v>
      </c>
      <c r="AP147" s="88" t="s">
        <v>102</v>
      </c>
      <c r="AQ147" s="88">
        <v>3</v>
      </c>
      <c r="AR147" s="89" t="s">
        <v>104</v>
      </c>
      <c r="AS147" s="90">
        <v>4</v>
      </c>
      <c r="AT147" s="91" t="s">
        <v>16</v>
      </c>
      <c r="AU147" s="92">
        <v>6</v>
      </c>
      <c r="AV147" s="94" t="s">
        <v>103</v>
      </c>
      <c r="AW147" s="95">
        <v>2</v>
      </c>
      <c r="AX147" s="89" t="s">
        <v>103</v>
      </c>
    </row>
    <row r="148" spans="40:50" ht="18" customHeight="1">
      <c r="AN148" s="87">
        <v>1</v>
      </c>
      <c r="AO148" s="87">
        <v>1</v>
      </c>
      <c r="AP148" s="88" t="s">
        <v>102</v>
      </c>
      <c r="AQ148" s="88">
        <v>2</v>
      </c>
      <c r="AR148" s="89" t="s">
        <v>104</v>
      </c>
      <c r="AS148" s="90">
        <v>3</v>
      </c>
      <c r="AT148" s="91" t="s">
        <v>16</v>
      </c>
      <c r="AU148" s="92">
        <v>6</v>
      </c>
      <c r="AV148" s="94" t="s">
        <v>103</v>
      </c>
      <c r="AW148" s="95">
        <v>2</v>
      </c>
      <c r="AX148" s="89" t="s">
        <v>103</v>
      </c>
    </row>
    <row r="149" spans="40:50" ht="18" customHeight="1">
      <c r="AN149" s="87">
        <v>0</v>
      </c>
      <c r="AO149" s="87">
        <v>1</v>
      </c>
      <c r="AP149" s="88" t="s">
        <v>104</v>
      </c>
      <c r="AQ149" s="88"/>
      <c r="AR149" s="89"/>
      <c r="AS149" s="90">
        <v>2</v>
      </c>
      <c r="AT149" s="91" t="s">
        <v>16</v>
      </c>
      <c r="AU149" s="92">
        <v>6</v>
      </c>
      <c r="AV149" s="94" t="s">
        <v>103</v>
      </c>
      <c r="AW149" s="95">
        <v>2</v>
      </c>
      <c r="AX149" s="89" t="s">
        <v>103</v>
      </c>
    </row>
  </sheetData>
  <sheetProtection insertRows="0"/>
  <mergeCells count="69">
    <mergeCell ref="U24:W25"/>
    <mergeCell ref="Y24:AA25"/>
    <mergeCell ref="W42:Y42"/>
    <mergeCell ref="AI42:AK42"/>
    <mergeCell ref="AA42:AC42"/>
    <mergeCell ref="AE42:AG42"/>
    <mergeCell ref="C34:E34"/>
    <mergeCell ref="F34:K34"/>
    <mergeCell ref="M34:P34"/>
    <mergeCell ref="H24:J25"/>
    <mergeCell ref="O8:T8"/>
    <mergeCell ref="C26:O26"/>
    <mergeCell ref="P26:R26"/>
    <mergeCell ref="S26:T26"/>
    <mergeCell ref="C24:G25"/>
    <mergeCell ref="C15:L16"/>
    <mergeCell ref="C32:L33"/>
    <mergeCell ref="M33:P33"/>
    <mergeCell ref="C17:E17"/>
    <mergeCell ref="F17:K17"/>
    <mergeCell ref="M24:T25"/>
    <mergeCell ref="U8:AG8"/>
    <mergeCell ref="O9:T9"/>
    <mergeCell ref="U9:AG9"/>
    <mergeCell ref="O10:T10"/>
    <mergeCell ref="O11:T11"/>
    <mergeCell ref="U11:AG11"/>
    <mergeCell ref="B2:AG2"/>
    <mergeCell ref="F4:L4"/>
    <mergeCell ref="F5:L5"/>
    <mergeCell ref="U6:AG6"/>
    <mergeCell ref="O7:T7"/>
    <mergeCell ref="U7:AG7"/>
    <mergeCell ref="B44:E50"/>
    <mergeCell ref="W45:Y45"/>
    <mergeCell ref="AA45:AC45"/>
    <mergeCell ref="AE45:AG45"/>
    <mergeCell ref="AI45:AK45"/>
    <mergeCell ref="W46:Y46"/>
    <mergeCell ref="AA46:AC46"/>
    <mergeCell ref="AE46:AG46"/>
    <mergeCell ref="AI46:AK46"/>
    <mergeCell ref="W47:Y47"/>
    <mergeCell ref="AA47:AC47"/>
    <mergeCell ref="AE47:AG47"/>
    <mergeCell ref="AI47:AK47"/>
    <mergeCell ref="W48:Y48"/>
    <mergeCell ref="AA48:AC48"/>
    <mergeCell ref="W44:Y44"/>
    <mergeCell ref="AS56:AX56"/>
    <mergeCell ref="AS57:AT58"/>
    <mergeCell ref="AU57:AX57"/>
    <mergeCell ref="AW58:AX58"/>
    <mergeCell ref="AI44:AK44"/>
    <mergeCell ref="AI49:AK49"/>
    <mergeCell ref="AI50:AK50"/>
    <mergeCell ref="F44:G50"/>
    <mergeCell ref="AI48:AK48"/>
    <mergeCell ref="W49:Y49"/>
    <mergeCell ref="AN56:AN58"/>
    <mergeCell ref="AO56:AR58"/>
    <mergeCell ref="AA44:AC44"/>
    <mergeCell ref="AE44:AG44"/>
    <mergeCell ref="AE48:AG48"/>
    <mergeCell ref="AA49:AC49"/>
    <mergeCell ref="AE49:AG49"/>
    <mergeCell ref="AA50:AC50"/>
    <mergeCell ref="AE50:AG50"/>
    <mergeCell ref="W50:Y50"/>
  </mergeCells>
  <phoneticPr fontId="8"/>
  <dataValidations count="5">
    <dataValidation type="list" allowBlank="1" showInputMessage="1" showErrorMessage="1" sqref="C35" xr:uid="{00000000-0002-0000-0000-000000000000}">
      <formula1>#REF!</formula1>
    </dataValidation>
    <dataValidation type="list" allowBlank="1" showInputMessage="1" showErrorMessage="1" sqref="C17:E17 C34:E34" xr:uid="{00000000-0002-0000-0000-000001000000}">
      <formula1>"適,否"</formula1>
    </dataValidation>
    <dataValidation type="list" allowBlank="1" showInputMessage="1" showErrorMessage="1" sqref="M34:P34" xr:uid="{00000000-0002-0000-0000-000002000000}">
      <formula1>"否,区分３,適"</formula1>
    </dataValidation>
    <dataValidation type="list" allowBlank="1" showInputMessage="1" showErrorMessage="1" sqref="U7:AG7" xr:uid="{00000000-0002-0000-0000-000003000000}">
      <formula1>$B$56:$B$89</formula1>
    </dataValidation>
    <dataValidation type="list" allowBlank="1" showInputMessage="1" showErrorMessage="1" sqref="U9:AG9" xr:uid="{00000000-0002-0000-0000-000004000000}">
      <formula1>"家庭的保育"</formula1>
    </dataValidation>
  </dataValidations>
  <printOptions horizontalCentered="1"/>
  <pageMargins left="0.78740157480314965" right="0.78740157480314965" top="0.59055118110236227" bottom="0.59055118110236227" header="0.51181102362204722" footer="0.51181102362204722"/>
  <pageSetup paperSize="9" scale="69" fitToHeight="0" orientation="portrait" r:id="rId1"/>
  <headerFooter alignWithMargins="0"/>
  <rowBreaks count="1" manualBreakCount="1">
    <brk id="38" max="37"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FFFF"/>
    <pageSetUpPr fitToPage="1"/>
  </sheetPr>
  <dimension ref="A1:AS171"/>
  <sheetViews>
    <sheetView showGridLines="0" tabSelected="1" view="pageBreakPreview" zoomScale="85" zoomScaleNormal="55" zoomScaleSheetLayoutView="85" workbookViewId="0">
      <selection activeCell="R4" sqref="R4:W4"/>
    </sheetView>
  </sheetViews>
  <sheetFormatPr defaultColWidth="6.6328125" defaultRowHeight="25.5" customHeight="1"/>
  <cols>
    <col min="1" max="22" width="6.6328125" style="121"/>
    <col min="23" max="23" width="12.6328125" style="271" bestFit="1" customWidth="1"/>
    <col min="24" max="28" width="8.81640625" style="271" customWidth="1"/>
    <col min="29" max="31" width="8.81640625" style="121" customWidth="1"/>
    <col min="32" max="16384" width="6.6328125" style="121"/>
  </cols>
  <sheetData>
    <row r="1" spans="1:40" s="105" customFormat="1" ht="26.25" customHeight="1">
      <c r="A1" s="249" t="s">
        <v>301</v>
      </c>
      <c r="P1" s="514"/>
      <c r="Q1" s="514"/>
      <c r="R1" s="514"/>
      <c r="S1" s="514"/>
      <c r="T1" s="514"/>
      <c r="U1" s="514"/>
      <c r="V1" s="514"/>
      <c r="W1" s="514"/>
      <c r="X1" s="272"/>
      <c r="Y1" s="272"/>
      <c r="Z1" s="272"/>
      <c r="AA1" s="272"/>
      <c r="AB1" s="272"/>
    </row>
    <row r="2" spans="1:40" s="99" customFormat="1" ht="41.25" customHeight="1">
      <c r="A2" s="515" t="s">
        <v>156</v>
      </c>
      <c r="B2" s="515"/>
      <c r="C2" s="515"/>
      <c r="D2" s="515"/>
      <c r="E2" s="515"/>
      <c r="F2" s="515"/>
      <c r="G2" s="515"/>
      <c r="H2" s="515"/>
      <c r="I2" s="515"/>
      <c r="J2" s="515"/>
      <c r="K2" s="515"/>
      <c r="L2" s="515"/>
      <c r="M2" s="515"/>
      <c r="N2" s="515"/>
      <c r="O2" s="515"/>
      <c r="P2" s="515"/>
      <c r="Q2" s="515"/>
      <c r="R2" s="515"/>
      <c r="S2" s="515"/>
      <c r="T2" s="515"/>
      <c r="U2" s="515"/>
      <c r="V2" s="515"/>
      <c r="W2" s="515"/>
      <c r="X2" s="273"/>
      <c r="Y2" s="273"/>
      <c r="Z2" s="273"/>
      <c r="AA2" s="273"/>
      <c r="AB2" s="273"/>
      <c r="AC2" s="100"/>
      <c r="AD2" s="100"/>
      <c r="AE2" s="100"/>
    </row>
    <row r="3" spans="1:40" s="99" customFormat="1" ht="31.5" customHeight="1">
      <c r="R3" s="101"/>
      <c r="S3" s="101"/>
      <c r="T3" s="101"/>
      <c r="U3" s="101"/>
      <c r="V3" s="101"/>
      <c r="W3" s="274"/>
      <c r="X3" s="273"/>
      <c r="Y3" s="273"/>
      <c r="Z3" s="273"/>
      <c r="AA3" s="273"/>
      <c r="AB3" s="273"/>
      <c r="AC3" s="100"/>
      <c r="AD3" s="100"/>
      <c r="AE3" s="100"/>
    </row>
    <row r="4" spans="1:40" s="99" customFormat="1" ht="32.25" customHeight="1" thickBot="1">
      <c r="A4" s="101"/>
      <c r="B4" s="101"/>
      <c r="C4" s="101"/>
      <c r="D4" s="101"/>
      <c r="M4" s="516" t="s">
        <v>6</v>
      </c>
      <c r="N4" s="516"/>
      <c r="O4" s="516"/>
      <c r="P4" s="516"/>
      <c r="Q4" s="516"/>
      <c r="R4" s="517"/>
      <c r="S4" s="517"/>
      <c r="T4" s="517"/>
      <c r="U4" s="517"/>
      <c r="V4" s="517"/>
      <c r="W4" s="517"/>
      <c r="X4" s="273"/>
      <c r="Y4" s="273"/>
      <c r="Z4" s="273"/>
      <c r="AA4" s="273"/>
      <c r="AB4" s="273"/>
      <c r="AC4" s="100"/>
      <c r="AD4" s="100"/>
      <c r="AE4" s="100"/>
    </row>
    <row r="5" spans="1:40" s="99" customFormat="1" ht="32.25" customHeight="1" thickBot="1">
      <c r="A5" s="101"/>
      <c r="B5" s="101"/>
      <c r="C5" s="101"/>
      <c r="D5" s="101"/>
      <c r="M5" s="518" t="s">
        <v>324</v>
      </c>
      <c r="N5" s="519"/>
      <c r="O5" s="519"/>
      <c r="P5" s="519"/>
      <c r="Q5" s="520"/>
      <c r="R5" s="521">
        <f>ROUNDDOWN(R7,-3)</f>
        <v>0</v>
      </c>
      <c r="S5" s="521"/>
      <c r="T5" s="521"/>
      <c r="U5" s="521"/>
      <c r="V5" s="521"/>
      <c r="W5" s="522"/>
      <c r="X5" s="273"/>
      <c r="Y5" s="273"/>
      <c r="Z5" s="273"/>
      <c r="AA5" s="273"/>
      <c r="AB5" s="273"/>
      <c r="AC5" s="100"/>
      <c r="AD5" s="100"/>
      <c r="AE5" s="100"/>
    </row>
    <row r="6" spans="1:40" s="99" customFormat="1" ht="32.25" hidden="1" customHeight="1" thickBot="1">
      <c r="A6" s="101"/>
      <c r="B6" s="101"/>
      <c r="C6" s="101"/>
      <c r="D6" s="101"/>
      <c r="M6" s="505" t="s">
        <v>111</v>
      </c>
      <c r="N6" s="506"/>
      <c r="O6" s="506"/>
      <c r="P6" s="506"/>
      <c r="Q6" s="507"/>
      <c r="R6" s="508">
        <f>IFERROR(ROUNDDOWN(D92*G92*R12*M92+D93*G93*R12*M92+D100*G100*R12*M100+D101*G101*R12*M100,-3),0)</f>
        <v>0</v>
      </c>
      <c r="S6" s="508"/>
      <c r="T6" s="508"/>
      <c r="U6" s="508"/>
      <c r="V6" s="508"/>
      <c r="W6" s="509"/>
      <c r="X6" s="273"/>
      <c r="Y6" s="273"/>
      <c r="Z6" s="273"/>
      <c r="AA6" s="273"/>
      <c r="AB6" s="273"/>
      <c r="AC6" s="100"/>
      <c r="AD6" s="100"/>
      <c r="AE6" s="100"/>
    </row>
    <row r="7" spans="1:40" s="99" customFormat="1" ht="32.25" customHeight="1">
      <c r="P7" s="102"/>
      <c r="Q7" s="103" t="s">
        <v>112</v>
      </c>
      <c r="R7" s="510">
        <f>IFERROR(P108+P109+AC91,0)</f>
        <v>0</v>
      </c>
      <c r="S7" s="510"/>
      <c r="T7" s="510"/>
      <c r="U7" s="510"/>
      <c r="V7" s="510"/>
      <c r="W7" s="510"/>
      <c r="X7" s="275"/>
      <c r="Y7" s="273"/>
      <c r="Z7" s="273"/>
      <c r="AA7" s="273"/>
      <c r="AB7" s="273"/>
      <c r="AC7" s="100"/>
      <c r="AD7" s="100"/>
      <c r="AE7" s="100"/>
    </row>
    <row r="8" spans="1:40" s="105" customFormat="1" ht="31.5" hidden="1" customHeight="1">
      <c r="Q8" s="103" t="s">
        <v>113</v>
      </c>
      <c r="R8" s="510">
        <f>R7*0.9</f>
        <v>0</v>
      </c>
      <c r="S8" s="510"/>
      <c r="T8" s="510"/>
      <c r="U8" s="510"/>
      <c r="V8" s="510"/>
      <c r="W8" s="510"/>
      <c r="X8" s="274"/>
      <c r="Y8" s="274"/>
      <c r="Z8" s="274"/>
      <c r="AA8" s="274"/>
      <c r="AB8" s="274"/>
      <c r="AC8" s="101"/>
      <c r="AD8" s="101"/>
      <c r="AE8" s="101"/>
      <c r="AF8" s="101"/>
      <c r="AG8" s="101"/>
      <c r="AH8" s="101"/>
      <c r="AI8" s="101"/>
      <c r="AJ8" s="99"/>
      <c r="AK8" s="99"/>
      <c r="AL8" s="99"/>
      <c r="AM8" s="101"/>
      <c r="AN8" s="101"/>
    </row>
    <row r="9" spans="1:40" s="105" customFormat="1" ht="26.25" customHeight="1">
      <c r="A9" s="104" t="s">
        <v>114</v>
      </c>
      <c r="W9" s="272"/>
      <c r="X9" s="274"/>
      <c r="Y9" s="274"/>
      <c r="Z9" s="274"/>
      <c r="AA9" s="274"/>
      <c r="AB9" s="274"/>
      <c r="AC9" s="101"/>
      <c r="AD9" s="101"/>
      <c r="AE9" s="101"/>
      <c r="AF9" s="101"/>
      <c r="AG9" s="101"/>
      <c r="AH9" s="101"/>
      <c r="AI9" s="101"/>
      <c r="AJ9" s="99"/>
      <c r="AK9" s="99"/>
      <c r="AL9" s="99"/>
      <c r="AM9" s="101"/>
      <c r="AN9" s="101"/>
    </row>
    <row r="10" spans="1:40" s="105" customFormat="1" ht="39.5" customHeight="1">
      <c r="A10" s="497" t="s">
        <v>115</v>
      </c>
      <c r="B10" s="497"/>
      <c r="C10" s="497"/>
      <c r="D10" s="497"/>
      <c r="E10" s="497"/>
      <c r="F10" s="511" t="s">
        <v>331</v>
      </c>
      <c r="G10" s="504"/>
      <c r="H10" s="504"/>
      <c r="I10" s="106"/>
      <c r="J10" s="106"/>
      <c r="K10" s="250"/>
      <c r="M10" s="512" t="s">
        <v>322</v>
      </c>
      <c r="N10" s="513"/>
      <c r="O10" s="513"/>
      <c r="P10" s="513"/>
      <c r="Q10" s="513"/>
      <c r="R10" s="498"/>
      <c r="S10" s="499"/>
      <c r="T10" s="499"/>
      <c r="U10" s="107" t="s">
        <v>16</v>
      </c>
      <c r="V10" s="106"/>
      <c r="W10" s="276"/>
      <c r="X10" s="274"/>
      <c r="Y10" s="274"/>
      <c r="Z10" s="274"/>
      <c r="AA10" s="274"/>
      <c r="AB10" s="274"/>
      <c r="AC10" s="101"/>
      <c r="AD10" s="101"/>
      <c r="AE10" s="101"/>
      <c r="AF10" s="101"/>
      <c r="AG10" s="101"/>
      <c r="AH10" s="101"/>
      <c r="AI10" s="101"/>
      <c r="AJ10" s="99"/>
      <c r="AK10" s="99"/>
      <c r="AL10" s="99"/>
      <c r="AM10" s="101"/>
      <c r="AN10" s="101"/>
    </row>
    <row r="11" spans="1:40" s="105" customFormat="1" ht="26.25" customHeight="1">
      <c r="A11" s="523" t="s">
        <v>116</v>
      </c>
      <c r="B11" s="523"/>
      <c r="C11" s="523"/>
      <c r="D11" s="523"/>
      <c r="E11" s="523"/>
      <c r="F11" s="251"/>
      <c r="G11" s="252"/>
      <c r="H11" s="252"/>
      <c r="I11" s="106" t="s">
        <v>117</v>
      </c>
      <c r="J11" s="106"/>
      <c r="K11" s="250"/>
      <c r="M11" s="497" t="s">
        <v>323</v>
      </c>
      <c r="N11" s="497"/>
      <c r="O11" s="497"/>
      <c r="P11" s="497"/>
      <c r="Q11" s="497"/>
      <c r="R11" s="498"/>
      <c r="S11" s="499"/>
      <c r="T11" s="499"/>
      <c r="U11" s="106" t="s">
        <v>16</v>
      </c>
      <c r="V11" s="106"/>
      <c r="W11" s="276"/>
      <c r="X11" s="274"/>
      <c r="Y11" s="274"/>
      <c r="Z11" s="273"/>
      <c r="AA11" s="273"/>
      <c r="AB11" s="273"/>
      <c r="AC11" s="100"/>
      <c r="AD11" s="101"/>
      <c r="AE11" s="101"/>
      <c r="AF11" s="101"/>
      <c r="AG11" s="101"/>
      <c r="AH11" s="101"/>
      <c r="AI11" s="101"/>
      <c r="AJ11" s="99"/>
      <c r="AK11" s="99"/>
      <c r="AL11" s="99"/>
      <c r="AM11" s="101"/>
      <c r="AN11" s="101"/>
    </row>
    <row r="12" spans="1:40" s="105" customFormat="1" ht="26.25" customHeight="1">
      <c r="A12" s="497" t="s">
        <v>0</v>
      </c>
      <c r="B12" s="497"/>
      <c r="C12" s="497"/>
      <c r="D12" s="497"/>
      <c r="E12" s="497"/>
      <c r="F12" s="500" t="str">
        <f>VLOOKUP(F10,A117:B151,2,FALSE)</f>
        <v>6/100
地域</v>
      </c>
      <c r="G12" s="501"/>
      <c r="H12" s="501"/>
      <c r="I12" s="106"/>
      <c r="J12" s="106"/>
      <c r="K12" s="250"/>
      <c r="M12" s="502"/>
      <c r="N12" s="497"/>
      <c r="O12" s="497"/>
      <c r="P12" s="497"/>
      <c r="Q12" s="503"/>
      <c r="R12" s="504"/>
      <c r="S12" s="504"/>
      <c r="T12" s="504"/>
      <c r="U12" s="106"/>
      <c r="V12" s="106"/>
      <c r="W12" s="277"/>
      <c r="X12" s="274"/>
      <c r="Y12" s="274"/>
      <c r="Z12" s="274"/>
      <c r="AA12" s="274"/>
      <c r="AB12" s="274"/>
      <c r="AC12" s="101"/>
      <c r="AD12" s="101"/>
      <c r="AE12" s="101"/>
      <c r="AF12" s="101"/>
      <c r="AG12" s="101"/>
      <c r="AH12" s="101"/>
      <c r="AI12" s="101"/>
      <c r="AJ12" s="99"/>
      <c r="AK12" s="99"/>
      <c r="AL12" s="99"/>
      <c r="AM12" s="101"/>
      <c r="AN12" s="101"/>
    </row>
    <row r="13" spans="1:40" s="105" customFormat="1" ht="26.25" customHeight="1">
      <c r="A13" s="497" t="s">
        <v>118</v>
      </c>
      <c r="B13" s="497"/>
      <c r="C13" s="497"/>
      <c r="D13" s="497"/>
      <c r="E13" s="497"/>
      <c r="F13" s="253"/>
      <c r="G13" s="254"/>
      <c r="H13" s="254"/>
      <c r="I13" s="254"/>
      <c r="J13" s="254"/>
      <c r="K13" s="255"/>
      <c r="M13" s="497" t="s">
        <v>119</v>
      </c>
      <c r="N13" s="497"/>
      <c r="O13" s="497"/>
      <c r="P13" s="497"/>
      <c r="Q13" s="497"/>
      <c r="R13" s="498">
        <v>12</v>
      </c>
      <c r="S13" s="499"/>
      <c r="T13" s="499"/>
      <c r="U13" s="106" t="s">
        <v>120</v>
      </c>
      <c r="V13" s="106"/>
      <c r="W13" s="276"/>
      <c r="X13" s="274"/>
      <c r="Y13" s="274"/>
      <c r="Z13" s="274"/>
      <c r="AA13" s="274"/>
      <c r="AB13" s="274"/>
      <c r="AC13" s="101"/>
      <c r="AD13" s="101"/>
      <c r="AE13" s="101"/>
      <c r="AF13" s="101"/>
      <c r="AG13" s="101"/>
      <c r="AH13" s="101"/>
      <c r="AI13" s="101"/>
      <c r="AJ13" s="99"/>
      <c r="AK13" s="99"/>
      <c r="AL13" s="99"/>
      <c r="AM13" s="101"/>
      <c r="AN13" s="101"/>
    </row>
    <row r="14" spans="1:40" s="105" customFormat="1" ht="26.25" customHeight="1">
      <c r="W14" s="272"/>
      <c r="X14" s="274"/>
      <c r="Y14" s="274"/>
      <c r="Z14" s="274"/>
      <c r="AA14" s="274"/>
      <c r="AB14" s="274"/>
      <c r="AC14" s="101"/>
      <c r="AD14" s="101"/>
      <c r="AE14" s="101"/>
      <c r="AF14" s="101"/>
      <c r="AG14" s="101"/>
      <c r="AH14" s="101"/>
      <c r="AI14" s="101"/>
      <c r="AJ14" s="99"/>
      <c r="AK14" s="99"/>
      <c r="AL14" s="99"/>
      <c r="AM14" s="101"/>
      <c r="AN14" s="101"/>
    </row>
    <row r="15" spans="1:40" s="105" customFormat="1" ht="26.25" customHeight="1">
      <c r="W15" s="272"/>
      <c r="X15" s="274"/>
      <c r="Y15" s="274"/>
      <c r="Z15" s="274"/>
      <c r="AA15" s="274"/>
      <c r="AB15" s="274"/>
      <c r="AC15" s="101"/>
      <c r="AD15" s="101"/>
      <c r="AE15" s="101"/>
      <c r="AF15" s="101"/>
      <c r="AG15" s="101"/>
      <c r="AH15" s="101"/>
      <c r="AI15" s="101"/>
      <c r="AJ15" s="99"/>
      <c r="AK15" s="99"/>
      <c r="AL15" s="99"/>
      <c r="AM15" s="101"/>
      <c r="AN15" s="101"/>
    </row>
    <row r="16" spans="1:40" s="105" customFormat="1" ht="26.25" customHeight="1" thickBot="1">
      <c r="A16" s="104" t="s">
        <v>121</v>
      </c>
      <c r="H16" s="109"/>
      <c r="W16" s="272"/>
      <c r="X16" s="274"/>
      <c r="Y16" s="274"/>
      <c r="Z16" s="274"/>
      <c r="AA16" s="274"/>
      <c r="AB16" s="274"/>
      <c r="AC16" s="101"/>
      <c r="AD16" s="101"/>
      <c r="AE16" s="101"/>
      <c r="AF16" s="101"/>
      <c r="AG16" s="101"/>
      <c r="AH16" s="101"/>
      <c r="AI16" s="101"/>
      <c r="AJ16" s="99"/>
      <c r="AK16" s="99"/>
      <c r="AL16" s="99"/>
      <c r="AM16" s="101"/>
      <c r="AN16" s="101"/>
    </row>
    <row r="17" spans="1:40" s="105" customFormat="1" ht="26.25" customHeight="1">
      <c r="A17" s="494"/>
      <c r="B17" s="495"/>
      <c r="C17" s="495"/>
      <c r="D17" s="495"/>
      <c r="E17" s="495"/>
      <c r="F17" s="496" t="s">
        <v>122</v>
      </c>
      <c r="G17" s="496"/>
      <c r="H17" s="496"/>
      <c r="I17" s="119" t="s">
        <v>123</v>
      </c>
      <c r="J17" s="119" t="s">
        <v>124</v>
      </c>
      <c r="K17" s="119" t="s">
        <v>125</v>
      </c>
      <c r="L17" s="119" t="s">
        <v>126</v>
      </c>
      <c r="M17" s="119" t="s">
        <v>127</v>
      </c>
      <c r="N17" s="119" t="s">
        <v>128</v>
      </c>
      <c r="O17" s="119" t="s">
        <v>129</v>
      </c>
      <c r="P17" s="119" t="s">
        <v>130</v>
      </c>
      <c r="Q17" s="119" t="s">
        <v>131</v>
      </c>
      <c r="R17" s="119" t="s">
        <v>132</v>
      </c>
      <c r="S17" s="119" t="s">
        <v>133</v>
      </c>
      <c r="T17" s="120" t="s">
        <v>134</v>
      </c>
      <c r="W17" s="272"/>
      <c r="X17" s="274"/>
      <c r="Y17" s="274"/>
      <c r="Z17" s="274"/>
      <c r="AA17" s="274"/>
      <c r="AB17" s="274"/>
      <c r="AC17" s="101"/>
      <c r="AD17" s="101"/>
      <c r="AE17" s="101"/>
      <c r="AF17" s="101"/>
      <c r="AG17" s="101"/>
      <c r="AH17" s="101"/>
      <c r="AI17" s="101"/>
      <c r="AJ17" s="99"/>
      <c r="AK17" s="99"/>
      <c r="AL17" s="99"/>
      <c r="AM17" s="101"/>
      <c r="AN17" s="101"/>
    </row>
    <row r="18" spans="1:40" s="105" customFormat="1" ht="26.25" customHeight="1">
      <c r="A18" s="485" t="s">
        <v>302</v>
      </c>
      <c r="B18" s="486"/>
      <c r="C18" s="486"/>
      <c r="D18" s="486"/>
      <c r="E18" s="486"/>
      <c r="F18" s="487">
        <f>ROUNDDOWN(SUM(I18:T18)/$R$13,0)</f>
        <v>0</v>
      </c>
      <c r="G18" s="487"/>
      <c r="H18" s="487"/>
      <c r="I18" s="256"/>
      <c r="J18" s="256"/>
      <c r="K18" s="256"/>
      <c r="L18" s="256"/>
      <c r="M18" s="256"/>
      <c r="N18" s="256"/>
      <c r="O18" s="256"/>
      <c r="P18" s="256"/>
      <c r="Q18" s="256"/>
      <c r="R18" s="256"/>
      <c r="S18" s="256"/>
      <c r="T18" s="257"/>
      <c r="W18" s="272"/>
      <c r="X18" s="272"/>
      <c r="Y18" s="274"/>
      <c r="Z18" s="274"/>
      <c r="AA18" s="274"/>
      <c r="AB18" s="274"/>
      <c r="AC18" s="101"/>
      <c r="AD18" s="101"/>
      <c r="AE18" s="101"/>
      <c r="AF18" s="101"/>
      <c r="AG18" s="101"/>
      <c r="AH18" s="101"/>
      <c r="AI18" s="101"/>
      <c r="AJ18" s="99"/>
      <c r="AK18" s="99"/>
      <c r="AL18" s="99"/>
      <c r="AM18" s="101"/>
      <c r="AN18" s="101"/>
    </row>
    <row r="19" spans="1:40" s="105" customFormat="1" ht="26.25" customHeight="1" thickBot="1">
      <c r="A19" s="488" t="s">
        <v>303</v>
      </c>
      <c r="B19" s="489"/>
      <c r="C19" s="489"/>
      <c r="D19" s="489"/>
      <c r="E19" s="489"/>
      <c r="F19" s="490">
        <f>ROUNDDOWN(SUM(I19:T19)/$R$13,0)</f>
        <v>0</v>
      </c>
      <c r="G19" s="490"/>
      <c r="H19" s="490"/>
      <c r="I19" s="258"/>
      <c r="J19" s="258"/>
      <c r="K19" s="258"/>
      <c r="L19" s="258"/>
      <c r="M19" s="258"/>
      <c r="N19" s="258"/>
      <c r="O19" s="258"/>
      <c r="P19" s="258"/>
      <c r="Q19" s="258"/>
      <c r="R19" s="258"/>
      <c r="S19" s="258"/>
      <c r="T19" s="259"/>
      <c r="W19" s="272"/>
      <c r="X19" s="272"/>
      <c r="Y19" s="274"/>
      <c r="Z19" s="274"/>
      <c r="AA19" s="274"/>
      <c r="AB19" s="274"/>
      <c r="AC19" s="101"/>
      <c r="AD19" s="101"/>
      <c r="AE19" s="101"/>
      <c r="AF19" s="101"/>
      <c r="AG19" s="101"/>
      <c r="AH19" s="101"/>
      <c r="AI19" s="101"/>
      <c r="AJ19" s="99"/>
      <c r="AK19" s="99"/>
      <c r="AL19" s="99"/>
      <c r="AM19" s="101"/>
      <c r="AN19" s="101"/>
    </row>
    <row r="20" spans="1:40" s="105" customFormat="1" ht="26.25" customHeight="1" thickBot="1">
      <c r="A20" s="491" t="s">
        <v>33</v>
      </c>
      <c r="B20" s="492"/>
      <c r="C20" s="492"/>
      <c r="D20" s="492"/>
      <c r="E20" s="492"/>
      <c r="F20" s="492">
        <f>SUM(F18:G19)</f>
        <v>0</v>
      </c>
      <c r="G20" s="492"/>
      <c r="H20" s="493"/>
      <c r="I20" s="260"/>
      <c r="J20" s="261"/>
      <c r="K20" s="261"/>
      <c r="L20" s="261"/>
      <c r="M20" s="261"/>
      <c r="N20" s="261"/>
      <c r="O20" s="261"/>
      <c r="P20" s="261"/>
      <c r="Q20" s="261"/>
      <c r="R20" s="261"/>
      <c r="S20" s="261"/>
      <c r="T20" s="261"/>
      <c r="W20" s="272"/>
      <c r="X20" s="272"/>
      <c r="Y20" s="272"/>
      <c r="Z20" s="272"/>
      <c r="AA20" s="272"/>
      <c r="AB20" s="272"/>
      <c r="AM20" s="108"/>
    </row>
    <row r="21" spans="1:40" s="105" customFormat="1" ht="26.25" customHeight="1">
      <c r="W21" s="272"/>
      <c r="X21" s="272"/>
      <c r="Y21" s="272"/>
      <c r="Z21" s="272"/>
      <c r="AA21" s="272"/>
      <c r="AB21" s="272"/>
      <c r="AM21" s="108"/>
    </row>
    <row r="22" spans="1:40" s="105" customFormat="1" ht="26.25" customHeight="1" thickBot="1">
      <c r="A22" s="110" t="s">
        <v>230</v>
      </c>
      <c r="H22" s="109"/>
      <c r="W22" s="272"/>
      <c r="X22" s="272"/>
      <c r="Y22" s="272"/>
      <c r="Z22" s="272"/>
      <c r="AA22" s="272"/>
      <c r="AB22" s="272"/>
      <c r="AM22" s="108"/>
    </row>
    <row r="23" spans="1:40" s="105" customFormat="1" ht="26.25" customHeight="1">
      <c r="A23" s="494"/>
      <c r="B23" s="495"/>
      <c r="C23" s="495"/>
      <c r="D23" s="495"/>
      <c r="E23" s="495"/>
      <c r="F23" s="496" t="s">
        <v>122</v>
      </c>
      <c r="G23" s="496"/>
      <c r="H23" s="496"/>
      <c r="I23" s="119" t="s">
        <v>123</v>
      </c>
      <c r="J23" s="119" t="s">
        <v>124</v>
      </c>
      <c r="K23" s="119" t="s">
        <v>125</v>
      </c>
      <c r="L23" s="119" t="s">
        <v>126</v>
      </c>
      <c r="M23" s="119" t="s">
        <v>127</v>
      </c>
      <c r="N23" s="119" t="s">
        <v>128</v>
      </c>
      <c r="O23" s="119" t="s">
        <v>129</v>
      </c>
      <c r="P23" s="119" t="s">
        <v>130</v>
      </c>
      <c r="Q23" s="119" t="s">
        <v>131</v>
      </c>
      <c r="R23" s="119" t="s">
        <v>132</v>
      </c>
      <c r="S23" s="119" t="s">
        <v>133</v>
      </c>
      <c r="T23" s="120" t="s">
        <v>134</v>
      </c>
      <c r="W23" s="272"/>
      <c r="X23" s="272"/>
      <c r="Y23" s="272"/>
      <c r="Z23" s="272"/>
      <c r="AA23" s="272"/>
      <c r="AB23" s="272"/>
      <c r="AM23" s="108"/>
    </row>
    <row r="24" spans="1:40" s="105" customFormat="1" ht="26.25" customHeight="1">
      <c r="A24" s="485" t="s">
        <v>302</v>
      </c>
      <c r="B24" s="486"/>
      <c r="C24" s="486"/>
      <c r="D24" s="486"/>
      <c r="E24" s="486"/>
      <c r="F24" s="487">
        <f>ROUNDDOWN(SUM(I24:T24)/$R$13,0)</f>
        <v>0</v>
      </c>
      <c r="G24" s="487"/>
      <c r="H24" s="487"/>
      <c r="I24" s="256"/>
      <c r="J24" s="256"/>
      <c r="K24" s="256"/>
      <c r="L24" s="256"/>
      <c r="M24" s="256"/>
      <c r="N24" s="256"/>
      <c r="O24" s="256"/>
      <c r="P24" s="256"/>
      <c r="Q24" s="256"/>
      <c r="R24" s="256"/>
      <c r="S24" s="256"/>
      <c r="T24" s="257"/>
      <c r="W24" s="272"/>
      <c r="X24" s="272"/>
      <c r="Y24" s="272"/>
      <c r="Z24" s="272"/>
      <c r="AA24" s="272"/>
      <c r="AB24" s="272"/>
      <c r="AM24" s="108"/>
    </row>
    <row r="25" spans="1:40" s="105" customFormat="1" ht="26.25" customHeight="1" thickBot="1">
      <c r="A25" s="488" t="s">
        <v>303</v>
      </c>
      <c r="B25" s="489"/>
      <c r="C25" s="489"/>
      <c r="D25" s="489"/>
      <c r="E25" s="489"/>
      <c r="F25" s="490">
        <f>ROUNDDOWN(SUM(I25:T25)/$R$13,0)</f>
        <v>0</v>
      </c>
      <c r="G25" s="490"/>
      <c r="H25" s="490"/>
      <c r="I25" s="258"/>
      <c r="J25" s="258"/>
      <c r="K25" s="258"/>
      <c r="L25" s="258"/>
      <c r="M25" s="258"/>
      <c r="N25" s="258"/>
      <c r="O25" s="258"/>
      <c r="P25" s="258"/>
      <c r="Q25" s="258"/>
      <c r="R25" s="258"/>
      <c r="S25" s="258"/>
      <c r="T25" s="259"/>
      <c r="W25" s="272"/>
      <c r="X25" s="272"/>
      <c r="Y25" s="272"/>
      <c r="Z25" s="272"/>
      <c r="AA25" s="272"/>
      <c r="AB25" s="272"/>
      <c r="AM25" s="108"/>
    </row>
    <row r="26" spans="1:40" s="105" customFormat="1" ht="26.25" customHeight="1" thickBot="1">
      <c r="A26" s="491" t="s">
        <v>33</v>
      </c>
      <c r="B26" s="492"/>
      <c r="C26" s="492"/>
      <c r="D26" s="492"/>
      <c r="E26" s="492"/>
      <c r="F26" s="492">
        <f>SUM(F24:G25)</f>
        <v>0</v>
      </c>
      <c r="G26" s="492"/>
      <c r="H26" s="493"/>
      <c r="I26" s="260"/>
      <c r="J26" s="261"/>
      <c r="K26" s="261"/>
      <c r="L26" s="261"/>
      <c r="M26" s="261"/>
      <c r="N26" s="261"/>
      <c r="O26" s="261"/>
      <c r="P26" s="261"/>
      <c r="Q26" s="261"/>
      <c r="R26" s="261"/>
      <c r="S26" s="261"/>
      <c r="T26" s="261"/>
      <c r="W26" s="272"/>
      <c r="X26" s="272"/>
      <c r="Y26" s="272"/>
      <c r="Z26" s="272"/>
      <c r="AA26" s="272"/>
      <c r="AB26" s="272"/>
      <c r="AM26" s="108"/>
    </row>
    <row r="27" spans="1:40" s="105" customFormat="1" ht="26.25" customHeight="1">
      <c r="A27" s="262" t="s">
        <v>231</v>
      </c>
      <c r="W27" s="272"/>
      <c r="X27" s="272"/>
      <c r="Y27" s="272"/>
      <c r="Z27" s="272"/>
      <c r="AA27" s="272"/>
      <c r="AB27" s="272"/>
      <c r="AM27" s="108"/>
    </row>
    <row r="28" spans="1:40" s="105" customFormat="1" ht="26.25" customHeight="1">
      <c r="T28" s="108"/>
      <c r="U28" s="108"/>
      <c r="V28" s="108"/>
      <c r="W28" s="278"/>
      <c r="X28" s="272"/>
      <c r="Y28" s="272"/>
      <c r="Z28" s="272"/>
      <c r="AA28" s="272"/>
      <c r="AB28" s="272"/>
    </row>
    <row r="29" spans="1:40" s="105" customFormat="1" ht="26.25" customHeight="1">
      <c r="W29" s="278"/>
      <c r="X29" s="272"/>
      <c r="Y29" s="272"/>
      <c r="Z29" s="272"/>
      <c r="AA29" s="272"/>
      <c r="AB29" s="272"/>
    </row>
    <row r="30" spans="1:40" s="105" customFormat="1" ht="26.25" customHeight="1" thickBot="1">
      <c r="A30" s="104" t="s">
        <v>135</v>
      </c>
      <c r="W30" s="278"/>
      <c r="X30" s="272"/>
      <c r="Y30" s="272"/>
      <c r="Z30" s="272"/>
      <c r="AA30" s="272"/>
      <c r="AB30" s="272"/>
    </row>
    <row r="31" spans="1:40" s="105" customFormat="1" ht="26.25" customHeight="1" thickBot="1">
      <c r="A31" s="476" t="s">
        <v>136</v>
      </c>
      <c r="B31" s="477"/>
      <c r="C31" s="477"/>
      <c r="D31" s="477"/>
      <c r="E31" s="477"/>
      <c r="F31" s="477"/>
      <c r="G31" s="477"/>
      <c r="H31" s="477"/>
      <c r="I31" s="477" t="s">
        <v>137</v>
      </c>
      <c r="J31" s="477"/>
      <c r="K31" s="478" t="s">
        <v>138</v>
      </c>
      <c r="L31" s="478"/>
      <c r="M31" s="478"/>
      <c r="N31" s="478"/>
      <c r="O31" s="478"/>
      <c r="P31" s="478"/>
      <c r="Q31" s="478"/>
      <c r="R31" s="478"/>
      <c r="S31" s="478"/>
      <c r="T31" s="478"/>
      <c r="U31" s="478"/>
      <c r="V31" s="478"/>
      <c r="W31" s="479"/>
      <c r="X31" s="272"/>
      <c r="Y31" s="272"/>
      <c r="Z31" s="272"/>
      <c r="AA31" s="272"/>
      <c r="AB31" s="272"/>
    </row>
    <row r="32" spans="1:40" s="105" customFormat="1" ht="29.25" customHeight="1">
      <c r="A32" s="480" t="s">
        <v>139</v>
      </c>
      <c r="B32" s="481"/>
      <c r="C32" s="481"/>
      <c r="D32" s="481"/>
      <c r="E32" s="481"/>
      <c r="F32" s="481"/>
      <c r="G32" s="481"/>
      <c r="H32" s="482"/>
      <c r="I32" s="483"/>
      <c r="J32" s="484"/>
      <c r="K32" s="111"/>
      <c r="L32" s="111"/>
      <c r="M32" s="111"/>
      <c r="N32" s="111"/>
      <c r="O32" s="111"/>
      <c r="P32" s="111"/>
      <c r="Q32" s="111"/>
      <c r="R32" s="111"/>
      <c r="S32" s="111"/>
      <c r="T32" s="111"/>
      <c r="U32" s="111"/>
      <c r="V32" s="111"/>
      <c r="W32" s="279"/>
      <c r="X32" s="272"/>
      <c r="Y32" s="272"/>
      <c r="Z32" s="272"/>
      <c r="AA32" s="272"/>
      <c r="AB32" s="272"/>
    </row>
    <row r="33" spans="1:41" s="105" customFormat="1" ht="29.25" customHeight="1">
      <c r="A33" s="466" t="s">
        <v>304</v>
      </c>
      <c r="B33" s="467"/>
      <c r="C33" s="467"/>
      <c r="D33" s="467"/>
      <c r="E33" s="467"/>
      <c r="F33" s="467"/>
      <c r="G33" s="467"/>
      <c r="H33" s="468"/>
      <c r="I33" s="469"/>
      <c r="J33" s="470"/>
      <c r="K33" s="106"/>
      <c r="L33" s="106"/>
      <c r="M33" s="106"/>
      <c r="N33" s="106"/>
      <c r="O33" s="106"/>
      <c r="P33" s="106"/>
      <c r="Q33" s="106"/>
      <c r="R33" s="106"/>
      <c r="S33" s="106"/>
      <c r="T33" s="106"/>
      <c r="U33" s="106"/>
      <c r="V33" s="106"/>
      <c r="W33" s="280"/>
      <c r="X33" s="272"/>
      <c r="Y33" s="272"/>
      <c r="Z33" s="272"/>
      <c r="AA33" s="272"/>
      <c r="AB33" s="272"/>
    </row>
    <row r="34" spans="1:41" s="105" customFormat="1" ht="29.25" customHeight="1">
      <c r="A34" s="466" t="s">
        <v>305</v>
      </c>
      <c r="B34" s="467"/>
      <c r="C34" s="467"/>
      <c r="D34" s="467"/>
      <c r="E34" s="467"/>
      <c r="F34" s="467"/>
      <c r="G34" s="467"/>
      <c r="H34" s="468"/>
      <c r="I34" s="469"/>
      <c r="J34" s="470"/>
      <c r="K34" s="106"/>
      <c r="L34" s="106"/>
      <c r="M34" s="106"/>
      <c r="N34" s="106"/>
      <c r="O34" s="106"/>
      <c r="P34" s="106"/>
      <c r="Q34" s="106"/>
      <c r="R34" s="106"/>
      <c r="S34" s="106"/>
      <c r="T34" s="106"/>
      <c r="U34" s="106"/>
      <c r="V34" s="106"/>
      <c r="W34" s="280"/>
      <c r="X34" s="272"/>
      <c r="Y34" s="272"/>
      <c r="Z34" s="272"/>
      <c r="AA34" s="272"/>
      <c r="AB34" s="272"/>
    </row>
    <row r="35" spans="1:41" s="105" customFormat="1" ht="29.25" customHeight="1">
      <c r="A35" s="466" t="s">
        <v>232</v>
      </c>
      <c r="B35" s="467"/>
      <c r="C35" s="467"/>
      <c r="D35" s="467"/>
      <c r="E35" s="467"/>
      <c r="F35" s="467"/>
      <c r="G35" s="467"/>
      <c r="H35" s="468"/>
      <c r="I35" s="469"/>
      <c r="J35" s="470"/>
      <c r="K35" s="106"/>
      <c r="L35" s="106"/>
      <c r="M35" s="106"/>
      <c r="N35" s="106"/>
      <c r="O35" s="106"/>
      <c r="P35" s="106"/>
      <c r="Q35" s="106"/>
      <c r="R35" s="106"/>
      <c r="S35" s="106"/>
      <c r="T35" s="106"/>
      <c r="U35" s="106"/>
      <c r="V35" s="106"/>
      <c r="W35" s="280"/>
      <c r="X35" s="272"/>
      <c r="Y35" s="272"/>
      <c r="Z35" s="272"/>
      <c r="AA35" s="272"/>
      <c r="AB35" s="272"/>
    </row>
    <row r="36" spans="1:41" s="105" customFormat="1" ht="45.75" customHeight="1" thickBot="1">
      <c r="A36" s="471" t="s">
        <v>233</v>
      </c>
      <c r="B36" s="472"/>
      <c r="C36" s="472"/>
      <c r="D36" s="472"/>
      <c r="E36" s="472"/>
      <c r="F36" s="472"/>
      <c r="G36" s="472"/>
      <c r="H36" s="473"/>
      <c r="I36" s="474"/>
      <c r="J36" s="475"/>
      <c r="K36" s="142"/>
      <c r="L36" s="142"/>
      <c r="M36" s="142"/>
      <c r="N36" s="142"/>
      <c r="O36" s="142"/>
      <c r="P36" s="142"/>
      <c r="Q36" s="142"/>
      <c r="R36" s="142"/>
      <c r="S36" s="142"/>
      <c r="T36" s="142"/>
      <c r="U36" s="142"/>
      <c r="V36" s="142"/>
      <c r="W36" s="281"/>
      <c r="X36" s="272"/>
      <c r="Y36" s="272"/>
      <c r="Z36" s="272"/>
      <c r="AA36" s="272"/>
      <c r="AB36" s="272"/>
    </row>
    <row r="37" spans="1:41" s="105" customFormat="1" ht="26.25" customHeight="1">
      <c r="A37" s="105" t="s">
        <v>234</v>
      </c>
      <c r="W37" s="272"/>
      <c r="X37" s="272"/>
      <c r="Y37" s="272"/>
      <c r="Z37" s="272"/>
      <c r="AA37" s="272"/>
      <c r="AB37" s="272"/>
    </row>
    <row r="38" spans="1:41" s="105" customFormat="1" ht="26.25" customHeight="1">
      <c r="W38" s="272"/>
      <c r="X38" s="272"/>
      <c r="Y38" s="272"/>
      <c r="Z38" s="272"/>
      <c r="AA38" s="272"/>
      <c r="AB38" s="272"/>
    </row>
    <row r="39" spans="1:41" ht="20.5">
      <c r="Z39" s="272"/>
      <c r="AA39" s="272"/>
      <c r="AB39" s="272"/>
      <c r="AC39" s="105"/>
      <c r="AD39" s="105"/>
      <c r="AE39" s="105"/>
      <c r="AF39" s="105"/>
      <c r="AG39" s="105"/>
      <c r="AH39" s="105"/>
      <c r="AI39" s="105"/>
      <c r="AJ39" s="105"/>
      <c r="AK39" s="105"/>
      <c r="AL39" s="105"/>
      <c r="AM39" s="105"/>
      <c r="AN39" s="105"/>
      <c r="AO39" s="105"/>
    </row>
    <row r="40" spans="1:41" ht="21" thickBot="1">
      <c r="A40" s="122" t="s">
        <v>140</v>
      </c>
      <c r="N40" s="122"/>
      <c r="Z40" s="272"/>
      <c r="AA40" s="272"/>
      <c r="AB40" s="272"/>
      <c r="AC40" s="105"/>
      <c r="AD40" s="105"/>
      <c r="AE40" s="105"/>
      <c r="AF40" s="105"/>
      <c r="AG40" s="105"/>
      <c r="AH40" s="105"/>
      <c r="AI40" s="105"/>
      <c r="AJ40" s="105"/>
      <c r="AK40" s="105"/>
      <c r="AL40" s="105"/>
      <c r="AM40" s="105"/>
      <c r="AN40" s="105"/>
      <c r="AO40" s="105"/>
    </row>
    <row r="41" spans="1:41" ht="31.5" customHeight="1">
      <c r="D41" s="392" t="s">
        <v>227</v>
      </c>
      <c r="E41" s="393"/>
      <c r="F41" s="411" t="s">
        <v>228</v>
      </c>
      <c r="G41" s="433"/>
      <c r="H41" s="449" t="s">
        <v>306</v>
      </c>
      <c r="I41" s="449"/>
      <c r="J41" s="449" t="s">
        <v>307</v>
      </c>
      <c r="K41" s="449"/>
      <c r="Q41" s="123"/>
      <c r="R41" s="123"/>
      <c r="Z41" s="272"/>
      <c r="AA41" s="272"/>
      <c r="AB41" s="272"/>
      <c r="AC41" s="105"/>
      <c r="AD41" s="105"/>
      <c r="AE41" s="105"/>
      <c r="AF41" s="105"/>
      <c r="AG41" s="105"/>
      <c r="AH41" s="105"/>
      <c r="AI41" s="105"/>
      <c r="AJ41" s="105"/>
      <c r="AK41" s="105"/>
      <c r="AL41" s="105"/>
      <c r="AM41" s="105"/>
      <c r="AN41" s="105"/>
      <c r="AO41" s="105"/>
    </row>
    <row r="42" spans="1:41" ht="31.5" customHeight="1">
      <c r="D42" s="394"/>
      <c r="E42" s="395"/>
      <c r="F42" s="411"/>
      <c r="G42" s="433"/>
      <c r="H42" s="465" t="s">
        <v>222</v>
      </c>
      <c r="I42" s="465"/>
      <c r="J42" s="465" t="s">
        <v>222</v>
      </c>
      <c r="K42" s="465"/>
      <c r="Q42" s="123"/>
      <c r="R42" s="123"/>
      <c r="Z42" s="272"/>
      <c r="AA42" s="272"/>
      <c r="AB42" s="272"/>
      <c r="AC42" s="105"/>
      <c r="AD42" s="105"/>
      <c r="AE42" s="105"/>
      <c r="AF42" s="105"/>
      <c r="AG42" s="105"/>
      <c r="AH42" s="105"/>
      <c r="AI42" s="105"/>
      <c r="AJ42" s="105"/>
      <c r="AK42" s="105"/>
      <c r="AL42" s="105"/>
      <c r="AM42" s="105"/>
      <c r="AN42" s="105"/>
      <c r="AO42" s="105"/>
    </row>
    <row r="43" spans="1:41" ht="15">
      <c r="D43" s="394"/>
      <c r="E43" s="395"/>
      <c r="F43" s="411"/>
      <c r="G43" s="433"/>
      <c r="H43" s="433"/>
      <c r="I43" s="433"/>
      <c r="J43" s="433"/>
      <c r="K43" s="433"/>
      <c r="Q43" s="123"/>
      <c r="R43" s="123"/>
      <c r="AM43" s="263"/>
    </row>
    <row r="44" spans="1:41" ht="15">
      <c r="D44" s="396"/>
      <c r="E44" s="397"/>
      <c r="F44" s="411"/>
      <c r="G44" s="433"/>
      <c r="H44" s="433"/>
      <c r="I44" s="433"/>
      <c r="J44" s="433"/>
      <c r="K44" s="433"/>
      <c r="Q44" s="123"/>
      <c r="R44" s="123"/>
      <c r="AM44" s="263"/>
    </row>
    <row r="45" spans="1:41" ht="15">
      <c r="A45" s="433" t="s">
        <v>302</v>
      </c>
      <c r="B45" s="433"/>
      <c r="C45" s="409"/>
      <c r="D45" s="444">
        <f>SUM(F45:K45)</f>
        <v>1730</v>
      </c>
      <c r="E45" s="445"/>
      <c r="F45" s="464">
        <f>VLOOKUP($F$12&amp;"保育標準時間認定１",【BD】家庭１!A8:BI39,10,FALSE)</f>
        <v>1730</v>
      </c>
      <c r="G45" s="446"/>
      <c r="H45" s="446">
        <f>IF(I33="○",VLOOKUP($F$12&amp;"保育標準時間認定１",【BD】家庭１!A8:BI39,20,FALSE),0)</f>
        <v>0</v>
      </c>
      <c r="I45" s="446"/>
      <c r="J45" s="446">
        <f>IF(I34="○",IF(F20&gt;=4,VLOOKUP($F$12&amp;"保育標準時間認定２",【BD】家庭１!A8:BI39,28,FALSE),VLOOKUP($F$12&amp;"保育短時間認定２",【BD】家庭１!A8:BI39,28,FALSE)),0)</f>
        <v>0</v>
      </c>
      <c r="K45" s="446"/>
      <c r="N45" s="123"/>
      <c r="O45" s="123"/>
      <c r="P45" s="123"/>
      <c r="Q45" s="124"/>
      <c r="R45" s="124"/>
      <c r="AM45" s="263"/>
    </row>
    <row r="46" spans="1:41" ht="15">
      <c r="A46" s="433" t="s">
        <v>308</v>
      </c>
      <c r="B46" s="433"/>
      <c r="C46" s="409"/>
      <c r="D46" s="444">
        <f>SUM(F46:K46)</f>
        <v>1730</v>
      </c>
      <c r="E46" s="445"/>
      <c r="F46" s="464">
        <f>F45</f>
        <v>1730</v>
      </c>
      <c r="G46" s="446"/>
      <c r="H46" s="446">
        <f>H45</f>
        <v>0</v>
      </c>
      <c r="I46" s="446"/>
      <c r="J46" s="446">
        <f>J45</f>
        <v>0</v>
      </c>
      <c r="K46" s="446"/>
      <c r="N46" s="123"/>
      <c r="O46" s="123"/>
      <c r="P46" s="123"/>
      <c r="Q46" s="124"/>
      <c r="R46" s="124"/>
      <c r="AM46" s="263"/>
    </row>
    <row r="47" spans="1:41" ht="15.5" thickBot="1">
      <c r="A47" s="435" t="s">
        <v>33</v>
      </c>
      <c r="B47" s="435"/>
      <c r="C47" s="414"/>
      <c r="D47" s="447">
        <f>SUM(D45:E46)</f>
        <v>3460</v>
      </c>
      <c r="E47" s="448"/>
      <c r="F47" s="436"/>
      <c r="G47" s="436"/>
      <c r="H47" s="436"/>
      <c r="I47" s="436"/>
      <c r="J47" s="436"/>
      <c r="K47" s="436"/>
      <c r="Q47" s="124"/>
      <c r="R47" s="124"/>
      <c r="AM47" s="263"/>
    </row>
    <row r="48" spans="1:41" ht="15">
      <c r="AM48" s="263"/>
    </row>
    <row r="49" spans="1:45" ht="15.5" thickBot="1">
      <c r="A49" s="122" t="s">
        <v>142</v>
      </c>
      <c r="AM49" s="263"/>
    </row>
    <row r="50" spans="1:45" ht="36" customHeight="1">
      <c r="D50" s="392" t="s">
        <v>241</v>
      </c>
      <c r="E50" s="393"/>
      <c r="F50" s="452" t="s">
        <v>143</v>
      </c>
      <c r="G50" s="420"/>
      <c r="H50" s="419" t="s">
        <v>144</v>
      </c>
      <c r="I50" s="420"/>
      <c r="J50" s="453"/>
      <c r="K50" s="453"/>
      <c r="N50" s="453"/>
      <c r="O50" s="453"/>
      <c r="AM50" s="263"/>
    </row>
    <row r="51" spans="1:45" ht="36" customHeight="1">
      <c r="D51" s="394"/>
      <c r="E51" s="395"/>
      <c r="F51" s="459" t="s">
        <v>222</v>
      </c>
      <c r="G51" s="456"/>
      <c r="H51" s="455" t="s">
        <v>222</v>
      </c>
      <c r="I51" s="456"/>
      <c r="J51" s="123"/>
      <c r="K51" s="123"/>
      <c r="N51" s="460"/>
      <c r="O51" s="460"/>
      <c r="AM51" s="263"/>
    </row>
    <row r="52" spans="1:45" ht="15">
      <c r="D52" s="394"/>
      <c r="E52" s="395"/>
      <c r="F52" s="459" t="s">
        <v>141</v>
      </c>
      <c r="G52" s="456"/>
      <c r="H52" s="455" t="s">
        <v>141</v>
      </c>
      <c r="I52" s="456"/>
      <c r="J52" s="123"/>
      <c r="K52" s="123"/>
      <c r="N52" s="453"/>
      <c r="O52" s="453"/>
      <c r="AM52" s="263"/>
    </row>
    <row r="53" spans="1:45" ht="15">
      <c r="D53" s="396"/>
      <c r="E53" s="397"/>
      <c r="F53" s="461">
        <f>IF(I32="○(A)",【BD】家庭２!K19,0)</f>
        <v>0</v>
      </c>
      <c r="G53" s="462"/>
      <c r="H53" s="463">
        <f>IF(I32="○(B)",【BD】家庭２!L22,0)</f>
        <v>0</v>
      </c>
      <c r="I53" s="462"/>
      <c r="J53" s="123"/>
      <c r="K53" s="123"/>
      <c r="N53" s="453"/>
      <c r="O53" s="453"/>
      <c r="AM53" s="263"/>
    </row>
    <row r="54" spans="1:45" ht="15">
      <c r="A54" s="433" t="s">
        <v>302</v>
      </c>
      <c r="B54" s="433"/>
      <c r="C54" s="409"/>
      <c r="D54" s="444" t="e">
        <f>SUM(F54:I54)</f>
        <v>#DIV/0!</v>
      </c>
      <c r="E54" s="445"/>
      <c r="F54" s="413" t="e">
        <f>ROUNDDOWN(F53/F20,IF(F53/F20&lt;10,0,-1))</f>
        <v>#DIV/0!</v>
      </c>
      <c r="G54" s="434"/>
      <c r="H54" s="434" t="e">
        <f>ROUNDDOWN(H53/F20,IF(H53/F20&lt;10,0,-1))</f>
        <v>#DIV/0!</v>
      </c>
      <c r="I54" s="434"/>
      <c r="J54" s="458"/>
      <c r="K54" s="458"/>
      <c r="N54" s="458"/>
      <c r="O54" s="458"/>
      <c r="AM54" s="263"/>
    </row>
    <row r="55" spans="1:45" ht="15">
      <c r="A55" s="433" t="s">
        <v>308</v>
      </c>
      <c r="B55" s="433"/>
      <c r="C55" s="409"/>
      <c r="D55" s="444" t="e">
        <f>SUM(F55:I55)</f>
        <v>#DIV/0!</v>
      </c>
      <c r="E55" s="445"/>
      <c r="F55" s="413" t="e">
        <f>F54</f>
        <v>#DIV/0!</v>
      </c>
      <c r="G55" s="434"/>
      <c r="H55" s="434" t="e">
        <f>H54</f>
        <v>#DIV/0!</v>
      </c>
      <c r="I55" s="434"/>
      <c r="J55" s="458"/>
      <c r="K55" s="458"/>
      <c r="N55" s="458"/>
      <c r="O55" s="458"/>
      <c r="AM55" s="263"/>
    </row>
    <row r="56" spans="1:45" ht="15.5" thickBot="1">
      <c r="A56" s="435" t="s">
        <v>33</v>
      </c>
      <c r="B56" s="435"/>
      <c r="C56" s="414"/>
      <c r="D56" s="447" t="e">
        <f>SUM(D54:E55)</f>
        <v>#DIV/0!</v>
      </c>
      <c r="E56" s="448"/>
      <c r="F56" s="418"/>
      <c r="G56" s="436"/>
      <c r="H56" s="436"/>
      <c r="I56" s="436"/>
      <c r="J56" s="457"/>
      <c r="K56" s="457"/>
      <c r="N56" s="457"/>
      <c r="O56" s="457"/>
      <c r="AM56" s="263"/>
    </row>
    <row r="57" spans="1:45" ht="15">
      <c r="AM57" s="263"/>
    </row>
    <row r="58" spans="1:45" ht="15.5" thickBot="1">
      <c r="A58" s="122" t="s">
        <v>145</v>
      </c>
      <c r="AM58" s="263"/>
    </row>
    <row r="59" spans="1:45" ht="15">
      <c r="D59" s="392" t="s">
        <v>224</v>
      </c>
      <c r="E59" s="393"/>
      <c r="F59" s="452" t="s">
        <v>227</v>
      </c>
      <c r="G59" s="420"/>
      <c r="H59" s="419" t="s">
        <v>309</v>
      </c>
      <c r="I59" s="420"/>
      <c r="AM59" s="263"/>
    </row>
    <row r="60" spans="1:45" ht="15">
      <c r="D60" s="394"/>
      <c r="E60" s="395"/>
      <c r="F60" s="453"/>
      <c r="G60" s="422"/>
      <c r="H60" s="421"/>
      <c r="I60" s="422"/>
      <c r="AM60" s="263"/>
    </row>
    <row r="61" spans="1:45" ht="15">
      <c r="D61" s="394"/>
      <c r="E61" s="395"/>
      <c r="F61" s="453"/>
      <c r="G61" s="422"/>
      <c r="H61" s="455" t="s">
        <v>310</v>
      </c>
      <c r="I61" s="456"/>
      <c r="AM61" s="263"/>
    </row>
    <row r="62" spans="1:45" ht="15">
      <c r="D62" s="394"/>
      <c r="E62" s="395"/>
      <c r="F62" s="453"/>
      <c r="G62" s="422"/>
      <c r="H62" s="264">
        <f>IF(I36="○",VLOOKUP($F$12&amp;"保育標準時間認定２",【BD】家庭１!A8:BI39,56,FALSE)*100,0)</f>
        <v>0</v>
      </c>
      <c r="I62" s="265" t="s">
        <v>146</v>
      </c>
      <c r="AM62" s="263"/>
    </row>
    <row r="63" spans="1:45" s="123" customFormat="1" ht="15">
      <c r="A63" s="121"/>
      <c r="B63" s="121"/>
      <c r="C63" s="121"/>
      <c r="D63" s="394"/>
      <c r="E63" s="395"/>
      <c r="F63" s="453"/>
      <c r="G63" s="422"/>
      <c r="H63" s="455" t="s">
        <v>311</v>
      </c>
      <c r="I63" s="456"/>
      <c r="J63" s="121"/>
      <c r="K63" s="121"/>
      <c r="L63" s="121"/>
      <c r="M63" s="121"/>
      <c r="N63" s="121"/>
      <c r="O63" s="121"/>
      <c r="P63" s="121"/>
      <c r="Q63" s="121"/>
      <c r="R63" s="121"/>
      <c r="S63" s="121"/>
      <c r="T63" s="121"/>
      <c r="U63" s="121"/>
      <c r="V63" s="121"/>
      <c r="W63" s="271"/>
      <c r="X63" s="271"/>
      <c r="Y63" s="271"/>
      <c r="Z63" s="271"/>
      <c r="AA63" s="271"/>
      <c r="AB63" s="271"/>
      <c r="AC63" s="121"/>
      <c r="AD63" s="121"/>
      <c r="AE63" s="121"/>
      <c r="AF63" s="121"/>
      <c r="AG63" s="121"/>
      <c r="AH63" s="121"/>
      <c r="AI63" s="121"/>
      <c r="AJ63" s="121"/>
      <c r="AK63" s="121"/>
      <c r="AL63" s="121"/>
      <c r="AM63" s="263"/>
      <c r="AN63" s="121"/>
      <c r="AO63" s="121"/>
      <c r="AP63" s="121"/>
      <c r="AQ63" s="121"/>
      <c r="AR63" s="121"/>
      <c r="AS63" s="121"/>
    </row>
    <row r="64" spans="1:45" ht="15">
      <c r="D64" s="396"/>
      <c r="E64" s="397"/>
      <c r="F64" s="454"/>
      <c r="G64" s="424"/>
      <c r="H64" s="266">
        <f>IF(I36="○",VLOOKUP($F$12&amp;"保育短時間認定２",【BD】家庭１!A8:BI39,56,FALSE)*100,0)</f>
        <v>0</v>
      </c>
      <c r="I64" s="267" t="s">
        <v>146</v>
      </c>
      <c r="AM64" s="263"/>
    </row>
    <row r="65" spans="1:39" ht="15">
      <c r="A65" s="433" t="s">
        <v>302</v>
      </c>
      <c r="B65" s="433"/>
      <c r="C65" s="409"/>
      <c r="D65" s="444">
        <f>F65-H65</f>
        <v>1730</v>
      </c>
      <c r="E65" s="445"/>
      <c r="F65" s="413">
        <f>D45</f>
        <v>1730</v>
      </c>
      <c r="G65" s="434"/>
      <c r="H65" s="434">
        <f>ROUNDDOWN((F45)*H62/100,IF((F45)*H62/100&lt;10,0,-1))</f>
        <v>0</v>
      </c>
      <c r="I65" s="434"/>
      <c r="AM65" s="263"/>
    </row>
    <row r="66" spans="1:39" ht="15">
      <c r="A66" s="433" t="s">
        <v>308</v>
      </c>
      <c r="B66" s="433"/>
      <c r="C66" s="409"/>
      <c r="D66" s="444">
        <f>F66-H66</f>
        <v>1730</v>
      </c>
      <c r="E66" s="445"/>
      <c r="F66" s="413">
        <f>D46</f>
        <v>1730</v>
      </c>
      <c r="G66" s="434"/>
      <c r="H66" s="434">
        <f>ROUNDDOWN((F46)*H64/100,IF((F46)*H64/100&lt;10,0,-1))</f>
        <v>0</v>
      </c>
      <c r="I66" s="434"/>
      <c r="AM66" s="263"/>
    </row>
    <row r="67" spans="1:39" ht="15.5" thickBot="1">
      <c r="A67" s="435" t="s">
        <v>33</v>
      </c>
      <c r="B67" s="435"/>
      <c r="C67" s="414"/>
      <c r="D67" s="447">
        <f>SUM(D65:E66)</f>
        <v>3460</v>
      </c>
      <c r="E67" s="448"/>
      <c r="F67" s="436"/>
      <c r="G67" s="436"/>
      <c r="H67" s="436"/>
      <c r="I67" s="436"/>
      <c r="AM67" s="263"/>
    </row>
    <row r="68" spans="1:39" ht="15">
      <c r="Q68" s="123"/>
      <c r="R68" s="123"/>
      <c r="S68" s="123"/>
      <c r="T68" s="123"/>
      <c r="AM68" s="263"/>
    </row>
    <row r="69" spans="1:39" ht="15">
      <c r="A69" s="122" t="s">
        <v>223</v>
      </c>
      <c r="AM69" s="263"/>
    </row>
    <row r="70" spans="1:39" ht="15.5" thickBot="1">
      <c r="A70" s="121" t="s">
        <v>235</v>
      </c>
      <c r="AM70" s="263"/>
    </row>
    <row r="71" spans="1:39" ht="15">
      <c r="D71" s="419" t="s">
        <v>224</v>
      </c>
      <c r="E71" s="420"/>
      <c r="M71" s="439" t="s">
        <v>320</v>
      </c>
      <c r="N71" s="439"/>
      <c r="P71" s="440" t="s">
        <v>225</v>
      </c>
      <c r="Q71" s="441"/>
      <c r="AM71" s="263"/>
    </row>
    <row r="72" spans="1:39" ht="15">
      <c r="D72" s="421"/>
      <c r="E72" s="422"/>
      <c r="M72" s="439"/>
      <c r="N72" s="439"/>
      <c r="P72" s="442"/>
      <c r="Q72" s="443"/>
      <c r="AM72" s="263"/>
    </row>
    <row r="73" spans="1:39" ht="15">
      <c r="D73" s="423"/>
      <c r="E73" s="424"/>
      <c r="M73" s="439"/>
      <c r="N73" s="439"/>
      <c r="P73" s="442"/>
      <c r="Q73" s="443"/>
      <c r="AM73" s="263"/>
    </row>
    <row r="74" spans="1:39" ht="15">
      <c r="A74" s="433" t="s">
        <v>302</v>
      </c>
      <c r="B74" s="433"/>
      <c r="C74" s="409"/>
      <c r="D74" s="412">
        <f>D65</f>
        <v>1730</v>
      </c>
      <c r="E74" s="413"/>
      <c r="F74" s="268"/>
      <c r="I74" s="377" t="s">
        <v>25</v>
      </c>
      <c r="M74" s="412" t="e">
        <f>D54</f>
        <v>#DIV/0!</v>
      </c>
      <c r="N74" s="413"/>
      <c r="O74" s="405" t="s">
        <v>26</v>
      </c>
      <c r="P74" s="444" t="e">
        <f>D74+M74</f>
        <v>#DIV/0!</v>
      </c>
      <c r="Q74" s="445"/>
      <c r="AM74" s="263"/>
    </row>
    <row r="75" spans="1:39" ht="15">
      <c r="A75" s="433" t="s">
        <v>308</v>
      </c>
      <c r="B75" s="433"/>
      <c r="C75" s="409"/>
      <c r="D75" s="412">
        <f>D66</f>
        <v>1730</v>
      </c>
      <c r="E75" s="413"/>
      <c r="F75" s="268"/>
      <c r="I75" s="377"/>
      <c r="M75" s="412" t="e">
        <f>D55</f>
        <v>#DIV/0!</v>
      </c>
      <c r="N75" s="413"/>
      <c r="O75" s="405"/>
      <c r="P75" s="444" t="e">
        <f>D75+M75</f>
        <v>#DIV/0!</v>
      </c>
      <c r="Q75" s="445"/>
      <c r="AM75" s="263"/>
    </row>
    <row r="76" spans="1:39" ht="15.5" thickBot="1">
      <c r="A76" s="435" t="s">
        <v>33</v>
      </c>
      <c r="B76" s="435"/>
      <c r="C76" s="414"/>
      <c r="D76" s="412">
        <f>SUM(D74:E75)</f>
        <v>3460</v>
      </c>
      <c r="E76" s="413"/>
      <c r="F76" s="268"/>
      <c r="I76" s="377"/>
      <c r="M76" s="412" t="e">
        <f>D56</f>
        <v>#DIV/0!</v>
      </c>
      <c r="N76" s="413"/>
      <c r="O76" s="405"/>
      <c r="P76" s="447" t="e">
        <f>D76+M76</f>
        <v>#DIV/0!</v>
      </c>
      <c r="Q76" s="448"/>
      <c r="AM76" s="263"/>
    </row>
    <row r="77" spans="1:39" ht="15">
      <c r="J77" s="125"/>
      <c r="K77" s="125"/>
      <c r="M77" s="125"/>
      <c r="N77" s="125"/>
      <c r="AM77" s="263"/>
    </row>
    <row r="78" spans="1:39" ht="15.5" thickBot="1">
      <c r="A78" s="121" t="s">
        <v>236</v>
      </c>
      <c r="J78" s="125"/>
      <c r="K78" s="125"/>
      <c r="M78" s="125"/>
      <c r="N78" s="125"/>
      <c r="AM78" s="263"/>
    </row>
    <row r="79" spans="1:39" ht="15">
      <c r="D79" s="419" t="s">
        <v>242</v>
      </c>
      <c r="E79" s="420"/>
      <c r="G79" s="449" t="s">
        <v>312</v>
      </c>
      <c r="H79" s="449"/>
      <c r="J79" s="433" t="s">
        <v>321</v>
      </c>
      <c r="K79" s="433"/>
      <c r="M79" s="433" t="s">
        <v>241</v>
      </c>
      <c r="N79" s="433"/>
      <c r="P79" s="392" t="s">
        <v>225</v>
      </c>
      <c r="Q79" s="393"/>
      <c r="AM79" s="263"/>
    </row>
    <row r="80" spans="1:39" ht="15">
      <c r="D80" s="421"/>
      <c r="E80" s="422"/>
      <c r="G80" s="450" t="s">
        <v>222</v>
      </c>
      <c r="H80" s="451"/>
      <c r="J80" s="433"/>
      <c r="K80" s="433"/>
      <c r="M80" s="433"/>
      <c r="N80" s="433"/>
      <c r="P80" s="394"/>
      <c r="Q80" s="395"/>
      <c r="AM80" s="263"/>
    </row>
    <row r="81" spans="1:39" ht="15">
      <c r="D81" s="421"/>
      <c r="E81" s="422"/>
      <c r="G81" s="421"/>
      <c r="H81" s="422"/>
      <c r="J81" s="433"/>
      <c r="K81" s="433"/>
      <c r="M81" s="433"/>
      <c r="N81" s="433"/>
      <c r="P81" s="394"/>
      <c r="Q81" s="395"/>
    </row>
    <row r="82" spans="1:39" ht="15">
      <c r="D82" s="423"/>
      <c r="E82" s="424"/>
      <c r="G82" s="423"/>
      <c r="H82" s="424"/>
      <c r="J82" s="433"/>
      <c r="K82" s="433"/>
      <c r="M82" s="433"/>
      <c r="N82" s="433"/>
      <c r="P82" s="396"/>
      <c r="Q82" s="397"/>
      <c r="W82" s="121" t="s">
        <v>325</v>
      </c>
    </row>
    <row r="83" spans="1:39" ht="15.5" thickBot="1">
      <c r="A83" s="433" t="s">
        <v>302</v>
      </c>
      <c r="B83" s="433"/>
      <c r="C83" s="409"/>
      <c r="D83" s="412">
        <f>D45</f>
        <v>1730</v>
      </c>
      <c r="E83" s="413"/>
      <c r="F83" s="405" t="s">
        <v>25</v>
      </c>
      <c r="G83" s="446">
        <f>IF(I35="○",VLOOKUP($F$12&amp;"保育標準時間認定１",【BD】家庭１!A8:BI39,39,FALSE),0)</f>
        <v>0</v>
      </c>
      <c r="H83" s="446"/>
      <c r="I83" s="404" t="s">
        <v>313</v>
      </c>
      <c r="J83" s="434">
        <f>H65</f>
        <v>0</v>
      </c>
      <c r="K83" s="434"/>
      <c r="L83" s="377" t="s">
        <v>25</v>
      </c>
      <c r="M83" s="434" t="e">
        <f>D54</f>
        <v>#DIV/0!</v>
      </c>
      <c r="N83" s="434"/>
      <c r="O83" s="405" t="s">
        <v>26</v>
      </c>
      <c r="P83" s="444" t="e">
        <f>D83+G83-J83+M83</f>
        <v>#DIV/0!</v>
      </c>
      <c r="Q83" s="445"/>
    </row>
    <row r="84" spans="1:39" ht="15" customHeight="1">
      <c r="A84" s="433" t="s">
        <v>308</v>
      </c>
      <c r="B84" s="433"/>
      <c r="C84" s="409"/>
      <c r="D84" s="412">
        <f>D46</f>
        <v>1730</v>
      </c>
      <c r="E84" s="413"/>
      <c r="F84" s="405"/>
      <c r="G84" s="446">
        <f>G83</f>
        <v>0</v>
      </c>
      <c r="H84" s="446"/>
      <c r="I84" s="404"/>
      <c r="J84" s="434">
        <f>H66</f>
        <v>0</v>
      </c>
      <c r="K84" s="434"/>
      <c r="L84" s="377"/>
      <c r="M84" s="434" t="e">
        <f>D55</f>
        <v>#DIV/0!</v>
      </c>
      <c r="N84" s="434"/>
      <c r="O84" s="405"/>
      <c r="P84" s="444" t="e">
        <f>D84+G84-J84+M84</f>
        <v>#DIV/0!</v>
      </c>
      <c r="Q84" s="445"/>
      <c r="W84" s="378" t="s">
        <v>327</v>
      </c>
      <c r="X84" s="379" t="s">
        <v>326</v>
      </c>
      <c r="Y84" s="378" t="s">
        <v>248</v>
      </c>
      <c r="Z84" s="382" t="s">
        <v>328</v>
      </c>
      <c r="AA84" s="383" t="s">
        <v>33</v>
      </c>
      <c r="AB84" s="384"/>
    </row>
    <row r="85" spans="1:39" ht="15.5" customHeight="1" thickBot="1">
      <c r="A85" s="435" t="s">
        <v>33</v>
      </c>
      <c r="B85" s="435"/>
      <c r="C85" s="414"/>
      <c r="D85" s="412">
        <f>D47</f>
        <v>3460</v>
      </c>
      <c r="E85" s="413"/>
      <c r="F85" s="405"/>
      <c r="G85" s="434">
        <f>SUM(G83:H84)</f>
        <v>0</v>
      </c>
      <c r="H85" s="434"/>
      <c r="I85" s="404"/>
      <c r="J85" s="434">
        <f>SUM(J83:K84)</f>
        <v>0</v>
      </c>
      <c r="K85" s="434"/>
      <c r="L85" s="377"/>
      <c r="M85" s="434" t="e">
        <f>D56</f>
        <v>#DIV/0!</v>
      </c>
      <c r="N85" s="434"/>
      <c r="O85" s="405"/>
      <c r="P85" s="447" t="e">
        <f>SUM(P83:Q84)</f>
        <v>#DIV/0!</v>
      </c>
      <c r="Q85" s="448"/>
      <c r="W85" s="378"/>
      <c r="X85" s="380"/>
      <c r="Y85" s="378"/>
      <c r="Z85" s="382"/>
      <c r="AA85" s="385"/>
      <c r="AB85" s="386"/>
    </row>
    <row r="86" spans="1:39" ht="15">
      <c r="W86" s="378"/>
      <c r="X86" s="380"/>
      <c r="Y86" s="378"/>
      <c r="Z86" s="382"/>
      <c r="AA86" s="385"/>
      <c r="AB86" s="386"/>
    </row>
    <row r="87" spans="1:39" ht="15.5" thickBot="1">
      <c r="A87" s="122" t="s">
        <v>147</v>
      </c>
      <c r="W87" s="378"/>
      <c r="X87" s="381"/>
      <c r="Y87" s="378"/>
      <c r="Z87" s="382"/>
      <c r="AA87" s="387"/>
      <c r="AB87" s="388"/>
    </row>
    <row r="88" spans="1:39" ht="15.5" thickBot="1">
      <c r="A88" s="121" t="s">
        <v>235</v>
      </c>
      <c r="T88" s="377"/>
      <c r="U88" s="377"/>
      <c r="V88" s="377"/>
      <c r="W88" s="284">
        <f>ROUNDDOWN(F45*(VLOOKUP($F$12&amp;"保育標準時間認定１",【BD】家庭１!A8:BI39,16,FALSE)),-1)</f>
        <v>7090</v>
      </c>
      <c r="X88" s="285">
        <v>0</v>
      </c>
      <c r="Y88" s="284">
        <f>ROUNDDOWN(J45*(IF(I34="○",IF($F$20&gt;=4,VLOOKUP($F$12&amp;"保育標準時間認定２",【BD】家庭１!A:BI,34,0),VLOOKUP($F$12&amp;"保育短時間認定２",【BD】家庭１!A:BI,34,0)))),-1)</f>
        <v>0</v>
      </c>
      <c r="Z88" s="286">
        <f>ROUNDDOWN(IF(I32="○(A)",【BD】家庭２!K19*【BD】家庭２!AA19/【様式４別添３】加算見込額計算シート!F20,0),-1)</f>
        <v>0</v>
      </c>
      <c r="AA88" s="375">
        <f>SUM(W88:Z88)</f>
        <v>7090</v>
      </c>
      <c r="AB88" s="376"/>
    </row>
    <row r="89" spans="1:39" ht="15">
      <c r="D89" s="433" t="s">
        <v>225</v>
      </c>
      <c r="E89" s="433"/>
      <c r="G89" s="433" t="s">
        <v>122</v>
      </c>
      <c r="H89" s="433"/>
      <c r="J89" s="439" t="s">
        <v>237</v>
      </c>
      <c r="K89" s="439"/>
      <c r="M89" s="433" t="s">
        <v>226</v>
      </c>
      <c r="N89" s="433"/>
      <c r="P89" s="440" t="s">
        <v>148</v>
      </c>
      <c r="Q89" s="441"/>
      <c r="T89" s="377"/>
      <c r="U89" s="377"/>
      <c r="V89" s="377"/>
      <c r="W89" s="287"/>
      <c r="X89" s="288"/>
      <c r="Y89" s="287"/>
      <c r="Z89" s="287"/>
      <c r="AA89" s="389"/>
      <c r="AB89" s="389"/>
    </row>
    <row r="90" spans="1:39" ht="15.5" thickBot="1">
      <c r="D90" s="433"/>
      <c r="E90" s="433"/>
      <c r="G90" s="433"/>
      <c r="H90" s="433"/>
      <c r="J90" s="439"/>
      <c r="K90" s="439"/>
      <c r="M90" s="433"/>
      <c r="N90" s="433"/>
      <c r="P90" s="442"/>
      <c r="Q90" s="443"/>
      <c r="Y90" s="283" t="s">
        <v>329</v>
      </c>
      <c r="AM90" s="263"/>
    </row>
    <row r="91" spans="1:39" ht="15.5" thickBot="1">
      <c r="D91" s="433"/>
      <c r="E91" s="433"/>
      <c r="G91" s="433"/>
      <c r="H91" s="433"/>
      <c r="J91" s="439"/>
      <c r="K91" s="439"/>
      <c r="M91" s="433"/>
      <c r="N91" s="433"/>
      <c r="P91" s="442"/>
      <c r="Q91" s="443"/>
      <c r="W91" s="269">
        <f>AA88</f>
        <v>7090</v>
      </c>
      <c r="X91" s="283" t="s">
        <v>98</v>
      </c>
      <c r="Y91" s="269">
        <f>F20</f>
        <v>0</v>
      </c>
      <c r="Z91" s="270" t="s">
        <v>98</v>
      </c>
      <c r="AA91" s="269">
        <f>R13</f>
        <v>12</v>
      </c>
      <c r="AB91" s="283" t="s">
        <v>26</v>
      </c>
      <c r="AC91" s="375">
        <f>W91*Y91*AA91</f>
        <v>0</v>
      </c>
      <c r="AD91" s="376"/>
      <c r="AM91" s="263"/>
    </row>
    <row r="92" spans="1:39" ht="15">
      <c r="A92" s="433" t="s">
        <v>314</v>
      </c>
      <c r="B92" s="433"/>
      <c r="C92" s="433"/>
      <c r="D92" s="434" t="e">
        <f>P74</f>
        <v>#DIV/0!</v>
      </c>
      <c r="E92" s="434"/>
      <c r="F92" s="401" t="s">
        <v>98</v>
      </c>
      <c r="G92" s="435">
        <f>F18-F24</f>
        <v>0</v>
      </c>
      <c r="H92" s="435"/>
      <c r="I92" s="401" t="s">
        <v>98</v>
      </c>
      <c r="J92" s="402">
        <f>R11</f>
        <v>0</v>
      </c>
      <c r="K92" s="403"/>
      <c r="L92" s="401" t="s">
        <v>98</v>
      </c>
      <c r="M92" s="402">
        <f>R13</f>
        <v>12</v>
      </c>
      <c r="N92" s="403"/>
      <c r="O92" s="404" t="s">
        <v>26</v>
      </c>
      <c r="P92" s="431" t="e">
        <f>D92*G92*J92*M92</f>
        <v>#DIV/0!</v>
      </c>
      <c r="Q92" s="432"/>
      <c r="AM92" s="263"/>
    </row>
    <row r="93" spans="1:39" ht="15">
      <c r="A93" s="433" t="s">
        <v>315</v>
      </c>
      <c r="B93" s="433"/>
      <c r="C93" s="433"/>
      <c r="D93" s="434" t="e">
        <f>P75</f>
        <v>#DIV/0!</v>
      </c>
      <c r="E93" s="434"/>
      <c r="F93" s="401"/>
      <c r="G93" s="435">
        <f>F19-F25</f>
        <v>0</v>
      </c>
      <c r="H93" s="435"/>
      <c r="I93" s="401"/>
      <c r="J93" s="404"/>
      <c r="K93" s="405"/>
      <c r="L93" s="401"/>
      <c r="M93" s="404"/>
      <c r="N93" s="405"/>
      <c r="O93" s="404"/>
      <c r="P93" s="431" t="e">
        <f>D93*G93*J92*M92</f>
        <v>#DIV/0!</v>
      </c>
      <c r="Q93" s="432"/>
      <c r="AM93" s="263"/>
    </row>
    <row r="94" spans="1:39" ht="15.5" thickBot="1">
      <c r="A94" s="435" t="s">
        <v>33</v>
      </c>
      <c r="B94" s="435"/>
      <c r="C94" s="414"/>
      <c r="D94" s="434" t="e">
        <f>SUM(D92:E93)</f>
        <v>#DIV/0!</v>
      </c>
      <c r="E94" s="434"/>
      <c r="F94" s="401"/>
      <c r="G94" s="436"/>
      <c r="H94" s="436"/>
      <c r="I94" s="401"/>
      <c r="J94" s="406"/>
      <c r="K94" s="407"/>
      <c r="L94" s="401"/>
      <c r="M94" s="406"/>
      <c r="N94" s="407"/>
      <c r="O94" s="404"/>
      <c r="P94" s="437" t="e">
        <f>ROUNDDOWN(P92+P93,-3)</f>
        <v>#DIV/0!</v>
      </c>
      <c r="Q94" s="438"/>
      <c r="AM94" s="263"/>
    </row>
    <row r="95" spans="1:39" ht="15">
      <c r="AM95" s="263"/>
    </row>
    <row r="96" spans="1:39" ht="15.5" thickBot="1">
      <c r="A96" s="121" t="s">
        <v>236</v>
      </c>
      <c r="AM96" s="263"/>
    </row>
    <row r="97" spans="1:39" ht="15">
      <c r="D97" s="419" t="s">
        <v>225</v>
      </c>
      <c r="E97" s="420"/>
      <c r="G97" s="419" t="s">
        <v>122</v>
      </c>
      <c r="H97" s="420"/>
      <c r="J97" s="425" t="s">
        <v>237</v>
      </c>
      <c r="K97" s="426"/>
      <c r="M97" s="419" t="s">
        <v>226</v>
      </c>
      <c r="N97" s="420"/>
      <c r="P97" s="392" t="s">
        <v>148</v>
      </c>
      <c r="Q97" s="393"/>
      <c r="AM97" s="263"/>
    </row>
    <row r="98" spans="1:39" ht="15">
      <c r="D98" s="421"/>
      <c r="E98" s="422"/>
      <c r="G98" s="421"/>
      <c r="H98" s="422"/>
      <c r="J98" s="427"/>
      <c r="K98" s="428"/>
      <c r="M98" s="421"/>
      <c r="N98" s="422"/>
      <c r="P98" s="394"/>
      <c r="Q98" s="395"/>
      <c r="AM98" s="263"/>
    </row>
    <row r="99" spans="1:39" ht="15">
      <c r="D99" s="423"/>
      <c r="E99" s="424"/>
      <c r="G99" s="423"/>
      <c r="H99" s="424"/>
      <c r="J99" s="429"/>
      <c r="K99" s="430"/>
      <c r="M99" s="423"/>
      <c r="N99" s="424"/>
      <c r="P99" s="396"/>
      <c r="Q99" s="397"/>
      <c r="AM99" s="263"/>
    </row>
    <row r="100" spans="1:39" ht="15">
      <c r="A100" s="409" t="s">
        <v>314</v>
      </c>
      <c r="B100" s="410"/>
      <c r="C100" s="411"/>
      <c r="D100" s="412" t="e">
        <f>P83</f>
        <v>#DIV/0!</v>
      </c>
      <c r="E100" s="413"/>
      <c r="F100" s="401" t="s">
        <v>98</v>
      </c>
      <c r="G100" s="414">
        <f>F24</f>
        <v>0</v>
      </c>
      <c r="H100" s="415"/>
      <c r="I100" s="401" t="s">
        <v>98</v>
      </c>
      <c r="J100" s="402">
        <f>R11</f>
        <v>0</v>
      </c>
      <c r="K100" s="403"/>
      <c r="L100" s="401" t="s">
        <v>98</v>
      </c>
      <c r="M100" s="402">
        <f>R13</f>
        <v>12</v>
      </c>
      <c r="N100" s="403"/>
      <c r="O100" s="408" t="s">
        <v>26</v>
      </c>
      <c r="P100" s="398" t="e">
        <f>D100*G100*J100*M100</f>
        <v>#DIV/0!</v>
      </c>
      <c r="Q100" s="399"/>
      <c r="AM100" s="263"/>
    </row>
    <row r="101" spans="1:39" ht="15">
      <c r="A101" s="409" t="s">
        <v>315</v>
      </c>
      <c r="B101" s="410"/>
      <c r="C101" s="411"/>
      <c r="D101" s="412" t="e">
        <f>P84</f>
        <v>#DIV/0!</v>
      </c>
      <c r="E101" s="413"/>
      <c r="F101" s="401"/>
      <c r="G101" s="414">
        <f>F25</f>
        <v>0</v>
      </c>
      <c r="H101" s="415"/>
      <c r="I101" s="401"/>
      <c r="J101" s="404"/>
      <c r="K101" s="405"/>
      <c r="L101" s="401"/>
      <c r="M101" s="404"/>
      <c r="N101" s="405"/>
      <c r="O101" s="408"/>
      <c r="P101" s="398" t="e">
        <f>D101*G101*J100*M100</f>
        <v>#DIV/0!</v>
      </c>
      <c r="Q101" s="399"/>
      <c r="AM101" s="263"/>
    </row>
    <row r="102" spans="1:39" ht="15.5" thickBot="1">
      <c r="A102" s="414" t="s">
        <v>33</v>
      </c>
      <c r="B102" s="416"/>
      <c r="C102" s="415"/>
      <c r="D102" s="412" t="e">
        <f>P85</f>
        <v>#DIV/0!</v>
      </c>
      <c r="E102" s="413"/>
      <c r="F102" s="401"/>
      <c r="G102" s="417"/>
      <c r="H102" s="418"/>
      <c r="I102" s="401"/>
      <c r="J102" s="406"/>
      <c r="K102" s="407"/>
      <c r="L102" s="401"/>
      <c r="M102" s="406"/>
      <c r="N102" s="407"/>
      <c r="O102" s="408"/>
      <c r="P102" s="390" t="e">
        <f>ROUNDDOWN(P100+P101,-3)</f>
        <v>#DIV/0!</v>
      </c>
      <c r="Q102" s="391"/>
      <c r="AM102" s="263"/>
    </row>
    <row r="103" spans="1:39" ht="15">
      <c r="AM103" s="263"/>
    </row>
    <row r="104" spans="1:39" ht="15.5" thickBot="1">
      <c r="AM104" s="263"/>
    </row>
    <row r="105" spans="1:39" ht="15">
      <c r="P105" s="392" t="s">
        <v>238</v>
      </c>
      <c r="Q105" s="393"/>
      <c r="AM105" s="263"/>
    </row>
    <row r="106" spans="1:39" ht="15">
      <c r="P106" s="394"/>
      <c r="Q106" s="395"/>
      <c r="AM106" s="263"/>
    </row>
    <row r="107" spans="1:39" ht="15">
      <c r="P107" s="396"/>
      <c r="Q107" s="397"/>
      <c r="AM107" s="263"/>
    </row>
    <row r="108" spans="1:39" ht="15">
      <c r="P108" s="398" t="e">
        <f>P92+P100</f>
        <v>#DIV/0!</v>
      </c>
      <c r="Q108" s="399"/>
      <c r="AM108" s="263"/>
    </row>
    <row r="109" spans="1:39" ht="15">
      <c r="P109" s="398" t="e">
        <f>P93+P101</f>
        <v>#DIV/0!</v>
      </c>
      <c r="Q109" s="399"/>
      <c r="AM109" s="263"/>
    </row>
    <row r="110" spans="1:39" ht="15.5" thickBot="1">
      <c r="P110" s="390" t="e">
        <f>ROUNDDOWN(P108+P109,-3)</f>
        <v>#DIV/0!</v>
      </c>
      <c r="Q110" s="391"/>
      <c r="AM110" s="263"/>
    </row>
    <row r="111" spans="1:39" ht="15">
      <c r="A111" s="121" t="s">
        <v>149</v>
      </c>
      <c r="AM111" s="263"/>
    </row>
    <row r="112" spans="1:39" ht="15">
      <c r="A112" s="400" t="s">
        <v>316</v>
      </c>
      <c r="B112" s="400"/>
      <c r="C112" s="400"/>
      <c r="D112" s="400"/>
      <c r="E112" s="400"/>
      <c r="F112" s="400"/>
      <c r="G112" s="400"/>
      <c r="H112" s="400"/>
      <c r="I112" s="400"/>
      <c r="J112" s="400"/>
      <c r="K112" s="400"/>
      <c r="L112" s="400"/>
      <c r="M112" s="400"/>
      <c r="N112" s="400"/>
      <c r="O112" s="400"/>
      <c r="P112" s="400"/>
      <c r="Q112" s="400"/>
      <c r="AM112" s="263"/>
    </row>
    <row r="113" spans="1:39" ht="345">
      <c r="A113" s="123" t="s">
        <v>243</v>
      </c>
      <c r="R113" s="123"/>
      <c r="S113" s="123"/>
      <c r="T113" s="123"/>
      <c r="U113" s="123"/>
      <c r="V113" s="123"/>
      <c r="W113" s="282"/>
      <c r="AM113" s="263"/>
    </row>
    <row r="114" spans="1:39" ht="15">
      <c r="A114" s="121" t="s">
        <v>150</v>
      </c>
      <c r="AM114" s="263"/>
    </row>
    <row r="115" spans="1:39" ht="25.5" customHeight="1">
      <c r="AM115" s="263"/>
    </row>
    <row r="116" spans="1:39" ht="25.5" customHeight="1">
      <c r="A116" s="121" t="s">
        <v>151</v>
      </c>
      <c r="AM116" s="263"/>
    </row>
    <row r="117" spans="1:39" ht="25.5" customHeight="1">
      <c r="A117" s="121" t="s">
        <v>46</v>
      </c>
      <c r="B117" s="123" t="s">
        <v>152</v>
      </c>
      <c r="AM117" s="263"/>
    </row>
    <row r="118" spans="1:39" ht="25.5" customHeight="1">
      <c r="A118" s="121" t="s">
        <v>48</v>
      </c>
      <c r="B118" s="123" t="s">
        <v>317</v>
      </c>
      <c r="AM118" s="263"/>
    </row>
    <row r="119" spans="1:39" ht="25.5" customHeight="1">
      <c r="A119" s="121" t="s">
        <v>50</v>
      </c>
      <c r="B119" s="123" t="s">
        <v>152</v>
      </c>
      <c r="AM119" s="263"/>
    </row>
    <row r="120" spans="1:39" ht="25.5" customHeight="1">
      <c r="A120" s="121" t="s">
        <v>51</v>
      </c>
      <c r="B120" s="123" t="s">
        <v>152</v>
      </c>
      <c r="AM120" s="263"/>
    </row>
    <row r="121" spans="1:39" ht="25.5" customHeight="1">
      <c r="A121" s="121" t="s">
        <v>52</v>
      </c>
      <c r="B121" s="123" t="s">
        <v>317</v>
      </c>
      <c r="AM121" s="263"/>
    </row>
    <row r="122" spans="1:39" ht="25.5" customHeight="1">
      <c r="A122" s="121" t="s">
        <v>53</v>
      </c>
      <c r="B122" s="123" t="s">
        <v>152</v>
      </c>
      <c r="AM122" s="263"/>
    </row>
    <row r="123" spans="1:39" ht="25.5" customHeight="1">
      <c r="A123" s="121" t="s">
        <v>54</v>
      </c>
      <c r="B123" s="123" t="s">
        <v>318</v>
      </c>
      <c r="AM123" s="263"/>
    </row>
    <row r="124" spans="1:39" ht="25.5" customHeight="1">
      <c r="A124" s="121" t="s">
        <v>56</v>
      </c>
      <c r="B124" s="123" t="s">
        <v>152</v>
      </c>
      <c r="AM124" s="263"/>
    </row>
    <row r="125" spans="1:39" ht="25.5" customHeight="1">
      <c r="A125" s="121" t="s">
        <v>57</v>
      </c>
      <c r="B125" s="123" t="s">
        <v>152</v>
      </c>
      <c r="AM125" s="263"/>
    </row>
    <row r="126" spans="1:39" ht="25.5" customHeight="1">
      <c r="A126" s="121" t="s">
        <v>58</v>
      </c>
      <c r="B126" s="123" t="s">
        <v>152</v>
      </c>
      <c r="AM126" s="263"/>
    </row>
    <row r="127" spans="1:39" ht="25.5" customHeight="1">
      <c r="A127" s="121" t="s">
        <v>59</v>
      </c>
      <c r="B127" s="123" t="s">
        <v>152</v>
      </c>
      <c r="AM127" s="263"/>
    </row>
    <row r="128" spans="1:39" ht="25.5" customHeight="1">
      <c r="A128" s="121" t="s">
        <v>60</v>
      </c>
      <c r="B128" s="123" t="s">
        <v>152</v>
      </c>
      <c r="AM128" s="263"/>
    </row>
    <row r="129" spans="1:39" ht="25.5" customHeight="1">
      <c r="A129" s="121" t="s">
        <v>61</v>
      </c>
      <c r="B129" s="123" t="s">
        <v>319</v>
      </c>
      <c r="AM129" s="263"/>
    </row>
    <row r="130" spans="1:39" ht="25.5" customHeight="1">
      <c r="A130" s="121" t="s">
        <v>63</v>
      </c>
      <c r="B130" s="123" t="s">
        <v>152</v>
      </c>
      <c r="AM130" s="263"/>
    </row>
    <row r="131" spans="1:39" ht="25.5" customHeight="1">
      <c r="A131" s="121" t="s">
        <v>64</v>
      </c>
      <c r="B131" s="123" t="s">
        <v>152</v>
      </c>
      <c r="AM131" s="263"/>
    </row>
    <row r="132" spans="1:39" ht="25.5" customHeight="1">
      <c r="A132" s="121" t="s">
        <v>65</v>
      </c>
      <c r="B132" s="123" t="s">
        <v>152</v>
      </c>
      <c r="AM132" s="263"/>
    </row>
    <row r="133" spans="1:39" ht="25.5" customHeight="1">
      <c r="A133" s="121" t="s">
        <v>66</v>
      </c>
      <c r="B133" s="123" t="s">
        <v>317</v>
      </c>
      <c r="AM133" s="263"/>
    </row>
    <row r="134" spans="1:39" ht="25.5" customHeight="1">
      <c r="A134" s="121" t="s">
        <v>67</v>
      </c>
      <c r="B134" s="123" t="s">
        <v>152</v>
      </c>
      <c r="AM134" s="263"/>
    </row>
    <row r="135" spans="1:39" ht="25.5" customHeight="1">
      <c r="A135" s="121" t="s">
        <v>68</v>
      </c>
      <c r="B135" s="123" t="s">
        <v>152</v>
      </c>
      <c r="AM135" s="263"/>
    </row>
    <row r="136" spans="1:39" ht="25.5" customHeight="1">
      <c r="A136" s="121" t="s">
        <v>69</v>
      </c>
      <c r="B136" s="123" t="s">
        <v>152</v>
      </c>
      <c r="AM136" s="263"/>
    </row>
    <row r="137" spans="1:39" ht="25.5" customHeight="1">
      <c r="A137" s="121" t="s">
        <v>70</v>
      </c>
      <c r="B137" s="123" t="s">
        <v>152</v>
      </c>
      <c r="AM137" s="263"/>
    </row>
    <row r="138" spans="1:39" ht="25.5" customHeight="1">
      <c r="A138" s="121" t="s">
        <v>71</v>
      </c>
      <c r="B138" s="123" t="s">
        <v>152</v>
      </c>
      <c r="AM138" s="263"/>
    </row>
    <row r="139" spans="1:39" ht="25.5" customHeight="1">
      <c r="A139" s="121" t="s">
        <v>72</v>
      </c>
      <c r="B139" s="123" t="s">
        <v>152</v>
      </c>
      <c r="AM139" s="263"/>
    </row>
    <row r="140" spans="1:39" ht="25.5" customHeight="1">
      <c r="A140" s="121" t="s">
        <v>73</v>
      </c>
      <c r="B140" s="123" t="s">
        <v>319</v>
      </c>
      <c r="AM140" s="263"/>
    </row>
    <row r="141" spans="1:39" ht="25.5" customHeight="1">
      <c r="A141" s="121" t="s">
        <v>74</v>
      </c>
      <c r="B141" s="123" t="s">
        <v>317</v>
      </c>
      <c r="AM141" s="263"/>
    </row>
    <row r="142" spans="1:39" ht="25.5" customHeight="1">
      <c r="A142" s="121" t="s">
        <v>75</v>
      </c>
      <c r="B142" s="123" t="s">
        <v>319</v>
      </c>
      <c r="AM142" s="263"/>
    </row>
    <row r="143" spans="1:39" ht="25.5" customHeight="1">
      <c r="A143" s="121" t="s">
        <v>76</v>
      </c>
      <c r="B143" s="123" t="s">
        <v>152</v>
      </c>
      <c r="AM143" s="263"/>
    </row>
    <row r="144" spans="1:39" ht="25.5" customHeight="1">
      <c r="A144" s="121" t="s">
        <v>77</v>
      </c>
      <c r="B144" s="123" t="s">
        <v>152</v>
      </c>
      <c r="AM144" s="263"/>
    </row>
    <row r="145" spans="1:39" ht="25.5" customHeight="1">
      <c r="A145" s="121" t="s">
        <v>78</v>
      </c>
      <c r="B145" s="123" t="s">
        <v>152</v>
      </c>
      <c r="AM145" s="263"/>
    </row>
    <row r="146" spans="1:39" ht="25.5" customHeight="1">
      <c r="A146" s="121" t="s">
        <v>79</v>
      </c>
      <c r="B146" s="123" t="s">
        <v>152</v>
      </c>
      <c r="AM146" s="263"/>
    </row>
    <row r="147" spans="1:39" ht="25.5" customHeight="1">
      <c r="A147" s="121" t="s">
        <v>80</v>
      </c>
      <c r="B147" s="123" t="s">
        <v>152</v>
      </c>
      <c r="AM147" s="263"/>
    </row>
    <row r="148" spans="1:39" ht="25.5" customHeight="1">
      <c r="A148" s="121" t="s">
        <v>81</v>
      </c>
      <c r="B148" s="123" t="s">
        <v>152</v>
      </c>
      <c r="AM148" s="263"/>
    </row>
    <row r="149" spans="1:39" ht="25.5" customHeight="1">
      <c r="A149" s="121" t="s">
        <v>82</v>
      </c>
      <c r="B149" s="123" t="s">
        <v>152</v>
      </c>
      <c r="AM149" s="263"/>
    </row>
    <row r="150" spans="1:39" ht="25.5" customHeight="1">
      <c r="A150" s="121" t="s">
        <v>83</v>
      </c>
      <c r="B150" s="123" t="s">
        <v>152</v>
      </c>
      <c r="AM150" s="263"/>
    </row>
    <row r="151" spans="1:39" ht="25.5" customHeight="1">
      <c r="A151" s="121" t="s">
        <v>330</v>
      </c>
      <c r="B151" s="123" t="s">
        <v>319</v>
      </c>
      <c r="AM151" s="263"/>
    </row>
    <row r="152" spans="1:39" ht="25.5" customHeight="1">
      <c r="AM152" s="263"/>
    </row>
    <row r="153" spans="1:39" ht="25.5" customHeight="1">
      <c r="A153" s="121">
        <v>1</v>
      </c>
      <c r="AM153" s="263"/>
    </row>
    <row r="154" spans="1:39" ht="25.5" customHeight="1">
      <c r="A154" s="121">
        <v>2</v>
      </c>
      <c r="AM154" s="263"/>
    </row>
    <row r="155" spans="1:39" ht="25.5" customHeight="1">
      <c r="A155" s="121">
        <v>3</v>
      </c>
      <c r="AM155" s="263"/>
    </row>
    <row r="156" spans="1:39" ht="25.5" customHeight="1">
      <c r="A156" s="121">
        <v>4</v>
      </c>
      <c r="AM156" s="263"/>
    </row>
    <row r="157" spans="1:39" ht="25.5" customHeight="1">
      <c r="A157" s="121">
        <v>5</v>
      </c>
      <c r="AM157" s="263"/>
    </row>
    <row r="158" spans="1:39" ht="25.5" customHeight="1">
      <c r="A158" s="121">
        <v>6</v>
      </c>
    </row>
    <row r="159" spans="1:39" ht="25.5" customHeight="1">
      <c r="A159" s="121">
        <v>7</v>
      </c>
    </row>
    <row r="160" spans="1:39" ht="25.5" customHeight="1">
      <c r="A160" s="121">
        <v>8</v>
      </c>
    </row>
    <row r="161" spans="1:1" ht="25.5" customHeight="1">
      <c r="A161" s="121">
        <v>9</v>
      </c>
    </row>
    <row r="162" spans="1:1" ht="25.5" customHeight="1">
      <c r="A162" s="121">
        <v>10</v>
      </c>
    </row>
    <row r="163" spans="1:1" ht="25.5" customHeight="1">
      <c r="A163" s="121">
        <v>11</v>
      </c>
    </row>
    <row r="164" spans="1:1" ht="25.5" customHeight="1">
      <c r="A164" s="121">
        <v>12</v>
      </c>
    </row>
    <row r="167" spans="1:1" ht="25.5" customHeight="1">
      <c r="A167" s="121" t="s">
        <v>110</v>
      </c>
    </row>
    <row r="169" spans="1:1" ht="25.5" customHeight="1">
      <c r="A169" s="121" t="s">
        <v>153</v>
      </c>
    </row>
    <row r="170" spans="1:1" ht="25.5" customHeight="1">
      <c r="A170" s="121" t="s">
        <v>154</v>
      </c>
    </row>
    <row r="171" spans="1:1" ht="25.5" customHeight="1">
      <c r="A171" s="121" t="s">
        <v>155</v>
      </c>
    </row>
  </sheetData>
  <sheetProtection algorithmName="SHA-512" hashValue="ilce1enQRrs22G3i9cl/9K7ACmEkws1xUgwU39NQfWl4G12PRbLmdxCEGE+V6g7WhWeYgkbJEMvEJuRSGYV8uw==" saltValue="zrcAB/EA8irI2gSZ16evrg==" spinCount="100000" sheet="1" formatCells="0" formatColumns="0" formatRows="0"/>
  <mergeCells count="228">
    <mergeCell ref="P1:W1"/>
    <mergeCell ref="A2:W2"/>
    <mergeCell ref="M4:Q4"/>
    <mergeCell ref="R4:W4"/>
    <mergeCell ref="M5:Q5"/>
    <mergeCell ref="R5:W5"/>
    <mergeCell ref="A11:E11"/>
    <mergeCell ref="M11:Q11"/>
    <mergeCell ref="R11:T11"/>
    <mergeCell ref="A12:E12"/>
    <mergeCell ref="F12:H12"/>
    <mergeCell ref="M12:Q12"/>
    <mergeCell ref="R12:T12"/>
    <mergeCell ref="M6:Q6"/>
    <mergeCell ref="R6:W6"/>
    <mergeCell ref="R7:W7"/>
    <mergeCell ref="R8:W8"/>
    <mergeCell ref="A10:E10"/>
    <mergeCell ref="F10:H10"/>
    <mergeCell ref="M10:Q10"/>
    <mergeCell ref="R10:T10"/>
    <mergeCell ref="A19:E19"/>
    <mergeCell ref="F19:H19"/>
    <mergeCell ref="A20:E20"/>
    <mergeCell ref="F20:H20"/>
    <mergeCell ref="A23:E23"/>
    <mergeCell ref="F23:H23"/>
    <mergeCell ref="A13:E13"/>
    <mergeCell ref="M13:Q13"/>
    <mergeCell ref="R13:T13"/>
    <mergeCell ref="A17:E17"/>
    <mergeCell ref="F17:H17"/>
    <mergeCell ref="A18:E18"/>
    <mergeCell ref="F18:H18"/>
    <mergeCell ref="A31:H31"/>
    <mergeCell ref="I31:J31"/>
    <mergeCell ref="K31:W31"/>
    <mergeCell ref="A32:H32"/>
    <mergeCell ref="I32:J32"/>
    <mergeCell ref="A33:H33"/>
    <mergeCell ref="I33:J33"/>
    <mergeCell ref="A24:E24"/>
    <mergeCell ref="F24:H24"/>
    <mergeCell ref="A25:E25"/>
    <mergeCell ref="F25:H25"/>
    <mergeCell ref="A26:E26"/>
    <mergeCell ref="F26:H26"/>
    <mergeCell ref="D41:E44"/>
    <mergeCell ref="F41:G44"/>
    <mergeCell ref="H41:I41"/>
    <mergeCell ref="J41:K41"/>
    <mergeCell ref="H42:I44"/>
    <mergeCell ref="J42:K44"/>
    <mergeCell ref="A34:H34"/>
    <mergeCell ref="I34:J34"/>
    <mergeCell ref="A35:H35"/>
    <mergeCell ref="I35:J35"/>
    <mergeCell ref="A36:H36"/>
    <mergeCell ref="I36:J36"/>
    <mergeCell ref="A45:C45"/>
    <mergeCell ref="D45:E45"/>
    <mergeCell ref="F45:G45"/>
    <mergeCell ref="H45:I45"/>
    <mergeCell ref="J45:K45"/>
    <mergeCell ref="A46:C46"/>
    <mergeCell ref="D46:E46"/>
    <mergeCell ref="F46:G46"/>
    <mergeCell ref="H46:I46"/>
    <mergeCell ref="J46:K46"/>
    <mergeCell ref="A47:C47"/>
    <mergeCell ref="D47:E47"/>
    <mergeCell ref="F47:G47"/>
    <mergeCell ref="H47:I47"/>
    <mergeCell ref="J47:K47"/>
    <mergeCell ref="D50:E53"/>
    <mergeCell ref="F50:G50"/>
    <mergeCell ref="H50:I50"/>
    <mergeCell ref="J50:K50"/>
    <mergeCell ref="A54:C54"/>
    <mergeCell ref="D54:E54"/>
    <mergeCell ref="F54:G54"/>
    <mergeCell ref="H54:I54"/>
    <mergeCell ref="J54:K54"/>
    <mergeCell ref="N54:O54"/>
    <mergeCell ref="N50:O50"/>
    <mergeCell ref="F51:G51"/>
    <mergeCell ref="H51:I51"/>
    <mergeCell ref="N51:O51"/>
    <mergeCell ref="F52:G52"/>
    <mergeCell ref="H52:I52"/>
    <mergeCell ref="N52:O53"/>
    <mergeCell ref="F53:G53"/>
    <mergeCell ref="H53:I53"/>
    <mergeCell ref="A56:C56"/>
    <mergeCell ref="D56:E56"/>
    <mergeCell ref="F56:G56"/>
    <mergeCell ref="H56:I56"/>
    <mergeCell ref="J56:K56"/>
    <mergeCell ref="N56:O56"/>
    <mergeCell ref="A55:C55"/>
    <mergeCell ref="D55:E55"/>
    <mergeCell ref="F55:G55"/>
    <mergeCell ref="H55:I55"/>
    <mergeCell ref="J55:K55"/>
    <mergeCell ref="N55:O55"/>
    <mergeCell ref="A66:C66"/>
    <mergeCell ref="D66:E66"/>
    <mergeCell ref="F66:G66"/>
    <mergeCell ref="H66:I66"/>
    <mergeCell ref="A67:C67"/>
    <mergeCell ref="D67:E67"/>
    <mergeCell ref="F67:G67"/>
    <mergeCell ref="H67:I67"/>
    <mergeCell ref="D59:E64"/>
    <mergeCell ref="F59:G64"/>
    <mergeCell ref="H59:I60"/>
    <mergeCell ref="H61:I61"/>
    <mergeCell ref="H63:I63"/>
    <mergeCell ref="A65:C65"/>
    <mergeCell ref="D65:E65"/>
    <mergeCell ref="F65:G65"/>
    <mergeCell ref="H65:I65"/>
    <mergeCell ref="A76:C76"/>
    <mergeCell ref="D76:E76"/>
    <mergeCell ref="M76:N76"/>
    <mergeCell ref="P76:Q76"/>
    <mergeCell ref="D71:E73"/>
    <mergeCell ref="M71:N73"/>
    <mergeCell ref="P71:Q73"/>
    <mergeCell ref="A74:C74"/>
    <mergeCell ref="D74:E74"/>
    <mergeCell ref="I74:I76"/>
    <mergeCell ref="M74:N74"/>
    <mergeCell ref="O74:O76"/>
    <mergeCell ref="P74:Q74"/>
    <mergeCell ref="A75:C75"/>
    <mergeCell ref="D79:E82"/>
    <mergeCell ref="G79:H79"/>
    <mergeCell ref="J79:K82"/>
    <mergeCell ref="M79:N82"/>
    <mergeCell ref="P79:Q82"/>
    <mergeCell ref="G80:H82"/>
    <mergeCell ref="D75:E75"/>
    <mergeCell ref="M75:N75"/>
    <mergeCell ref="P75:Q75"/>
    <mergeCell ref="A84:C84"/>
    <mergeCell ref="D84:E84"/>
    <mergeCell ref="G84:H84"/>
    <mergeCell ref="J84:K84"/>
    <mergeCell ref="M84:N84"/>
    <mergeCell ref="P84:Q84"/>
    <mergeCell ref="A83:C83"/>
    <mergeCell ref="D83:E83"/>
    <mergeCell ref="F83:F85"/>
    <mergeCell ref="G83:H83"/>
    <mergeCell ref="I83:I85"/>
    <mergeCell ref="J83:K83"/>
    <mergeCell ref="A85:C85"/>
    <mergeCell ref="D85:E85"/>
    <mergeCell ref="G85:H85"/>
    <mergeCell ref="J85:K85"/>
    <mergeCell ref="M85:N85"/>
    <mergeCell ref="P85:Q85"/>
    <mergeCell ref="D89:E91"/>
    <mergeCell ref="G89:H91"/>
    <mergeCell ref="J89:K91"/>
    <mergeCell ref="M89:N91"/>
    <mergeCell ref="P89:Q91"/>
    <mergeCell ref="L83:L85"/>
    <mergeCell ref="M83:N83"/>
    <mergeCell ref="O83:O85"/>
    <mergeCell ref="P83:Q83"/>
    <mergeCell ref="A93:C93"/>
    <mergeCell ref="D93:E93"/>
    <mergeCell ref="G93:H93"/>
    <mergeCell ref="P93:Q93"/>
    <mergeCell ref="A94:C94"/>
    <mergeCell ref="D94:E94"/>
    <mergeCell ref="A92:C92"/>
    <mergeCell ref="D92:E92"/>
    <mergeCell ref="F92:F94"/>
    <mergeCell ref="G92:H92"/>
    <mergeCell ref="I92:I94"/>
    <mergeCell ref="J92:K94"/>
    <mergeCell ref="G94:H94"/>
    <mergeCell ref="P94:Q94"/>
    <mergeCell ref="D97:E99"/>
    <mergeCell ref="G97:H99"/>
    <mergeCell ref="J97:K99"/>
    <mergeCell ref="M97:N99"/>
    <mergeCell ref="P97:Q99"/>
    <mergeCell ref="L92:L94"/>
    <mergeCell ref="M92:N94"/>
    <mergeCell ref="O92:O94"/>
    <mergeCell ref="P92:Q92"/>
    <mergeCell ref="P102:Q102"/>
    <mergeCell ref="P105:Q107"/>
    <mergeCell ref="P108:Q108"/>
    <mergeCell ref="P109:Q109"/>
    <mergeCell ref="P110:Q110"/>
    <mergeCell ref="A112:Q112"/>
    <mergeCell ref="L100:L102"/>
    <mergeCell ref="M100:N102"/>
    <mergeCell ref="O100:O102"/>
    <mergeCell ref="P100:Q100"/>
    <mergeCell ref="A101:C101"/>
    <mergeCell ref="D101:E101"/>
    <mergeCell ref="G101:H101"/>
    <mergeCell ref="P101:Q101"/>
    <mergeCell ref="A102:C102"/>
    <mergeCell ref="D102:E102"/>
    <mergeCell ref="A100:C100"/>
    <mergeCell ref="D100:E100"/>
    <mergeCell ref="F100:F102"/>
    <mergeCell ref="G100:H100"/>
    <mergeCell ref="I100:I102"/>
    <mergeCell ref="J100:K102"/>
    <mergeCell ref="G102:H102"/>
    <mergeCell ref="AC91:AD91"/>
    <mergeCell ref="T88:V88"/>
    <mergeCell ref="T89:V89"/>
    <mergeCell ref="W84:W87"/>
    <mergeCell ref="X84:X87"/>
    <mergeCell ref="Y84:Y87"/>
    <mergeCell ref="Z84:Z87"/>
    <mergeCell ref="AA84:AB87"/>
    <mergeCell ref="AA88:AB88"/>
    <mergeCell ref="AA89:AB89"/>
  </mergeCells>
  <phoneticPr fontId="8"/>
  <conditionalFormatting sqref="R4:W4">
    <cfRule type="expression" dxfId="2" priority="1">
      <formula>$R$4=""</formula>
    </cfRule>
  </conditionalFormatting>
  <dataValidations count="4">
    <dataValidation type="list" allowBlank="1" showInputMessage="1" showErrorMessage="1" sqref="C28" xr:uid="{00000000-0002-0000-0A00-000000000000}">
      <formula1>#REF!</formula1>
    </dataValidation>
    <dataValidation type="list" allowBlank="1" showInputMessage="1" showErrorMessage="1" sqref="I32" xr:uid="{00000000-0002-0000-0A00-000001000000}">
      <formula1>$A$168:$A$171</formula1>
    </dataValidation>
    <dataValidation type="list" allowBlank="1" showInputMessage="1" showErrorMessage="1" sqref="I33:I36" xr:uid="{00000000-0002-0000-0A00-000002000000}">
      <formula1>$A$166:$A$167</formula1>
    </dataValidation>
    <dataValidation type="list" allowBlank="1" showInputMessage="1" showErrorMessage="1" sqref="R11:T11" xr:uid="{C05532B2-CAB4-4DDD-8AC1-0DE90FA7932D}">
      <formula1>"4,5,6,7"</formula1>
    </dataValidation>
  </dataValidations>
  <pageMargins left="0.70866141732283472" right="0.70866141732283472" top="0.74803149606299213" bottom="0.74803149606299213" header="0.31496062992125984" footer="0.31496062992125984"/>
  <pageSetup paperSize="9" scale="56" fitToHeight="0" orientation="portrait" cellComments="asDisplayed" r:id="rId1"/>
  <rowBreaks count="1" manualBreakCount="1">
    <brk id="86" max="22" man="1"/>
  </row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1"/>
  </sheetPr>
  <dimension ref="A1:BI39"/>
  <sheetViews>
    <sheetView view="pageBreakPreview" zoomScale="85" zoomScaleNormal="100" zoomScaleSheetLayoutView="85" workbookViewId="0">
      <pane xSplit="3" ySplit="7" topLeftCell="D27" activePane="bottomRight" state="frozen"/>
      <selection activeCell="J51" sqref="J51"/>
      <selection pane="topRight" activeCell="J51" sqref="J51"/>
      <selection pane="bottomLeft" activeCell="J51" sqref="J51"/>
      <selection pane="bottomRight" activeCell="J51" sqref="J51"/>
    </sheetView>
  </sheetViews>
  <sheetFormatPr defaultRowHeight="13"/>
  <cols>
    <col min="1" max="1" width="8.7265625" style="115" customWidth="1"/>
    <col min="2" max="2" width="9" style="115"/>
    <col min="3" max="3" width="20.453125" style="116" customWidth="1"/>
    <col min="4" max="4" width="5.6328125" style="128" customWidth="1"/>
    <col min="5" max="5" width="4.453125" style="128" bestFit="1" customWidth="1"/>
    <col min="6" max="6" width="7.453125" style="128" customWidth="1"/>
    <col min="7" max="7" width="2.26953125" style="128" customWidth="1"/>
    <col min="8" max="8" width="7.26953125" style="131" customWidth="1"/>
    <col min="9" max="9" width="2.26953125" style="126" customWidth="1"/>
    <col min="10" max="10" width="5.26953125" style="131" bestFit="1" customWidth="1"/>
    <col min="11" max="11" width="3" style="126" customWidth="1"/>
    <col min="12" max="12" width="7.36328125" style="126" customWidth="1"/>
    <col min="13" max="13" width="3" style="132" customWidth="1"/>
    <col min="14" max="14" width="7.36328125" style="126" customWidth="1"/>
    <col min="15" max="15" width="3" style="131" customWidth="1"/>
    <col min="16" max="16" width="9.7265625" style="126" customWidth="1"/>
    <col min="17" max="17" width="2.26953125" style="132" customWidth="1"/>
    <col min="18" max="18" width="5.453125" style="126" customWidth="1"/>
    <col min="19" max="19" width="2.26953125" style="131" customWidth="1"/>
    <col min="20" max="20" width="5.90625" style="126" customWidth="1"/>
    <col min="21" max="21" width="3.453125" style="131" customWidth="1"/>
    <col min="22" max="22" width="8.36328125" style="126" customWidth="1"/>
    <col min="23" max="23" width="3.08984375" style="131" customWidth="1"/>
    <col min="24" max="24" width="8.36328125" style="133" customWidth="1"/>
    <col min="25" max="25" width="2.26953125" style="133" customWidth="1"/>
    <col min="26" max="26" width="11.6328125" style="131" customWidth="1"/>
    <col min="27" max="27" width="2.26953125" style="131" customWidth="1"/>
    <col min="28" max="28" width="6.6328125" style="131" customWidth="1"/>
    <col min="29" max="29" width="3" style="131" customWidth="1"/>
    <col min="30" max="30" width="7.36328125" style="134" customWidth="1"/>
    <col min="31" max="31" width="3" style="131" customWidth="1"/>
    <col min="32" max="32" width="7.36328125" style="131" customWidth="1"/>
    <col min="33" max="33" width="3" style="128" customWidth="1"/>
    <col min="34" max="34" width="9.7265625" style="131" customWidth="1"/>
    <col min="35" max="35" width="2.26953125" style="128" customWidth="1"/>
    <col min="36" max="36" width="9.08984375" style="131" customWidth="1"/>
    <col min="37" max="37" width="2.26953125" style="128" customWidth="1"/>
    <col min="38" max="38" width="8" style="131" customWidth="1"/>
    <col min="39" max="39" width="6.6328125" style="127" customWidth="1"/>
    <col min="40" max="40" width="3" style="127" customWidth="1"/>
    <col min="41" max="41" width="7.36328125" style="127" customWidth="1"/>
    <col min="42" max="42" width="3" style="127" customWidth="1"/>
    <col min="43" max="43" width="7.36328125" style="127" customWidth="1"/>
    <col min="44" max="44" width="3" style="127" customWidth="1"/>
    <col min="45" max="45" width="9.7265625" style="115" customWidth="1"/>
    <col min="46" max="46" width="2.26953125" style="115" customWidth="1"/>
    <col min="47" max="48" width="6.08984375" style="115" customWidth="1"/>
    <col min="49" max="49" width="2.26953125" style="115" customWidth="1"/>
    <col min="50" max="50" width="6" style="115" bestFit="1" customWidth="1"/>
    <col min="51" max="52" width="6.08984375" style="115" customWidth="1"/>
    <col min="53" max="53" width="2.26953125" style="115" customWidth="1"/>
    <col min="54" max="54" width="11.26953125" style="115" customWidth="1"/>
    <col min="55" max="55" width="2.26953125" style="115" customWidth="1"/>
    <col min="56" max="56" width="11.26953125" style="115" customWidth="1"/>
    <col min="57" max="57" width="2.26953125" style="115" customWidth="1"/>
    <col min="58" max="61" width="11.26953125" style="115" customWidth="1"/>
    <col min="62" max="262" width="9" style="115"/>
    <col min="263" max="263" width="1.7265625" style="115" customWidth="1"/>
    <col min="264" max="264" width="2.453125" style="115" customWidth="1"/>
    <col min="265" max="265" width="3.6328125" style="115" customWidth="1"/>
    <col min="266" max="266" width="2.7265625" style="115" customWidth="1"/>
    <col min="267" max="267" width="0.90625" style="115" customWidth="1"/>
    <col min="268" max="268" width="1.26953125" style="115" customWidth="1"/>
    <col min="269" max="269" width="5.36328125" style="115" customWidth="1"/>
    <col min="270" max="270" width="6.453125" style="115" customWidth="1"/>
    <col min="271" max="271" width="4.08984375" style="115" customWidth="1"/>
    <col min="272" max="272" width="7.90625" style="115" customWidth="1"/>
    <col min="273" max="273" width="8.7265625" style="115" customWidth="1"/>
    <col min="274" max="277" width="6.26953125" style="115" customWidth="1"/>
    <col min="278" max="278" width="4.90625" style="115" customWidth="1"/>
    <col min="279" max="279" width="2.453125" style="115" customWidth="1"/>
    <col min="280" max="280" width="4.90625" style="115" customWidth="1"/>
    <col min="281" max="518" width="9" style="115"/>
    <col min="519" max="519" width="1.7265625" style="115" customWidth="1"/>
    <col min="520" max="520" width="2.453125" style="115" customWidth="1"/>
    <col min="521" max="521" width="3.6328125" style="115" customWidth="1"/>
    <col min="522" max="522" width="2.7265625" style="115" customWidth="1"/>
    <col min="523" max="523" width="0.90625" style="115" customWidth="1"/>
    <col min="524" max="524" width="1.26953125" style="115" customWidth="1"/>
    <col min="525" max="525" width="5.36328125" style="115" customWidth="1"/>
    <col min="526" max="526" width="6.453125" style="115" customWidth="1"/>
    <col min="527" max="527" width="4.08984375" style="115" customWidth="1"/>
    <col min="528" max="528" width="7.90625" style="115" customWidth="1"/>
    <col min="529" max="529" width="8.7265625" style="115" customWidth="1"/>
    <col min="530" max="533" width="6.26953125" style="115" customWidth="1"/>
    <col min="534" max="534" width="4.90625" style="115" customWidth="1"/>
    <col min="535" max="535" width="2.453125" style="115" customWidth="1"/>
    <col min="536" max="536" width="4.90625" style="115" customWidth="1"/>
    <col min="537" max="774" width="9" style="115"/>
    <col min="775" max="775" width="1.7265625" style="115" customWidth="1"/>
    <col min="776" max="776" width="2.453125" style="115" customWidth="1"/>
    <col min="777" max="777" width="3.6328125" style="115" customWidth="1"/>
    <col min="778" max="778" width="2.7265625" style="115" customWidth="1"/>
    <col min="779" max="779" width="0.90625" style="115" customWidth="1"/>
    <col min="780" max="780" width="1.26953125" style="115" customWidth="1"/>
    <col min="781" max="781" width="5.36328125" style="115" customWidth="1"/>
    <col min="782" max="782" width="6.453125" style="115" customWidth="1"/>
    <col min="783" max="783" width="4.08984375" style="115" customWidth="1"/>
    <col min="784" max="784" width="7.90625" style="115" customWidth="1"/>
    <col min="785" max="785" width="8.7265625" style="115" customWidth="1"/>
    <col min="786" max="789" width="6.26953125" style="115" customWidth="1"/>
    <col min="790" max="790" width="4.90625" style="115" customWidth="1"/>
    <col min="791" max="791" width="2.453125" style="115" customWidth="1"/>
    <col min="792" max="792" width="4.90625" style="115" customWidth="1"/>
    <col min="793" max="1030" width="9" style="115"/>
    <col min="1031" max="1031" width="1.7265625" style="115" customWidth="1"/>
    <col min="1032" max="1032" width="2.453125" style="115" customWidth="1"/>
    <col min="1033" max="1033" width="3.6328125" style="115" customWidth="1"/>
    <col min="1034" max="1034" width="2.7265625" style="115" customWidth="1"/>
    <col min="1035" max="1035" width="0.90625" style="115" customWidth="1"/>
    <col min="1036" max="1036" width="1.26953125" style="115" customWidth="1"/>
    <col min="1037" max="1037" width="5.36328125" style="115" customWidth="1"/>
    <col min="1038" max="1038" width="6.453125" style="115" customWidth="1"/>
    <col min="1039" max="1039" width="4.08984375" style="115" customWidth="1"/>
    <col min="1040" max="1040" width="7.90625" style="115" customWidth="1"/>
    <col min="1041" max="1041" width="8.7265625" style="115" customWidth="1"/>
    <col min="1042" max="1045" width="6.26953125" style="115" customWidth="1"/>
    <col min="1046" max="1046" width="4.90625" style="115" customWidth="1"/>
    <col min="1047" max="1047" width="2.453125" style="115" customWidth="1"/>
    <col min="1048" max="1048" width="4.90625" style="115" customWidth="1"/>
    <col min="1049" max="1286" width="9" style="115"/>
    <col min="1287" max="1287" width="1.7265625" style="115" customWidth="1"/>
    <col min="1288" max="1288" width="2.453125" style="115" customWidth="1"/>
    <col min="1289" max="1289" width="3.6328125" style="115" customWidth="1"/>
    <col min="1290" max="1290" width="2.7265625" style="115" customWidth="1"/>
    <col min="1291" max="1291" width="0.90625" style="115" customWidth="1"/>
    <col min="1292" max="1292" width="1.26953125" style="115" customWidth="1"/>
    <col min="1293" max="1293" width="5.36328125" style="115" customWidth="1"/>
    <col min="1294" max="1294" width="6.453125" style="115" customWidth="1"/>
    <col min="1295" max="1295" width="4.08984375" style="115" customWidth="1"/>
    <col min="1296" max="1296" width="7.90625" style="115" customWidth="1"/>
    <col min="1297" max="1297" width="8.7265625" style="115" customWidth="1"/>
    <col min="1298" max="1301" width="6.26953125" style="115" customWidth="1"/>
    <col min="1302" max="1302" width="4.90625" style="115" customWidth="1"/>
    <col min="1303" max="1303" width="2.453125" style="115" customWidth="1"/>
    <col min="1304" max="1304" width="4.90625" style="115" customWidth="1"/>
    <col min="1305" max="1542" width="9" style="115"/>
    <col min="1543" max="1543" width="1.7265625" style="115" customWidth="1"/>
    <col min="1544" max="1544" width="2.453125" style="115" customWidth="1"/>
    <col min="1545" max="1545" width="3.6328125" style="115" customWidth="1"/>
    <col min="1546" max="1546" width="2.7265625" style="115" customWidth="1"/>
    <col min="1547" max="1547" width="0.90625" style="115" customWidth="1"/>
    <col min="1548" max="1548" width="1.26953125" style="115" customWidth="1"/>
    <col min="1549" max="1549" width="5.36328125" style="115" customWidth="1"/>
    <col min="1550" max="1550" width="6.453125" style="115" customWidth="1"/>
    <col min="1551" max="1551" width="4.08984375" style="115" customWidth="1"/>
    <col min="1552" max="1552" width="7.90625" style="115" customWidth="1"/>
    <col min="1553" max="1553" width="8.7265625" style="115" customWidth="1"/>
    <col min="1554" max="1557" width="6.26953125" style="115" customWidth="1"/>
    <col min="1558" max="1558" width="4.90625" style="115" customWidth="1"/>
    <col min="1559" max="1559" width="2.453125" style="115" customWidth="1"/>
    <col min="1560" max="1560" width="4.90625" style="115" customWidth="1"/>
    <col min="1561" max="1798" width="9" style="115"/>
    <col min="1799" max="1799" width="1.7265625" style="115" customWidth="1"/>
    <col min="1800" max="1800" width="2.453125" style="115" customWidth="1"/>
    <col min="1801" max="1801" width="3.6328125" style="115" customWidth="1"/>
    <col min="1802" max="1802" width="2.7265625" style="115" customWidth="1"/>
    <col min="1803" max="1803" width="0.90625" style="115" customWidth="1"/>
    <col min="1804" max="1804" width="1.26953125" style="115" customWidth="1"/>
    <col min="1805" max="1805" width="5.36328125" style="115" customWidth="1"/>
    <col min="1806" max="1806" width="6.453125" style="115" customWidth="1"/>
    <col min="1807" max="1807" width="4.08984375" style="115" customWidth="1"/>
    <col min="1808" max="1808" width="7.90625" style="115" customWidth="1"/>
    <col min="1809" max="1809" width="8.7265625" style="115" customWidth="1"/>
    <col min="1810" max="1813" width="6.26953125" style="115" customWidth="1"/>
    <col min="1814" max="1814" width="4.90625" style="115" customWidth="1"/>
    <col min="1815" max="1815" width="2.453125" style="115" customWidth="1"/>
    <col min="1816" max="1816" width="4.90625" style="115" customWidth="1"/>
    <col min="1817" max="2054" width="9" style="115"/>
    <col min="2055" max="2055" width="1.7265625" style="115" customWidth="1"/>
    <col min="2056" max="2056" width="2.453125" style="115" customWidth="1"/>
    <col min="2057" max="2057" width="3.6328125" style="115" customWidth="1"/>
    <col min="2058" max="2058" width="2.7265625" style="115" customWidth="1"/>
    <col min="2059" max="2059" width="0.90625" style="115" customWidth="1"/>
    <col min="2060" max="2060" width="1.26953125" style="115" customWidth="1"/>
    <col min="2061" max="2061" width="5.36328125" style="115" customWidth="1"/>
    <col min="2062" max="2062" width="6.453125" style="115" customWidth="1"/>
    <col min="2063" max="2063" width="4.08984375" style="115" customWidth="1"/>
    <col min="2064" max="2064" width="7.90625" style="115" customWidth="1"/>
    <col min="2065" max="2065" width="8.7265625" style="115" customWidth="1"/>
    <col min="2066" max="2069" width="6.26953125" style="115" customWidth="1"/>
    <col min="2070" max="2070" width="4.90625" style="115" customWidth="1"/>
    <col min="2071" max="2071" width="2.453125" style="115" customWidth="1"/>
    <col min="2072" max="2072" width="4.90625" style="115" customWidth="1"/>
    <col min="2073" max="2310" width="9" style="115"/>
    <col min="2311" max="2311" width="1.7265625" style="115" customWidth="1"/>
    <col min="2312" max="2312" width="2.453125" style="115" customWidth="1"/>
    <col min="2313" max="2313" width="3.6328125" style="115" customWidth="1"/>
    <col min="2314" max="2314" width="2.7265625" style="115" customWidth="1"/>
    <col min="2315" max="2315" width="0.90625" style="115" customWidth="1"/>
    <col min="2316" max="2316" width="1.26953125" style="115" customWidth="1"/>
    <col min="2317" max="2317" width="5.36328125" style="115" customWidth="1"/>
    <col min="2318" max="2318" width="6.453125" style="115" customWidth="1"/>
    <col min="2319" max="2319" width="4.08984375" style="115" customWidth="1"/>
    <col min="2320" max="2320" width="7.90625" style="115" customWidth="1"/>
    <col min="2321" max="2321" width="8.7265625" style="115" customWidth="1"/>
    <col min="2322" max="2325" width="6.26953125" style="115" customWidth="1"/>
    <col min="2326" max="2326" width="4.90625" style="115" customWidth="1"/>
    <col min="2327" max="2327" width="2.453125" style="115" customWidth="1"/>
    <col min="2328" max="2328" width="4.90625" style="115" customWidth="1"/>
    <col min="2329" max="2566" width="9" style="115"/>
    <col min="2567" max="2567" width="1.7265625" style="115" customWidth="1"/>
    <col min="2568" max="2568" width="2.453125" style="115" customWidth="1"/>
    <col min="2569" max="2569" width="3.6328125" style="115" customWidth="1"/>
    <col min="2570" max="2570" width="2.7265625" style="115" customWidth="1"/>
    <col min="2571" max="2571" width="0.90625" style="115" customWidth="1"/>
    <col min="2572" max="2572" width="1.26953125" style="115" customWidth="1"/>
    <col min="2573" max="2573" width="5.36328125" style="115" customWidth="1"/>
    <col min="2574" max="2574" width="6.453125" style="115" customWidth="1"/>
    <col min="2575" max="2575" width="4.08984375" style="115" customWidth="1"/>
    <col min="2576" max="2576" width="7.90625" style="115" customWidth="1"/>
    <col min="2577" max="2577" width="8.7265625" style="115" customWidth="1"/>
    <col min="2578" max="2581" width="6.26953125" style="115" customWidth="1"/>
    <col min="2582" max="2582" width="4.90625" style="115" customWidth="1"/>
    <col min="2583" max="2583" width="2.453125" style="115" customWidth="1"/>
    <col min="2584" max="2584" width="4.90625" style="115" customWidth="1"/>
    <col min="2585" max="2822" width="9" style="115"/>
    <col min="2823" max="2823" width="1.7265625" style="115" customWidth="1"/>
    <col min="2824" max="2824" width="2.453125" style="115" customWidth="1"/>
    <col min="2825" max="2825" width="3.6328125" style="115" customWidth="1"/>
    <col min="2826" max="2826" width="2.7265625" style="115" customWidth="1"/>
    <col min="2827" max="2827" width="0.90625" style="115" customWidth="1"/>
    <col min="2828" max="2828" width="1.26953125" style="115" customWidth="1"/>
    <col min="2829" max="2829" width="5.36328125" style="115" customWidth="1"/>
    <col min="2830" max="2830" width="6.453125" style="115" customWidth="1"/>
    <col min="2831" max="2831" width="4.08984375" style="115" customWidth="1"/>
    <col min="2832" max="2832" width="7.90625" style="115" customWidth="1"/>
    <col min="2833" max="2833" width="8.7265625" style="115" customWidth="1"/>
    <col min="2834" max="2837" width="6.26953125" style="115" customWidth="1"/>
    <col min="2838" max="2838" width="4.90625" style="115" customWidth="1"/>
    <col min="2839" max="2839" width="2.453125" style="115" customWidth="1"/>
    <col min="2840" max="2840" width="4.90625" style="115" customWidth="1"/>
    <col min="2841" max="3078" width="9" style="115"/>
    <col min="3079" max="3079" width="1.7265625" style="115" customWidth="1"/>
    <col min="3080" max="3080" width="2.453125" style="115" customWidth="1"/>
    <col min="3081" max="3081" width="3.6328125" style="115" customWidth="1"/>
    <col min="3082" max="3082" width="2.7265625" style="115" customWidth="1"/>
    <col min="3083" max="3083" width="0.90625" style="115" customWidth="1"/>
    <col min="3084" max="3084" width="1.26953125" style="115" customWidth="1"/>
    <col min="3085" max="3085" width="5.36328125" style="115" customWidth="1"/>
    <col min="3086" max="3086" width="6.453125" style="115" customWidth="1"/>
    <col min="3087" max="3087" width="4.08984375" style="115" customWidth="1"/>
    <col min="3088" max="3088" width="7.90625" style="115" customWidth="1"/>
    <col min="3089" max="3089" width="8.7265625" style="115" customWidth="1"/>
    <col min="3090" max="3093" width="6.26953125" style="115" customWidth="1"/>
    <col min="3094" max="3094" width="4.90625" style="115" customWidth="1"/>
    <col min="3095" max="3095" width="2.453125" style="115" customWidth="1"/>
    <col min="3096" max="3096" width="4.90625" style="115" customWidth="1"/>
    <col min="3097" max="3334" width="9" style="115"/>
    <col min="3335" max="3335" width="1.7265625" style="115" customWidth="1"/>
    <col min="3336" max="3336" width="2.453125" style="115" customWidth="1"/>
    <col min="3337" max="3337" width="3.6328125" style="115" customWidth="1"/>
    <col min="3338" max="3338" width="2.7265625" style="115" customWidth="1"/>
    <col min="3339" max="3339" width="0.90625" style="115" customWidth="1"/>
    <col min="3340" max="3340" width="1.26953125" style="115" customWidth="1"/>
    <col min="3341" max="3341" width="5.36328125" style="115" customWidth="1"/>
    <col min="3342" max="3342" width="6.453125" style="115" customWidth="1"/>
    <col min="3343" max="3343" width="4.08984375" style="115" customWidth="1"/>
    <col min="3344" max="3344" width="7.90625" style="115" customWidth="1"/>
    <col min="3345" max="3345" width="8.7265625" style="115" customWidth="1"/>
    <col min="3346" max="3349" width="6.26953125" style="115" customWidth="1"/>
    <col min="3350" max="3350" width="4.90625" style="115" customWidth="1"/>
    <col min="3351" max="3351" width="2.453125" style="115" customWidth="1"/>
    <col min="3352" max="3352" width="4.90625" style="115" customWidth="1"/>
    <col min="3353" max="3590" width="9" style="115"/>
    <col min="3591" max="3591" width="1.7265625" style="115" customWidth="1"/>
    <col min="3592" max="3592" width="2.453125" style="115" customWidth="1"/>
    <col min="3593" max="3593" width="3.6328125" style="115" customWidth="1"/>
    <col min="3594" max="3594" width="2.7265625" style="115" customWidth="1"/>
    <col min="3595" max="3595" width="0.90625" style="115" customWidth="1"/>
    <col min="3596" max="3596" width="1.26953125" style="115" customWidth="1"/>
    <col min="3597" max="3597" width="5.36328125" style="115" customWidth="1"/>
    <col min="3598" max="3598" width="6.453125" style="115" customWidth="1"/>
    <col min="3599" max="3599" width="4.08984375" style="115" customWidth="1"/>
    <col min="3600" max="3600" width="7.90625" style="115" customWidth="1"/>
    <col min="3601" max="3601" width="8.7265625" style="115" customWidth="1"/>
    <col min="3602" max="3605" width="6.26953125" style="115" customWidth="1"/>
    <col min="3606" max="3606" width="4.90625" style="115" customWidth="1"/>
    <col min="3607" max="3607" width="2.453125" style="115" customWidth="1"/>
    <col min="3608" max="3608" width="4.90625" style="115" customWidth="1"/>
    <col min="3609" max="3846" width="9" style="115"/>
    <col min="3847" max="3847" width="1.7265625" style="115" customWidth="1"/>
    <col min="3848" max="3848" width="2.453125" style="115" customWidth="1"/>
    <col min="3849" max="3849" width="3.6328125" style="115" customWidth="1"/>
    <col min="3850" max="3850" width="2.7265625" style="115" customWidth="1"/>
    <col min="3851" max="3851" width="0.90625" style="115" customWidth="1"/>
    <col min="3852" max="3852" width="1.26953125" style="115" customWidth="1"/>
    <col min="3853" max="3853" width="5.36328125" style="115" customWidth="1"/>
    <col min="3854" max="3854" width="6.453125" style="115" customWidth="1"/>
    <col min="3855" max="3855" width="4.08984375" style="115" customWidth="1"/>
    <col min="3856" max="3856" width="7.90625" style="115" customWidth="1"/>
    <col min="3857" max="3857" width="8.7265625" style="115" customWidth="1"/>
    <col min="3858" max="3861" width="6.26953125" style="115" customWidth="1"/>
    <col min="3862" max="3862" width="4.90625" style="115" customWidth="1"/>
    <col min="3863" max="3863" width="2.453125" style="115" customWidth="1"/>
    <col min="3864" max="3864" width="4.90625" style="115" customWidth="1"/>
    <col min="3865" max="4102" width="9" style="115"/>
    <col min="4103" max="4103" width="1.7265625" style="115" customWidth="1"/>
    <col min="4104" max="4104" width="2.453125" style="115" customWidth="1"/>
    <col min="4105" max="4105" width="3.6328125" style="115" customWidth="1"/>
    <col min="4106" max="4106" width="2.7265625" style="115" customWidth="1"/>
    <col min="4107" max="4107" width="0.90625" style="115" customWidth="1"/>
    <col min="4108" max="4108" width="1.26953125" style="115" customWidth="1"/>
    <col min="4109" max="4109" width="5.36328125" style="115" customWidth="1"/>
    <col min="4110" max="4110" width="6.453125" style="115" customWidth="1"/>
    <col min="4111" max="4111" width="4.08984375" style="115" customWidth="1"/>
    <col min="4112" max="4112" width="7.90625" style="115" customWidth="1"/>
    <col min="4113" max="4113" width="8.7265625" style="115" customWidth="1"/>
    <col min="4114" max="4117" width="6.26953125" style="115" customWidth="1"/>
    <col min="4118" max="4118" width="4.90625" style="115" customWidth="1"/>
    <col min="4119" max="4119" width="2.453125" style="115" customWidth="1"/>
    <col min="4120" max="4120" width="4.90625" style="115" customWidth="1"/>
    <col min="4121" max="4358" width="9" style="115"/>
    <col min="4359" max="4359" width="1.7265625" style="115" customWidth="1"/>
    <col min="4360" max="4360" width="2.453125" style="115" customWidth="1"/>
    <col min="4361" max="4361" width="3.6328125" style="115" customWidth="1"/>
    <col min="4362" max="4362" width="2.7265625" style="115" customWidth="1"/>
    <col min="4363" max="4363" width="0.90625" style="115" customWidth="1"/>
    <col min="4364" max="4364" width="1.26953125" style="115" customWidth="1"/>
    <col min="4365" max="4365" width="5.36328125" style="115" customWidth="1"/>
    <col min="4366" max="4366" width="6.453125" style="115" customWidth="1"/>
    <col min="4367" max="4367" width="4.08984375" style="115" customWidth="1"/>
    <col min="4368" max="4368" width="7.90625" style="115" customWidth="1"/>
    <col min="4369" max="4369" width="8.7265625" style="115" customWidth="1"/>
    <col min="4370" max="4373" width="6.26953125" style="115" customWidth="1"/>
    <col min="4374" max="4374" width="4.90625" style="115" customWidth="1"/>
    <col min="4375" max="4375" width="2.453125" style="115" customWidth="1"/>
    <col min="4376" max="4376" width="4.90625" style="115" customWidth="1"/>
    <col min="4377" max="4614" width="9" style="115"/>
    <col min="4615" max="4615" width="1.7265625" style="115" customWidth="1"/>
    <col min="4616" max="4616" width="2.453125" style="115" customWidth="1"/>
    <col min="4617" max="4617" width="3.6328125" style="115" customWidth="1"/>
    <col min="4618" max="4618" width="2.7265625" style="115" customWidth="1"/>
    <col min="4619" max="4619" width="0.90625" style="115" customWidth="1"/>
    <col min="4620" max="4620" width="1.26953125" style="115" customWidth="1"/>
    <col min="4621" max="4621" width="5.36328125" style="115" customWidth="1"/>
    <col min="4622" max="4622" width="6.453125" style="115" customWidth="1"/>
    <col min="4623" max="4623" width="4.08984375" style="115" customWidth="1"/>
    <col min="4624" max="4624" width="7.90625" style="115" customWidth="1"/>
    <col min="4625" max="4625" width="8.7265625" style="115" customWidth="1"/>
    <col min="4626" max="4629" width="6.26953125" style="115" customWidth="1"/>
    <col min="4630" max="4630" width="4.90625" style="115" customWidth="1"/>
    <col min="4631" max="4631" width="2.453125" style="115" customWidth="1"/>
    <col min="4632" max="4632" width="4.90625" style="115" customWidth="1"/>
    <col min="4633" max="4870" width="9" style="115"/>
    <col min="4871" max="4871" width="1.7265625" style="115" customWidth="1"/>
    <col min="4872" max="4872" width="2.453125" style="115" customWidth="1"/>
    <col min="4873" max="4873" width="3.6328125" style="115" customWidth="1"/>
    <col min="4874" max="4874" width="2.7265625" style="115" customWidth="1"/>
    <col min="4875" max="4875" width="0.90625" style="115" customWidth="1"/>
    <col min="4876" max="4876" width="1.26953125" style="115" customWidth="1"/>
    <col min="4877" max="4877" width="5.36328125" style="115" customWidth="1"/>
    <col min="4878" max="4878" width="6.453125" style="115" customWidth="1"/>
    <col min="4879" max="4879" width="4.08984375" style="115" customWidth="1"/>
    <col min="4880" max="4880" width="7.90625" style="115" customWidth="1"/>
    <col min="4881" max="4881" width="8.7265625" style="115" customWidth="1"/>
    <col min="4882" max="4885" width="6.26953125" style="115" customWidth="1"/>
    <col min="4886" max="4886" width="4.90625" style="115" customWidth="1"/>
    <col min="4887" max="4887" width="2.453125" style="115" customWidth="1"/>
    <col min="4888" max="4888" width="4.90625" style="115" customWidth="1"/>
    <col min="4889" max="5126" width="9" style="115"/>
    <col min="5127" max="5127" width="1.7265625" style="115" customWidth="1"/>
    <col min="5128" max="5128" width="2.453125" style="115" customWidth="1"/>
    <col min="5129" max="5129" width="3.6328125" style="115" customWidth="1"/>
    <col min="5130" max="5130" width="2.7265625" style="115" customWidth="1"/>
    <col min="5131" max="5131" width="0.90625" style="115" customWidth="1"/>
    <col min="5132" max="5132" width="1.26953125" style="115" customWidth="1"/>
    <col min="5133" max="5133" width="5.36328125" style="115" customWidth="1"/>
    <col min="5134" max="5134" width="6.453125" style="115" customWidth="1"/>
    <col min="5135" max="5135" width="4.08984375" style="115" customWidth="1"/>
    <col min="5136" max="5136" width="7.90625" style="115" customWidth="1"/>
    <col min="5137" max="5137" width="8.7265625" style="115" customWidth="1"/>
    <col min="5138" max="5141" width="6.26953125" style="115" customWidth="1"/>
    <col min="5142" max="5142" width="4.90625" style="115" customWidth="1"/>
    <col min="5143" max="5143" width="2.453125" style="115" customWidth="1"/>
    <col min="5144" max="5144" width="4.90625" style="115" customWidth="1"/>
    <col min="5145" max="5382" width="9" style="115"/>
    <col min="5383" max="5383" width="1.7265625" style="115" customWidth="1"/>
    <col min="5384" max="5384" width="2.453125" style="115" customWidth="1"/>
    <col min="5385" max="5385" width="3.6328125" style="115" customWidth="1"/>
    <col min="5386" max="5386" width="2.7265625" style="115" customWidth="1"/>
    <col min="5387" max="5387" width="0.90625" style="115" customWidth="1"/>
    <col min="5388" max="5388" width="1.26953125" style="115" customWidth="1"/>
    <col min="5389" max="5389" width="5.36328125" style="115" customWidth="1"/>
    <col min="5390" max="5390" width="6.453125" style="115" customWidth="1"/>
    <col min="5391" max="5391" width="4.08984375" style="115" customWidth="1"/>
    <col min="5392" max="5392" width="7.90625" style="115" customWidth="1"/>
    <col min="5393" max="5393" width="8.7265625" style="115" customWidth="1"/>
    <col min="5394" max="5397" width="6.26953125" style="115" customWidth="1"/>
    <col min="5398" max="5398" width="4.90625" style="115" customWidth="1"/>
    <col min="5399" max="5399" width="2.453125" style="115" customWidth="1"/>
    <col min="5400" max="5400" width="4.90625" style="115" customWidth="1"/>
    <col min="5401" max="5638" width="9" style="115"/>
    <col min="5639" max="5639" width="1.7265625" style="115" customWidth="1"/>
    <col min="5640" max="5640" width="2.453125" style="115" customWidth="1"/>
    <col min="5641" max="5641" width="3.6328125" style="115" customWidth="1"/>
    <col min="5642" max="5642" width="2.7265625" style="115" customWidth="1"/>
    <col min="5643" max="5643" width="0.90625" style="115" customWidth="1"/>
    <col min="5644" max="5644" width="1.26953125" style="115" customWidth="1"/>
    <col min="5645" max="5645" width="5.36328125" style="115" customWidth="1"/>
    <col min="5646" max="5646" width="6.453125" style="115" customWidth="1"/>
    <col min="5647" max="5647" width="4.08984375" style="115" customWidth="1"/>
    <col min="5648" max="5648" width="7.90625" style="115" customWidth="1"/>
    <col min="5649" max="5649" width="8.7265625" style="115" customWidth="1"/>
    <col min="5650" max="5653" width="6.26953125" style="115" customWidth="1"/>
    <col min="5654" max="5654" width="4.90625" style="115" customWidth="1"/>
    <col min="5655" max="5655" width="2.453125" style="115" customWidth="1"/>
    <col min="5656" max="5656" width="4.90625" style="115" customWidth="1"/>
    <col min="5657" max="5894" width="9" style="115"/>
    <col min="5895" max="5895" width="1.7265625" style="115" customWidth="1"/>
    <col min="5896" max="5896" width="2.453125" style="115" customWidth="1"/>
    <col min="5897" max="5897" width="3.6328125" style="115" customWidth="1"/>
    <col min="5898" max="5898" width="2.7265625" style="115" customWidth="1"/>
    <col min="5899" max="5899" width="0.90625" style="115" customWidth="1"/>
    <col min="5900" max="5900" width="1.26953125" style="115" customWidth="1"/>
    <col min="5901" max="5901" width="5.36328125" style="115" customWidth="1"/>
    <col min="5902" max="5902" width="6.453125" style="115" customWidth="1"/>
    <col min="5903" max="5903" width="4.08984375" style="115" customWidth="1"/>
    <col min="5904" max="5904" width="7.90625" style="115" customWidth="1"/>
    <col min="5905" max="5905" width="8.7265625" style="115" customWidth="1"/>
    <col min="5906" max="5909" width="6.26953125" style="115" customWidth="1"/>
    <col min="5910" max="5910" width="4.90625" style="115" customWidth="1"/>
    <col min="5911" max="5911" width="2.453125" style="115" customWidth="1"/>
    <col min="5912" max="5912" width="4.90625" style="115" customWidth="1"/>
    <col min="5913" max="6150" width="9" style="115"/>
    <col min="6151" max="6151" width="1.7265625" style="115" customWidth="1"/>
    <col min="6152" max="6152" width="2.453125" style="115" customWidth="1"/>
    <col min="6153" max="6153" width="3.6328125" style="115" customWidth="1"/>
    <col min="6154" max="6154" width="2.7265625" style="115" customWidth="1"/>
    <col min="6155" max="6155" width="0.90625" style="115" customWidth="1"/>
    <col min="6156" max="6156" width="1.26953125" style="115" customWidth="1"/>
    <col min="6157" max="6157" width="5.36328125" style="115" customWidth="1"/>
    <col min="6158" max="6158" width="6.453125" style="115" customWidth="1"/>
    <col min="6159" max="6159" width="4.08984375" style="115" customWidth="1"/>
    <col min="6160" max="6160" width="7.90625" style="115" customWidth="1"/>
    <col min="6161" max="6161" width="8.7265625" style="115" customWidth="1"/>
    <col min="6162" max="6165" width="6.26953125" style="115" customWidth="1"/>
    <col min="6166" max="6166" width="4.90625" style="115" customWidth="1"/>
    <col min="6167" max="6167" width="2.453125" style="115" customWidth="1"/>
    <col min="6168" max="6168" width="4.90625" style="115" customWidth="1"/>
    <col min="6169" max="6406" width="9" style="115"/>
    <col min="6407" max="6407" width="1.7265625" style="115" customWidth="1"/>
    <col min="6408" max="6408" width="2.453125" style="115" customWidth="1"/>
    <col min="6409" max="6409" width="3.6328125" style="115" customWidth="1"/>
    <col min="6410" max="6410" width="2.7265625" style="115" customWidth="1"/>
    <col min="6411" max="6411" width="0.90625" style="115" customWidth="1"/>
    <col min="6412" max="6412" width="1.26953125" style="115" customWidth="1"/>
    <col min="6413" max="6413" width="5.36328125" style="115" customWidth="1"/>
    <col min="6414" max="6414" width="6.453125" style="115" customWidth="1"/>
    <col min="6415" max="6415" width="4.08984375" style="115" customWidth="1"/>
    <col min="6416" max="6416" width="7.90625" style="115" customWidth="1"/>
    <col min="6417" max="6417" width="8.7265625" style="115" customWidth="1"/>
    <col min="6418" max="6421" width="6.26953125" style="115" customWidth="1"/>
    <col min="6422" max="6422" width="4.90625" style="115" customWidth="1"/>
    <col min="6423" max="6423" width="2.453125" style="115" customWidth="1"/>
    <col min="6424" max="6424" width="4.90625" style="115" customWidth="1"/>
    <col min="6425" max="6662" width="9" style="115"/>
    <col min="6663" max="6663" width="1.7265625" style="115" customWidth="1"/>
    <col min="6664" max="6664" width="2.453125" style="115" customWidth="1"/>
    <col min="6665" max="6665" width="3.6328125" style="115" customWidth="1"/>
    <col min="6666" max="6666" width="2.7265625" style="115" customWidth="1"/>
    <col min="6667" max="6667" width="0.90625" style="115" customWidth="1"/>
    <col min="6668" max="6668" width="1.26953125" style="115" customWidth="1"/>
    <col min="6669" max="6669" width="5.36328125" style="115" customWidth="1"/>
    <col min="6670" max="6670" width="6.453125" style="115" customWidth="1"/>
    <col min="6671" max="6671" width="4.08984375" style="115" customWidth="1"/>
    <col min="6672" max="6672" width="7.90625" style="115" customWidth="1"/>
    <col min="6673" max="6673" width="8.7265625" style="115" customWidth="1"/>
    <col min="6674" max="6677" width="6.26953125" style="115" customWidth="1"/>
    <col min="6678" max="6678" width="4.90625" style="115" customWidth="1"/>
    <col min="6679" max="6679" width="2.453125" style="115" customWidth="1"/>
    <col min="6680" max="6680" width="4.90625" style="115" customWidth="1"/>
    <col min="6681" max="6918" width="9" style="115"/>
    <col min="6919" max="6919" width="1.7265625" style="115" customWidth="1"/>
    <col min="6920" max="6920" width="2.453125" style="115" customWidth="1"/>
    <col min="6921" max="6921" width="3.6328125" style="115" customWidth="1"/>
    <col min="6922" max="6922" width="2.7265625" style="115" customWidth="1"/>
    <col min="6923" max="6923" width="0.90625" style="115" customWidth="1"/>
    <col min="6924" max="6924" width="1.26953125" style="115" customWidth="1"/>
    <col min="6925" max="6925" width="5.36328125" style="115" customWidth="1"/>
    <col min="6926" max="6926" width="6.453125" style="115" customWidth="1"/>
    <col min="6927" max="6927" width="4.08984375" style="115" customWidth="1"/>
    <col min="6928" max="6928" width="7.90625" style="115" customWidth="1"/>
    <col min="6929" max="6929" width="8.7265625" style="115" customWidth="1"/>
    <col min="6930" max="6933" width="6.26953125" style="115" customWidth="1"/>
    <col min="6934" max="6934" width="4.90625" style="115" customWidth="1"/>
    <col min="6935" max="6935" width="2.453125" style="115" customWidth="1"/>
    <col min="6936" max="6936" width="4.90625" style="115" customWidth="1"/>
    <col min="6937" max="7174" width="9" style="115"/>
    <col min="7175" max="7175" width="1.7265625" style="115" customWidth="1"/>
    <col min="7176" max="7176" width="2.453125" style="115" customWidth="1"/>
    <col min="7177" max="7177" width="3.6328125" style="115" customWidth="1"/>
    <col min="7178" max="7178" width="2.7265625" style="115" customWidth="1"/>
    <col min="7179" max="7179" width="0.90625" style="115" customWidth="1"/>
    <col min="7180" max="7180" width="1.26953125" style="115" customWidth="1"/>
    <col min="7181" max="7181" width="5.36328125" style="115" customWidth="1"/>
    <col min="7182" max="7182" width="6.453125" style="115" customWidth="1"/>
    <col min="7183" max="7183" width="4.08984375" style="115" customWidth="1"/>
    <col min="7184" max="7184" width="7.90625" style="115" customWidth="1"/>
    <col min="7185" max="7185" width="8.7265625" style="115" customWidth="1"/>
    <col min="7186" max="7189" width="6.26953125" style="115" customWidth="1"/>
    <col min="7190" max="7190" width="4.90625" style="115" customWidth="1"/>
    <col min="7191" max="7191" width="2.453125" style="115" customWidth="1"/>
    <col min="7192" max="7192" width="4.90625" style="115" customWidth="1"/>
    <col min="7193" max="7430" width="9" style="115"/>
    <col min="7431" max="7431" width="1.7265625" style="115" customWidth="1"/>
    <col min="7432" max="7432" width="2.453125" style="115" customWidth="1"/>
    <col min="7433" max="7433" width="3.6328125" style="115" customWidth="1"/>
    <col min="7434" max="7434" width="2.7265625" style="115" customWidth="1"/>
    <col min="7435" max="7435" width="0.90625" style="115" customWidth="1"/>
    <col min="7436" max="7436" width="1.26953125" style="115" customWidth="1"/>
    <col min="7437" max="7437" width="5.36328125" style="115" customWidth="1"/>
    <col min="7438" max="7438" width="6.453125" style="115" customWidth="1"/>
    <col min="7439" max="7439" width="4.08984375" style="115" customWidth="1"/>
    <col min="7440" max="7440" width="7.90625" style="115" customWidth="1"/>
    <col min="7441" max="7441" width="8.7265625" style="115" customWidth="1"/>
    <col min="7442" max="7445" width="6.26953125" style="115" customWidth="1"/>
    <col min="7446" max="7446" width="4.90625" style="115" customWidth="1"/>
    <col min="7447" max="7447" width="2.453125" style="115" customWidth="1"/>
    <col min="7448" max="7448" width="4.90625" style="115" customWidth="1"/>
    <col min="7449" max="7686" width="9" style="115"/>
    <col min="7687" max="7687" width="1.7265625" style="115" customWidth="1"/>
    <col min="7688" max="7688" width="2.453125" style="115" customWidth="1"/>
    <col min="7689" max="7689" width="3.6328125" style="115" customWidth="1"/>
    <col min="7690" max="7690" width="2.7265625" style="115" customWidth="1"/>
    <col min="7691" max="7691" width="0.90625" style="115" customWidth="1"/>
    <col min="7692" max="7692" width="1.26953125" style="115" customWidth="1"/>
    <col min="7693" max="7693" width="5.36328125" style="115" customWidth="1"/>
    <col min="7694" max="7694" width="6.453125" style="115" customWidth="1"/>
    <col min="7695" max="7695" width="4.08984375" style="115" customWidth="1"/>
    <col min="7696" max="7696" width="7.90625" style="115" customWidth="1"/>
    <col min="7697" max="7697" width="8.7265625" style="115" customWidth="1"/>
    <col min="7698" max="7701" width="6.26953125" style="115" customWidth="1"/>
    <col min="7702" max="7702" width="4.90625" style="115" customWidth="1"/>
    <col min="7703" max="7703" width="2.453125" style="115" customWidth="1"/>
    <col min="7704" max="7704" width="4.90625" style="115" customWidth="1"/>
    <col min="7705" max="7942" width="9" style="115"/>
    <col min="7943" max="7943" width="1.7265625" style="115" customWidth="1"/>
    <col min="7944" max="7944" width="2.453125" style="115" customWidth="1"/>
    <col min="7945" max="7945" width="3.6328125" style="115" customWidth="1"/>
    <col min="7946" max="7946" width="2.7265625" style="115" customWidth="1"/>
    <col min="7947" max="7947" width="0.90625" style="115" customWidth="1"/>
    <col min="7948" max="7948" width="1.26953125" style="115" customWidth="1"/>
    <col min="7949" max="7949" width="5.36328125" style="115" customWidth="1"/>
    <col min="7950" max="7950" width="6.453125" style="115" customWidth="1"/>
    <col min="7951" max="7951" width="4.08984375" style="115" customWidth="1"/>
    <col min="7952" max="7952" width="7.90625" style="115" customWidth="1"/>
    <col min="7953" max="7953" width="8.7265625" style="115" customWidth="1"/>
    <col min="7954" max="7957" width="6.26953125" style="115" customWidth="1"/>
    <col min="7958" max="7958" width="4.90625" style="115" customWidth="1"/>
    <col min="7959" max="7959" width="2.453125" style="115" customWidth="1"/>
    <col min="7960" max="7960" width="4.90625" style="115" customWidth="1"/>
    <col min="7961" max="8198" width="9" style="115"/>
    <col min="8199" max="8199" width="1.7265625" style="115" customWidth="1"/>
    <col min="8200" max="8200" width="2.453125" style="115" customWidth="1"/>
    <col min="8201" max="8201" width="3.6328125" style="115" customWidth="1"/>
    <col min="8202" max="8202" width="2.7265625" style="115" customWidth="1"/>
    <col min="8203" max="8203" width="0.90625" style="115" customWidth="1"/>
    <col min="8204" max="8204" width="1.26953125" style="115" customWidth="1"/>
    <col min="8205" max="8205" width="5.36328125" style="115" customWidth="1"/>
    <col min="8206" max="8206" width="6.453125" style="115" customWidth="1"/>
    <col min="8207" max="8207" width="4.08984375" style="115" customWidth="1"/>
    <col min="8208" max="8208" width="7.90625" style="115" customWidth="1"/>
    <col min="8209" max="8209" width="8.7265625" style="115" customWidth="1"/>
    <col min="8210" max="8213" width="6.26953125" style="115" customWidth="1"/>
    <col min="8214" max="8214" width="4.90625" style="115" customWidth="1"/>
    <col min="8215" max="8215" width="2.453125" style="115" customWidth="1"/>
    <col min="8216" max="8216" width="4.90625" style="115" customWidth="1"/>
    <col min="8217" max="8454" width="9" style="115"/>
    <col min="8455" max="8455" width="1.7265625" style="115" customWidth="1"/>
    <col min="8456" max="8456" width="2.453125" style="115" customWidth="1"/>
    <col min="8457" max="8457" width="3.6328125" style="115" customWidth="1"/>
    <col min="8458" max="8458" width="2.7265625" style="115" customWidth="1"/>
    <col min="8459" max="8459" width="0.90625" style="115" customWidth="1"/>
    <col min="8460" max="8460" width="1.26953125" style="115" customWidth="1"/>
    <col min="8461" max="8461" width="5.36328125" style="115" customWidth="1"/>
    <col min="8462" max="8462" width="6.453125" style="115" customWidth="1"/>
    <col min="8463" max="8463" width="4.08984375" style="115" customWidth="1"/>
    <col min="8464" max="8464" width="7.90625" style="115" customWidth="1"/>
    <col min="8465" max="8465" width="8.7265625" style="115" customWidth="1"/>
    <col min="8466" max="8469" width="6.26953125" style="115" customWidth="1"/>
    <col min="8470" max="8470" width="4.90625" style="115" customWidth="1"/>
    <col min="8471" max="8471" width="2.453125" style="115" customWidth="1"/>
    <col min="8472" max="8472" width="4.90625" style="115" customWidth="1"/>
    <col min="8473" max="8710" width="9" style="115"/>
    <col min="8711" max="8711" width="1.7265625" style="115" customWidth="1"/>
    <col min="8712" max="8712" width="2.453125" style="115" customWidth="1"/>
    <col min="8713" max="8713" width="3.6328125" style="115" customWidth="1"/>
    <col min="8714" max="8714" width="2.7265625" style="115" customWidth="1"/>
    <col min="8715" max="8715" width="0.90625" style="115" customWidth="1"/>
    <col min="8716" max="8716" width="1.26953125" style="115" customWidth="1"/>
    <col min="8717" max="8717" width="5.36328125" style="115" customWidth="1"/>
    <col min="8718" max="8718" width="6.453125" style="115" customWidth="1"/>
    <col min="8719" max="8719" width="4.08984375" style="115" customWidth="1"/>
    <col min="8720" max="8720" width="7.90625" style="115" customWidth="1"/>
    <col min="8721" max="8721" width="8.7265625" style="115" customWidth="1"/>
    <col min="8722" max="8725" width="6.26953125" style="115" customWidth="1"/>
    <col min="8726" max="8726" width="4.90625" style="115" customWidth="1"/>
    <col min="8727" max="8727" width="2.453125" style="115" customWidth="1"/>
    <col min="8728" max="8728" width="4.90625" style="115" customWidth="1"/>
    <col min="8729" max="8966" width="9" style="115"/>
    <col min="8967" max="8967" width="1.7265625" style="115" customWidth="1"/>
    <col min="8968" max="8968" width="2.453125" style="115" customWidth="1"/>
    <col min="8969" max="8969" width="3.6328125" style="115" customWidth="1"/>
    <col min="8970" max="8970" width="2.7265625" style="115" customWidth="1"/>
    <col min="8971" max="8971" width="0.90625" style="115" customWidth="1"/>
    <col min="8972" max="8972" width="1.26953125" style="115" customWidth="1"/>
    <col min="8973" max="8973" width="5.36328125" style="115" customWidth="1"/>
    <col min="8974" max="8974" width="6.453125" style="115" customWidth="1"/>
    <col min="8975" max="8975" width="4.08984375" style="115" customWidth="1"/>
    <col min="8976" max="8976" width="7.90625" style="115" customWidth="1"/>
    <col min="8977" max="8977" width="8.7265625" style="115" customWidth="1"/>
    <col min="8978" max="8981" width="6.26953125" style="115" customWidth="1"/>
    <col min="8982" max="8982" width="4.90625" style="115" customWidth="1"/>
    <col min="8983" max="8983" width="2.453125" style="115" customWidth="1"/>
    <col min="8984" max="8984" width="4.90625" style="115" customWidth="1"/>
    <col min="8985" max="9222" width="9" style="115"/>
    <col min="9223" max="9223" width="1.7265625" style="115" customWidth="1"/>
    <col min="9224" max="9224" width="2.453125" style="115" customWidth="1"/>
    <col min="9225" max="9225" width="3.6328125" style="115" customWidth="1"/>
    <col min="9226" max="9226" width="2.7265625" style="115" customWidth="1"/>
    <col min="9227" max="9227" width="0.90625" style="115" customWidth="1"/>
    <col min="9228" max="9228" width="1.26953125" style="115" customWidth="1"/>
    <col min="9229" max="9229" width="5.36328125" style="115" customWidth="1"/>
    <col min="9230" max="9230" width="6.453125" style="115" customWidth="1"/>
    <col min="9231" max="9231" width="4.08984375" style="115" customWidth="1"/>
    <col min="9232" max="9232" width="7.90625" style="115" customWidth="1"/>
    <col min="9233" max="9233" width="8.7265625" style="115" customWidth="1"/>
    <col min="9234" max="9237" width="6.26953125" style="115" customWidth="1"/>
    <col min="9238" max="9238" width="4.90625" style="115" customWidth="1"/>
    <col min="9239" max="9239" width="2.453125" style="115" customWidth="1"/>
    <col min="9240" max="9240" width="4.90625" style="115" customWidth="1"/>
    <col min="9241" max="9478" width="9" style="115"/>
    <col min="9479" max="9479" width="1.7265625" style="115" customWidth="1"/>
    <col min="9480" max="9480" width="2.453125" style="115" customWidth="1"/>
    <col min="9481" max="9481" width="3.6328125" style="115" customWidth="1"/>
    <col min="9482" max="9482" width="2.7265625" style="115" customWidth="1"/>
    <col min="9483" max="9483" width="0.90625" style="115" customWidth="1"/>
    <col min="9484" max="9484" width="1.26953125" style="115" customWidth="1"/>
    <col min="9485" max="9485" width="5.36328125" style="115" customWidth="1"/>
    <col min="9486" max="9486" width="6.453125" style="115" customWidth="1"/>
    <col min="9487" max="9487" width="4.08984375" style="115" customWidth="1"/>
    <col min="9488" max="9488" width="7.90625" style="115" customWidth="1"/>
    <col min="9489" max="9489" width="8.7265625" style="115" customWidth="1"/>
    <col min="9490" max="9493" width="6.26953125" style="115" customWidth="1"/>
    <col min="9494" max="9494" width="4.90625" style="115" customWidth="1"/>
    <col min="9495" max="9495" width="2.453125" style="115" customWidth="1"/>
    <col min="9496" max="9496" width="4.90625" style="115" customWidth="1"/>
    <col min="9497" max="9734" width="9" style="115"/>
    <col min="9735" max="9735" width="1.7265625" style="115" customWidth="1"/>
    <col min="9736" max="9736" width="2.453125" style="115" customWidth="1"/>
    <col min="9737" max="9737" width="3.6328125" style="115" customWidth="1"/>
    <col min="9738" max="9738" width="2.7265625" style="115" customWidth="1"/>
    <col min="9739" max="9739" width="0.90625" style="115" customWidth="1"/>
    <col min="9740" max="9740" width="1.26953125" style="115" customWidth="1"/>
    <col min="9741" max="9741" width="5.36328125" style="115" customWidth="1"/>
    <col min="9742" max="9742" width="6.453125" style="115" customWidth="1"/>
    <col min="9743" max="9743" width="4.08984375" style="115" customWidth="1"/>
    <col min="9744" max="9744" width="7.90625" style="115" customWidth="1"/>
    <col min="9745" max="9745" width="8.7265625" style="115" customWidth="1"/>
    <col min="9746" max="9749" width="6.26953125" style="115" customWidth="1"/>
    <col min="9750" max="9750" width="4.90625" style="115" customWidth="1"/>
    <col min="9751" max="9751" width="2.453125" style="115" customWidth="1"/>
    <col min="9752" max="9752" width="4.90625" style="115" customWidth="1"/>
    <col min="9753" max="9990" width="9" style="115"/>
    <col min="9991" max="9991" width="1.7265625" style="115" customWidth="1"/>
    <col min="9992" max="9992" width="2.453125" style="115" customWidth="1"/>
    <col min="9993" max="9993" width="3.6328125" style="115" customWidth="1"/>
    <col min="9994" max="9994" width="2.7265625" style="115" customWidth="1"/>
    <col min="9995" max="9995" width="0.90625" style="115" customWidth="1"/>
    <col min="9996" max="9996" width="1.26953125" style="115" customWidth="1"/>
    <col min="9997" max="9997" width="5.36328125" style="115" customWidth="1"/>
    <col min="9998" max="9998" width="6.453125" style="115" customWidth="1"/>
    <col min="9999" max="9999" width="4.08984375" style="115" customWidth="1"/>
    <col min="10000" max="10000" width="7.90625" style="115" customWidth="1"/>
    <col min="10001" max="10001" width="8.7265625" style="115" customWidth="1"/>
    <col min="10002" max="10005" width="6.26953125" style="115" customWidth="1"/>
    <col min="10006" max="10006" width="4.90625" style="115" customWidth="1"/>
    <col min="10007" max="10007" width="2.453125" style="115" customWidth="1"/>
    <col min="10008" max="10008" width="4.90625" style="115" customWidth="1"/>
    <col min="10009" max="10246" width="9" style="115"/>
    <col min="10247" max="10247" width="1.7265625" style="115" customWidth="1"/>
    <col min="10248" max="10248" width="2.453125" style="115" customWidth="1"/>
    <col min="10249" max="10249" width="3.6328125" style="115" customWidth="1"/>
    <col min="10250" max="10250" width="2.7265625" style="115" customWidth="1"/>
    <col min="10251" max="10251" width="0.90625" style="115" customWidth="1"/>
    <col min="10252" max="10252" width="1.26953125" style="115" customWidth="1"/>
    <col min="10253" max="10253" width="5.36328125" style="115" customWidth="1"/>
    <col min="10254" max="10254" width="6.453125" style="115" customWidth="1"/>
    <col min="10255" max="10255" width="4.08984375" style="115" customWidth="1"/>
    <col min="10256" max="10256" width="7.90625" style="115" customWidth="1"/>
    <col min="10257" max="10257" width="8.7265625" style="115" customWidth="1"/>
    <col min="10258" max="10261" width="6.26953125" style="115" customWidth="1"/>
    <col min="10262" max="10262" width="4.90625" style="115" customWidth="1"/>
    <col min="10263" max="10263" width="2.453125" style="115" customWidth="1"/>
    <col min="10264" max="10264" width="4.90625" style="115" customWidth="1"/>
    <col min="10265" max="10502" width="9" style="115"/>
    <col min="10503" max="10503" width="1.7265625" style="115" customWidth="1"/>
    <col min="10504" max="10504" width="2.453125" style="115" customWidth="1"/>
    <col min="10505" max="10505" width="3.6328125" style="115" customWidth="1"/>
    <col min="10506" max="10506" width="2.7265625" style="115" customWidth="1"/>
    <col min="10507" max="10507" width="0.90625" style="115" customWidth="1"/>
    <col min="10508" max="10508" width="1.26953125" style="115" customWidth="1"/>
    <col min="10509" max="10509" width="5.36328125" style="115" customWidth="1"/>
    <col min="10510" max="10510" width="6.453125" style="115" customWidth="1"/>
    <col min="10511" max="10511" width="4.08984375" style="115" customWidth="1"/>
    <col min="10512" max="10512" width="7.90625" style="115" customWidth="1"/>
    <col min="10513" max="10513" width="8.7265625" style="115" customWidth="1"/>
    <col min="10514" max="10517" width="6.26953125" style="115" customWidth="1"/>
    <col min="10518" max="10518" width="4.90625" style="115" customWidth="1"/>
    <col min="10519" max="10519" width="2.453125" style="115" customWidth="1"/>
    <col min="10520" max="10520" width="4.90625" style="115" customWidth="1"/>
    <col min="10521" max="10758" width="9" style="115"/>
    <col min="10759" max="10759" width="1.7265625" style="115" customWidth="1"/>
    <col min="10760" max="10760" width="2.453125" style="115" customWidth="1"/>
    <col min="10761" max="10761" width="3.6328125" style="115" customWidth="1"/>
    <col min="10762" max="10762" width="2.7265625" style="115" customWidth="1"/>
    <col min="10763" max="10763" width="0.90625" style="115" customWidth="1"/>
    <col min="10764" max="10764" width="1.26953125" style="115" customWidth="1"/>
    <col min="10765" max="10765" width="5.36328125" style="115" customWidth="1"/>
    <col min="10766" max="10766" width="6.453125" style="115" customWidth="1"/>
    <col min="10767" max="10767" width="4.08984375" style="115" customWidth="1"/>
    <col min="10768" max="10768" width="7.90625" style="115" customWidth="1"/>
    <col min="10769" max="10769" width="8.7265625" style="115" customWidth="1"/>
    <col min="10770" max="10773" width="6.26953125" style="115" customWidth="1"/>
    <col min="10774" max="10774" width="4.90625" style="115" customWidth="1"/>
    <col min="10775" max="10775" width="2.453125" style="115" customWidth="1"/>
    <col min="10776" max="10776" width="4.90625" style="115" customWidth="1"/>
    <col min="10777" max="11014" width="9" style="115"/>
    <col min="11015" max="11015" width="1.7265625" style="115" customWidth="1"/>
    <col min="11016" max="11016" width="2.453125" style="115" customWidth="1"/>
    <col min="11017" max="11017" width="3.6328125" style="115" customWidth="1"/>
    <col min="11018" max="11018" width="2.7265625" style="115" customWidth="1"/>
    <col min="11019" max="11019" width="0.90625" style="115" customWidth="1"/>
    <col min="11020" max="11020" width="1.26953125" style="115" customWidth="1"/>
    <col min="11021" max="11021" width="5.36328125" style="115" customWidth="1"/>
    <col min="11022" max="11022" width="6.453125" style="115" customWidth="1"/>
    <col min="11023" max="11023" width="4.08984375" style="115" customWidth="1"/>
    <col min="11024" max="11024" width="7.90625" style="115" customWidth="1"/>
    <col min="11025" max="11025" width="8.7265625" style="115" customWidth="1"/>
    <col min="11026" max="11029" width="6.26953125" style="115" customWidth="1"/>
    <col min="11030" max="11030" width="4.90625" style="115" customWidth="1"/>
    <col min="11031" max="11031" width="2.453125" style="115" customWidth="1"/>
    <col min="11032" max="11032" width="4.90625" style="115" customWidth="1"/>
    <col min="11033" max="11270" width="9" style="115"/>
    <col min="11271" max="11271" width="1.7265625" style="115" customWidth="1"/>
    <col min="11272" max="11272" width="2.453125" style="115" customWidth="1"/>
    <col min="11273" max="11273" width="3.6328125" style="115" customWidth="1"/>
    <col min="11274" max="11274" width="2.7265625" style="115" customWidth="1"/>
    <col min="11275" max="11275" width="0.90625" style="115" customWidth="1"/>
    <col min="11276" max="11276" width="1.26953125" style="115" customWidth="1"/>
    <col min="11277" max="11277" width="5.36328125" style="115" customWidth="1"/>
    <col min="11278" max="11278" width="6.453125" style="115" customWidth="1"/>
    <col min="11279" max="11279" width="4.08984375" style="115" customWidth="1"/>
    <col min="11280" max="11280" width="7.90625" style="115" customWidth="1"/>
    <col min="11281" max="11281" width="8.7265625" style="115" customWidth="1"/>
    <col min="11282" max="11285" width="6.26953125" style="115" customWidth="1"/>
    <col min="11286" max="11286" width="4.90625" style="115" customWidth="1"/>
    <col min="11287" max="11287" width="2.453125" style="115" customWidth="1"/>
    <col min="11288" max="11288" width="4.90625" style="115" customWidth="1"/>
    <col min="11289" max="11526" width="9" style="115"/>
    <col min="11527" max="11527" width="1.7265625" style="115" customWidth="1"/>
    <col min="11528" max="11528" width="2.453125" style="115" customWidth="1"/>
    <col min="11529" max="11529" width="3.6328125" style="115" customWidth="1"/>
    <col min="11530" max="11530" width="2.7265625" style="115" customWidth="1"/>
    <col min="11531" max="11531" width="0.90625" style="115" customWidth="1"/>
    <col min="11532" max="11532" width="1.26953125" style="115" customWidth="1"/>
    <col min="11533" max="11533" width="5.36328125" style="115" customWidth="1"/>
    <col min="11534" max="11534" width="6.453125" style="115" customWidth="1"/>
    <col min="11535" max="11535" width="4.08984375" style="115" customWidth="1"/>
    <col min="11536" max="11536" width="7.90625" style="115" customWidth="1"/>
    <col min="11537" max="11537" width="8.7265625" style="115" customWidth="1"/>
    <col min="11538" max="11541" width="6.26953125" style="115" customWidth="1"/>
    <col min="11542" max="11542" width="4.90625" style="115" customWidth="1"/>
    <col min="11543" max="11543" width="2.453125" style="115" customWidth="1"/>
    <col min="11544" max="11544" width="4.90625" style="115" customWidth="1"/>
    <col min="11545" max="11782" width="9" style="115"/>
    <col min="11783" max="11783" width="1.7265625" style="115" customWidth="1"/>
    <col min="11784" max="11784" width="2.453125" style="115" customWidth="1"/>
    <col min="11785" max="11785" width="3.6328125" style="115" customWidth="1"/>
    <col min="11786" max="11786" width="2.7265625" style="115" customWidth="1"/>
    <col min="11787" max="11787" width="0.90625" style="115" customWidth="1"/>
    <col min="11788" max="11788" width="1.26953125" style="115" customWidth="1"/>
    <col min="11789" max="11789" width="5.36328125" style="115" customWidth="1"/>
    <col min="11790" max="11790" width="6.453125" style="115" customWidth="1"/>
    <col min="11791" max="11791" width="4.08984375" style="115" customWidth="1"/>
    <col min="11792" max="11792" width="7.90625" style="115" customWidth="1"/>
    <col min="11793" max="11793" width="8.7265625" style="115" customWidth="1"/>
    <col min="11794" max="11797" width="6.26953125" style="115" customWidth="1"/>
    <col min="11798" max="11798" width="4.90625" style="115" customWidth="1"/>
    <col min="11799" max="11799" width="2.453125" style="115" customWidth="1"/>
    <col min="11800" max="11800" width="4.90625" style="115" customWidth="1"/>
    <col min="11801" max="12038" width="9" style="115"/>
    <col min="12039" max="12039" width="1.7265625" style="115" customWidth="1"/>
    <col min="12040" max="12040" width="2.453125" style="115" customWidth="1"/>
    <col min="12041" max="12041" width="3.6328125" style="115" customWidth="1"/>
    <col min="12042" max="12042" width="2.7265625" style="115" customWidth="1"/>
    <col min="12043" max="12043" width="0.90625" style="115" customWidth="1"/>
    <col min="12044" max="12044" width="1.26953125" style="115" customWidth="1"/>
    <col min="12045" max="12045" width="5.36328125" style="115" customWidth="1"/>
    <col min="12046" max="12046" width="6.453125" style="115" customWidth="1"/>
    <col min="12047" max="12047" width="4.08984375" style="115" customWidth="1"/>
    <col min="12048" max="12048" width="7.90625" style="115" customWidth="1"/>
    <col min="12049" max="12049" width="8.7265625" style="115" customWidth="1"/>
    <col min="12050" max="12053" width="6.26953125" style="115" customWidth="1"/>
    <col min="12054" max="12054" width="4.90625" style="115" customWidth="1"/>
    <col min="12055" max="12055" width="2.453125" style="115" customWidth="1"/>
    <col min="12056" max="12056" width="4.90625" style="115" customWidth="1"/>
    <col min="12057" max="12294" width="9" style="115"/>
    <col min="12295" max="12295" width="1.7265625" style="115" customWidth="1"/>
    <col min="12296" max="12296" width="2.453125" style="115" customWidth="1"/>
    <col min="12297" max="12297" width="3.6328125" style="115" customWidth="1"/>
    <col min="12298" max="12298" width="2.7265625" style="115" customWidth="1"/>
    <col min="12299" max="12299" width="0.90625" style="115" customWidth="1"/>
    <col min="12300" max="12300" width="1.26953125" style="115" customWidth="1"/>
    <col min="12301" max="12301" width="5.36328125" style="115" customWidth="1"/>
    <col min="12302" max="12302" width="6.453125" style="115" customWidth="1"/>
    <col min="12303" max="12303" width="4.08984375" style="115" customWidth="1"/>
    <col min="12304" max="12304" width="7.90625" style="115" customWidth="1"/>
    <col min="12305" max="12305" width="8.7265625" style="115" customWidth="1"/>
    <col min="12306" max="12309" width="6.26953125" style="115" customWidth="1"/>
    <col min="12310" max="12310" width="4.90625" style="115" customWidth="1"/>
    <col min="12311" max="12311" width="2.453125" style="115" customWidth="1"/>
    <col min="12312" max="12312" width="4.90625" style="115" customWidth="1"/>
    <col min="12313" max="12550" width="9" style="115"/>
    <col min="12551" max="12551" width="1.7265625" style="115" customWidth="1"/>
    <col min="12552" max="12552" width="2.453125" style="115" customWidth="1"/>
    <col min="12553" max="12553" width="3.6328125" style="115" customWidth="1"/>
    <col min="12554" max="12554" width="2.7265625" style="115" customWidth="1"/>
    <col min="12555" max="12555" width="0.90625" style="115" customWidth="1"/>
    <col min="12556" max="12556" width="1.26953125" style="115" customWidth="1"/>
    <col min="12557" max="12557" width="5.36328125" style="115" customWidth="1"/>
    <col min="12558" max="12558" width="6.453125" style="115" customWidth="1"/>
    <col min="12559" max="12559" width="4.08984375" style="115" customWidth="1"/>
    <col min="12560" max="12560" width="7.90625" style="115" customWidth="1"/>
    <col min="12561" max="12561" width="8.7265625" style="115" customWidth="1"/>
    <col min="12562" max="12565" width="6.26953125" style="115" customWidth="1"/>
    <col min="12566" max="12566" width="4.90625" style="115" customWidth="1"/>
    <col min="12567" max="12567" width="2.453125" style="115" customWidth="1"/>
    <col min="12568" max="12568" width="4.90625" style="115" customWidth="1"/>
    <col min="12569" max="12806" width="9" style="115"/>
    <col min="12807" max="12807" width="1.7265625" style="115" customWidth="1"/>
    <col min="12808" max="12808" width="2.453125" style="115" customWidth="1"/>
    <col min="12809" max="12809" width="3.6328125" style="115" customWidth="1"/>
    <col min="12810" max="12810" width="2.7265625" style="115" customWidth="1"/>
    <col min="12811" max="12811" width="0.90625" style="115" customWidth="1"/>
    <col min="12812" max="12812" width="1.26953125" style="115" customWidth="1"/>
    <col min="12813" max="12813" width="5.36328125" style="115" customWidth="1"/>
    <col min="12814" max="12814" width="6.453125" style="115" customWidth="1"/>
    <col min="12815" max="12815" width="4.08984375" style="115" customWidth="1"/>
    <col min="12816" max="12816" width="7.90625" style="115" customWidth="1"/>
    <col min="12817" max="12817" width="8.7265625" style="115" customWidth="1"/>
    <col min="12818" max="12821" width="6.26953125" style="115" customWidth="1"/>
    <col min="12822" max="12822" width="4.90625" style="115" customWidth="1"/>
    <col min="12823" max="12823" width="2.453125" style="115" customWidth="1"/>
    <col min="12824" max="12824" width="4.90625" style="115" customWidth="1"/>
    <col min="12825" max="13062" width="9" style="115"/>
    <col min="13063" max="13063" width="1.7265625" style="115" customWidth="1"/>
    <col min="13064" max="13064" width="2.453125" style="115" customWidth="1"/>
    <col min="13065" max="13065" width="3.6328125" style="115" customWidth="1"/>
    <col min="13066" max="13066" width="2.7265625" style="115" customWidth="1"/>
    <col min="13067" max="13067" width="0.90625" style="115" customWidth="1"/>
    <col min="13068" max="13068" width="1.26953125" style="115" customWidth="1"/>
    <col min="13069" max="13069" width="5.36328125" style="115" customWidth="1"/>
    <col min="13070" max="13070" width="6.453125" style="115" customWidth="1"/>
    <col min="13071" max="13071" width="4.08984375" style="115" customWidth="1"/>
    <col min="13072" max="13072" width="7.90625" style="115" customWidth="1"/>
    <col min="13073" max="13073" width="8.7265625" style="115" customWidth="1"/>
    <col min="13074" max="13077" width="6.26953125" style="115" customWidth="1"/>
    <col min="13078" max="13078" width="4.90625" style="115" customWidth="1"/>
    <col min="13079" max="13079" width="2.453125" style="115" customWidth="1"/>
    <col min="13080" max="13080" width="4.90625" style="115" customWidth="1"/>
    <col min="13081" max="13318" width="9" style="115"/>
    <col min="13319" max="13319" width="1.7265625" style="115" customWidth="1"/>
    <col min="13320" max="13320" width="2.453125" style="115" customWidth="1"/>
    <col min="13321" max="13321" width="3.6328125" style="115" customWidth="1"/>
    <col min="13322" max="13322" width="2.7265625" style="115" customWidth="1"/>
    <col min="13323" max="13323" width="0.90625" style="115" customWidth="1"/>
    <col min="13324" max="13324" width="1.26953125" style="115" customWidth="1"/>
    <col min="13325" max="13325" width="5.36328125" style="115" customWidth="1"/>
    <col min="13326" max="13326" width="6.453125" style="115" customWidth="1"/>
    <col min="13327" max="13327" width="4.08984375" style="115" customWidth="1"/>
    <col min="13328" max="13328" width="7.90625" style="115" customWidth="1"/>
    <col min="13329" max="13329" width="8.7265625" style="115" customWidth="1"/>
    <col min="13330" max="13333" width="6.26953125" style="115" customWidth="1"/>
    <col min="13334" max="13334" width="4.90625" style="115" customWidth="1"/>
    <col min="13335" max="13335" width="2.453125" style="115" customWidth="1"/>
    <col min="13336" max="13336" width="4.90625" style="115" customWidth="1"/>
    <col min="13337" max="13574" width="9" style="115"/>
    <col min="13575" max="13575" width="1.7265625" style="115" customWidth="1"/>
    <col min="13576" max="13576" width="2.453125" style="115" customWidth="1"/>
    <col min="13577" max="13577" width="3.6328125" style="115" customWidth="1"/>
    <col min="13578" max="13578" width="2.7265625" style="115" customWidth="1"/>
    <col min="13579" max="13579" width="0.90625" style="115" customWidth="1"/>
    <col min="13580" max="13580" width="1.26953125" style="115" customWidth="1"/>
    <col min="13581" max="13581" width="5.36328125" style="115" customWidth="1"/>
    <col min="13582" max="13582" width="6.453125" style="115" customWidth="1"/>
    <col min="13583" max="13583" width="4.08984375" style="115" customWidth="1"/>
    <col min="13584" max="13584" width="7.90625" style="115" customWidth="1"/>
    <col min="13585" max="13585" width="8.7265625" style="115" customWidth="1"/>
    <col min="13586" max="13589" width="6.26953125" style="115" customWidth="1"/>
    <col min="13590" max="13590" width="4.90625" style="115" customWidth="1"/>
    <col min="13591" max="13591" width="2.453125" style="115" customWidth="1"/>
    <col min="13592" max="13592" width="4.90625" style="115" customWidth="1"/>
    <col min="13593" max="13830" width="9" style="115"/>
    <col min="13831" max="13831" width="1.7265625" style="115" customWidth="1"/>
    <col min="13832" max="13832" width="2.453125" style="115" customWidth="1"/>
    <col min="13833" max="13833" width="3.6328125" style="115" customWidth="1"/>
    <col min="13834" max="13834" width="2.7265625" style="115" customWidth="1"/>
    <col min="13835" max="13835" width="0.90625" style="115" customWidth="1"/>
    <col min="13836" max="13836" width="1.26953125" style="115" customWidth="1"/>
    <col min="13837" max="13837" width="5.36328125" style="115" customWidth="1"/>
    <col min="13838" max="13838" width="6.453125" style="115" customWidth="1"/>
    <col min="13839" max="13839" width="4.08984375" style="115" customWidth="1"/>
    <col min="13840" max="13840" width="7.90625" style="115" customWidth="1"/>
    <col min="13841" max="13841" width="8.7265625" style="115" customWidth="1"/>
    <col min="13842" max="13845" width="6.26953125" style="115" customWidth="1"/>
    <col min="13846" max="13846" width="4.90625" style="115" customWidth="1"/>
    <col min="13847" max="13847" width="2.453125" style="115" customWidth="1"/>
    <col min="13848" max="13848" width="4.90625" style="115" customWidth="1"/>
    <col min="13849" max="14086" width="9" style="115"/>
    <col min="14087" max="14087" width="1.7265625" style="115" customWidth="1"/>
    <col min="14088" max="14088" width="2.453125" style="115" customWidth="1"/>
    <col min="14089" max="14089" width="3.6328125" style="115" customWidth="1"/>
    <col min="14090" max="14090" width="2.7265625" style="115" customWidth="1"/>
    <col min="14091" max="14091" width="0.90625" style="115" customWidth="1"/>
    <col min="14092" max="14092" width="1.26953125" style="115" customWidth="1"/>
    <col min="14093" max="14093" width="5.36328125" style="115" customWidth="1"/>
    <col min="14094" max="14094" width="6.453125" style="115" customWidth="1"/>
    <col min="14095" max="14095" width="4.08984375" style="115" customWidth="1"/>
    <col min="14096" max="14096" width="7.90625" style="115" customWidth="1"/>
    <col min="14097" max="14097" width="8.7265625" style="115" customWidth="1"/>
    <col min="14098" max="14101" width="6.26953125" style="115" customWidth="1"/>
    <col min="14102" max="14102" width="4.90625" style="115" customWidth="1"/>
    <col min="14103" max="14103" width="2.453125" style="115" customWidth="1"/>
    <col min="14104" max="14104" width="4.90625" style="115" customWidth="1"/>
    <col min="14105" max="14342" width="9" style="115"/>
    <col min="14343" max="14343" width="1.7265625" style="115" customWidth="1"/>
    <col min="14344" max="14344" width="2.453125" style="115" customWidth="1"/>
    <col min="14345" max="14345" width="3.6328125" style="115" customWidth="1"/>
    <col min="14346" max="14346" width="2.7265625" style="115" customWidth="1"/>
    <col min="14347" max="14347" width="0.90625" style="115" customWidth="1"/>
    <col min="14348" max="14348" width="1.26953125" style="115" customWidth="1"/>
    <col min="14349" max="14349" width="5.36328125" style="115" customWidth="1"/>
    <col min="14350" max="14350" width="6.453125" style="115" customWidth="1"/>
    <col min="14351" max="14351" width="4.08984375" style="115" customWidth="1"/>
    <col min="14352" max="14352" width="7.90625" style="115" customWidth="1"/>
    <col min="14353" max="14353" width="8.7265625" style="115" customWidth="1"/>
    <col min="14354" max="14357" width="6.26953125" style="115" customWidth="1"/>
    <col min="14358" max="14358" width="4.90625" style="115" customWidth="1"/>
    <col min="14359" max="14359" width="2.453125" style="115" customWidth="1"/>
    <col min="14360" max="14360" width="4.90625" style="115" customWidth="1"/>
    <col min="14361" max="14598" width="9" style="115"/>
    <col min="14599" max="14599" width="1.7265625" style="115" customWidth="1"/>
    <col min="14600" max="14600" width="2.453125" style="115" customWidth="1"/>
    <col min="14601" max="14601" width="3.6328125" style="115" customWidth="1"/>
    <col min="14602" max="14602" width="2.7265625" style="115" customWidth="1"/>
    <col min="14603" max="14603" width="0.90625" style="115" customWidth="1"/>
    <col min="14604" max="14604" width="1.26953125" style="115" customWidth="1"/>
    <col min="14605" max="14605" width="5.36328125" style="115" customWidth="1"/>
    <col min="14606" max="14606" width="6.453125" style="115" customWidth="1"/>
    <col min="14607" max="14607" width="4.08984375" style="115" customWidth="1"/>
    <col min="14608" max="14608" width="7.90625" style="115" customWidth="1"/>
    <col min="14609" max="14609" width="8.7265625" style="115" customWidth="1"/>
    <col min="14610" max="14613" width="6.26953125" style="115" customWidth="1"/>
    <col min="14614" max="14614" width="4.90625" style="115" customWidth="1"/>
    <col min="14615" max="14615" width="2.453125" style="115" customWidth="1"/>
    <col min="14616" max="14616" width="4.90625" style="115" customWidth="1"/>
    <col min="14617" max="14854" width="9" style="115"/>
    <col min="14855" max="14855" width="1.7265625" style="115" customWidth="1"/>
    <col min="14856" max="14856" width="2.453125" style="115" customWidth="1"/>
    <col min="14857" max="14857" width="3.6328125" style="115" customWidth="1"/>
    <col min="14858" max="14858" width="2.7265625" style="115" customWidth="1"/>
    <col min="14859" max="14859" width="0.90625" style="115" customWidth="1"/>
    <col min="14860" max="14860" width="1.26953125" style="115" customWidth="1"/>
    <col min="14861" max="14861" width="5.36328125" style="115" customWidth="1"/>
    <col min="14862" max="14862" width="6.453125" style="115" customWidth="1"/>
    <col min="14863" max="14863" width="4.08984375" style="115" customWidth="1"/>
    <col min="14864" max="14864" width="7.90625" style="115" customWidth="1"/>
    <col min="14865" max="14865" width="8.7265625" style="115" customWidth="1"/>
    <col min="14866" max="14869" width="6.26953125" style="115" customWidth="1"/>
    <col min="14870" max="14870" width="4.90625" style="115" customWidth="1"/>
    <col min="14871" max="14871" width="2.453125" style="115" customWidth="1"/>
    <col min="14872" max="14872" width="4.90625" style="115" customWidth="1"/>
    <col min="14873" max="15110" width="9" style="115"/>
    <col min="15111" max="15111" width="1.7265625" style="115" customWidth="1"/>
    <col min="15112" max="15112" width="2.453125" style="115" customWidth="1"/>
    <col min="15113" max="15113" width="3.6328125" style="115" customWidth="1"/>
    <col min="15114" max="15114" width="2.7265625" style="115" customWidth="1"/>
    <col min="15115" max="15115" width="0.90625" style="115" customWidth="1"/>
    <col min="15116" max="15116" width="1.26953125" style="115" customWidth="1"/>
    <col min="15117" max="15117" width="5.36328125" style="115" customWidth="1"/>
    <col min="15118" max="15118" width="6.453125" style="115" customWidth="1"/>
    <col min="15119" max="15119" width="4.08984375" style="115" customWidth="1"/>
    <col min="15120" max="15120" width="7.90625" style="115" customWidth="1"/>
    <col min="15121" max="15121" width="8.7265625" style="115" customWidth="1"/>
    <col min="15122" max="15125" width="6.26953125" style="115" customWidth="1"/>
    <col min="15126" max="15126" width="4.90625" style="115" customWidth="1"/>
    <col min="15127" max="15127" width="2.453125" style="115" customWidth="1"/>
    <col min="15128" max="15128" width="4.90625" style="115" customWidth="1"/>
    <col min="15129" max="15366" width="9" style="115"/>
    <col min="15367" max="15367" width="1.7265625" style="115" customWidth="1"/>
    <col min="15368" max="15368" width="2.453125" style="115" customWidth="1"/>
    <col min="15369" max="15369" width="3.6328125" style="115" customWidth="1"/>
    <col min="15370" max="15370" width="2.7265625" style="115" customWidth="1"/>
    <col min="15371" max="15371" width="0.90625" style="115" customWidth="1"/>
    <col min="15372" max="15372" width="1.26953125" style="115" customWidth="1"/>
    <col min="15373" max="15373" width="5.36328125" style="115" customWidth="1"/>
    <col min="15374" max="15374" width="6.453125" style="115" customWidth="1"/>
    <col min="15375" max="15375" width="4.08984375" style="115" customWidth="1"/>
    <col min="15376" max="15376" width="7.90625" style="115" customWidth="1"/>
    <col min="15377" max="15377" width="8.7265625" style="115" customWidth="1"/>
    <col min="15378" max="15381" width="6.26953125" style="115" customWidth="1"/>
    <col min="15382" max="15382" width="4.90625" style="115" customWidth="1"/>
    <col min="15383" max="15383" width="2.453125" style="115" customWidth="1"/>
    <col min="15384" max="15384" width="4.90625" style="115" customWidth="1"/>
    <col min="15385" max="15622" width="9" style="115"/>
    <col min="15623" max="15623" width="1.7265625" style="115" customWidth="1"/>
    <col min="15624" max="15624" width="2.453125" style="115" customWidth="1"/>
    <col min="15625" max="15625" width="3.6328125" style="115" customWidth="1"/>
    <col min="15626" max="15626" width="2.7265625" style="115" customWidth="1"/>
    <col min="15627" max="15627" width="0.90625" style="115" customWidth="1"/>
    <col min="15628" max="15628" width="1.26953125" style="115" customWidth="1"/>
    <col min="15629" max="15629" width="5.36328125" style="115" customWidth="1"/>
    <col min="15630" max="15630" width="6.453125" style="115" customWidth="1"/>
    <col min="15631" max="15631" width="4.08984375" style="115" customWidth="1"/>
    <col min="15632" max="15632" width="7.90625" style="115" customWidth="1"/>
    <col min="15633" max="15633" width="8.7265625" style="115" customWidth="1"/>
    <col min="15634" max="15637" width="6.26953125" style="115" customWidth="1"/>
    <col min="15638" max="15638" width="4.90625" style="115" customWidth="1"/>
    <col min="15639" max="15639" width="2.453125" style="115" customWidth="1"/>
    <col min="15640" max="15640" width="4.90625" style="115" customWidth="1"/>
    <col min="15641" max="15878" width="9" style="115"/>
    <col min="15879" max="15879" width="1.7265625" style="115" customWidth="1"/>
    <col min="15880" max="15880" width="2.453125" style="115" customWidth="1"/>
    <col min="15881" max="15881" width="3.6328125" style="115" customWidth="1"/>
    <col min="15882" max="15882" width="2.7265625" style="115" customWidth="1"/>
    <col min="15883" max="15883" width="0.90625" style="115" customWidth="1"/>
    <col min="15884" max="15884" width="1.26953125" style="115" customWidth="1"/>
    <col min="15885" max="15885" width="5.36328125" style="115" customWidth="1"/>
    <col min="15886" max="15886" width="6.453125" style="115" customWidth="1"/>
    <col min="15887" max="15887" width="4.08984375" style="115" customWidth="1"/>
    <col min="15888" max="15888" width="7.90625" style="115" customWidth="1"/>
    <col min="15889" max="15889" width="8.7265625" style="115" customWidth="1"/>
    <col min="15890" max="15893" width="6.26953125" style="115" customWidth="1"/>
    <col min="15894" max="15894" width="4.90625" style="115" customWidth="1"/>
    <col min="15895" max="15895" width="2.453125" style="115" customWidth="1"/>
    <col min="15896" max="15896" width="4.90625" style="115" customWidth="1"/>
    <col min="15897" max="16134" width="9" style="115"/>
    <col min="16135" max="16135" width="1.7265625" style="115" customWidth="1"/>
    <col min="16136" max="16136" width="2.453125" style="115" customWidth="1"/>
    <col min="16137" max="16137" width="3.6328125" style="115" customWidth="1"/>
    <col min="16138" max="16138" width="2.7265625" style="115" customWidth="1"/>
    <col min="16139" max="16139" width="0.90625" style="115" customWidth="1"/>
    <col min="16140" max="16140" width="1.26953125" style="115" customWidth="1"/>
    <col min="16141" max="16141" width="5.36328125" style="115" customWidth="1"/>
    <col min="16142" max="16142" width="6.453125" style="115" customWidth="1"/>
    <col min="16143" max="16143" width="4.08984375" style="115" customWidth="1"/>
    <col min="16144" max="16144" width="7.90625" style="115" customWidth="1"/>
    <col min="16145" max="16145" width="8.7265625" style="115" customWidth="1"/>
    <col min="16146" max="16149" width="6.26953125" style="115" customWidth="1"/>
    <col min="16150" max="16150" width="4.90625" style="115" customWidth="1"/>
    <col min="16151" max="16151" width="2.453125" style="115" customWidth="1"/>
    <col min="16152" max="16152" width="4.90625" style="115" customWidth="1"/>
    <col min="16153" max="16384" width="9" style="115"/>
  </cols>
  <sheetData>
    <row r="1" spans="1:61">
      <c r="A1" s="115">
        <v>1</v>
      </c>
      <c r="B1" s="115">
        <v>2</v>
      </c>
      <c r="C1" s="115">
        <v>3</v>
      </c>
      <c r="D1" s="115">
        <v>4</v>
      </c>
      <c r="E1" s="115">
        <v>5</v>
      </c>
      <c r="F1" s="115">
        <v>6</v>
      </c>
      <c r="G1" s="115">
        <v>7</v>
      </c>
      <c r="H1" s="115">
        <v>8</v>
      </c>
      <c r="I1" s="115">
        <v>9</v>
      </c>
      <c r="J1" s="115">
        <v>10</v>
      </c>
      <c r="K1" s="115">
        <v>11</v>
      </c>
      <c r="L1" s="115">
        <v>12</v>
      </c>
      <c r="M1" s="115">
        <v>13</v>
      </c>
      <c r="N1" s="115">
        <v>14</v>
      </c>
      <c r="O1" s="115">
        <v>15</v>
      </c>
      <c r="P1" s="115">
        <v>16</v>
      </c>
      <c r="Q1" s="115">
        <v>17</v>
      </c>
      <c r="R1" s="115">
        <v>18</v>
      </c>
      <c r="S1" s="115">
        <v>19</v>
      </c>
      <c r="T1" s="115">
        <v>20</v>
      </c>
      <c r="U1" s="115">
        <v>21</v>
      </c>
      <c r="V1" s="115">
        <v>22</v>
      </c>
      <c r="W1" s="115">
        <v>23</v>
      </c>
      <c r="X1" s="115">
        <v>24</v>
      </c>
      <c r="Y1" s="115">
        <v>25</v>
      </c>
      <c r="Z1" s="115">
        <v>26</v>
      </c>
      <c r="AA1" s="115">
        <v>27</v>
      </c>
      <c r="AB1" s="115">
        <v>28</v>
      </c>
      <c r="AC1" s="115">
        <v>29</v>
      </c>
      <c r="AD1" s="115">
        <v>30</v>
      </c>
      <c r="AE1" s="115">
        <v>31</v>
      </c>
      <c r="AF1" s="115">
        <v>32</v>
      </c>
      <c r="AG1" s="115">
        <v>33</v>
      </c>
      <c r="AH1" s="115">
        <v>34</v>
      </c>
      <c r="AI1" s="115">
        <v>35</v>
      </c>
      <c r="AJ1" s="115">
        <v>36</v>
      </c>
      <c r="AK1" s="115">
        <v>37</v>
      </c>
      <c r="AL1" s="115">
        <v>38</v>
      </c>
      <c r="AM1" s="115">
        <v>39</v>
      </c>
      <c r="AN1" s="115">
        <v>40</v>
      </c>
      <c r="AO1" s="115">
        <v>41</v>
      </c>
      <c r="AP1" s="115">
        <v>42</v>
      </c>
      <c r="AQ1" s="115">
        <v>43</v>
      </c>
      <c r="AR1" s="115">
        <v>44</v>
      </c>
      <c r="AS1" s="115">
        <v>45</v>
      </c>
      <c r="AT1" s="115">
        <v>46</v>
      </c>
      <c r="AU1" s="115">
        <v>47</v>
      </c>
      <c r="AV1" s="115">
        <v>48</v>
      </c>
      <c r="AW1" s="115">
        <v>49</v>
      </c>
      <c r="AX1" s="115">
        <v>50</v>
      </c>
      <c r="AY1" s="115">
        <v>51</v>
      </c>
      <c r="AZ1" s="115">
        <v>52</v>
      </c>
      <c r="BA1" s="115">
        <v>53</v>
      </c>
      <c r="BB1" s="115">
        <v>54</v>
      </c>
      <c r="BC1" s="115">
        <v>55</v>
      </c>
      <c r="BD1" s="115">
        <v>56</v>
      </c>
      <c r="BE1" s="115">
        <v>57</v>
      </c>
      <c r="BF1" s="115">
        <v>58</v>
      </c>
      <c r="BG1" s="115">
        <v>59</v>
      </c>
      <c r="BH1" s="115">
        <v>60</v>
      </c>
      <c r="BI1" s="115">
        <v>61</v>
      </c>
    </row>
    <row r="2" spans="1:61" s="112" customFormat="1" ht="25.5" customHeight="1">
      <c r="A2" s="526" t="s">
        <v>157</v>
      </c>
      <c r="B2" s="526" t="s">
        <v>158</v>
      </c>
      <c r="C2" s="528" t="s">
        <v>159</v>
      </c>
      <c r="D2" s="530" t="s">
        <v>160</v>
      </c>
      <c r="E2" s="524" t="s">
        <v>161</v>
      </c>
      <c r="F2" s="524" t="s">
        <v>251</v>
      </c>
      <c r="G2" s="143"/>
      <c r="H2" s="524" t="s">
        <v>252</v>
      </c>
      <c r="I2" s="144"/>
      <c r="J2" s="598" t="s">
        <v>212</v>
      </c>
      <c r="K2" s="599"/>
      <c r="L2" s="599"/>
      <c r="M2" s="599"/>
      <c r="N2" s="599"/>
      <c r="O2" s="599"/>
      <c r="P2" s="600"/>
      <c r="Q2" s="144"/>
      <c r="R2" s="601" t="s">
        <v>253</v>
      </c>
      <c r="S2" s="602"/>
      <c r="T2" s="602"/>
      <c r="U2" s="602"/>
      <c r="V2" s="602"/>
      <c r="W2" s="602"/>
      <c r="X2" s="603"/>
      <c r="Y2" s="144"/>
      <c r="Z2" s="601" t="s">
        <v>254</v>
      </c>
      <c r="AA2" s="602"/>
      <c r="AB2" s="602"/>
      <c r="AC2" s="602"/>
      <c r="AD2" s="602"/>
      <c r="AE2" s="602"/>
      <c r="AF2" s="602"/>
      <c r="AG2" s="602"/>
      <c r="AH2" s="603"/>
      <c r="AI2" s="144"/>
      <c r="AJ2" s="524" t="s">
        <v>255</v>
      </c>
      <c r="AK2" s="144"/>
      <c r="AL2" s="580" t="s">
        <v>289</v>
      </c>
      <c r="AM2" s="581"/>
      <c r="AN2" s="581"/>
      <c r="AO2" s="581"/>
      <c r="AP2" s="581"/>
      <c r="AQ2" s="581"/>
      <c r="AR2" s="581"/>
      <c r="AS2" s="582"/>
      <c r="AT2" s="144"/>
      <c r="AU2" s="583" t="s">
        <v>162</v>
      </c>
      <c r="AV2" s="584"/>
      <c r="AW2" s="144"/>
      <c r="AX2" s="585" t="s">
        <v>256</v>
      </c>
      <c r="AY2" s="586"/>
      <c r="AZ2" s="587"/>
      <c r="BA2" s="143"/>
      <c r="BB2" s="524" t="s">
        <v>257</v>
      </c>
      <c r="BC2" s="143"/>
      <c r="BD2" s="524" t="s">
        <v>258</v>
      </c>
      <c r="BE2" s="143"/>
      <c r="BF2" s="588" t="s">
        <v>259</v>
      </c>
      <c r="BG2" s="589"/>
      <c r="BH2" s="589"/>
      <c r="BI2" s="590"/>
    </row>
    <row r="3" spans="1:61" s="113" customFormat="1" ht="15" customHeight="1">
      <c r="A3" s="527"/>
      <c r="B3" s="527"/>
      <c r="C3" s="529"/>
      <c r="D3" s="530"/>
      <c r="E3" s="525"/>
      <c r="F3" s="525"/>
      <c r="G3" s="143"/>
      <c r="H3" s="525"/>
      <c r="I3" s="145"/>
      <c r="J3" s="209"/>
      <c r="K3" s="210"/>
      <c r="L3" s="210"/>
      <c r="M3" s="210"/>
      <c r="N3" s="210"/>
      <c r="O3" s="210"/>
      <c r="P3" s="211"/>
      <c r="Q3" s="146"/>
      <c r="R3" s="212"/>
      <c r="S3" s="148"/>
      <c r="T3" s="591" t="s">
        <v>212</v>
      </c>
      <c r="U3" s="581"/>
      <c r="V3" s="581"/>
      <c r="W3" s="581"/>
      <c r="X3" s="582"/>
      <c r="Y3" s="146"/>
      <c r="Z3" s="212"/>
      <c r="AA3" s="148"/>
      <c r="AB3" s="592" t="s">
        <v>212</v>
      </c>
      <c r="AC3" s="593"/>
      <c r="AD3" s="593"/>
      <c r="AE3" s="593"/>
      <c r="AF3" s="593"/>
      <c r="AG3" s="593"/>
      <c r="AH3" s="594"/>
      <c r="AI3" s="145"/>
      <c r="AJ3" s="525"/>
      <c r="AK3" s="145"/>
      <c r="AL3" s="213"/>
      <c r="AM3" s="592" t="s">
        <v>212</v>
      </c>
      <c r="AN3" s="593"/>
      <c r="AO3" s="593"/>
      <c r="AP3" s="593"/>
      <c r="AQ3" s="593"/>
      <c r="AR3" s="593"/>
      <c r="AS3" s="594"/>
      <c r="AT3" s="145"/>
      <c r="AU3" s="595" t="s">
        <v>163</v>
      </c>
      <c r="AV3" s="596"/>
      <c r="AW3" s="145"/>
      <c r="AX3" s="147"/>
      <c r="AY3" s="597" t="s">
        <v>163</v>
      </c>
      <c r="AZ3" s="596"/>
      <c r="BA3" s="143"/>
      <c r="BB3" s="525"/>
      <c r="BC3" s="143"/>
      <c r="BD3" s="525"/>
      <c r="BE3" s="143"/>
      <c r="BF3" s="572" t="s">
        <v>260</v>
      </c>
      <c r="BG3" s="574" t="s">
        <v>261</v>
      </c>
      <c r="BH3" s="574" t="s">
        <v>262</v>
      </c>
      <c r="BI3" s="576" t="s">
        <v>263</v>
      </c>
    </row>
    <row r="4" spans="1:61" s="113" customFormat="1" ht="15" customHeight="1">
      <c r="A4" s="527"/>
      <c r="B4" s="527"/>
      <c r="C4" s="529"/>
      <c r="D4" s="524"/>
      <c r="E4" s="525"/>
      <c r="F4" s="525"/>
      <c r="G4" s="143"/>
      <c r="H4" s="525"/>
      <c r="I4" s="145"/>
      <c r="J4" s="209"/>
      <c r="K4" s="210"/>
      <c r="L4" s="578" t="s">
        <v>290</v>
      </c>
      <c r="M4" s="543"/>
      <c r="N4" s="543"/>
      <c r="O4" s="543"/>
      <c r="P4" s="579"/>
      <c r="Q4" s="146"/>
      <c r="R4" s="212"/>
      <c r="S4" s="148"/>
      <c r="T4" s="204"/>
      <c r="U4" s="145"/>
      <c r="V4" s="580" t="s">
        <v>291</v>
      </c>
      <c r="W4" s="581"/>
      <c r="X4" s="582"/>
      <c r="Y4" s="146"/>
      <c r="Z4" s="212"/>
      <c r="AA4" s="148"/>
      <c r="AB4" s="117"/>
      <c r="AC4" s="214"/>
      <c r="AD4" s="578" t="s">
        <v>290</v>
      </c>
      <c r="AE4" s="543"/>
      <c r="AF4" s="543"/>
      <c r="AG4" s="543"/>
      <c r="AH4" s="579"/>
      <c r="AI4" s="145"/>
      <c r="AJ4" s="525"/>
      <c r="AK4" s="145"/>
      <c r="AL4" s="213"/>
      <c r="AM4" s="117"/>
      <c r="AN4" s="214"/>
      <c r="AO4" s="578" t="s">
        <v>290</v>
      </c>
      <c r="AP4" s="543"/>
      <c r="AQ4" s="543"/>
      <c r="AR4" s="543"/>
      <c r="AS4" s="579"/>
      <c r="AT4" s="145"/>
      <c r="AU4" s="205"/>
      <c r="AV4" s="206"/>
      <c r="AW4" s="145"/>
      <c r="AX4" s="147"/>
      <c r="AY4" s="207"/>
      <c r="AZ4" s="206"/>
      <c r="BA4" s="143"/>
      <c r="BB4" s="525"/>
      <c r="BC4" s="143"/>
      <c r="BD4" s="525"/>
      <c r="BE4" s="143"/>
      <c r="BF4" s="573"/>
      <c r="BG4" s="575"/>
      <c r="BH4" s="575"/>
      <c r="BI4" s="577"/>
    </row>
    <row r="5" spans="1:61" s="113" customFormat="1" ht="15" customHeight="1">
      <c r="A5" s="527"/>
      <c r="B5" s="527"/>
      <c r="C5" s="529"/>
      <c r="D5" s="524"/>
      <c r="E5" s="525"/>
      <c r="F5" s="525"/>
      <c r="G5" s="143"/>
      <c r="H5" s="525"/>
      <c r="I5" s="126"/>
      <c r="J5" s="209"/>
      <c r="K5" s="210"/>
      <c r="L5" s="136" t="s">
        <v>215</v>
      </c>
      <c r="M5" s="215"/>
      <c r="N5" s="118" t="s">
        <v>213</v>
      </c>
      <c r="O5" s="215"/>
      <c r="P5" s="135" t="s">
        <v>214</v>
      </c>
      <c r="Q5" s="146"/>
      <c r="R5" s="216"/>
      <c r="S5" s="149"/>
      <c r="T5" s="204"/>
      <c r="U5" s="145"/>
      <c r="V5" s="217" t="s">
        <v>215</v>
      </c>
      <c r="W5" s="215"/>
      <c r="X5" s="135" t="s">
        <v>213</v>
      </c>
      <c r="Y5" s="146"/>
      <c r="Z5" s="216"/>
      <c r="AA5" s="149"/>
      <c r="AB5" s="117"/>
      <c r="AC5" s="214"/>
      <c r="AD5" s="136" t="s">
        <v>215</v>
      </c>
      <c r="AE5" s="215"/>
      <c r="AF5" s="118" t="s">
        <v>213</v>
      </c>
      <c r="AG5" s="215"/>
      <c r="AH5" s="135" t="s">
        <v>214</v>
      </c>
      <c r="AI5" s="126"/>
      <c r="AJ5" s="525"/>
      <c r="AK5" s="126"/>
      <c r="AL5" s="218"/>
      <c r="AM5" s="117"/>
      <c r="AN5" s="214"/>
      <c r="AO5" s="136" t="s">
        <v>215</v>
      </c>
      <c r="AP5" s="215"/>
      <c r="AQ5" s="118" t="s">
        <v>213</v>
      </c>
      <c r="AR5" s="215"/>
      <c r="AS5" s="135" t="s">
        <v>214</v>
      </c>
      <c r="AT5" s="219"/>
      <c r="AU5" s="151" t="s">
        <v>164</v>
      </c>
      <c r="AV5" s="152" t="s">
        <v>165</v>
      </c>
      <c r="AW5" s="145"/>
      <c r="AX5" s="147"/>
      <c r="AY5" s="153" t="s">
        <v>164</v>
      </c>
      <c r="AZ5" s="152" t="s">
        <v>165</v>
      </c>
      <c r="BA5" s="143"/>
      <c r="BB5" s="525"/>
      <c r="BC5" s="143"/>
      <c r="BD5" s="525"/>
      <c r="BE5" s="143"/>
      <c r="BF5" s="573"/>
      <c r="BG5" s="575"/>
      <c r="BH5" s="575"/>
      <c r="BI5" s="577"/>
    </row>
    <row r="6" spans="1:61" s="113" customFormat="1" ht="15" customHeight="1">
      <c r="A6" s="527"/>
      <c r="B6" s="527"/>
      <c r="C6" s="529"/>
      <c r="D6" s="154" t="s">
        <v>166</v>
      </c>
      <c r="E6" s="154" t="s">
        <v>167</v>
      </c>
      <c r="F6" s="154" t="s">
        <v>168</v>
      </c>
      <c r="G6" s="145"/>
      <c r="H6" s="155" t="s">
        <v>169</v>
      </c>
      <c r="I6" s="126"/>
      <c r="J6" s="569" t="s">
        <v>264</v>
      </c>
      <c r="K6" s="570"/>
      <c r="L6" s="570"/>
      <c r="M6" s="570"/>
      <c r="N6" s="570"/>
      <c r="O6" s="570"/>
      <c r="P6" s="571"/>
      <c r="Q6" s="146"/>
      <c r="R6" s="569" t="s">
        <v>170</v>
      </c>
      <c r="S6" s="570"/>
      <c r="T6" s="570"/>
      <c r="U6" s="570"/>
      <c r="V6" s="570"/>
      <c r="W6" s="570"/>
      <c r="X6" s="571"/>
      <c r="Y6" s="146"/>
      <c r="Z6" s="569" t="s">
        <v>171</v>
      </c>
      <c r="AA6" s="570"/>
      <c r="AB6" s="570"/>
      <c r="AC6" s="570"/>
      <c r="AD6" s="570"/>
      <c r="AE6" s="570"/>
      <c r="AF6" s="570"/>
      <c r="AG6" s="570"/>
      <c r="AH6" s="571"/>
      <c r="AI6" s="126"/>
      <c r="AJ6" s="155" t="s">
        <v>265</v>
      </c>
      <c r="AK6" s="126"/>
      <c r="AL6" s="569" t="s">
        <v>172</v>
      </c>
      <c r="AM6" s="570"/>
      <c r="AN6" s="570"/>
      <c r="AO6" s="570"/>
      <c r="AP6" s="570"/>
      <c r="AQ6" s="570"/>
      <c r="AR6" s="570"/>
      <c r="AS6" s="571"/>
      <c r="AT6" s="220"/>
      <c r="AU6" s="604" t="s">
        <v>173</v>
      </c>
      <c r="AV6" s="605"/>
      <c r="AW6" s="145"/>
      <c r="AX6" s="604" t="s">
        <v>174</v>
      </c>
      <c r="AY6" s="606"/>
      <c r="AZ6" s="605"/>
      <c r="BA6" s="145"/>
      <c r="BB6" s="155" t="s">
        <v>175</v>
      </c>
      <c r="BC6" s="145"/>
      <c r="BD6" s="155" t="s">
        <v>176</v>
      </c>
      <c r="BE6" s="145"/>
      <c r="BF6" s="604" t="s">
        <v>177</v>
      </c>
      <c r="BG6" s="606"/>
      <c r="BH6" s="606"/>
      <c r="BI6" s="605"/>
    </row>
    <row r="7" spans="1:61" s="113" customFormat="1" ht="3.75" customHeight="1">
      <c r="C7" s="114"/>
      <c r="D7" s="156"/>
      <c r="E7" s="157"/>
      <c r="F7" s="157"/>
      <c r="G7" s="128"/>
      <c r="H7" s="158"/>
      <c r="I7" s="126"/>
      <c r="J7" s="221"/>
      <c r="K7" s="221"/>
      <c r="L7" s="221"/>
      <c r="M7" s="221"/>
      <c r="N7" s="221"/>
      <c r="O7" s="221"/>
      <c r="P7" s="221"/>
      <c r="Q7" s="146"/>
      <c r="R7" s="159"/>
      <c r="S7" s="126"/>
      <c r="T7" s="160"/>
      <c r="U7" s="160"/>
      <c r="V7" s="221"/>
      <c r="W7" s="221"/>
      <c r="X7" s="221"/>
      <c r="Y7" s="146"/>
      <c r="Z7" s="159"/>
      <c r="AA7" s="126"/>
      <c r="AB7" s="160"/>
      <c r="AC7" s="221"/>
      <c r="AD7" s="208"/>
      <c r="AE7" s="221"/>
      <c r="AF7" s="208"/>
      <c r="AG7" s="221"/>
      <c r="AH7" s="221"/>
      <c r="AI7" s="126"/>
      <c r="AJ7" s="158"/>
      <c r="AK7" s="126"/>
      <c r="AL7" s="221"/>
      <c r="AM7" s="222"/>
      <c r="AN7" s="221"/>
      <c r="AO7" s="208"/>
      <c r="AP7" s="221"/>
      <c r="AQ7" s="208"/>
      <c r="AR7" s="221"/>
      <c r="AS7" s="221"/>
      <c r="AT7" s="223"/>
      <c r="AU7" s="162"/>
      <c r="AV7" s="163"/>
      <c r="AW7" s="161"/>
      <c r="AX7" s="164"/>
      <c r="AY7" s="165"/>
      <c r="AZ7" s="165"/>
      <c r="BA7" s="128"/>
      <c r="BB7" s="158"/>
      <c r="BC7" s="128"/>
      <c r="BD7" s="158"/>
      <c r="BE7" s="128"/>
      <c r="BF7" s="166"/>
      <c r="BG7" s="166"/>
      <c r="BH7" s="166"/>
      <c r="BI7" s="166"/>
    </row>
    <row r="8" spans="1:61" s="113" customFormat="1" ht="29.25" customHeight="1">
      <c r="A8" s="129" t="str">
        <f>B8&amp;C8</f>
        <v>20/100
地域保育標準時間認定１</v>
      </c>
      <c r="B8" s="129" t="str">
        <f>D8</f>
        <v>20/100
地域</v>
      </c>
      <c r="C8" s="130" t="s">
        <v>266</v>
      </c>
      <c r="D8" s="524" t="s">
        <v>179</v>
      </c>
      <c r="E8" s="531" t="s">
        <v>182</v>
      </c>
      <c r="F8" s="534" t="s">
        <v>267</v>
      </c>
      <c r="G8" s="167"/>
      <c r="H8" s="536">
        <v>196680</v>
      </c>
      <c r="I8" s="539" t="s">
        <v>180</v>
      </c>
      <c r="J8" s="540">
        <v>1870</v>
      </c>
      <c r="K8" s="543" t="s">
        <v>195</v>
      </c>
      <c r="L8" s="543" t="s">
        <v>217</v>
      </c>
      <c r="M8" s="543" t="s">
        <v>24</v>
      </c>
      <c r="N8" s="543" t="s">
        <v>218</v>
      </c>
      <c r="O8" s="543" t="s">
        <v>180</v>
      </c>
      <c r="P8" s="552">
        <v>3.8</v>
      </c>
      <c r="Q8" s="539" t="s">
        <v>180</v>
      </c>
      <c r="R8" s="536">
        <v>6050</v>
      </c>
      <c r="S8" s="539" t="s">
        <v>180</v>
      </c>
      <c r="T8" s="555">
        <v>60</v>
      </c>
      <c r="U8" s="558" t="s">
        <v>195</v>
      </c>
      <c r="V8" s="543" t="s">
        <v>217</v>
      </c>
      <c r="W8" s="543" t="s">
        <v>24</v>
      </c>
      <c r="X8" s="549" t="s">
        <v>292</v>
      </c>
      <c r="Y8" s="539" t="s">
        <v>180</v>
      </c>
      <c r="Z8" s="168" t="s">
        <v>268</v>
      </c>
      <c r="AA8" s="539" t="s">
        <v>180</v>
      </c>
      <c r="AB8" s="224"/>
      <c r="AC8" s="225"/>
      <c r="AD8" s="226"/>
      <c r="AF8" s="226"/>
      <c r="AH8" s="227"/>
      <c r="AI8" s="539" t="s">
        <v>180</v>
      </c>
      <c r="AJ8" s="536">
        <v>61260</v>
      </c>
      <c r="AK8" s="539" t="s">
        <v>180</v>
      </c>
      <c r="AL8" s="562">
        <v>36740</v>
      </c>
      <c r="AM8" s="565">
        <v>360</v>
      </c>
      <c r="AN8" s="543" t="s">
        <v>195</v>
      </c>
      <c r="AO8" s="543" t="s">
        <v>217</v>
      </c>
      <c r="AP8" s="543" t="s">
        <v>24</v>
      </c>
      <c r="AQ8" s="543" t="s">
        <v>218</v>
      </c>
      <c r="AR8" s="543" t="s">
        <v>180</v>
      </c>
      <c r="AS8" s="608">
        <v>9.1999999999999993</v>
      </c>
      <c r="AT8" s="611" t="s">
        <v>180</v>
      </c>
      <c r="AU8" s="612">
        <v>10200</v>
      </c>
      <c r="AV8" s="615">
        <v>11300</v>
      </c>
      <c r="AW8" s="618" t="s">
        <v>180</v>
      </c>
      <c r="AX8" s="169" t="s">
        <v>269</v>
      </c>
      <c r="AY8" s="170">
        <v>46400</v>
      </c>
      <c r="AZ8" s="171">
        <v>51600</v>
      </c>
      <c r="BA8" s="607" t="s">
        <v>181</v>
      </c>
      <c r="BB8" s="536">
        <v>6350</v>
      </c>
      <c r="BC8" s="607" t="s">
        <v>181</v>
      </c>
      <c r="BD8" s="172" t="s">
        <v>270</v>
      </c>
      <c r="BE8" s="607" t="s">
        <v>181</v>
      </c>
      <c r="BF8" s="536">
        <v>1350</v>
      </c>
      <c r="BG8" s="536">
        <v>2700</v>
      </c>
      <c r="BH8" s="536">
        <v>4050</v>
      </c>
      <c r="BI8" s="536">
        <v>5400</v>
      </c>
    </row>
    <row r="9" spans="1:61" s="113" customFormat="1" ht="29.25" customHeight="1">
      <c r="A9" s="113" t="str">
        <f>B9&amp;C9</f>
        <v>20/100
地域保育標準時間認定２</v>
      </c>
      <c r="B9" s="129" t="str">
        <f>B8</f>
        <v>20/100
地域</v>
      </c>
      <c r="C9" s="130" t="s">
        <v>271</v>
      </c>
      <c r="D9" s="525"/>
      <c r="E9" s="532"/>
      <c r="F9" s="535"/>
      <c r="G9" s="167"/>
      <c r="H9" s="537"/>
      <c r="I9" s="539"/>
      <c r="J9" s="541"/>
      <c r="K9" s="544"/>
      <c r="L9" s="544"/>
      <c r="M9" s="544"/>
      <c r="N9" s="544"/>
      <c r="O9" s="544"/>
      <c r="P9" s="553"/>
      <c r="Q9" s="539"/>
      <c r="R9" s="537"/>
      <c r="S9" s="539"/>
      <c r="T9" s="556"/>
      <c r="U9" s="559"/>
      <c r="V9" s="544"/>
      <c r="W9" s="544"/>
      <c r="X9" s="550"/>
      <c r="Y9" s="539"/>
      <c r="Z9" s="173">
        <v>29390</v>
      </c>
      <c r="AA9" s="539"/>
      <c r="AB9" s="228">
        <v>290</v>
      </c>
      <c r="AC9" s="229" t="s">
        <v>195</v>
      </c>
      <c r="AD9" s="230" t="s">
        <v>217</v>
      </c>
      <c r="AE9" s="229" t="s">
        <v>24</v>
      </c>
      <c r="AF9" s="230" t="s">
        <v>218</v>
      </c>
      <c r="AG9" s="229" t="s">
        <v>180</v>
      </c>
      <c r="AH9" s="231">
        <v>41.8</v>
      </c>
      <c r="AI9" s="539"/>
      <c r="AJ9" s="548"/>
      <c r="AK9" s="539"/>
      <c r="AL9" s="563"/>
      <c r="AM9" s="566"/>
      <c r="AN9" s="544"/>
      <c r="AO9" s="544"/>
      <c r="AP9" s="544"/>
      <c r="AQ9" s="544"/>
      <c r="AR9" s="544"/>
      <c r="AS9" s="609"/>
      <c r="AT9" s="559"/>
      <c r="AU9" s="613"/>
      <c r="AV9" s="616"/>
      <c r="AW9" s="618"/>
      <c r="AX9" s="147" t="s">
        <v>272</v>
      </c>
      <c r="AY9" s="174">
        <v>25600</v>
      </c>
      <c r="AZ9" s="175">
        <v>28400</v>
      </c>
      <c r="BA9" s="607"/>
      <c r="BB9" s="537"/>
      <c r="BC9" s="607"/>
      <c r="BD9" s="176">
        <v>0.17</v>
      </c>
      <c r="BE9" s="607"/>
      <c r="BF9" s="537"/>
      <c r="BG9" s="537"/>
      <c r="BH9" s="537"/>
      <c r="BI9" s="537"/>
    </row>
    <row r="10" spans="1:61" s="113" customFormat="1" ht="29.25" customHeight="1">
      <c r="A10" s="113" t="str">
        <f>B10&amp;C10</f>
        <v>20/100
地域保育短時間認定１</v>
      </c>
      <c r="B10" s="113" t="str">
        <f>B9</f>
        <v>20/100
地域</v>
      </c>
      <c r="C10" s="130" t="s">
        <v>273</v>
      </c>
      <c r="D10" s="525"/>
      <c r="E10" s="532"/>
      <c r="F10" s="546" t="s">
        <v>274</v>
      </c>
      <c r="G10" s="167"/>
      <c r="H10" s="537"/>
      <c r="I10" s="539"/>
      <c r="J10" s="541"/>
      <c r="K10" s="544"/>
      <c r="L10" s="544"/>
      <c r="M10" s="544"/>
      <c r="N10" s="544"/>
      <c r="O10" s="544"/>
      <c r="P10" s="553"/>
      <c r="Q10" s="539"/>
      <c r="R10" s="537"/>
      <c r="S10" s="539"/>
      <c r="T10" s="556"/>
      <c r="U10" s="559"/>
      <c r="V10" s="544"/>
      <c r="W10" s="544"/>
      <c r="X10" s="550"/>
      <c r="Y10" s="539"/>
      <c r="Z10" s="150" t="s">
        <v>275</v>
      </c>
      <c r="AA10" s="539"/>
      <c r="AB10" s="232"/>
      <c r="AC10" s="229"/>
      <c r="AD10" s="230"/>
      <c r="AE10" s="229"/>
      <c r="AF10" s="230"/>
      <c r="AG10" s="229"/>
      <c r="AH10" s="233"/>
      <c r="AI10" s="539" t="s">
        <v>180</v>
      </c>
      <c r="AJ10" s="561">
        <v>55500</v>
      </c>
      <c r="AK10" s="539"/>
      <c r="AL10" s="563"/>
      <c r="AM10" s="566"/>
      <c r="AN10" s="544"/>
      <c r="AO10" s="544"/>
      <c r="AP10" s="544"/>
      <c r="AQ10" s="544"/>
      <c r="AR10" s="544"/>
      <c r="AS10" s="609"/>
      <c r="AT10" s="559"/>
      <c r="AU10" s="613"/>
      <c r="AV10" s="616"/>
      <c r="AW10" s="618"/>
      <c r="AX10" s="147" t="s">
        <v>276</v>
      </c>
      <c r="AY10" s="174">
        <v>22300</v>
      </c>
      <c r="AZ10" s="175">
        <v>24800</v>
      </c>
      <c r="BA10" s="607"/>
      <c r="BB10" s="537"/>
      <c r="BC10" s="607" t="s">
        <v>181</v>
      </c>
      <c r="BD10" s="177" t="s">
        <v>277</v>
      </c>
      <c r="BE10" s="607" t="s">
        <v>181</v>
      </c>
      <c r="BF10" s="561">
        <v>1110</v>
      </c>
      <c r="BG10" s="561">
        <v>2220</v>
      </c>
      <c r="BH10" s="561">
        <v>3330</v>
      </c>
      <c r="BI10" s="561">
        <v>4440</v>
      </c>
    </row>
    <row r="11" spans="1:61" s="113" customFormat="1" ht="29.25" customHeight="1">
      <c r="A11" s="113" t="str">
        <f>B11&amp;C11</f>
        <v>20/100
地域保育短時間認定２</v>
      </c>
      <c r="B11" s="113" t="str">
        <f>B10</f>
        <v>20/100
地域</v>
      </c>
      <c r="C11" s="130" t="s">
        <v>278</v>
      </c>
      <c r="D11" s="525"/>
      <c r="E11" s="533"/>
      <c r="F11" s="547"/>
      <c r="G11" s="167"/>
      <c r="H11" s="538"/>
      <c r="I11" s="539"/>
      <c r="J11" s="542"/>
      <c r="K11" s="545"/>
      <c r="L11" s="545"/>
      <c r="M11" s="545"/>
      <c r="N11" s="545"/>
      <c r="O11" s="545"/>
      <c r="P11" s="554"/>
      <c r="Q11" s="539"/>
      <c r="R11" s="538"/>
      <c r="S11" s="539"/>
      <c r="T11" s="557"/>
      <c r="U11" s="560"/>
      <c r="V11" s="545"/>
      <c r="W11" s="545"/>
      <c r="X11" s="551"/>
      <c r="Y11" s="539"/>
      <c r="Z11" s="178">
        <v>24930</v>
      </c>
      <c r="AA11" s="539"/>
      <c r="AB11" s="234">
        <v>240</v>
      </c>
      <c r="AC11" s="235" t="s">
        <v>195</v>
      </c>
      <c r="AD11" s="236" t="s">
        <v>217</v>
      </c>
      <c r="AE11" s="235" t="s">
        <v>24</v>
      </c>
      <c r="AF11" s="236" t="s">
        <v>218</v>
      </c>
      <c r="AG11" s="235" t="s">
        <v>180</v>
      </c>
      <c r="AH11" s="237">
        <v>23</v>
      </c>
      <c r="AI11" s="539"/>
      <c r="AJ11" s="538"/>
      <c r="AK11" s="539"/>
      <c r="AL11" s="564"/>
      <c r="AM11" s="567"/>
      <c r="AN11" s="545"/>
      <c r="AO11" s="545"/>
      <c r="AP11" s="545"/>
      <c r="AQ11" s="545"/>
      <c r="AR11" s="545"/>
      <c r="AS11" s="610"/>
      <c r="AT11" s="559"/>
      <c r="AU11" s="614"/>
      <c r="AV11" s="617"/>
      <c r="AW11" s="618"/>
      <c r="AX11" s="147" t="s">
        <v>279</v>
      </c>
      <c r="AY11" s="174">
        <v>20000</v>
      </c>
      <c r="AZ11" s="175">
        <v>22200</v>
      </c>
      <c r="BA11" s="607"/>
      <c r="BB11" s="538"/>
      <c r="BC11" s="607"/>
      <c r="BD11" s="176">
        <v>0.18</v>
      </c>
      <c r="BE11" s="607"/>
      <c r="BF11" s="538"/>
      <c r="BG11" s="538"/>
      <c r="BH11" s="538"/>
      <c r="BI11" s="538"/>
    </row>
    <row r="12" spans="1:61" s="113" customFormat="1" ht="29.25" customHeight="1">
      <c r="A12" s="113" t="str">
        <f>B12&amp;C12</f>
        <v>16/100
地域保育標準時間認定１</v>
      </c>
      <c r="B12" s="113" t="str">
        <f>D12</f>
        <v>16/100
地域</v>
      </c>
      <c r="C12" s="114" t="s">
        <v>280</v>
      </c>
      <c r="D12" s="524" t="s">
        <v>183</v>
      </c>
      <c r="E12" s="531" t="s">
        <v>182</v>
      </c>
      <c r="F12" s="534" t="s">
        <v>267</v>
      </c>
      <c r="G12" s="167"/>
      <c r="H12" s="536">
        <v>192740</v>
      </c>
      <c r="I12" s="539" t="s">
        <v>180</v>
      </c>
      <c r="J12" s="540">
        <v>1830</v>
      </c>
      <c r="K12" s="543" t="s">
        <v>195</v>
      </c>
      <c r="L12" s="543" t="s">
        <v>217</v>
      </c>
      <c r="M12" s="543" t="s">
        <v>24</v>
      </c>
      <c r="N12" s="543" t="s">
        <v>218</v>
      </c>
      <c r="O12" s="543" t="s">
        <v>180</v>
      </c>
      <c r="P12" s="552">
        <v>3.9</v>
      </c>
      <c r="Q12" s="539" t="s">
        <v>180</v>
      </c>
      <c r="R12" s="536">
        <v>5850</v>
      </c>
      <c r="S12" s="539" t="s">
        <v>180</v>
      </c>
      <c r="T12" s="555">
        <v>50</v>
      </c>
      <c r="U12" s="558" t="s">
        <v>195</v>
      </c>
      <c r="V12" s="543" t="s">
        <v>217</v>
      </c>
      <c r="W12" s="543" t="s">
        <v>24</v>
      </c>
      <c r="X12" s="549" t="s">
        <v>218</v>
      </c>
      <c r="Y12" s="539" t="s">
        <v>180</v>
      </c>
      <c r="Z12" s="168" t="s">
        <v>268</v>
      </c>
      <c r="AA12" s="539" t="s">
        <v>180</v>
      </c>
      <c r="AB12" s="232"/>
      <c r="AC12" s="225"/>
      <c r="AD12" s="226"/>
      <c r="AF12" s="226"/>
      <c r="AH12" s="227"/>
      <c r="AI12" s="539" t="s">
        <v>180</v>
      </c>
      <c r="AJ12" s="536">
        <v>59600</v>
      </c>
      <c r="AK12" s="539" t="s">
        <v>180</v>
      </c>
      <c r="AL12" s="562">
        <v>36740</v>
      </c>
      <c r="AM12" s="565">
        <v>360</v>
      </c>
      <c r="AN12" s="543" t="s">
        <v>195</v>
      </c>
      <c r="AO12" s="543" t="s">
        <v>217</v>
      </c>
      <c r="AP12" s="543" t="s">
        <v>24</v>
      </c>
      <c r="AQ12" s="543" t="s">
        <v>218</v>
      </c>
      <c r="AR12" s="543" t="s">
        <v>180</v>
      </c>
      <c r="AS12" s="608">
        <v>9.1999999999999993</v>
      </c>
      <c r="AT12" s="559" t="s">
        <v>180</v>
      </c>
      <c r="AU12" s="612">
        <v>10200</v>
      </c>
      <c r="AV12" s="615">
        <v>11300</v>
      </c>
      <c r="AW12" s="618" t="s">
        <v>180</v>
      </c>
      <c r="AX12" s="169" t="s">
        <v>269</v>
      </c>
      <c r="AY12" s="170">
        <v>46400</v>
      </c>
      <c r="AZ12" s="171">
        <v>51600</v>
      </c>
      <c r="BA12" s="607" t="s">
        <v>181</v>
      </c>
      <c r="BB12" s="536">
        <v>6350</v>
      </c>
      <c r="BC12" s="607" t="s">
        <v>181</v>
      </c>
      <c r="BD12" s="172" t="s">
        <v>277</v>
      </c>
      <c r="BE12" s="607" t="s">
        <v>181</v>
      </c>
      <c r="BF12" s="536">
        <v>1350</v>
      </c>
      <c r="BG12" s="536">
        <v>2700</v>
      </c>
      <c r="BH12" s="536">
        <v>4050</v>
      </c>
      <c r="BI12" s="536">
        <v>5400</v>
      </c>
    </row>
    <row r="13" spans="1:61" s="113" customFormat="1" ht="29.25" customHeight="1">
      <c r="A13" s="113" t="str">
        <f t="shared" ref="A13:A39" si="0">B13&amp;C13</f>
        <v>16/100
地域保育標準時間認定２</v>
      </c>
      <c r="B13" s="113" t="str">
        <f>B12</f>
        <v>16/100
地域</v>
      </c>
      <c r="C13" s="114" t="s">
        <v>281</v>
      </c>
      <c r="D13" s="525"/>
      <c r="E13" s="532"/>
      <c r="F13" s="535"/>
      <c r="G13" s="167"/>
      <c r="H13" s="537"/>
      <c r="I13" s="539"/>
      <c r="J13" s="541"/>
      <c r="K13" s="544"/>
      <c r="L13" s="544"/>
      <c r="M13" s="544"/>
      <c r="N13" s="544"/>
      <c r="O13" s="544"/>
      <c r="P13" s="553"/>
      <c r="Q13" s="539"/>
      <c r="R13" s="537"/>
      <c r="S13" s="539"/>
      <c r="T13" s="556"/>
      <c r="U13" s="559"/>
      <c r="V13" s="544"/>
      <c r="W13" s="544"/>
      <c r="X13" s="550"/>
      <c r="Y13" s="539"/>
      <c r="Z13" s="173">
        <v>29390</v>
      </c>
      <c r="AA13" s="539"/>
      <c r="AB13" s="228">
        <v>290</v>
      </c>
      <c r="AC13" s="229" t="s">
        <v>195</v>
      </c>
      <c r="AD13" s="230" t="s">
        <v>217</v>
      </c>
      <c r="AE13" s="229" t="s">
        <v>24</v>
      </c>
      <c r="AF13" s="230" t="s">
        <v>218</v>
      </c>
      <c r="AG13" s="229" t="s">
        <v>180</v>
      </c>
      <c r="AH13" s="231">
        <v>41.8</v>
      </c>
      <c r="AI13" s="539"/>
      <c r="AJ13" s="548"/>
      <c r="AK13" s="539"/>
      <c r="AL13" s="563"/>
      <c r="AM13" s="566"/>
      <c r="AN13" s="544"/>
      <c r="AO13" s="544"/>
      <c r="AP13" s="544"/>
      <c r="AQ13" s="544"/>
      <c r="AR13" s="544"/>
      <c r="AS13" s="609"/>
      <c r="AT13" s="559"/>
      <c r="AU13" s="613"/>
      <c r="AV13" s="616"/>
      <c r="AW13" s="618"/>
      <c r="AX13" s="147" t="s">
        <v>272</v>
      </c>
      <c r="AY13" s="174">
        <v>25600</v>
      </c>
      <c r="AZ13" s="175">
        <v>28400</v>
      </c>
      <c r="BA13" s="607"/>
      <c r="BB13" s="537"/>
      <c r="BC13" s="607"/>
      <c r="BD13" s="176">
        <v>0.18</v>
      </c>
      <c r="BE13" s="607"/>
      <c r="BF13" s="537"/>
      <c r="BG13" s="537"/>
      <c r="BH13" s="537"/>
      <c r="BI13" s="537"/>
    </row>
    <row r="14" spans="1:61" s="113" customFormat="1" ht="29.25" customHeight="1">
      <c r="A14" s="113" t="str">
        <f t="shared" si="0"/>
        <v>16/100
地域保育短時間認定１</v>
      </c>
      <c r="B14" s="113" t="str">
        <f>B13</f>
        <v>16/100
地域</v>
      </c>
      <c r="C14" s="114" t="s">
        <v>282</v>
      </c>
      <c r="D14" s="525"/>
      <c r="E14" s="532"/>
      <c r="F14" s="546" t="s">
        <v>274</v>
      </c>
      <c r="G14" s="167"/>
      <c r="H14" s="537"/>
      <c r="I14" s="539"/>
      <c r="J14" s="541"/>
      <c r="K14" s="544"/>
      <c r="L14" s="544"/>
      <c r="M14" s="544"/>
      <c r="N14" s="544"/>
      <c r="O14" s="544"/>
      <c r="P14" s="553"/>
      <c r="Q14" s="539"/>
      <c r="R14" s="537"/>
      <c r="S14" s="539"/>
      <c r="T14" s="556"/>
      <c r="U14" s="559"/>
      <c r="V14" s="544"/>
      <c r="W14" s="544"/>
      <c r="X14" s="550"/>
      <c r="Y14" s="539"/>
      <c r="Z14" s="150" t="s">
        <v>275</v>
      </c>
      <c r="AA14" s="539"/>
      <c r="AB14" s="232"/>
      <c r="AC14" s="229"/>
      <c r="AD14" s="230"/>
      <c r="AE14" s="229"/>
      <c r="AF14" s="230"/>
      <c r="AG14" s="229"/>
      <c r="AH14" s="233"/>
      <c r="AI14" s="539" t="s">
        <v>180</v>
      </c>
      <c r="AJ14" s="561">
        <v>53840</v>
      </c>
      <c r="AK14" s="539"/>
      <c r="AL14" s="563"/>
      <c r="AM14" s="566"/>
      <c r="AN14" s="544"/>
      <c r="AO14" s="544"/>
      <c r="AP14" s="544"/>
      <c r="AQ14" s="544"/>
      <c r="AR14" s="544"/>
      <c r="AS14" s="609"/>
      <c r="AT14" s="559"/>
      <c r="AU14" s="613"/>
      <c r="AV14" s="616"/>
      <c r="AW14" s="618"/>
      <c r="AX14" s="147" t="s">
        <v>276</v>
      </c>
      <c r="AY14" s="174">
        <v>22300</v>
      </c>
      <c r="AZ14" s="175">
        <v>24800</v>
      </c>
      <c r="BA14" s="607"/>
      <c r="BB14" s="537"/>
      <c r="BC14" s="607" t="s">
        <v>181</v>
      </c>
      <c r="BD14" s="177" t="s">
        <v>277</v>
      </c>
      <c r="BE14" s="607" t="s">
        <v>181</v>
      </c>
      <c r="BF14" s="561">
        <v>1110</v>
      </c>
      <c r="BG14" s="561">
        <v>2220</v>
      </c>
      <c r="BH14" s="561">
        <v>3330</v>
      </c>
      <c r="BI14" s="561">
        <v>4440</v>
      </c>
    </row>
    <row r="15" spans="1:61" s="113" customFormat="1" ht="29.25" customHeight="1">
      <c r="A15" s="113" t="str">
        <f t="shared" si="0"/>
        <v>16/100
地域保育短時間認定２</v>
      </c>
      <c r="B15" s="113" t="str">
        <f>B14</f>
        <v>16/100
地域</v>
      </c>
      <c r="C15" s="114" t="s">
        <v>283</v>
      </c>
      <c r="D15" s="525"/>
      <c r="E15" s="533"/>
      <c r="F15" s="547"/>
      <c r="G15" s="167"/>
      <c r="H15" s="538"/>
      <c r="I15" s="539"/>
      <c r="J15" s="542"/>
      <c r="K15" s="545"/>
      <c r="L15" s="545"/>
      <c r="M15" s="545"/>
      <c r="N15" s="545"/>
      <c r="O15" s="545"/>
      <c r="P15" s="554"/>
      <c r="Q15" s="539"/>
      <c r="R15" s="538"/>
      <c r="S15" s="539"/>
      <c r="T15" s="557"/>
      <c r="U15" s="560"/>
      <c r="V15" s="545"/>
      <c r="W15" s="545"/>
      <c r="X15" s="551"/>
      <c r="Y15" s="539"/>
      <c r="Z15" s="178">
        <v>24930</v>
      </c>
      <c r="AA15" s="539"/>
      <c r="AB15" s="228">
        <v>240</v>
      </c>
      <c r="AC15" s="235" t="s">
        <v>195</v>
      </c>
      <c r="AD15" s="236" t="s">
        <v>217</v>
      </c>
      <c r="AE15" s="235" t="s">
        <v>24</v>
      </c>
      <c r="AF15" s="236" t="s">
        <v>218</v>
      </c>
      <c r="AG15" s="235" t="s">
        <v>180</v>
      </c>
      <c r="AH15" s="237">
        <v>23</v>
      </c>
      <c r="AI15" s="539"/>
      <c r="AJ15" s="538"/>
      <c r="AK15" s="539"/>
      <c r="AL15" s="564"/>
      <c r="AM15" s="567"/>
      <c r="AN15" s="545"/>
      <c r="AO15" s="545"/>
      <c r="AP15" s="545"/>
      <c r="AQ15" s="545"/>
      <c r="AR15" s="545"/>
      <c r="AS15" s="610"/>
      <c r="AT15" s="559"/>
      <c r="AU15" s="614"/>
      <c r="AV15" s="617"/>
      <c r="AW15" s="618"/>
      <c r="AX15" s="147" t="s">
        <v>279</v>
      </c>
      <c r="AY15" s="174">
        <v>20000</v>
      </c>
      <c r="AZ15" s="175">
        <v>22200</v>
      </c>
      <c r="BA15" s="607"/>
      <c r="BB15" s="538"/>
      <c r="BC15" s="607"/>
      <c r="BD15" s="179">
        <v>0.18</v>
      </c>
      <c r="BE15" s="607"/>
      <c r="BF15" s="538"/>
      <c r="BG15" s="538"/>
      <c r="BH15" s="538"/>
      <c r="BI15" s="538"/>
    </row>
    <row r="16" spans="1:61" s="113" customFormat="1" ht="29.25" customHeight="1">
      <c r="A16" s="113" t="str">
        <f t="shared" si="0"/>
        <v>15/100
地域保育標準時間認定１</v>
      </c>
      <c r="B16" s="113" t="str">
        <f>D16</f>
        <v>15/100
地域</v>
      </c>
      <c r="C16" s="114" t="s">
        <v>280</v>
      </c>
      <c r="D16" s="524" t="s">
        <v>184</v>
      </c>
      <c r="E16" s="531" t="s">
        <v>182</v>
      </c>
      <c r="F16" s="534" t="s">
        <v>267</v>
      </c>
      <c r="G16" s="167"/>
      <c r="H16" s="536">
        <v>191750</v>
      </c>
      <c r="I16" s="539" t="s">
        <v>180</v>
      </c>
      <c r="J16" s="540">
        <v>1820</v>
      </c>
      <c r="K16" s="543" t="s">
        <v>195</v>
      </c>
      <c r="L16" s="543" t="s">
        <v>217</v>
      </c>
      <c r="M16" s="543" t="s">
        <v>24</v>
      </c>
      <c r="N16" s="543" t="s">
        <v>218</v>
      </c>
      <c r="O16" s="543" t="s">
        <v>180</v>
      </c>
      <c r="P16" s="552">
        <v>3.9</v>
      </c>
      <c r="Q16" s="539" t="s">
        <v>180</v>
      </c>
      <c r="R16" s="536">
        <v>5800</v>
      </c>
      <c r="S16" s="539" t="s">
        <v>180</v>
      </c>
      <c r="T16" s="555">
        <v>50</v>
      </c>
      <c r="U16" s="558" t="s">
        <v>195</v>
      </c>
      <c r="V16" s="543" t="s">
        <v>217</v>
      </c>
      <c r="W16" s="543" t="s">
        <v>24</v>
      </c>
      <c r="X16" s="549" t="s">
        <v>218</v>
      </c>
      <c r="Y16" s="539" t="s">
        <v>180</v>
      </c>
      <c r="Z16" s="168" t="s">
        <v>268</v>
      </c>
      <c r="AA16" s="539" t="s">
        <v>180</v>
      </c>
      <c r="AB16" s="224"/>
      <c r="AC16" s="225"/>
      <c r="AD16" s="226"/>
      <c r="AF16" s="226"/>
      <c r="AH16" s="227"/>
      <c r="AI16" s="539" t="s">
        <v>180</v>
      </c>
      <c r="AJ16" s="536">
        <v>59190</v>
      </c>
      <c r="AK16" s="539" t="s">
        <v>180</v>
      </c>
      <c r="AL16" s="562">
        <v>36740</v>
      </c>
      <c r="AM16" s="565">
        <v>360</v>
      </c>
      <c r="AN16" s="543" t="s">
        <v>195</v>
      </c>
      <c r="AO16" s="543" t="s">
        <v>217</v>
      </c>
      <c r="AP16" s="543" t="s">
        <v>24</v>
      </c>
      <c r="AQ16" s="543" t="s">
        <v>218</v>
      </c>
      <c r="AR16" s="543" t="s">
        <v>180</v>
      </c>
      <c r="AS16" s="608">
        <v>9.1999999999999993</v>
      </c>
      <c r="AT16" s="559" t="s">
        <v>180</v>
      </c>
      <c r="AU16" s="612">
        <v>10200</v>
      </c>
      <c r="AV16" s="615">
        <v>11300</v>
      </c>
      <c r="AW16" s="618" t="s">
        <v>180</v>
      </c>
      <c r="AX16" s="169" t="s">
        <v>269</v>
      </c>
      <c r="AY16" s="170">
        <v>46400</v>
      </c>
      <c r="AZ16" s="171">
        <v>51600</v>
      </c>
      <c r="BA16" s="607" t="s">
        <v>181</v>
      </c>
      <c r="BB16" s="536">
        <v>6350</v>
      </c>
      <c r="BC16" s="607" t="s">
        <v>181</v>
      </c>
      <c r="BD16" s="180" t="s">
        <v>277</v>
      </c>
      <c r="BE16" s="607" t="s">
        <v>181</v>
      </c>
      <c r="BF16" s="536">
        <v>1350</v>
      </c>
      <c r="BG16" s="536">
        <v>2700</v>
      </c>
      <c r="BH16" s="536">
        <v>4050</v>
      </c>
      <c r="BI16" s="536">
        <v>5400</v>
      </c>
    </row>
    <row r="17" spans="1:61" s="113" customFormat="1" ht="29.25" customHeight="1">
      <c r="A17" s="113" t="str">
        <f t="shared" si="0"/>
        <v>15/100
地域保育標準時間認定２</v>
      </c>
      <c r="B17" s="113" t="str">
        <f>B16</f>
        <v>15/100
地域</v>
      </c>
      <c r="C17" s="114" t="s">
        <v>281</v>
      </c>
      <c r="D17" s="525"/>
      <c r="E17" s="532"/>
      <c r="F17" s="535"/>
      <c r="G17" s="167"/>
      <c r="H17" s="537"/>
      <c r="I17" s="539"/>
      <c r="J17" s="541"/>
      <c r="K17" s="544"/>
      <c r="L17" s="544"/>
      <c r="M17" s="544"/>
      <c r="N17" s="544"/>
      <c r="O17" s="544"/>
      <c r="P17" s="553"/>
      <c r="Q17" s="539"/>
      <c r="R17" s="537"/>
      <c r="S17" s="539"/>
      <c r="T17" s="556"/>
      <c r="U17" s="559"/>
      <c r="V17" s="544"/>
      <c r="W17" s="544"/>
      <c r="X17" s="550"/>
      <c r="Y17" s="539"/>
      <c r="Z17" s="173">
        <v>29390</v>
      </c>
      <c r="AA17" s="539"/>
      <c r="AB17" s="228">
        <v>290</v>
      </c>
      <c r="AC17" s="229" t="s">
        <v>195</v>
      </c>
      <c r="AD17" s="230" t="s">
        <v>217</v>
      </c>
      <c r="AE17" s="229" t="s">
        <v>24</v>
      </c>
      <c r="AF17" s="230" t="s">
        <v>218</v>
      </c>
      <c r="AG17" s="229" t="s">
        <v>180</v>
      </c>
      <c r="AH17" s="231">
        <v>41.8</v>
      </c>
      <c r="AI17" s="539"/>
      <c r="AJ17" s="548"/>
      <c r="AK17" s="539"/>
      <c r="AL17" s="563"/>
      <c r="AM17" s="566"/>
      <c r="AN17" s="544"/>
      <c r="AO17" s="544"/>
      <c r="AP17" s="544"/>
      <c r="AQ17" s="544"/>
      <c r="AR17" s="544"/>
      <c r="AS17" s="609"/>
      <c r="AT17" s="559"/>
      <c r="AU17" s="613"/>
      <c r="AV17" s="616"/>
      <c r="AW17" s="618"/>
      <c r="AX17" s="147" t="s">
        <v>272</v>
      </c>
      <c r="AY17" s="174">
        <v>25600</v>
      </c>
      <c r="AZ17" s="175">
        <v>28400</v>
      </c>
      <c r="BA17" s="607"/>
      <c r="BB17" s="537"/>
      <c r="BC17" s="607"/>
      <c r="BD17" s="176">
        <v>0.18</v>
      </c>
      <c r="BE17" s="607"/>
      <c r="BF17" s="537"/>
      <c r="BG17" s="537"/>
      <c r="BH17" s="537"/>
      <c r="BI17" s="537"/>
    </row>
    <row r="18" spans="1:61" s="113" customFormat="1" ht="29.25" customHeight="1">
      <c r="A18" s="113" t="str">
        <f t="shared" si="0"/>
        <v>15/100
地域保育短時間認定１</v>
      </c>
      <c r="B18" s="113" t="str">
        <f>B17</f>
        <v>15/100
地域</v>
      </c>
      <c r="C18" s="114" t="s">
        <v>282</v>
      </c>
      <c r="D18" s="525"/>
      <c r="E18" s="532"/>
      <c r="F18" s="546" t="s">
        <v>274</v>
      </c>
      <c r="G18" s="167"/>
      <c r="H18" s="537"/>
      <c r="I18" s="539"/>
      <c r="J18" s="541"/>
      <c r="K18" s="544"/>
      <c r="L18" s="544"/>
      <c r="M18" s="544"/>
      <c r="N18" s="544"/>
      <c r="O18" s="544"/>
      <c r="P18" s="553"/>
      <c r="Q18" s="539"/>
      <c r="R18" s="537"/>
      <c r="S18" s="539"/>
      <c r="T18" s="556"/>
      <c r="U18" s="559"/>
      <c r="V18" s="544"/>
      <c r="W18" s="544"/>
      <c r="X18" s="550"/>
      <c r="Y18" s="539"/>
      <c r="Z18" s="150" t="s">
        <v>275</v>
      </c>
      <c r="AA18" s="539"/>
      <c r="AB18" s="232"/>
      <c r="AC18" s="229"/>
      <c r="AD18" s="230"/>
      <c r="AE18" s="229"/>
      <c r="AF18" s="230"/>
      <c r="AG18" s="229"/>
      <c r="AH18" s="233"/>
      <c r="AI18" s="539" t="s">
        <v>180</v>
      </c>
      <c r="AJ18" s="561">
        <v>53420</v>
      </c>
      <c r="AK18" s="539"/>
      <c r="AL18" s="563"/>
      <c r="AM18" s="566"/>
      <c r="AN18" s="544"/>
      <c r="AO18" s="544"/>
      <c r="AP18" s="544"/>
      <c r="AQ18" s="544"/>
      <c r="AR18" s="544"/>
      <c r="AS18" s="609"/>
      <c r="AT18" s="559"/>
      <c r="AU18" s="613"/>
      <c r="AV18" s="616"/>
      <c r="AW18" s="618"/>
      <c r="AX18" s="147" t="s">
        <v>276</v>
      </c>
      <c r="AY18" s="174">
        <v>22300</v>
      </c>
      <c r="AZ18" s="175">
        <v>24800</v>
      </c>
      <c r="BA18" s="607"/>
      <c r="BB18" s="537"/>
      <c r="BC18" s="607" t="s">
        <v>181</v>
      </c>
      <c r="BD18" s="177" t="s">
        <v>277</v>
      </c>
      <c r="BE18" s="607" t="s">
        <v>181</v>
      </c>
      <c r="BF18" s="561">
        <v>1110</v>
      </c>
      <c r="BG18" s="561">
        <v>2220</v>
      </c>
      <c r="BH18" s="561">
        <v>3330</v>
      </c>
      <c r="BI18" s="561">
        <v>4440</v>
      </c>
    </row>
    <row r="19" spans="1:61" s="113" customFormat="1" ht="29.25" customHeight="1">
      <c r="A19" s="113" t="str">
        <f t="shared" si="0"/>
        <v>15/100
地域保育短時間認定２</v>
      </c>
      <c r="B19" s="113" t="str">
        <f>B18</f>
        <v>15/100
地域</v>
      </c>
      <c r="C19" s="114" t="s">
        <v>283</v>
      </c>
      <c r="D19" s="525"/>
      <c r="E19" s="533"/>
      <c r="F19" s="547"/>
      <c r="G19" s="167"/>
      <c r="H19" s="538"/>
      <c r="I19" s="539"/>
      <c r="J19" s="542"/>
      <c r="K19" s="545"/>
      <c r="L19" s="545"/>
      <c r="M19" s="545"/>
      <c r="N19" s="545"/>
      <c r="O19" s="545"/>
      <c r="P19" s="554"/>
      <c r="Q19" s="539"/>
      <c r="R19" s="538"/>
      <c r="S19" s="539"/>
      <c r="T19" s="557"/>
      <c r="U19" s="560"/>
      <c r="V19" s="545"/>
      <c r="W19" s="545"/>
      <c r="X19" s="551"/>
      <c r="Y19" s="539"/>
      <c r="Z19" s="178">
        <v>24930</v>
      </c>
      <c r="AA19" s="539"/>
      <c r="AB19" s="228">
        <v>240</v>
      </c>
      <c r="AC19" s="235" t="s">
        <v>195</v>
      </c>
      <c r="AD19" s="236" t="s">
        <v>217</v>
      </c>
      <c r="AE19" s="235" t="s">
        <v>24</v>
      </c>
      <c r="AF19" s="236" t="s">
        <v>218</v>
      </c>
      <c r="AG19" s="235" t="s">
        <v>180</v>
      </c>
      <c r="AH19" s="237">
        <v>23</v>
      </c>
      <c r="AI19" s="539"/>
      <c r="AJ19" s="538"/>
      <c r="AK19" s="539"/>
      <c r="AL19" s="564"/>
      <c r="AM19" s="567"/>
      <c r="AN19" s="545"/>
      <c r="AO19" s="545"/>
      <c r="AP19" s="545"/>
      <c r="AQ19" s="545"/>
      <c r="AR19" s="545"/>
      <c r="AS19" s="610"/>
      <c r="AT19" s="559"/>
      <c r="AU19" s="614"/>
      <c r="AV19" s="617"/>
      <c r="AW19" s="618"/>
      <c r="AX19" s="147" t="s">
        <v>279</v>
      </c>
      <c r="AY19" s="174">
        <v>20000</v>
      </c>
      <c r="AZ19" s="175">
        <v>22200</v>
      </c>
      <c r="BA19" s="607"/>
      <c r="BB19" s="538"/>
      <c r="BC19" s="607"/>
      <c r="BD19" s="176">
        <v>0.18</v>
      </c>
      <c r="BE19" s="607"/>
      <c r="BF19" s="538"/>
      <c r="BG19" s="538"/>
      <c r="BH19" s="538"/>
      <c r="BI19" s="538"/>
    </row>
    <row r="20" spans="1:61" s="113" customFormat="1" ht="29.25" customHeight="1">
      <c r="A20" s="113" t="str">
        <f t="shared" si="0"/>
        <v>12/100
地域保育標準時間認定１</v>
      </c>
      <c r="B20" s="113" t="str">
        <f>D20</f>
        <v>12/100
地域</v>
      </c>
      <c r="C20" s="114" t="s">
        <v>280</v>
      </c>
      <c r="D20" s="524" t="s">
        <v>185</v>
      </c>
      <c r="E20" s="531" t="s">
        <v>182</v>
      </c>
      <c r="F20" s="534" t="s">
        <v>267</v>
      </c>
      <c r="G20" s="167"/>
      <c r="H20" s="536">
        <v>188790</v>
      </c>
      <c r="I20" s="539" t="s">
        <v>180</v>
      </c>
      <c r="J20" s="540">
        <v>1790</v>
      </c>
      <c r="K20" s="543" t="s">
        <v>195</v>
      </c>
      <c r="L20" s="543" t="s">
        <v>217</v>
      </c>
      <c r="M20" s="543" t="s">
        <v>24</v>
      </c>
      <c r="N20" s="543" t="s">
        <v>218</v>
      </c>
      <c r="O20" s="543" t="s">
        <v>180</v>
      </c>
      <c r="P20" s="552">
        <v>4</v>
      </c>
      <c r="Q20" s="539" t="s">
        <v>180</v>
      </c>
      <c r="R20" s="536">
        <v>5650</v>
      </c>
      <c r="S20" s="539" t="s">
        <v>180</v>
      </c>
      <c r="T20" s="555">
        <v>50</v>
      </c>
      <c r="U20" s="558" t="s">
        <v>195</v>
      </c>
      <c r="V20" s="543" t="s">
        <v>217</v>
      </c>
      <c r="W20" s="543" t="s">
        <v>24</v>
      </c>
      <c r="X20" s="549" t="s">
        <v>218</v>
      </c>
      <c r="Y20" s="539" t="s">
        <v>180</v>
      </c>
      <c r="Z20" s="168" t="s">
        <v>268</v>
      </c>
      <c r="AA20" s="539" t="s">
        <v>180</v>
      </c>
      <c r="AB20" s="224"/>
      <c r="AC20" s="225"/>
      <c r="AD20" s="226"/>
      <c r="AF20" s="226"/>
      <c r="AH20" s="227"/>
      <c r="AI20" s="539" t="s">
        <v>180</v>
      </c>
      <c r="AJ20" s="536">
        <v>57940</v>
      </c>
      <c r="AK20" s="539" t="s">
        <v>180</v>
      </c>
      <c r="AL20" s="562">
        <v>36740</v>
      </c>
      <c r="AM20" s="565">
        <v>360</v>
      </c>
      <c r="AN20" s="543" t="s">
        <v>195</v>
      </c>
      <c r="AO20" s="543" t="s">
        <v>217</v>
      </c>
      <c r="AP20" s="543" t="s">
        <v>24</v>
      </c>
      <c r="AQ20" s="543" t="s">
        <v>218</v>
      </c>
      <c r="AR20" s="543" t="s">
        <v>180</v>
      </c>
      <c r="AS20" s="608">
        <v>9.1999999999999993</v>
      </c>
      <c r="AT20" s="559" t="s">
        <v>180</v>
      </c>
      <c r="AU20" s="612">
        <v>10200</v>
      </c>
      <c r="AV20" s="615">
        <v>11300</v>
      </c>
      <c r="AW20" s="618" t="s">
        <v>180</v>
      </c>
      <c r="AX20" s="169" t="s">
        <v>269</v>
      </c>
      <c r="AY20" s="170">
        <v>46400</v>
      </c>
      <c r="AZ20" s="171">
        <v>51600</v>
      </c>
      <c r="BA20" s="607" t="s">
        <v>181</v>
      </c>
      <c r="BB20" s="536">
        <v>6350</v>
      </c>
      <c r="BC20" s="607" t="s">
        <v>181</v>
      </c>
      <c r="BD20" s="172" t="s">
        <v>277</v>
      </c>
      <c r="BE20" s="607" t="s">
        <v>181</v>
      </c>
      <c r="BF20" s="536">
        <v>1350</v>
      </c>
      <c r="BG20" s="536">
        <v>2700</v>
      </c>
      <c r="BH20" s="536">
        <v>4050</v>
      </c>
      <c r="BI20" s="536">
        <v>5400</v>
      </c>
    </row>
    <row r="21" spans="1:61" s="113" customFormat="1" ht="29.25" customHeight="1">
      <c r="A21" s="115" t="str">
        <f t="shared" si="0"/>
        <v>12/100
地域保育標準時間認定２</v>
      </c>
      <c r="B21" s="115" t="str">
        <f>B20</f>
        <v>12/100
地域</v>
      </c>
      <c r="C21" s="116" t="s">
        <v>281</v>
      </c>
      <c r="D21" s="525"/>
      <c r="E21" s="532"/>
      <c r="F21" s="535"/>
      <c r="G21" s="167"/>
      <c r="H21" s="537"/>
      <c r="I21" s="539"/>
      <c r="J21" s="541"/>
      <c r="K21" s="544"/>
      <c r="L21" s="544"/>
      <c r="M21" s="544"/>
      <c r="N21" s="544"/>
      <c r="O21" s="544"/>
      <c r="P21" s="553"/>
      <c r="Q21" s="539"/>
      <c r="R21" s="537"/>
      <c r="S21" s="539"/>
      <c r="T21" s="556"/>
      <c r="U21" s="559"/>
      <c r="V21" s="544"/>
      <c r="W21" s="544"/>
      <c r="X21" s="550"/>
      <c r="Y21" s="539"/>
      <c r="Z21" s="173">
        <v>29390</v>
      </c>
      <c r="AA21" s="539"/>
      <c r="AB21" s="228">
        <v>290</v>
      </c>
      <c r="AC21" s="229" t="s">
        <v>195</v>
      </c>
      <c r="AD21" s="230" t="s">
        <v>217</v>
      </c>
      <c r="AE21" s="229" t="s">
        <v>24</v>
      </c>
      <c r="AF21" s="230" t="s">
        <v>218</v>
      </c>
      <c r="AG21" s="229" t="s">
        <v>180</v>
      </c>
      <c r="AH21" s="231">
        <v>41.8</v>
      </c>
      <c r="AI21" s="539"/>
      <c r="AJ21" s="548"/>
      <c r="AK21" s="539"/>
      <c r="AL21" s="563"/>
      <c r="AM21" s="566"/>
      <c r="AN21" s="544"/>
      <c r="AO21" s="544"/>
      <c r="AP21" s="544"/>
      <c r="AQ21" s="544"/>
      <c r="AR21" s="544"/>
      <c r="AS21" s="609"/>
      <c r="AT21" s="559"/>
      <c r="AU21" s="613"/>
      <c r="AV21" s="616"/>
      <c r="AW21" s="618"/>
      <c r="AX21" s="147" t="s">
        <v>272</v>
      </c>
      <c r="AY21" s="174">
        <v>25600</v>
      </c>
      <c r="AZ21" s="175">
        <v>28400</v>
      </c>
      <c r="BA21" s="607"/>
      <c r="BB21" s="537"/>
      <c r="BC21" s="607"/>
      <c r="BD21" s="176">
        <v>0.18</v>
      </c>
      <c r="BE21" s="607"/>
      <c r="BF21" s="537"/>
      <c r="BG21" s="537"/>
      <c r="BH21" s="537"/>
      <c r="BI21" s="537"/>
    </row>
    <row r="22" spans="1:61" s="113" customFormat="1" ht="29.25" customHeight="1">
      <c r="A22" s="115" t="str">
        <f t="shared" si="0"/>
        <v>12/100
地域保育短時間認定１</v>
      </c>
      <c r="B22" s="115" t="str">
        <f>B21</f>
        <v>12/100
地域</v>
      </c>
      <c r="C22" s="116" t="s">
        <v>282</v>
      </c>
      <c r="D22" s="525"/>
      <c r="E22" s="532"/>
      <c r="F22" s="546" t="s">
        <v>274</v>
      </c>
      <c r="G22" s="167"/>
      <c r="H22" s="537"/>
      <c r="I22" s="539"/>
      <c r="J22" s="541"/>
      <c r="K22" s="544"/>
      <c r="L22" s="544"/>
      <c r="M22" s="544"/>
      <c r="N22" s="544"/>
      <c r="O22" s="544"/>
      <c r="P22" s="553"/>
      <c r="Q22" s="539"/>
      <c r="R22" s="537"/>
      <c r="S22" s="539"/>
      <c r="T22" s="556"/>
      <c r="U22" s="559"/>
      <c r="V22" s="544"/>
      <c r="W22" s="544"/>
      <c r="X22" s="550"/>
      <c r="Y22" s="539"/>
      <c r="Z22" s="150" t="s">
        <v>275</v>
      </c>
      <c r="AA22" s="539"/>
      <c r="AB22" s="232"/>
      <c r="AC22" s="229"/>
      <c r="AD22" s="230"/>
      <c r="AE22" s="229"/>
      <c r="AF22" s="230"/>
      <c r="AG22" s="229"/>
      <c r="AH22" s="233"/>
      <c r="AI22" s="539" t="s">
        <v>180</v>
      </c>
      <c r="AJ22" s="561">
        <v>52180</v>
      </c>
      <c r="AK22" s="539"/>
      <c r="AL22" s="563"/>
      <c r="AM22" s="566"/>
      <c r="AN22" s="544"/>
      <c r="AO22" s="544"/>
      <c r="AP22" s="544"/>
      <c r="AQ22" s="544"/>
      <c r="AR22" s="544"/>
      <c r="AS22" s="609"/>
      <c r="AT22" s="559"/>
      <c r="AU22" s="613"/>
      <c r="AV22" s="616"/>
      <c r="AW22" s="618"/>
      <c r="AX22" s="147" t="s">
        <v>276</v>
      </c>
      <c r="AY22" s="174">
        <v>22300</v>
      </c>
      <c r="AZ22" s="175">
        <v>24800</v>
      </c>
      <c r="BA22" s="607"/>
      <c r="BB22" s="537"/>
      <c r="BC22" s="607" t="s">
        <v>181</v>
      </c>
      <c r="BD22" s="177" t="s">
        <v>277</v>
      </c>
      <c r="BE22" s="607" t="s">
        <v>181</v>
      </c>
      <c r="BF22" s="561">
        <v>1110</v>
      </c>
      <c r="BG22" s="561">
        <v>2220</v>
      </c>
      <c r="BH22" s="561">
        <v>3330</v>
      </c>
      <c r="BI22" s="561">
        <v>4440</v>
      </c>
    </row>
    <row r="23" spans="1:61" s="113" customFormat="1" ht="29.25" customHeight="1">
      <c r="A23" s="115" t="str">
        <f t="shared" si="0"/>
        <v>12/100
地域保育短時間認定２</v>
      </c>
      <c r="B23" s="115" t="str">
        <f>B22</f>
        <v>12/100
地域</v>
      </c>
      <c r="C23" s="116" t="s">
        <v>283</v>
      </c>
      <c r="D23" s="525"/>
      <c r="E23" s="533"/>
      <c r="F23" s="547"/>
      <c r="G23" s="167"/>
      <c r="H23" s="538"/>
      <c r="I23" s="539"/>
      <c r="J23" s="542"/>
      <c r="K23" s="545"/>
      <c r="L23" s="545"/>
      <c r="M23" s="545"/>
      <c r="N23" s="545"/>
      <c r="O23" s="545"/>
      <c r="P23" s="554"/>
      <c r="Q23" s="539"/>
      <c r="R23" s="538"/>
      <c r="S23" s="539"/>
      <c r="T23" s="557"/>
      <c r="U23" s="560"/>
      <c r="V23" s="545"/>
      <c r="W23" s="545"/>
      <c r="X23" s="551"/>
      <c r="Y23" s="539"/>
      <c r="Z23" s="178">
        <v>24930</v>
      </c>
      <c r="AA23" s="539"/>
      <c r="AB23" s="228">
        <v>240</v>
      </c>
      <c r="AC23" s="235" t="s">
        <v>195</v>
      </c>
      <c r="AD23" s="236" t="s">
        <v>217</v>
      </c>
      <c r="AE23" s="235" t="s">
        <v>24</v>
      </c>
      <c r="AF23" s="236" t="s">
        <v>218</v>
      </c>
      <c r="AG23" s="235" t="s">
        <v>180</v>
      </c>
      <c r="AH23" s="237">
        <v>23</v>
      </c>
      <c r="AI23" s="539"/>
      <c r="AJ23" s="538"/>
      <c r="AK23" s="539"/>
      <c r="AL23" s="564"/>
      <c r="AM23" s="567"/>
      <c r="AN23" s="545"/>
      <c r="AO23" s="545"/>
      <c r="AP23" s="545"/>
      <c r="AQ23" s="545"/>
      <c r="AR23" s="545"/>
      <c r="AS23" s="610"/>
      <c r="AT23" s="559"/>
      <c r="AU23" s="614"/>
      <c r="AV23" s="617"/>
      <c r="AW23" s="618"/>
      <c r="AX23" s="147" t="s">
        <v>279</v>
      </c>
      <c r="AY23" s="174">
        <v>20000</v>
      </c>
      <c r="AZ23" s="175">
        <v>22200</v>
      </c>
      <c r="BA23" s="607"/>
      <c r="BB23" s="538"/>
      <c r="BC23" s="607"/>
      <c r="BD23" s="179">
        <v>0.19</v>
      </c>
      <c r="BE23" s="607"/>
      <c r="BF23" s="538"/>
      <c r="BG23" s="538"/>
      <c r="BH23" s="538"/>
      <c r="BI23" s="538"/>
    </row>
    <row r="24" spans="1:61" s="113" customFormat="1" ht="29.25" customHeight="1">
      <c r="A24" s="115" t="str">
        <f t="shared" si="0"/>
        <v>10/100
地域保育標準時間認定１</v>
      </c>
      <c r="B24" s="115" t="str">
        <f>D24</f>
        <v>10/100
地域</v>
      </c>
      <c r="C24" s="116" t="s">
        <v>280</v>
      </c>
      <c r="D24" s="524" t="s">
        <v>186</v>
      </c>
      <c r="E24" s="531" t="s">
        <v>182</v>
      </c>
      <c r="F24" s="534" t="s">
        <v>267</v>
      </c>
      <c r="G24" s="167"/>
      <c r="H24" s="536">
        <v>186820</v>
      </c>
      <c r="I24" s="539" t="s">
        <v>180</v>
      </c>
      <c r="J24" s="540">
        <v>1770</v>
      </c>
      <c r="K24" s="543" t="s">
        <v>195</v>
      </c>
      <c r="L24" s="543" t="s">
        <v>217</v>
      </c>
      <c r="M24" s="543" t="s">
        <v>24</v>
      </c>
      <c r="N24" s="543" t="s">
        <v>218</v>
      </c>
      <c r="O24" s="543" t="s">
        <v>180</v>
      </c>
      <c r="P24" s="552">
        <v>4.0999999999999996</v>
      </c>
      <c r="Q24" s="539" t="s">
        <v>180</v>
      </c>
      <c r="R24" s="536">
        <v>5550</v>
      </c>
      <c r="S24" s="539" t="s">
        <v>180</v>
      </c>
      <c r="T24" s="555">
        <v>50</v>
      </c>
      <c r="U24" s="558" t="s">
        <v>195</v>
      </c>
      <c r="V24" s="543" t="s">
        <v>217</v>
      </c>
      <c r="W24" s="543" t="s">
        <v>24</v>
      </c>
      <c r="X24" s="549" t="s">
        <v>218</v>
      </c>
      <c r="Y24" s="539" t="s">
        <v>180</v>
      </c>
      <c r="Z24" s="168" t="s">
        <v>268</v>
      </c>
      <c r="AA24" s="539" t="s">
        <v>180</v>
      </c>
      <c r="AB24" s="224"/>
      <c r="AC24" s="225"/>
      <c r="AD24" s="226"/>
      <c r="AF24" s="226"/>
      <c r="AH24" s="227"/>
      <c r="AI24" s="539" t="s">
        <v>180</v>
      </c>
      <c r="AJ24" s="536">
        <v>57120</v>
      </c>
      <c r="AK24" s="539" t="s">
        <v>180</v>
      </c>
      <c r="AL24" s="562">
        <v>36740</v>
      </c>
      <c r="AM24" s="565">
        <v>360</v>
      </c>
      <c r="AN24" s="543" t="s">
        <v>195</v>
      </c>
      <c r="AO24" s="543" t="s">
        <v>217</v>
      </c>
      <c r="AP24" s="543" t="s">
        <v>24</v>
      </c>
      <c r="AQ24" s="543" t="s">
        <v>218</v>
      </c>
      <c r="AR24" s="543" t="s">
        <v>180</v>
      </c>
      <c r="AS24" s="608">
        <v>9.1999999999999993</v>
      </c>
      <c r="AT24" s="559" t="s">
        <v>180</v>
      </c>
      <c r="AU24" s="612">
        <v>10200</v>
      </c>
      <c r="AV24" s="615">
        <v>11300</v>
      </c>
      <c r="AW24" s="618" t="s">
        <v>180</v>
      </c>
      <c r="AX24" s="169" t="s">
        <v>269</v>
      </c>
      <c r="AY24" s="170">
        <v>46400</v>
      </c>
      <c r="AZ24" s="171">
        <v>51600</v>
      </c>
      <c r="BA24" s="607" t="s">
        <v>181</v>
      </c>
      <c r="BB24" s="536">
        <v>6350</v>
      </c>
      <c r="BC24" s="607" t="s">
        <v>181</v>
      </c>
      <c r="BD24" s="173" t="s">
        <v>277</v>
      </c>
      <c r="BE24" s="607" t="s">
        <v>181</v>
      </c>
      <c r="BF24" s="536">
        <v>1350</v>
      </c>
      <c r="BG24" s="536">
        <v>2700</v>
      </c>
      <c r="BH24" s="536">
        <v>4050</v>
      </c>
      <c r="BI24" s="536">
        <v>5400</v>
      </c>
    </row>
    <row r="25" spans="1:61" s="113" customFormat="1" ht="29.25" customHeight="1">
      <c r="A25" s="115" t="str">
        <f t="shared" si="0"/>
        <v>10/100
地域保育標準時間認定２</v>
      </c>
      <c r="B25" s="115" t="str">
        <f>B24</f>
        <v>10/100
地域</v>
      </c>
      <c r="C25" s="116" t="s">
        <v>281</v>
      </c>
      <c r="D25" s="525"/>
      <c r="E25" s="532"/>
      <c r="F25" s="535"/>
      <c r="G25" s="167"/>
      <c r="H25" s="537"/>
      <c r="I25" s="539"/>
      <c r="J25" s="541"/>
      <c r="K25" s="544"/>
      <c r="L25" s="544"/>
      <c r="M25" s="544"/>
      <c r="N25" s="544"/>
      <c r="O25" s="544"/>
      <c r="P25" s="553"/>
      <c r="Q25" s="539"/>
      <c r="R25" s="537"/>
      <c r="S25" s="539"/>
      <c r="T25" s="556"/>
      <c r="U25" s="559"/>
      <c r="V25" s="544"/>
      <c r="W25" s="544"/>
      <c r="X25" s="550"/>
      <c r="Y25" s="539"/>
      <c r="Z25" s="173">
        <v>29390</v>
      </c>
      <c r="AA25" s="539"/>
      <c r="AB25" s="228">
        <v>290</v>
      </c>
      <c r="AC25" s="229" t="s">
        <v>195</v>
      </c>
      <c r="AD25" s="230" t="s">
        <v>217</v>
      </c>
      <c r="AE25" s="229" t="s">
        <v>24</v>
      </c>
      <c r="AF25" s="230" t="s">
        <v>218</v>
      </c>
      <c r="AG25" s="229" t="s">
        <v>180</v>
      </c>
      <c r="AH25" s="231">
        <v>41.8</v>
      </c>
      <c r="AI25" s="539"/>
      <c r="AJ25" s="548"/>
      <c r="AK25" s="539"/>
      <c r="AL25" s="563"/>
      <c r="AM25" s="566"/>
      <c r="AN25" s="544"/>
      <c r="AO25" s="544"/>
      <c r="AP25" s="544"/>
      <c r="AQ25" s="544"/>
      <c r="AR25" s="544"/>
      <c r="AS25" s="609"/>
      <c r="AT25" s="559"/>
      <c r="AU25" s="613"/>
      <c r="AV25" s="616"/>
      <c r="AW25" s="618"/>
      <c r="AX25" s="147" t="s">
        <v>272</v>
      </c>
      <c r="AY25" s="174">
        <v>25600</v>
      </c>
      <c r="AZ25" s="175">
        <v>28400</v>
      </c>
      <c r="BA25" s="607"/>
      <c r="BB25" s="537"/>
      <c r="BC25" s="607"/>
      <c r="BD25" s="176">
        <v>0.18</v>
      </c>
      <c r="BE25" s="607"/>
      <c r="BF25" s="537"/>
      <c r="BG25" s="537"/>
      <c r="BH25" s="537"/>
      <c r="BI25" s="537"/>
    </row>
    <row r="26" spans="1:61" s="113" customFormat="1" ht="29.25" customHeight="1">
      <c r="A26" s="115" t="str">
        <f t="shared" si="0"/>
        <v>10/100
地域保育短時間認定１</v>
      </c>
      <c r="B26" s="115" t="str">
        <f>B25</f>
        <v>10/100
地域</v>
      </c>
      <c r="C26" s="116" t="s">
        <v>282</v>
      </c>
      <c r="D26" s="525"/>
      <c r="E26" s="532"/>
      <c r="F26" s="546" t="s">
        <v>274</v>
      </c>
      <c r="G26" s="167"/>
      <c r="H26" s="537"/>
      <c r="I26" s="539"/>
      <c r="J26" s="541"/>
      <c r="K26" s="544"/>
      <c r="L26" s="544"/>
      <c r="M26" s="544"/>
      <c r="N26" s="544"/>
      <c r="O26" s="544"/>
      <c r="P26" s="553"/>
      <c r="Q26" s="539"/>
      <c r="R26" s="537"/>
      <c r="S26" s="539"/>
      <c r="T26" s="556"/>
      <c r="U26" s="559"/>
      <c r="V26" s="544"/>
      <c r="W26" s="544"/>
      <c r="X26" s="550"/>
      <c r="Y26" s="539"/>
      <c r="Z26" s="150" t="s">
        <v>275</v>
      </c>
      <c r="AA26" s="539"/>
      <c r="AB26" s="232"/>
      <c r="AC26" s="229"/>
      <c r="AD26" s="230"/>
      <c r="AE26" s="229"/>
      <c r="AF26" s="230"/>
      <c r="AG26" s="229"/>
      <c r="AH26" s="233"/>
      <c r="AI26" s="539" t="s">
        <v>180</v>
      </c>
      <c r="AJ26" s="561">
        <v>51350</v>
      </c>
      <c r="AK26" s="539"/>
      <c r="AL26" s="563"/>
      <c r="AM26" s="566"/>
      <c r="AN26" s="544"/>
      <c r="AO26" s="544"/>
      <c r="AP26" s="544"/>
      <c r="AQ26" s="544"/>
      <c r="AR26" s="544"/>
      <c r="AS26" s="609"/>
      <c r="AT26" s="559"/>
      <c r="AU26" s="613"/>
      <c r="AV26" s="616"/>
      <c r="AW26" s="618"/>
      <c r="AX26" s="147" t="s">
        <v>276</v>
      </c>
      <c r="AY26" s="174">
        <v>22300</v>
      </c>
      <c r="AZ26" s="175">
        <v>24800</v>
      </c>
      <c r="BA26" s="607"/>
      <c r="BB26" s="537"/>
      <c r="BC26" s="607" t="s">
        <v>181</v>
      </c>
      <c r="BD26" s="177" t="s">
        <v>277</v>
      </c>
      <c r="BE26" s="607" t="s">
        <v>181</v>
      </c>
      <c r="BF26" s="561">
        <v>1110</v>
      </c>
      <c r="BG26" s="561">
        <v>2220</v>
      </c>
      <c r="BH26" s="561">
        <v>3330</v>
      </c>
      <c r="BI26" s="561">
        <v>4440</v>
      </c>
    </row>
    <row r="27" spans="1:61" s="113" customFormat="1" ht="29.25" customHeight="1">
      <c r="A27" s="115" t="str">
        <f t="shared" si="0"/>
        <v>10/100
地域保育短時間認定２</v>
      </c>
      <c r="B27" s="115" t="str">
        <f>B26</f>
        <v>10/100
地域</v>
      </c>
      <c r="C27" s="116" t="s">
        <v>283</v>
      </c>
      <c r="D27" s="525"/>
      <c r="E27" s="533"/>
      <c r="F27" s="547"/>
      <c r="G27" s="167"/>
      <c r="H27" s="538"/>
      <c r="I27" s="539"/>
      <c r="J27" s="542"/>
      <c r="K27" s="545"/>
      <c r="L27" s="545"/>
      <c r="M27" s="545"/>
      <c r="N27" s="545"/>
      <c r="O27" s="545"/>
      <c r="P27" s="554"/>
      <c r="Q27" s="539"/>
      <c r="R27" s="538"/>
      <c r="S27" s="539"/>
      <c r="T27" s="557"/>
      <c r="U27" s="560"/>
      <c r="V27" s="545"/>
      <c r="W27" s="545"/>
      <c r="X27" s="551"/>
      <c r="Y27" s="539"/>
      <c r="Z27" s="178">
        <v>24930</v>
      </c>
      <c r="AA27" s="539"/>
      <c r="AB27" s="228">
        <v>240</v>
      </c>
      <c r="AC27" s="235" t="s">
        <v>195</v>
      </c>
      <c r="AD27" s="236" t="s">
        <v>217</v>
      </c>
      <c r="AE27" s="235" t="s">
        <v>24</v>
      </c>
      <c r="AF27" s="236" t="s">
        <v>218</v>
      </c>
      <c r="AG27" s="235" t="s">
        <v>180</v>
      </c>
      <c r="AH27" s="237">
        <v>23</v>
      </c>
      <c r="AI27" s="539"/>
      <c r="AJ27" s="538"/>
      <c r="AK27" s="539"/>
      <c r="AL27" s="564"/>
      <c r="AM27" s="567"/>
      <c r="AN27" s="545"/>
      <c r="AO27" s="545"/>
      <c r="AP27" s="545"/>
      <c r="AQ27" s="545"/>
      <c r="AR27" s="545"/>
      <c r="AS27" s="610"/>
      <c r="AT27" s="559"/>
      <c r="AU27" s="614"/>
      <c r="AV27" s="617"/>
      <c r="AW27" s="618"/>
      <c r="AX27" s="147" t="s">
        <v>279</v>
      </c>
      <c r="AY27" s="174">
        <v>20000</v>
      </c>
      <c r="AZ27" s="175">
        <v>22200</v>
      </c>
      <c r="BA27" s="607"/>
      <c r="BB27" s="538"/>
      <c r="BC27" s="607"/>
      <c r="BD27" s="176">
        <v>0.19</v>
      </c>
      <c r="BE27" s="607"/>
      <c r="BF27" s="538"/>
      <c r="BG27" s="538"/>
      <c r="BH27" s="538"/>
      <c r="BI27" s="538"/>
    </row>
    <row r="28" spans="1:61" s="113" customFormat="1" ht="29.25" customHeight="1">
      <c r="A28" s="115" t="str">
        <f t="shared" si="0"/>
        <v>6/100
地域保育標準時間認定１</v>
      </c>
      <c r="B28" s="115" t="str">
        <f>D28</f>
        <v>6/100
地域</v>
      </c>
      <c r="C28" s="116" t="s">
        <v>280</v>
      </c>
      <c r="D28" s="524" t="s">
        <v>187</v>
      </c>
      <c r="E28" s="531" t="s">
        <v>182</v>
      </c>
      <c r="F28" s="534" t="s">
        <v>267</v>
      </c>
      <c r="G28" s="167"/>
      <c r="H28" s="536">
        <v>182880</v>
      </c>
      <c r="I28" s="539" t="s">
        <v>180</v>
      </c>
      <c r="J28" s="540">
        <v>1730</v>
      </c>
      <c r="K28" s="543" t="s">
        <v>195</v>
      </c>
      <c r="L28" s="543" t="s">
        <v>217</v>
      </c>
      <c r="M28" s="543" t="s">
        <v>24</v>
      </c>
      <c r="N28" s="543" t="s">
        <v>218</v>
      </c>
      <c r="O28" s="543" t="s">
        <v>180</v>
      </c>
      <c r="P28" s="552">
        <v>4.0999999999999996</v>
      </c>
      <c r="Q28" s="539" t="s">
        <v>180</v>
      </c>
      <c r="R28" s="536">
        <v>5350</v>
      </c>
      <c r="S28" s="539" t="s">
        <v>180</v>
      </c>
      <c r="T28" s="555">
        <v>50</v>
      </c>
      <c r="U28" s="558" t="s">
        <v>195</v>
      </c>
      <c r="V28" s="543" t="s">
        <v>217</v>
      </c>
      <c r="W28" s="543" t="s">
        <v>24</v>
      </c>
      <c r="X28" s="549" t="s">
        <v>218</v>
      </c>
      <c r="Y28" s="539" t="s">
        <v>180</v>
      </c>
      <c r="Z28" s="168" t="s">
        <v>268</v>
      </c>
      <c r="AA28" s="539" t="s">
        <v>180</v>
      </c>
      <c r="AB28" s="224"/>
      <c r="AC28" s="225"/>
      <c r="AD28" s="226"/>
      <c r="AF28" s="226"/>
      <c r="AH28" s="227"/>
      <c r="AI28" s="539" t="s">
        <v>180</v>
      </c>
      <c r="AJ28" s="536">
        <v>55460</v>
      </c>
      <c r="AK28" s="539" t="s">
        <v>180</v>
      </c>
      <c r="AL28" s="562">
        <v>36740</v>
      </c>
      <c r="AM28" s="565">
        <v>360</v>
      </c>
      <c r="AN28" s="543" t="s">
        <v>195</v>
      </c>
      <c r="AO28" s="543" t="s">
        <v>217</v>
      </c>
      <c r="AP28" s="543" t="s">
        <v>24</v>
      </c>
      <c r="AQ28" s="543" t="s">
        <v>218</v>
      </c>
      <c r="AR28" s="543" t="s">
        <v>180</v>
      </c>
      <c r="AS28" s="608">
        <v>9.1999999999999993</v>
      </c>
      <c r="AT28" s="559" t="s">
        <v>180</v>
      </c>
      <c r="AU28" s="612">
        <v>10200</v>
      </c>
      <c r="AV28" s="615">
        <v>11300</v>
      </c>
      <c r="AW28" s="618" t="s">
        <v>180</v>
      </c>
      <c r="AX28" s="169" t="s">
        <v>269</v>
      </c>
      <c r="AY28" s="170">
        <v>46400</v>
      </c>
      <c r="AZ28" s="171">
        <v>51600</v>
      </c>
      <c r="BA28" s="607" t="s">
        <v>181</v>
      </c>
      <c r="BB28" s="536">
        <v>6350</v>
      </c>
      <c r="BC28" s="607" t="s">
        <v>181</v>
      </c>
      <c r="BD28" s="172" t="s">
        <v>277</v>
      </c>
      <c r="BE28" s="607" t="s">
        <v>181</v>
      </c>
      <c r="BF28" s="536">
        <v>1350</v>
      </c>
      <c r="BG28" s="536">
        <v>2700</v>
      </c>
      <c r="BH28" s="536">
        <v>4050</v>
      </c>
      <c r="BI28" s="536">
        <v>5400</v>
      </c>
    </row>
    <row r="29" spans="1:61" s="113" customFormat="1" ht="29.25" customHeight="1">
      <c r="A29" s="115" t="str">
        <f t="shared" si="0"/>
        <v>6/100
地域保育標準時間認定２</v>
      </c>
      <c r="B29" s="115" t="str">
        <f>B28</f>
        <v>6/100
地域</v>
      </c>
      <c r="C29" s="116" t="s">
        <v>281</v>
      </c>
      <c r="D29" s="525"/>
      <c r="E29" s="532"/>
      <c r="F29" s="535"/>
      <c r="G29" s="167"/>
      <c r="H29" s="537"/>
      <c r="I29" s="539"/>
      <c r="J29" s="541"/>
      <c r="K29" s="544"/>
      <c r="L29" s="544"/>
      <c r="M29" s="544"/>
      <c r="N29" s="544"/>
      <c r="O29" s="544"/>
      <c r="P29" s="553"/>
      <c r="Q29" s="539"/>
      <c r="R29" s="537"/>
      <c r="S29" s="539"/>
      <c r="T29" s="556"/>
      <c r="U29" s="559"/>
      <c r="V29" s="544"/>
      <c r="W29" s="544"/>
      <c r="X29" s="550"/>
      <c r="Y29" s="539"/>
      <c r="Z29" s="173">
        <v>29390</v>
      </c>
      <c r="AA29" s="539"/>
      <c r="AB29" s="228">
        <v>290</v>
      </c>
      <c r="AC29" s="229" t="s">
        <v>195</v>
      </c>
      <c r="AD29" s="230" t="s">
        <v>217</v>
      </c>
      <c r="AE29" s="229" t="s">
        <v>24</v>
      </c>
      <c r="AF29" s="230" t="s">
        <v>218</v>
      </c>
      <c r="AG29" s="229" t="s">
        <v>180</v>
      </c>
      <c r="AH29" s="231">
        <v>41.8</v>
      </c>
      <c r="AI29" s="539"/>
      <c r="AJ29" s="548"/>
      <c r="AK29" s="539"/>
      <c r="AL29" s="563"/>
      <c r="AM29" s="566"/>
      <c r="AN29" s="544"/>
      <c r="AO29" s="544"/>
      <c r="AP29" s="544"/>
      <c r="AQ29" s="544"/>
      <c r="AR29" s="544"/>
      <c r="AS29" s="609"/>
      <c r="AT29" s="559"/>
      <c r="AU29" s="613"/>
      <c r="AV29" s="616"/>
      <c r="AW29" s="618"/>
      <c r="AX29" s="147" t="s">
        <v>272</v>
      </c>
      <c r="AY29" s="174">
        <v>25600</v>
      </c>
      <c r="AZ29" s="175">
        <v>28400</v>
      </c>
      <c r="BA29" s="607"/>
      <c r="BB29" s="537"/>
      <c r="BC29" s="607"/>
      <c r="BD29" s="176">
        <v>0.19</v>
      </c>
      <c r="BE29" s="607"/>
      <c r="BF29" s="537"/>
      <c r="BG29" s="537"/>
      <c r="BH29" s="537"/>
      <c r="BI29" s="537"/>
    </row>
    <row r="30" spans="1:61" s="113" customFormat="1" ht="29.25" customHeight="1">
      <c r="A30" s="115" t="str">
        <f t="shared" si="0"/>
        <v>6/100
地域保育短時間認定１</v>
      </c>
      <c r="B30" s="115" t="str">
        <f>B29</f>
        <v>6/100
地域</v>
      </c>
      <c r="C30" s="116" t="s">
        <v>282</v>
      </c>
      <c r="D30" s="525"/>
      <c r="E30" s="532"/>
      <c r="F30" s="546" t="s">
        <v>274</v>
      </c>
      <c r="G30" s="167"/>
      <c r="H30" s="537"/>
      <c r="I30" s="539"/>
      <c r="J30" s="541"/>
      <c r="K30" s="544"/>
      <c r="L30" s="544"/>
      <c r="M30" s="544"/>
      <c r="N30" s="544"/>
      <c r="O30" s="544"/>
      <c r="P30" s="553"/>
      <c r="Q30" s="539"/>
      <c r="R30" s="537"/>
      <c r="S30" s="539"/>
      <c r="T30" s="556"/>
      <c r="U30" s="559"/>
      <c r="V30" s="544"/>
      <c r="W30" s="544"/>
      <c r="X30" s="550"/>
      <c r="Y30" s="539"/>
      <c r="Z30" s="150" t="s">
        <v>275</v>
      </c>
      <c r="AA30" s="539"/>
      <c r="AB30" s="232"/>
      <c r="AC30" s="229"/>
      <c r="AD30" s="230"/>
      <c r="AE30" s="229"/>
      <c r="AF30" s="230"/>
      <c r="AG30" s="229"/>
      <c r="AH30" s="233"/>
      <c r="AI30" s="539" t="s">
        <v>180</v>
      </c>
      <c r="AJ30" s="561">
        <v>49690</v>
      </c>
      <c r="AK30" s="539"/>
      <c r="AL30" s="563"/>
      <c r="AM30" s="566"/>
      <c r="AN30" s="544"/>
      <c r="AO30" s="544"/>
      <c r="AP30" s="544"/>
      <c r="AQ30" s="544"/>
      <c r="AR30" s="544"/>
      <c r="AS30" s="609"/>
      <c r="AT30" s="559"/>
      <c r="AU30" s="613"/>
      <c r="AV30" s="616"/>
      <c r="AW30" s="618"/>
      <c r="AX30" s="147" t="s">
        <v>276</v>
      </c>
      <c r="AY30" s="174">
        <v>22300</v>
      </c>
      <c r="AZ30" s="175">
        <v>24800</v>
      </c>
      <c r="BA30" s="607"/>
      <c r="BB30" s="537"/>
      <c r="BC30" s="607" t="s">
        <v>181</v>
      </c>
      <c r="BD30" s="177" t="s">
        <v>277</v>
      </c>
      <c r="BE30" s="607" t="s">
        <v>181</v>
      </c>
      <c r="BF30" s="561">
        <v>1110</v>
      </c>
      <c r="BG30" s="561">
        <v>2220</v>
      </c>
      <c r="BH30" s="561">
        <v>3330</v>
      </c>
      <c r="BI30" s="561">
        <v>4440</v>
      </c>
    </row>
    <row r="31" spans="1:61" s="113" customFormat="1" ht="29.25" customHeight="1">
      <c r="A31" s="115" t="str">
        <f t="shared" si="0"/>
        <v>6/100
地域保育短時間認定２</v>
      </c>
      <c r="B31" s="115" t="str">
        <f>B30</f>
        <v>6/100
地域</v>
      </c>
      <c r="C31" s="116" t="s">
        <v>283</v>
      </c>
      <c r="D31" s="525"/>
      <c r="E31" s="533"/>
      <c r="F31" s="547"/>
      <c r="G31" s="167"/>
      <c r="H31" s="538"/>
      <c r="I31" s="539"/>
      <c r="J31" s="542"/>
      <c r="K31" s="545"/>
      <c r="L31" s="545"/>
      <c r="M31" s="545"/>
      <c r="N31" s="545"/>
      <c r="O31" s="545"/>
      <c r="P31" s="554"/>
      <c r="Q31" s="539"/>
      <c r="R31" s="538"/>
      <c r="S31" s="539"/>
      <c r="T31" s="557"/>
      <c r="U31" s="560"/>
      <c r="V31" s="545"/>
      <c r="W31" s="545"/>
      <c r="X31" s="551"/>
      <c r="Y31" s="539"/>
      <c r="Z31" s="178">
        <v>24930</v>
      </c>
      <c r="AA31" s="539"/>
      <c r="AB31" s="228">
        <v>240</v>
      </c>
      <c r="AC31" s="235" t="s">
        <v>195</v>
      </c>
      <c r="AD31" s="236" t="s">
        <v>217</v>
      </c>
      <c r="AE31" s="235" t="s">
        <v>24</v>
      </c>
      <c r="AF31" s="236" t="s">
        <v>218</v>
      </c>
      <c r="AG31" s="235" t="s">
        <v>180</v>
      </c>
      <c r="AH31" s="237">
        <v>23</v>
      </c>
      <c r="AI31" s="539"/>
      <c r="AJ31" s="538"/>
      <c r="AK31" s="539"/>
      <c r="AL31" s="564"/>
      <c r="AM31" s="567"/>
      <c r="AN31" s="545"/>
      <c r="AO31" s="545"/>
      <c r="AP31" s="545"/>
      <c r="AQ31" s="545"/>
      <c r="AR31" s="545"/>
      <c r="AS31" s="610"/>
      <c r="AT31" s="559"/>
      <c r="AU31" s="614"/>
      <c r="AV31" s="617"/>
      <c r="AW31" s="618"/>
      <c r="AX31" s="147" t="s">
        <v>279</v>
      </c>
      <c r="AY31" s="174">
        <v>20000</v>
      </c>
      <c r="AZ31" s="175">
        <v>22200</v>
      </c>
      <c r="BA31" s="607"/>
      <c r="BB31" s="538"/>
      <c r="BC31" s="607"/>
      <c r="BD31" s="179">
        <v>0.19</v>
      </c>
      <c r="BE31" s="607"/>
      <c r="BF31" s="538"/>
      <c r="BG31" s="538"/>
      <c r="BH31" s="538"/>
      <c r="BI31" s="538"/>
    </row>
    <row r="32" spans="1:61" s="113" customFormat="1" ht="29.25" customHeight="1">
      <c r="A32" s="115" t="str">
        <f t="shared" si="0"/>
        <v>3/100
地域保育標準時間認定１</v>
      </c>
      <c r="B32" s="115" t="str">
        <f>D32</f>
        <v>3/100
地域</v>
      </c>
      <c r="C32" s="116" t="s">
        <v>280</v>
      </c>
      <c r="D32" s="524" t="s">
        <v>188</v>
      </c>
      <c r="E32" s="531" t="s">
        <v>182</v>
      </c>
      <c r="F32" s="534" t="s">
        <v>267</v>
      </c>
      <c r="G32" s="167"/>
      <c r="H32" s="536">
        <v>179920</v>
      </c>
      <c r="I32" s="539" t="s">
        <v>180</v>
      </c>
      <c r="J32" s="540">
        <v>1700</v>
      </c>
      <c r="K32" s="543" t="s">
        <v>195</v>
      </c>
      <c r="L32" s="543" t="s">
        <v>217</v>
      </c>
      <c r="M32" s="543" t="s">
        <v>24</v>
      </c>
      <c r="N32" s="543" t="s">
        <v>218</v>
      </c>
      <c r="O32" s="543" t="s">
        <v>180</v>
      </c>
      <c r="P32" s="552">
        <v>4.2</v>
      </c>
      <c r="Q32" s="539" t="s">
        <v>180</v>
      </c>
      <c r="R32" s="536">
        <v>5190</v>
      </c>
      <c r="S32" s="539" t="s">
        <v>180</v>
      </c>
      <c r="T32" s="555">
        <v>50</v>
      </c>
      <c r="U32" s="558" t="s">
        <v>195</v>
      </c>
      <c r="V32" s="543" t="s">
        <v>217</v>
      </c>
      <c r="W32" s="543" t="s">
        <v>24</v>
      </c>
      <c r="X32" s="549" t="s">
        <v>218</v>
      </c>
      <c r="Y32" s="539" t="s">
        <v>180</v>
      </c>
      <c r="Z32" s="168" t="s">
        <v>268</v>
      </c>
      <c r="AA32" s="539" t="s">
        <v>180</v>
      </c>
      <c r="AB32" s="224"/>
      <c r="AC32" s="225"/>
      <c r="AD32" s="226"/>
      <c r="AF32" s="226"/>
      <c r="AH32" s="227"/>
      <c r="AI32" s="539" t="s">
        <v>180</v>
      </c>
      <c r="AJ32" s="536">
        <v>54210</v>
      </c>
      <c r="AK32" s="539" t="s">
        <v>180</v>
      </c>
      <c r="AL32" s="562">
        <v>36740</v>
      </c>
      <c r="AM32" s="565">
        <v>360</v>
      </c>
      <c r="AN32" s="543" t="s">
        <v>195</v>
      </c>
      <c r="AO32" s="543" t="s">
        <v>217</v>
      </c>
      <c r="AP32" s="543" t="s">
        <v>24</v>
      </c>
      <c r="AQ32" s="543" t="s">
        <v>218</v>
      </c>
      <c r="AR32" s="543" t="s">
        <v>180</v>
      </c>
      <c r="AS32" s="608">
        <v>9.1999999999999993</v>
      </c>
      <c r="AT32" s="559" t="s">
        <v>180</v>
      </c>
      <c r="AU32" s="612">
        <v>10200</v>
      </c>
      <c r="AV32" s="615">
        <v>11300</v>
      </c>
      <c r="AW32" s="618" t="s">
        <v>180</v>
      </c>
      <c r="AX32" s="169" t="s">
        <v>269</v>
      </c>
      <c r="AY32" s="170">
        <v>46400</v>
      </c>
      <c r="AZ32" s="171">
        <v>51600</v>
      </c>
      <c r="BA32" s="607" t="s">
        <v>181</v>
      </c>
      <c r="BB32" s="536">
        <v>6350</v>
      </c>
      <c r="BC32" s="607" t="s">
        <v>181</v>
      </c>
      <c r="BD32" s="172" t="s">
        <v>277</v>
      </c>
      <c r="BE32" s="607" t="s">
        <v>181</v>
      </c>
      <c r="BF32" s="536">
        <v>1350</v>
      </c>
      <c r="BG32" s="536">
        <v>2700</v>
      </c>
      <c r="BH32" s="536">
        <v>4050</v>
      </c>
      <c r="BI32" s="536">
        <v>5400</v>
      </c>
    </row>
    <row r="33" spans="1:61" s="113" customFormat="1" ht="29.25" customHeight="1">
      <c r="A33" s="115" t="str">
        <f t="shared" si="0"/>
        <v>3/100
地域保育標準時間認定２</v>
      </c>
      <c r="B33" s="115" t="str">
        <f>B32</f>
        <v>3/100
地域</v>
      </c>
      <c r="C33" s="116" t="s">
        <v>281</v>
      </c>
      <c r="D33" s="525"/>
      <c r="E33" s="532"/>
      <c r="F33" s="535"/>
      <c r="G33" s="167"/>
      <c r="H33" s="537"/>
      <c r="I33" s="539"/>
      <c r="J33" s="541"/>
      <c r="K33" s="544"/>
      <c r="L33" s="544"/>
      <c r="M33" s="544"/>
      <c r="N33" s="544"/>
      <c r="O33" s="544"/>
      <c r="P33" s="553"/>
      <c r="Q33" s="539"/>
      <c r="R33" s="537"/>
      <c r="S33" s="539"/>
      <c r="T33" s="556"/>
      <c r="U33" s="559"/>
      <c r="V33" s="544"/>
      <c r="W33" s="544"/>
      <c r="X33" s="550"/>
      <c r="Y33" s="539"/>
      <c r="Z33" s="173">
        <v>29390</v>
      </c>
      <c r="AA33" s="539"/>
      <c r="AB33" s="228">
        <v>290</v>
      </c>
      <c r="AC33" s="229" t="s">
        <v>195</v>
      </c>
      <c r="AD33" s="230" t="s">
        <v>217</v>
      </c>
      <c r="AE33" s="229" t="s">
        <v>24</v>
      </c>
      <c r="AF33" s="230" t="s">
        <v>218</v>
      </c>
      <c r="AG33" s="229" t="s">
        <v>180</v>
      </c>
      <c r="AH33" s="231">
        <v>41.8</v>
      </c>
      <c r="AI33" s="539"/>
      <c r="AJ33" s="548"/>
      <c r="AK33" s="539"/>
      <c r="AL33" s="563"/>
      <c r="AM33" s="566"/>
      <c r="AN33" s="544"/>
      <c r="AO33" s="544"/>
      <c r="AP33" s="544"/>
      <c r="AQ33" s="544"/>
      <c r="AR33" s="544"/>
      <c r="AS33" s="609"/>
      <c r="AT33" s="559"/>
      <c r="AU33" s="613"/>
      <c r="AV33" s="616"/>
      <c r="AW33" s="618"/>
      <c r="AX33" s="147" t="s">
        <v>272</v>
      </c>
      <c r="AY33" s="174">
        <v>25600</v>
      </c>
      <c r="AZ33" s="175">
        <v>28400</v>
      </c>
      <c r="BA33" s="607"/>
      <c r="BB33" s="537"/>
      <c r="BC33" s="607"/>
      <c r="BD33" s="176">
        <v>0.19</v>
      </c>
      <c r="BE33" s="607"/>
      <c r="BF33" s="537"/>
      <c r="BG33" s="537"/>
      <c r="BH33" s="537"/>
      <c r="BI33" s="537"/>
    </row>
    <row r="34" spans="1:61" s="113" customFormat="1" ht="29.25" customHeight="1">
      <c r="A34" s="115" t="str">
        <f t="shared" si="0"/>
        <v>3/100
地域保育短時間認定１</v>
      </c>
      <c r="B34" s="115" t="str">
        <f>B33</f>
        <v>3/100
地域</v>
      </c>
      <c r="C34" s="116" t="s">
        <v>282</v>
      </c>
      <c r="D34" s="525"/>
      <c r="E34" s="532"/>
      <c r="F34" s="546" t="s">
        <v>274</v>
      </c>
      <c r="G34" s="167"/>
      <c r="H34" s="537"/>
      <c r="I34" s="539"/>
      <c r="J34" s="541"/>
      <c r="K34" s="544"/>
      <c r="L34" s="544"/>
      <c r="M34" s="544"/>
      <c r="N34" s="544"/>
      <c r="O34" s="544"/>
      <c r="P34" s="553"/>
      <c r="Q34" s="539"/>
      <c r="R34" s="537"/>
      <c r="S34" s="539"/>
      <c r="T34" s="556"/>
      <c r="U34" s="559"/>
      <c r="V34" s="544"/>
      <c r="W34" s="544"/>
      <c r="X34" s="550"/>
      <c r="Y34" s="539"/>
      <c r="Z34" s="150" t="s">
        <v>275</v>
      </c>
      <c r="AA34" s="539"/>
      <c r="AB34" s="232"/>
      <c r="AC34" s="229"/>
      <c r="AD34" s="230"/>
      <c r="AE34" s="229"/>
      <c r="AF34" s="230"/>
      <c r="AG34" s="229"/>
      <c r="AH34" s="233"/>
      <c r="AI34" s="539" t="s">
        <v>180</v>
      </c>
      <c r="AJ34" s="561">
        <v>48450</v>
      </c>
      <c r="AK34" s="539"/>
      <c r="AL34" s="563"/>
      <c r="AM34" s="566"/>
      <c r="AN34" s="544"/>
      <c r="AO34" s="544"/>
      <c r="AP34" s="544"/>
      <c r="AQ34" s="544"/>
      <c r="AR34" s="544"/>
      <c r="AS34" s="609"/>
      <c r="AT34" s="559"/>
      <c r="AU34" s="613"/>
      <c r="AV34" s="616"/>
      <c r="AW34" s="618"/>
      <c r="AX34" s="147" t="s">
        <v>276</v>
      </c>
      <c r="AY34" s="174">
        <v>22300</v>
      </c>
      <c r="AZ34" s="175">
        <v>24800</v>
      </c>
      <c r="BA34" s="607"/>
      <c r="BB34" s="537"/>
      <c r="BC34" s="607" t="s">
        <v>181</v>
      </c>
      <c r="BD34" s="177" t="s">
        <v>277</v>
      </c>
      <c r="BE34" s="607" t="s">
        <v>181</v>
      </c>
      <c r="BF34" s="561">
        <v>1110</v>
      </c>
      <c r="BG34" s="561">
        <v>2220</v>
      </c>
      <c r="BH34" s="561">
        <v>3330</v>
      </c>
      <c r="BI34" s="561">
        <v>4440</v>
      </c>
    </row>
    <row r="35" spans="1:61" s="113" customFormat="1" ht="29.25" customHeight="1">
      <c r="A35" s="115" t="str">
        <f t="shared" si="0"/>
        <v>3/100
地域保育短時間認定２</v>
      </c>
      <c r="B35" s="115" t="str">
        <f>B34</f>
        <v>3/100
地域</v>
      </c>
      <c r="C35" s="116" t="s">
        <v>283</v>
      </c>
      <c r="D35" s="525"/>
      <c r="E35" s="533"/>
      <c r="F35" s="547"/>
      <c r="G35" s="167"/>
      <c r="H35" s="538"/>
      <c r="I35" s="539"/>
      <c r="J35" s="542"/>
      <c r="K35" s="545"/>
      <c r="L35" s="545"/>
      <c r="M35" s="545"/>
      <c r="N35" s="545"/>
      <c r="O35" s="545"/>
      <c r="P35" s="554"/>
      <c r="Q35" s="539"/>
      <c r="R35" s="538"/>
      <c r="S35" s="539"/>
      <c r="T35" s="557"/>
      <c r="U35" s="560"/>
      <c r="V35" s="545"/>
      <c r="W35" s="545"/>
      <c r="X35" s="551"/>
      <c r="Y35" s="539"/>
      <c r="Z35" s="178">
        <v>24930</v>
      </c>
      <c r="AA35" s="539"/>
      <c r="AB35" s="228">
        <v>240</v>
      </c>
      <c r="AC35" s="235" t="s">
        <v>195</v>
      </c>
      <c r="AD35" s="236" t="s">
        <v>217</v>
      </c>
      <c r="AE35" s="235" t="s">
        <v>24</v>
      </c>
      <c r="AF35" s="236" t="s">
        <v>218</v>
      </c>
      <c r="AG35" s="235" t="s">
        <v>180</v>
      </c>
      <c r="AH35" s="237">
        <v>23</v>
      </c>
      <c r="AI35" s="539"/>
      <c r="AJ35" s="538"/>
      <c r="AK35" s="539"/>
      <c r="AL35" s="564"/>
      <c r="AM35" s="567"/>
      <c r="AN35" s="545"/>
      <c r="AO35" s="545"/>
      <c r="AP35" s="545"/>
      <c r="AQ35" s="545"/>
      <c r="AR35" s="545"/>
      <c r="AS35" s="610"/>
      <c r="AT35" s="559"/>
      <c r="AU35" s="614"/>
      <c r="AV35" s="617"/>
      <c r="AW35" s="618"/>
      <c r="AX35" s="181" t="s">
        <v>279</v>
      </c>
      <c r="AY35" s="182">
        <v>20000</v>
      </c>
      <c r="AZ35" s="183">
        <v>22200</v>
      </c>
      <c r="BA35" s="607"/>
      <c r="BB35" s="538"/>
      <c r="BC35" s="607"/>
      <c r="BD35" s="179">
        <v>0.2</v>
      </c>
      <c r="BE35" s="607"/>
      <c r="BF35" s="538"/>
      <c r="BG35" s="538"/>
      <c r="BH35" s="538"/>
      <c r="BI35" s="538"/>
    </row>
    <row r="36" spans="1:61" s="113" customFormat="1" ht="29.25" customHeight="1">
      <c r="A36" s="115" t="str">
        <f t="shared" si="0"/>
        <v>その他
地域保育標準時間認定１</v>
      </c>
      <c r="B36" s="115" t="str">
        <f>D36</f>
        <v>その他
地域</v>
      </c>
      <c r="C36" s="116" t="s">
        <v>280</v>
      </c>
      <c r="D36" s="524" t="s">
        <v>189</v>
      </c>
      <c r="E36" s="531" t="s">
        <v>182</v>
      </c>
      <c r="F36" s="534" t="s">
        <v>267</v>
      </c>
      <c r="G36" s="167"/>
      <c r="H36" s="536">
        <v>176960</v>
      </c>
      <c r="I36" s="539" t="s">
        <v>180</v>
      </c>
      <c r="J36" s="540">
        <v>1670</v>
      </c>
      <c r="K36" s="543" t="s">
        <v>195</v>
      </c>
      <c r="L36" s="543" t="s">
        <v>217</v>
      </c>
      <c r="M36" s="543" t="s">
        <v>24</v>
      </c>
      <c r="N36" s="543" t="s">
        <v>218</v>
      </c>
      <c r="O36" s="543" t="s">
        <v>180</v>
      </c>
      <c r="P36" s="552">
        <v>4.3</v>
      </c>
      <c r="Q36" s="539" t="s">
        <v>180</v>
      </c>
      <c r="R36" s="536">
        <v>5040</v>
      </c>
      <c r="S36" s="539" t="s">
        <v>180</v>
      </c>
      <c r="T36" s="555">
        <v>50</v>
      </c>
      <c r="U36" s="558" t="s">
        <v>195</v>
      </c>
      <c r="V36" s="543" t="s">
        <v>217</v>
      </c>
      <c r="W36" s="543" t="s">
        <v>24</v>
      </c>
      <c r="X36" s="549" t="s">
        <v>218</v>
      </c>
      <c r="Y36" s="539" t="s">
        <v>180</v>
      </c>
      <c r="Z36" s="168" t="s">
        <v>268</v>
      </c>
      <c r="AA36" s="539" t="s">
        <v>180</v>
      </c>
      <c r="AB36" s="224"/>
      <c r="AC36" s="225"/>
      <c r="AD36" s="226"/>
      <c r="AF36" s="226"/>
      <c r="AH36" s="227"/>
      <c r="AI36" s="539" t="s">
        <v>180</v>
      </c>
      <c r="AJ36" s="536">
        <v>52970</v>
      </c>
      <c r="AK36" s="539" t="s">
        <v>180</v>
      </c>
      <c r="AL36" s="562">
        <v>36740</v>
      </c>
      <c r="AM36" s="565">
        <v>360</v>
      </c>
      <c r="AN36" s="543" t="s">
        <v>195</v>
      </c>
      <c r="AO36" s="543" t="s">
        <v>217</v>
      </c>
      <c r="AP36" s="543" t="s">
        <v>24</v>
      </c>
      <c r="AQ36" s="543" t="s">
        <v>218</v>
      </c>
      <c r="AR36" s="543" t="s">
        <v>180</v>
      </c>
      <c r="AS36" s="608">
        <v>9.1999999999999993</v>
      </c>
      <c r="AT36" s="559" t="s">
        <v>180</v>
      </c>
      <c r="AU36" s="612">
        <v>10200</v>
      </c>
      <c r="AV36" s="615">
        <v>11300</v>
      </c>
      <c r="AW36" s="618" t="s">
        <v>180</v>
      </c>
      <c r="AX36" s="169" t="s">
        <v>269</v>
      </c>
      <c r="AY36" s="170">
        <v>46400</v>
      </c>
      <c r="AZ36" s="171">
        <v>51600</v>
      </c>
      <c r="BA36" s="607" t="s">
        <v>181</v>
      </c>
      <c r="BB36" s="536">
        <v>6350</v>
      </c>
      <c r="BC36" s="607" t="s">
        <v>181</v>
      </c>
      <c r="BD36" s="172" t="s">
        <v>277</v>
      </c>
      <c r="BE36" s="607" t="s">
        <v>181</v>
      </c>
      <c r="BF36" s="536">
        <v>1350</v>
      </c>
      <c r="BG36" s="536">
        <v>2700</v>
      </c>
      <c r="BH36" s="536">
        <v>4050</v>
      </c>
      <c r="BI36" s="536">
        <v>5400</v>
      </c>
    </row>
    <row r="37" spans="1:61" s="113" customFormat="1" ht="29.25" customHeight="1">
      <c r="A37" s="115" t="str">
        <f t="shared" si="0"/>
        <v>その他
地域保育標準時間認定２</v>
      </c>
      <c r="B37" s="115" t="str">
        <f>B36</f>
        <v>その他
地域</v>
      </c>
      <c r="C37" s="116" t="s">
        <v>281</v>
      </c>
      <c r="D37" s="525"/>
      <c r="E37" s="532"/>
      <c r="F37" s="535"/>
      <c r="G37" s="167"/>
      <c r="H37" s="537"/>
      <c r="I37" s="539"/>
      <c r="J37" s="541"/>
      <c r="K37" s="544"/>
      <c r="L37" s="544"/>
      <c r="M37" s="544"/>
      <c r="N37" s="544"/>
      <c r="O37" s="544"/>
      <c r="P37" s="553"/>
      <c r="Q37" s="539"/>
      <c r="R37" s="537"/>
      <c r="S37" s="539"/>
      <c r="T37" s="556"/>
      <c r="U37" s="559"/>
      <c r="V37" s="544"/>
      <c r="W37" s="544"/>
      <c r="X37" s="550"/>
      <c r="Y37" s="539"/>
      <c r="Z37" s="173">
        <v>29390</v>
      </c>
      <c r="AA37" s="539"/>
      <c r="AB37" s="228">
        <v>290</v>
      </c>
      <c r="AC37" s="229" t="s">
        <v>195</v>
      </c>
      <c r="AD37" s="230" t="s">
        <v>217</v>
      </c>
      <c r="AE37" s="229" t="s">
        <v>24</v>
      </c>
      <c r="AF37" s="230" t="s">
        <v>218</v>
      </c>
      <c r="AG37" s="229" t="s">
        <v>180</v>
      </c>
      <c r="AH37" s="233">
        <v>41.8</v>
      </c>
      <c r="AI37" s="539"/>
      <c r="AJ37" s="548"/>
      <c r="AK37" s="539"/>
      <c r="AL37" s="563"/>
      <c r="AM37" s="566"/>
      <c r="AN37" s="544"/>
      <c r="AO37" s="544"/>
      <c r="AP37" s="544"/>
      <c r="AQ37" s="544"/>
      <c r="AR37" s="544"/>
      <c r="AS37" s="609"/>
      <c r="AT37" s="559"/>
      <c r="AU37" s="613"/>
      <c r="AV37" s="616"/>
      <c r="AW37" s="618"/>
      <c r="AX37" s="147" t="s">
        <v>272</v>
      </c>
      <c r="AY37" s="174">
        <v>25600</v>
      </c>
      <c r="AZ37" s="175">
        <v>28400</v>
      </c>
      <c r="BA37" s="607"/>
      <c r="BB37" s="537"/>
      <c r="BC37" s="607"/>
      <c r="BD37" s="176">
        <v>0.19</v>
      </c>
      <c r="BE37" s="607"/>
      <c r="BF37" s="537"/>
      <c r="BG37" s="537"/>
      <c r="BH37" s="537"/>
      <c r="BI37" s="537"/>
    </row>
    <row r="38" spans="1:61" s="113" customFormat="1" ht="29.25" customHeight="1">
      <c r="A38" s="115" t="str">
        <f t="shared" si="0"/>
        <v>その他
地域保育短時間認定１</v>
      </c>
      <c r="B38" s="115" t="str">
        <f>B37</f>
        <v>その他
地域</v>
      </c>
      <c r="C38" s="116" t="s">
        <v>282</v>
      </c>
      <c r="D38" s="525"/>
      <c r="E38" s="532"/>
      <c r="F38" s="546" t="s">
        <v>274</v>
      </c>
      <c r="G38" s="167"/>
      <c r="H38" s="537"/>
      <c r="I38" s="539"/>
      <c r="J38" s="541"/>
      <c r="K38" s="544"/>
      <c r="L38" s="544"/>
      <c r="M38" s="544"/>
      <c r="N38" s="544"/>
      <c r="O38" s="544"/>
      <c r="P38" s="553"/>
      <c r="Q38" s="539"/>
      <c r="R38" s="537"/>
      <c r="S38" s="539"/>
      <c r="T38" s="556"/>
      <c r="U38" s="559"/>
      <c r="V38" s="544"/>
      <c r="W38" s="544"/>
      <c r="X38" s="550"/>
      <c r="Y38" s="539"/>
      <c r="Z38" s="150" t="s">
        <v>275</v>
      </c>
      <c r="AA38" s="539"/>
      <c r="AB38" s="232"/>
      <c r="AC38" s="229"/>
      <c r="AD38" s="230"/>
      <c r="AE38" s="229"/>
      <c r="AF38" s="230"/>
      <c r="AG38" s="229"/>
      <c r="AH38" s="233"/>
      <c r="AI38" s="539" t="s">
        <v>180</v>
      </c>
      <c r="AJ38" s="561">
        <v>47200</v>
      </c>
      <c r="AK38" s="539"/>
      <c r="AL38" s="563"/>
      <c r="AM38" s="566"/>
      <c r="AN38" s="544"/>
      <c r="AO38" s="544"/>
      <c r="AP38" s="544"/>
      <c r="AQ38" s="544"/>
      <c r="AR38" s="544"/>
      <c r="AS38" s="609"/>
      <c r="AT38" s="559"/>
      <c r="AU38" s="613"/>
      <c r="AV38" s="616"/>
      <c r="AW38" s="618"/>
      <c r="AX38" s="147" t="s">
        <v>276</v>
      </c>
      <c r="AY38" s="174">
        <v>22300</v>
      </c>
      <c r="AZ38" s="175">
        <v>24800</v>
      </c>
      <c r="BA38" s="607"/>
      <c r="BB38" s="537"/>
      <c r="BC38" s="607" t="s">
        <v>181</v>
      </c>
      <c r="BD38" s="177" t="s">
        <v>277</v>
      </c>
      <c r="BE38" s="607" t="s">
        <v>181</v>
      </c>
      <c r="BF38" s="561">
        <v>1110</v>
      </c>
      <c r="BG38" s="561">
        <v>2220</v>
      </c>
      <c r="BH38" s="561">
        <v>3330</v>
      </c>
      <c r="BI38" s="561">
        <v>4440</v>
      </c>
    </row>
    <row r="39" spans="1:61" s="113" customFormat="1" ht="29.25" customHeight="1">
      <c r="A39" s="115" t="str">
        <f t="shared" si="0"/>
        <v>その他
地域保育短時間認定２</v>
      </c>
      <c r="B39" s="115" t="str">
        <f>B38</f>
        <v>その他
地域</v>
      </c>
      <c r="C39" s="116" t="s">
        <v>283</v>
      </c>
      <c r="D39" s="568"/>
      <c r="E39" s="533"/>
      <c r="F39" s="547"/>
      <c r="G39" s="167"/>
      <c r="H39" s="538"/>
      <c r="I39" s="539"/>
      <c r="J39" s="542"/>
      <c r="K39" s="545"/>
      <c r="L39" s="545"/>
      <c r="M39" s="545"/>
      <c r="N39" s="545"/>
      <c r="O39" s="545"/>
      <c r="P39" s="554"/>
      <c r="Q39" s="539"/>
      <c r="R39" s="538"/>
      <c r="S39" s="539"/>
      <c r="T39" s="557"/>
      <c r="U39" s="560"/>
      <c r="V39" s="545"/>
      <c r="W39" s="545"/>
      <c r="X39" s="551"/>
      <c r="Y39" s="539"/>
      <c r="Z39" s="178">
        <v>24930</v>
      </c>
      <c r="AA39" s="539"/>
      <c r="AB39" s="238">
        <v>240</v>
      </c>
      <c r="AC39" s="239" t="s">
        <v>195</v>
      </c>
      <c r="AD39" s="240" t="s">
        <v>217</v>
      </c>
      <c r="AE39" s="239" t="s">
        <v>24</v>
      </c>
      <c r="AF39" s="240" t="s">
        <v>218</v>
      </c>
      <c r="AG39" s="239" t="s">
        <v>180</v>
      </c>
      <c r="AH39" s="241">
        <v>23</v>
      </c>
      <c r="AI39" s="539"/>
      <c r="AJ39" s="538"/>
      <c r="AK39" s="539"/>
      <c r="AL39" s="564"/>
      <c r="AM39" s="567"/>
      <c r="AN39" s="545"/>
      <c r="AO39" s="545"/>
      <c r="AP39" s="545"/>
      <c r="AQ39" s="545"/>
      <c r="AR39" s="545"/>
      <c r="AS39" s="610"/>
      <c r="AT39" s="559"/>
      <c r="AU39" s="614"/>
      <c r="AV39" s="617"/>
      <c r="AW39" s="618"/>
      <c r="AX39" s="181" t="s">
        <v>279</v>
      </c>
      <c r="AY39" s="182">
        <v>20000</v>
      </c>
      <c r="AZ39" s="183">
        <v>22200</v>
      </c>
      <c r="BA39" s="607"/>
      <c r="BB39" s="538"/>
      <c r="BC39" s="607"/>
      <c r="BD39" s="179">
        <v>0.2</v>
      </c>
      <c r="BE39" s="607"/>
      <c r="BF39" s="538"/>
      <c r="BG39" s="538"/>
      <c r="BH39" s="538"/>
      <c r="BI39" s="538"/>
    </row>
  </sheetData>
  <autoFilter ref="D5:WWF35" xr:uid="{00000000-0009-0000-0000-000012000000}"/>
  <mergeCells count="469">
    <mergeCell ref="BI38:BI39"/>
    <mergeCell ref="BF36:BF37"/>
    <mergeCell ref="BG36:BG37"/>
    <mergeCell ref="BH36:BH37"/>
    <mergeCell ref="BI36:BI37"/>
    <mergeCell ref="AJ38:AJ39"/>
    <mergeCell ref="BC38:BC39"/>
    <mergeCell ref="BE38:BE39"/>
    <mergeCell ref="BF38:BF39"/>
    <mergeCell ref="BG38:BG39"/>
    <mergeCell ref="BH38:BH39"/>
    <mergeCell ref="AV36:AV39"/>
    <mergeCell ref="AW36:AW39"/>
    <mergeCell ref="BA36:BA39"/>
    <mergeCell ref="BB36:BB39"/>
    <mergeCell ref="BC36:BC37"/>
    <mergeCell ref="BE36:BE37"/>
    <mergeCell ref="AP36:AP39"/>
    <mergeCell ref="AQ36:AQ39"/>
    <mergeCell ref="AR36:AR39"/>
    <mergeCell ref="AS36:AS39"/>
    <mergeCell ref="AT36:AT39"/>
    <mergeCell ref="AU36:AU39"/>
    <mergeCell ref="Q36:Q39"/>
    <mergeCell ref="S36:S39"/>
    <mergeCell ref="T36:T39"/>
    <mergeCell ref="U36:U39"/>
    <mergeCell ref="AJ36:AJ37"/>
    <mergeCell ref="AK36:AK39"/>
    <mergeCell ref="AL36:AL39"/>
    <mergeCell ref="AM36:AM39"/>
    <mergeCell ref="AN36:AN39"/>
    <mergeCell ref="BF32:BF33"/>
    <mergeCell ref="BG32:BG33"/>
    <mergeCell ref="BH32:BH33"/>
    <mergeCell ref="BI32:BI33"/>
    <mergeCell ref="AJ34:AJ35"/>
    <mergeCell ref="BC34:BC35"/>
    <mergeCell ref="BE34:BE35"/>
    <mergeCell ref="BF34:BF35"/>
    <mergeCell ref="BG34:BG35"/>
    <mergeCell ref="BH34:BH35"/>
    <mergeCell ref="AV32:AV35"/>
    <mergeCell ref="AW32:AW35"/>
    <mergeCell ref="BA32:BA35"/>
    <mergeCell ref="BB32:BB35"/>
    <mergeCell ref="BC32:BC33"/>
    <mergeCell ref="BE32:BE33"/>
    <mergeCell ref="AP32:AP35"/>
    <mergeCell ref="AQ32:AQ35"/>
    <mergeCell ref="AR32:AR35"/>
    <mergeCell ref="AS32:AS35"/>
    <mergeCell ref="AT32:AT35"/>
    <mergeCell ref="AU32:AU35"/>
    <mergeCell ref="BI34:BI35"/>
    <mergeCell ref="Q32:Q35"/>
    <mergeCell ref="S32:S35"/>
    <mergeCell ref="T32:T35"/>
    <mergeCell ref="U32:U35"/>
    <mergeCell ref="AJ32:AJ33"/>
    <mergeCell ref="AK32:AK35"/>
    <mergeCell ref="AL32:AL35"/>
    <mergeCell ref="AM32:AM35"/>
    <mergeCell ref="AN32:AN35"/>
    <mergeCell ref="BF28:BF29"/>
    <mergeCell ref="BG28:BG29"/>
    <mergeCell ref="BH28:BH29"/>
    <mergeCell ref="BI28:BI29"/>
    <mergeCell ref="AJ30:AJ31"/>
    <mergeCell ref="BC30:BC31"/>
    <mergeCell ref="BE30:BE31"/>
    <mergeCell ref="BF30:BF31"/>
    <mergeCell ref="BG30:BG31"/>
    <mergeCell ref="BH30:BH31"/>
    <mergeCell ref="AV28:AV31"/>
    <mergeCell ref="AW28:AW31"/>
    <mergeCell ref="BA28:BA31"/>
    <mergeCell ref="BB28:BB31"/>
    <mergeCell ref="BC28:BC29"/>
    <mergeCell ref="BE28:BE29"/>
    <mergeCell ref="AP28:AP31"/>
    <mergeCell ref="AQ28:AQ31"/>
    <mergeCell ref="AR28:AR31"/>
    <mergeCell ref="AS28:AS31"/>
    <mergeCell ref="AT28:AT31"/>
    <mergeCell ref="AU28:AU31"/>
    <mergeCell ref="BI30:BI31"/>
    <mergeCell ref="S28:S31"/>
    <mergeCell ref="T28:T31"/>
    <mergeCell ref="U28:U31"/>
    <mergeCell ref="AJ28:AJ29"/>
    <mergeCell ref="AK28:AK31"/>
    <mergeCell ref="AL28:AL31"/>
    <mergeCell ref="AM28:AM31"/>
    <mergeCell ref="AN28:AN31"/>
    <mergeCell ref="AO28:AO31"/>
    <mergeCell ref="AA28:AA31"/>
    <mergeCell ref="V28:V31"/>
    <mergeCell ref="W28:W31"/>
    <mergeCell ref="X28:X31"/>
    <mergeCell ref="Y28:Y31"/>
    <mergeCell ref="BI22:BI23"/>
    <mergeCell ref="BF24:BF25"/>
    <mergeCell ref="BG24:BG25"/>
    <mergeCell ref="BH24:BH25"/>
    <mergeCell ref="BI24:BI25"/>
    <mergeCell ref="AJ26:AJ27"/>
    <mergeCell ref="BC26:BC27"/>
    <mergeCell ref="BE26:BE27"/>
    <mergeCell ref="BF26:BF27"/>
    <mergeCell ref="BG26:BG27"/>
    <mergeCell ref="BH26:BH27"/>
    <mergeCell ref="AV24:AV27"/>
    <mergeCell ref="AW24:AW27"/>
    <mergeCell ref="BA24:BA27"/>
    <mergeCell ref="BB24:BB27"/>
    <mergeCell ref="BC24:BC25"/>
    <mergeCell ref="BE24:BE25"/>
    <mergeCell ref="AP24:AP27"/>
    <mergeCell ref="AQ24:AQ27"/>
    <mergeCell ref="AR24:AR27"/>
    <mergeCell ref="AS24:AS27"/>
    <mergeCell ref="AT24:AT27"/>
    <mergeCell ref="AU24:AU27"/>
    <mergeCell ref="BI26:BI27"/>
    <mergeCell ref="BG22:BG23"/>
    <mergeCell ref="BH22:BH23"/>
    <mergeCell ref="AV20:AV23"/>
    <mergeCell ref="AW20:AW23"/>
    <mergeCell ref="BA20:BA23"/>
    <mergeCell ref="BB20:BB23"/>
    <mergeCell ref="BC20:BC21"/>
    <mergeCell ref="BE20:BE21"/>
    <mergeCell ref="AP20:AP23"/>
    <mergeCell ref="AQ20:AQ23"/>
    <mergeCell ref="AR20:AR23"/>
    <mergeCell ref="AS20:AS23"/>
    <mergeCell ref="AT20:AT23"/>
    <mergeCell ref="AU20:AU23"/>
    <mergeCell ref="BI18:BI19"/>
    <mergeCell ref="AL16:AL19"/>
    <mergeCell ref="AM16:AM19"/>
    <mergeCell ref="AN16:AN19"/>
    <mergeCell ref="BF16:BF17"/>
    <mergeCell ref="Q20:Q23"/>
    <mergeCell ref="S20:S23"/>
    <mergeCell ref="T20:T23"/>
    <mergeCell ref="U20:U23"/>
    <mergeCell ref="AJ20:AJ21"/>
    <mergeCell ref="AK20:AK23"/>
    <mergeCell ref="AL20:AL23"/>
    <mergeCell ref="AM20:AM23"/>
    <mergeCell ref="AN20:AN23"/>
    <mergeCell ref="AI20:AI21"/>
    <mergeCell ref="AO20:AO23"/>
    <mergeCell ref="BF20:BF21"/>
    <mergeCell ref="BG20:BG21"/>
    <mergeCell ref="BH20:BH21"/>
    <mergeCell ref="BI20:BI21"/>
    <mergeCell ref="AJ22:AJ23"/>
    <mergeCell ref="BC22:BC23"/>
    <mergeCell ref="BE22:BE23"/>
    <mergeCell ref="BF22:BF23"/>
    <mergeCell ref="AK12:AK15"/>
    <mergeCell ref="AL12:AL15"/>
    <mergeCell ref="AM12:AM15"/>
    <mergeCell ref="AJ18:AJ19"/>
    <mergeCell ref="BC18:BC19"/>
    <mergeCell ref="BE18:BE19"/>
    <mergeCell ref="BF18:BF19"/>
    <mergeCell ref="BG18:BG19"/>
    <mergeCell ref="BH18:BH19"/>
    <mergeCell ref="AV16:AV19"/>
    <mergeCell ref="AW16:AW19"/>
    <mergeCell ref="BA16:BA19"/>
    <mergeCell ref="BB16:BB19"/>
    <mergeCell ref="BC16:BC17"/>
    <mergeCell ref="BE16:BE17"/>
    <mergeCell ref="AP16:AP19"/>
    <mergeCell ref="AQ16:AQ19"/>
    <mergeCell ref="AR16:AR19"/>
    <mergeCell ref="AS16:AS19"/>
    <mergeCell ref="AT16:AT19"/>
    <mergeCell ref="AU16:AU19"/>
    <mergeCell ref="BG16:BG17"/>
    <mergeCell ref="BH16:BH17"/>
    <mergeCell ref="BE14:BE15"/>
    <mergeCell ref="BF14:BF15"/>
    <mergeCell ref="BG14:BG15"/>
    <mergeCell ref="BH14:BH15"/>
    <mergeCell ref="AN12:AN15"/>
    <mergeCell ref="AO12:AO15"/>
    <mergeCell ref="AP12:AP15"/>
    <mergeCell ref="AQ12:AQ15"/>
    <mergeCell ref="AR12:AR15"/>
    <mergeCell ref="AS12:AS15"/>
    <mergeCell ref="BI16:BI17"/>
    <mergeCell ref="AU8:AU11"/>
    <mergeCell ref="AV8:AV11"/>
    <mergeCell ref="AW8:AW11"/>
    <mergeCell ref="AL8:AL11"/>
    <mergeCell ref="AM8:AM11"/>
    <mergeCell ref="AN8:AN11"/>
    <mergeCell ref="AO8:AO11"/>
    <mergeCell ref="AP8:AP11"/>
    <mergeCell ref="AQ8:AQ11"/>
    <mergeCell ref="BC12:BC13"/>
    <mergeCell ref="BE12:BE13"/>
    <mergeCell ref="BF12:BF13"/>
    <mergeCell ref="BG12:BG13"/>
    <mergeCell ref="BH12:BH13"/>
    <mergeCell ref="BI12:BI13"/>
    <mergeCell ref="AT12:AT15"/>
    <mergeCell ref="AU12:AU15"/>
    <mergeCell ref="AV12:AV15"/>
    <mergeCell ref="AW12:AW15"/>
    <mergeCell ref="BA12:BA15"/>
    <mergeCell ref="BB12:BB15"/>
    <mergeCell ref="BI14:BI15"/>
    <mergeCell ref="BC14:BC15"/>
    <mergeCell ref="R6:X6"/>
    <mergeCell ref="Z6:AH6"/>
    <mergeCell ref="AL6:AS6"/>
    <mergeCell ref="AU6:AV6"/>
    <mergeCell ref="AX6:AZ6"/>
    <mergeCell ref="BF6:BI6"/>
    <mergeCell ref="BH8:BH9"/>
    <mergeCell ref="BI8:BI9"/>
    <mergeCell ref="AJ10:AJ11"/>
    <mergeCell ref="BC10:BC11"/>
    <mergeCell ref="BE10:BE11"/>
    <mergeCell ref="BF10:BF11"/>
    <mergeCell ref="BG10:BG11"/>
    <mergeCell ref="BH10:BH11"/>
    <mergeCell ref="BI10:BI11"/>
    <mergeCell ref="BA8:BA11"/>
    <mergeCell ref="BB8:BB11"/>
    <mergeCell ref="BC8:BC9"/>
    <mergeCell ref="BE8:BE9"/>
    <mergeCell ref="BF8:BF9"/>
    <mergeCell ref="BG8:BG9"/>
    <mergeCell ref="AR8:AR11"/>
    <mergeCell ref="AS8:AS11"/>
    <mergeCell ref="AT8:AT11"/>
    <mergeCell ref="BF3:BF5"/>
    <mergeCell ref="BG3:BG5"/>
    <mergeCell ref="BH3:BH5"/>
    <mergeCell ref="BI3:BI5"/>
    <mergeCell ref="L4:P4"/>
    <mergeCell ref="V4:X4"/>
    <mergeCell ref="AD4:AH4"/>
    <mergeCell ref="AO4:AS4"/>
    <mergeCell ref="AU2:AV2"/>
    <mergeCell ref="AX2:AZ2"/>
    <mergeCell ref="BB2:BB5"/>
    <mergeCell ref="BD2:BD5"/>
    <mergeCell ref="BF2:BI2"/>
    <mergeCell ref="T3:X3"/>
    <mergeCell ref="AB3:AH3"/>
    <mergeCell ref="AM3:AS3"/>
    <mergeCell ref="AU3:AV3"/>
    <mergeCell ref="AY3:AZ3"/>
    <mergeCell ref="J2:P2"/>
    <mergeCell ref="R2:X2"/>
    <mergeCell ref="Z2:AH2"/>
    <mergeCell ref="AL2:AS2"/>
    <mergeCell ref="AJ2:AJ5"/>
    <mergeCell ref="J6:P6"/>
    <mergeCell ref="F38:F39"/>
    <mergeCell ref="AI38:AI39"/>
    <mergeCell ref="AI36:AI37"/>
    <mergeCell ref="AO36:AO39"/>
    <mergeCell ref="AA36:AA39"/>
    <mergeCell ref="V36:V39"/>
    <mergeCell ref="W36:W39"/>
    <mergeCell ref="X36:X39"/>
    <mergeCell ref="Y36:Y39"/>
    <mergeCell ref="L36:L39"/>
    <mergeCell ref="M36:M39"/>
    <mergeCell ref="N36:N39"/>
    <mergeCell ref="O36:O39"/>
    <mergeCell ref="P36:P39"/>
    <mergeCell ref="R36:R39"/>
    <mergeCell ref="AI32:AI33"/>
    <mergeCell ref="AO32:AO35"/>
    <mergeCell ref="I32:I35"/>
    <mergeCell ref="J32:J35"/>
    <mergeCell ref="K32:K35"/>
    <mergeCell ref="F30:F31"/>
    <mergeCell ref="AI30:AI31"/>
    <mergeCell ref="AI28:AI29"/>
    <mergeCell ref="D36:D39"/>
    <mergeCell ref="E36:E39"/>
    <mergeCell ref="F36:F37"/>
    <mergeCell ref="H36:H39"/>
    <mergeCell ref="I36:I39"/>
    <mergeCell ref="J36:J39"/>
    <mergeCell ref="K36:K39"/>
    <mergeCell ref="F34:F35"/>
    <mergeCell ref="AI34:AI35"/>
    <mergeCell ref="AA32:AA35"/>
    <mergeCell ref="V32:V35"/>
    <mergeCell ref="W32:W35"/>
    <mergeCell ref="X32:X35"/>
    <mergeCell ref="Y32:Y35"/>
    <mergeCell ref="L32:L35"/>
    <mergeCell ref="M32:M35"/>
    <mergeCell ref="N32:N35"/>
    <mergeCell ref="O32:O35"/>
    <mergeCell ref="P32:P35"/>
    <mergeCell ref="R32:R35"/>
    <mergeCell ref="D32:D35"/>
    <mergeCell ref="E32:E35"/>
    <mergeCell ref="F32:F33"/>
    <mergeCell ref="H32:H35"/>
    <mergeCell ref="L28:L31"/>
    <mergeCell ref="M28:M31"/>
    <mergeCell ref="N28:N31"/>
    <mergeCell ref="O28:O31"/>
    <mergeCell ref="P28:P31"/>
    <mergeCell ref="R28:R31"/>
    <mergeCell ref="D28:D31"/>
    <mergeCell ref="E28:E31"/>
    <mergeCell ref="F28:F29"/>
    <mergeCell ref="H28:H31"/>
    <mergeCell ref="I28:I31"/>
    <mergeCell ref="J28:J31"/>
    <mergeCell ref="K28:K31"/>
    <mergeCell ref="Q28:Q31"/>
    <mergeCell ref="F26:F27"/>
    <mergeCell ref="AI26:AI27"/>
    <mergeCell ref="AI24:AI25"/>
    <mergeCell ref="AO24:AO27"/>
    <mergeCell ref="AA24:AA27"/>
    <mergeCell ref="V24:V27"/>
    <mergeCell ref="W24:W27"/>
    <mergeCell ref="X24:X27"/>
    <mergeCell ref="Y24:Y27"/>
    <mergeCell ref="L24:L27"/>
    <mergeCell ref="M24:M27"/>
    <mergeCell ref="N24:N27"/>
    <mergeCell ref="O24:O27"/>
    <mergeCell ref="P24:P27"/>
    <mergeCell ref="R24:R27"/>
    <mergeCell ref="Q24:Q27"/>
    <mergeCell ref="S24:S27"/>
    <mergeCell ref="T24:T27"/>
    <mergeCell ref="U24:U27"/>
    <mergeCell ref="AJ24:AJ25"/>
    <mergeCell ref="AK24:AK27"/>
    <mergeCell ref="AL24:AL27"/>
    <mergeCell ref="AM24:AM27"/>
    <mergeCell ref="AN24:AN27"/>
    <mergeCell ref="D24:D27"/>
    <mergeCell ref="E24:E27"/>
    <mergeCell ref="F24:F25"/>
    <mergeCell ref="H24:H27"/>
    <mergeCell ref="I24:I27"/>
    <mergeCell ref="J24:J27"/>
    <mergeCell ref="K24:K27"/>
    <mergeCell ref="F22:F23"/>
    <mergeCell ref="AI22:AI23"/>
    <mergeCell ref="AA20:AA23"/>
    <mergeCell ref="V20:V23"/>
    <mergeCell ref="W20:W23"/>
    <mergeCell ref="X20:X23"/>
    <mergeCell ref="Y20:Y23"/>
    <mergeCell ref="L20:L23"/>
    <mergeCell ref="M20:M23"/>
    <mergeCell ref="N20:N23"/>
    <mergeCell ref="O20:O23"/>
    <mergeCell ref="P20:P23"/>
    <mergeCell ref="R20:R23"/>
    <mergeCell ref="D20:D23"/>
    <mergeCell ref="E20:E23"/>
    <mergeCell ref="F20:F21"/>
    <mergeCell ref="H20:H23"/>
    <mergeCell ref="I20:I23"/>
    <mergeCell ref="J20:J23"/>
    <mergeCell ref="K20:K23"/>
    <mergeCell ref="F18:F19"/>
    <mergeCell ref="AI18:AI19"/>
    <mergeCell ref="AI16:AI17"/>
    <mergeCell ref="AO16:AO19"/>
    <mergeCell ref="AA16:AA19"/>
    <mergeCell ref="V16:V19"/>
    <mergeCell ref="W16:W19"/>
    <mergeCell ref="X16:X19"/>
    <mergeCell ref="Y16:Y19"/>
    <mergeCell ref="L16:L19"/>
    <mergeCell ref="M16:M19"/>
    <mergeCell ref="N16:N19"/>
    <mergeCell ref="O16:O19"/>
    <mergeCell ref="P16:P19"/>
    <mergeCell ref="R16:R19"/>
    <mergeCell ref="Q16:Q19"/>
    <mergeCell ref="S16:S19"/>
    <mergeCell ref="T16:T19"/>
    <mergeCell ref="U16:U19"/>
    <mergeCell ref="AJ16:AJ17"/>
    <mergeCell ref="AK16:AK19"/>
    <mergeCell ref="D16:D19"/>
    <mergeCell ref="E16:E19"/>
    <mergeCell ref="F16:F17"/>
    <mergeCell ref="H16:H19"/>
    <mergeCell ref="I16:I19"/>
    <mergeCell ref="J16:J19"/>
    <mergeCell ref="K16:K19"/>
    <mergeCell ref="F14:F15"/>
    <mergeCell ref="AI14:AI15"/>
    <mergeCell ref="Q12:Q15"/>
    <mergeCell ref="S12:S15"/>
    <mergeCell ref="T12:T15"/>
    <mergeCell ref="U12:U15"/>
    <mergeCell ref="AI12:AI13"/>
    <mergeCell ref="D12:D15"/>
    <mergeCell ref="E12:E15"/>
    <mergeCell ref="F12:F13"/>
    <mergeCell ref="H12:H15"/>
    <mergeCell ref="I12:I15"/>
    <mergeCell ref="J12:J15"/>
    <mergeCell ref="K12:K15"/>
    <mergeCell ref="AA12:AA15"/>
    <mergeCell ref="V12:V15"/>
    <mergeCell ref="W12:W15"/>
    <mergeCell ref="X12:X15"/>
    <mergeCell ref="Y12:Y15"/>
    <mergeCell ref="L12:L15"/>
    <mergeCell ref="M12:M15"/>
    <mergeCell ref="N12:N15"/>
    <mergeCell ref="O12:O15"/>
    <mergeCell ref="P12:P15"/>
    <mergeCell ref="R12:R15"/>
    <mergeCell ref="AK8:AK11"/>
    <mergeCell ref="V8:V11"/>
    <mergeCell ref="W8:W11"/>
    <mergeCell ref="X8:X11"/>
    <mergeCell ref="Y8:Y11"/>
    <mergeCell ref="AA8:AA11"/>
    <mergeCell ref="N8:N11"/>
    <mergeCell ref="O8:O11"/>
    <mergeCell ref="P8:P11"/>
    <mergeCell ref="R8:R11"/>
    <mergeCell ref="Q8:Q11"/>
    <mergeCell ref="S8:S11"/>
    <mergeCell ref="T8:T11"/>
    <mergeCell ref="U8:U11"/>
    <mergeCell ref="AJ14:AJ15"/>
    <mergeCell ref="AJ12:AJ13"/>
    <mergeCell ref="I8:I11"/>
    <mergeCell ref="J8:J11"/>
    <mergeCell ref="K8:K11"/>
    <mergeCell ref="L8:L11"/>
    <mergeCell ref="M8:M11"/>
    <mergeCell ref="F10:F11"/>
    <mergeCell ref="AI10:AI11"/>
    <mergeCell ref="AI8:AI9"/>
    <mergeCell ref="AJ8:AJ9"/>
    <mergeCell ref="H2:H5"/>
    <mergeCell ref="A2:A6"/>
    <mergeCell ref="B2:B6"/>
    <mergeCell ref="C2:C6"/>
    <mergeCell ref="D2:D5"/>
    <mergeCell ref="E2:E5"/>
    <mergeCell ref="F2:F5"/>
    <mergeCell ref="D8:D11"/>
    <mergeCell ref="E8:E11"/>
    <mergeCell ref="F8:F9"/>
    <mergeCell ref="H8:H11"/>
  </mergeCells>
  <phoneticPr fontId="8"/>
  <pageMargins left="0.39370078740157483" right="0.39370078740157483" top="0.98425196850393704" bottom="0.39370078740157483" header="0.59055118110236227" footer="0"/>
  <pageSetup paperSize="9" scale="76" pageOrder="overThenDown" orientation="portrait" r:id="rId1"/>
  <headerFooter differentFirst="1">
    <firstHeader>&amp;L&amp;"ＤＦ特太ゴシック体,標準"&amp;18別表第３　家庭的保育事業（保育認定）</firstHeader>
  </headerFooter>
  <colBreaks count="1" manualBreakCount="1">
    <brk id="25" min="1" max="38"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1"/>
  </sheetPr>
  <dimension ref="A1:AH30"/>
  <sheetViews>
    <sheetView view="pageBreakPreview" topLeftCell="A8" zoomScaleNormal="100" zoomScaleSheetLayoutView="100" workbookViewId="0">
      <selection activeCell="J51" sqref="J51"/>
    </sheetView>
  </sheetViews>
  <sheetFormatPr defaultColWidth="2.453125" defaultRowHeight="25.5" customHeight="1"/>
  <cols>
    <col min="1" max="1" width="26.90625" style="185" customWidth="1"/>
    <col min="2" max="2" width="2.453125" style="185" customWidth="1"/>
    <col min="3" max="9" width="2.26953125" style="185" customWidth="1"/>
    <col min="10" max="31" width="2.90625" style="185" customWidth="1"/>
    <col min="32" max="32" width="2.26953125" style="185" customWidth="1"/>
    <col min="33" max="33" width="5.453125" style="185" customWidth="1"/>
    <col min="34" max="34" width="67" style="203" customWidth="1"/>
    <col min="35" max="16384" width="2.453125" style="185"/>
  </cols>
  <sheetData>
    <row r="1" spans="1:34" ht="25.5" customHeight="1">
      <c r="A1" s="184" t="s">
        <v>190</v>
      </c>
      <c r="AH1" s="185"/>
    </row>
    <row r="2" spans="1:34" ht="25.5" customHeight="1">
      <c r="A2" s="184"/>
      <c r="AH2" s="185"/>
    </row>
    <row r="3" spans="1:34" ht="30" customHeight="1">
      <c r="A3" s="619" t="s">
        <v>240</v>
      </c>
      <c r="B3" s="628" t="s">
        <v>178</v>
      </c>
      <c r="C3" s="631" t="s">
        <v>293</v>
      </c>
      <c r="D3" s="622"/>
      <c r="E3" s="622"/>
      <c r="F3" s="622"/>
      <c r="G3" s="632"/>
      <c r="H3" s="632"/>
      <c r="I3" s="632"/>
      <c r="J3" s="632"/>
      <c r="K3" s="632"/>
      <c r="L3" s="632"/>
      <c r="M3" s="632"/>
      <c r="N3" s="632"/>
      <c r="O3" s="632"/>
      <c r="P3" s="632"/>
      <c r="Q3" s="632"/>
      <c r="R3" s="632"/>
      <c r="S3" s="632"/>
      <c r="T3" s="632"/>
      <c r="U3" s="632"/>
      <c r="V3" s="632"/>
      <c r="W3" s="632"/>
      <c r="X3" s="632"/>
      <c r="Y3" s="632"/>
      <c r="Z3" s="632"/>
      <c r="AA3" s="632"/>
      <c r="AB3" s="632"/>
      <c r="AC3" s="632"/>
      <c r="AD3" s="632"/>
      <c r="AE3" s="632"/>
      <c r="AF3" s="632"/>
      <c r="AG3" s="633"/>
      <c r="AH3" s="635" t="s">
        <v>294</v>
      </c>
    </row>
    <row r="4" spans="1:34" ht="25.5" customHeight="1">
      <c r="A4" s="626"/>
      <c r="B4" s="629"/>
      <c r="C4" s="638">
        <v>49020</v>
      </c>
      <c r="D4" s="639"/>
      <c r="E4" s="639"/>
      <c r="F4" s="639"/>
      <c r="G4" s="639"/>
      <c r="H4" s="639"/>
      <c r="I4" s="639"/>
      <c r="J4" s="639"/>
      <c r="K4" s="639"/>
      <c r="L4" s="639"/>
      <c r="M4" s="639"/>
      <c r="N4" s="639"/>
      <c r="O4" s="640" t="s">
        <v>284</v>
      </c>
      <c r="P4" s="640"/>
      <c r="Q4" s="640"/>
      <c r="R4" s="640"/>
      <c r="S4" s="640"/>
      <c r="T4" s="640"/>
      <c r="U4" s="640"/>
      <c r="V4" s="640"/>
      <c r="W4" s="640"/>
      <c r="X4" s="640"/>
      <c r="Y4" s="640"/>
      <c r="Z4" s="640"/>
      <c r="AA4" s="640"/>
      <c r="AB4" s="640"/>
      <c r="AC4" s="640"/>
      <c r="AD4" s="640"/>
      <c r="AE4" s="640"/>
      <c r="AF4" s="640"/>
      <c r="AG4" s="641"/>
      <c r="AH4" s="636"/>
    </row>
    <row r="5" spans="1:34" ht="25.5" customHeight="1">
      <c r="A5" s="626"/>
      <c r="B5" s="629"/>
      <c r="C5" s="631" t="s">
        <v>295</v>
      </c>
      <c r="D5" s="622"/>
      <c r="E5" s="622"/>
      <c r="F5" s="622"/>
      <c r="G5" s="622"/>
      <c r="H5" s="622"/>
      <c r="I5" s="622"/>
      <c r="J5" s="622"/>
      <c r="K5" s="622"/>
      <c r="L5" s="622"/>
      <c r="M5" s="622"/>
      <c r="N5" s="622"/>
      <c r="O5" s="622"/>
      <c r="P5" s="622"/>
      <c r="Q5" s="622"/>
      <c r="R5" s="622"/>
      <c r="S5" s="622"/>
      <c r="T5" s="622"/>
      <c r="U5" s="622"/>
      <c r="V5" s="622"/>
      <c r="W5" s="622"/>
      <c r="X5" s="622"/>
      <c r="Y5" s="622"/>
      <c r="Z5" s="622"/>
      <c r="AA5" s="622"/>
      <c r="AB5" s="622"/>
      <c r="AC5" s="622"/>
      <c r="AD5" s="622"/>
      <c r="AE5" s="622"/>
      <c r="AF5" s="622"/>
      <c r="AG5" s="628"/>
      <c r="AH5" s="636"/>
    </row>
    <row r="6" spans="1:34" ht="25.5" customHeight="1">
      <c r="A6" s="627"/>
      <c r="B6" s="630"/>
      <c r="C6" s="638">
        <v>6130</v>
      </c>
      <c r="D6" s="639"/>
      <c r="E6" s="639"/>
      <c r="F6" s="639"/>
      <c r="G6" s="639"/>
      <c r="H6" s="639"/>
      <c r="I6" s="639"/>
      <c r="J6" s="639"/>
      <c r="K6" s="639"/>
      <c r="L6" s="639"/>
      <c r="M6" s="639"/>
      <c r="N6" s="639"/>
      <c r="O6" s="640" t="s">
        <v>284</v>
      </c>
      <c r="P6" s="640"/>
      <c r="Q6" s="640"/>
      <c r="R6" s="640"/>
      <c r="S6" s="640"/>
      <c r="T6" s="640"/>
      <c r="U6" s="640"/>
      <c r="V6" s="640"/>
      <c r="W6" s="640"/>
      <c r="X6" s="640"/>
      <c r="Y6" s="640"/>
      <c r="Z6" s="640"/>
      <c r="AA6" s="640"/>
      <c r="AB6" s="640"/>
      <c r="AC6" s="640"/>
      <c r="AD6" s="640"/>
      <c r="AE6" s="640"/>
      <c r="AF6" s="640"/>
      <c r="AG6" s="641"/>
      <c r="AH6" s="637"/>
    </row>
    <row r="7" spans="1:34" ht="25.5" customHeight="1">
      <c r="B7" s="187"/>
      <c r="C7" s="58"/>
      <c r="D7" s="58"/>
      <c r="E7" s="58"/>
      <c r="F7" s="58"/>
      <c r="G7" s="98"/>
      <c r="H7" s="98"/>
      <c r="I7" s="98"/>
      <c r="J7" s="98"/>
      <c r="K7" s="98"/>
      <c r="L7" s="98"/>
      <c r="M7" s="98"/>
      <c r="N7" s="98"/>
      <c r="O7" s="98"/>
      <c r="P7" s="98"/>
      <c r="Q7" s="98"/>
      <c r="R7" s="98"/>
      <c r="S7" s="98"/>
      <c r="T7" s="98"/>
      <c r="U7" s="98"/>
      <c r="V7" s="98"/>
      <c r="W7" s="98"/>
      <c r="X7" s="98"/>
      <c r="Y7" s="98"/>
      <c r="Z7" s="98"/>
      <c r="AA7" s="98"/>
      <c r="AB7" s="98"/>
      <c r="AC7" s="98"/>
      <c r="AD7" s="98"/>
      <c r="AE7" s="98"/>
      <c r="AF7" s="98"/>
      <c r="AG7" s="98"/>
      <c r="AH7" s="188"/>
    </row>
    <row r="8" spans="1:34" ht="33.65" customHeight="1">
      <c r="A8" s="619" t="s">
        <v>196</v>
      </c>
      <c r="B8" s="622" t="s">
        <v>296</v>
      </c>
      <c r="C8" s="625" t="s">
        <v>197</v>
      </c>
      <c r="D8" s="625"/>
      <c r="E8" s="625"/>
      <c r="F8" s="625"/>
      <c r="G8" s="625"/>
      <c r="H8" s="625"/>
      <c r="I8" s="625"/>
      <c r="J8" s="625"/>
      <c r="K8" s="625"/>
      <c r="L8" s="634">
        <v>1950</v>
      </c>
      <c r="M8" s="634"/>
      <c r="N8" s="634"/>
      <c r="O8" s="634"/>
      <c r="P8" s="634"/>
      <c r="Q8" s="634"/>
      <c r="R8" s="634"/>
      <c r="S8" s="634"/>
      <c r="T8" s="625" t="s">
        <v>198</v>
      </c>
      <c r="U8" s="625"/>
      <c r="V8" s="625"/>
      <c r="W8" s="625"/>
      <c r="X8" s="625"/>
      <c r="Y8" s="625"/>
      <c r="Z8" s="625"/>
      <c r="AA8" s="634">
        <v>1350</v>
      </c>
      <c r="AB8" s="634"/>
      <c r="AC8" s="634"/>
      <c r="AD8" s="634"/>
      <c r="AE8" s="634"/>
      <c r="AF8" s="634"/>
      <c r="AG8" s="634"/>
      <c r="AH8" s="642" t="s">
        <v>297</v>
      </c>
    </row>
    <row r="9" spans="1:34" ht="33.65" customHeight="1">
      <c r="A9" s="620"/>
      <c r="B9" s="623"/>
      <c r="C9" s="625" t="s">
        <v>199</v>
      </c>
      <c r="D9" s="625"/>
      <c r="E9" s="625"/>
      <c r="F9" s="625"/>
      <c r="G9" s="625"/>
      <c r="H9" s="625"/>
      <c r="I9" s="625"/>
      <c r="J9" s="625"/>
      <c r="K9" s="625"/>
      <c r="L9" s="634">
        <v>1740</v>
      </c>
      <c r="M9" s="634"/>
      <c r="N9" s="634"/>
      <c r="O9" s="634"/>
      <c r="P9" s="634"/>
      <c r="Q9" s="634"/>
      <c r="R9" s="634"/>
      <c r="S9" s="634"/>
      <c r="T9" s="625" t="s">
        <v>298</v>
      </c>
      <c r="U9" s="625"/>
      <c r="V9" s="625"/>
      <c r="W9" s="625"/>
      <c r="X9" s="625"/>
      <c r="Y9" s="625"/>
      <c r="Z9" s="625"/>
      <c r="AA9" s="643">
        <v>1020</v>
      </c>
      <c r="AB9" s="643"/>
      <c r="AC9" s="643"/>
      <c r="AD9" s="643"/>
      <c r="AE9" s="643"/>
      <c r="AF9" s="643"/>
      <c r="AG9" s="643"/>
      <c r="AH9" s="642"/>
    </row>
    <row r="10" spans="1:34" ht="33.65" customHeight="1">
      <c r="A10" s="621"/>
      <c r="B10" s="624"/>
      <c r="C10" s="625" t="s">
        <v>201</v>
      </c>
      <c r="D10" s="625"/>
      <c r="E10" s="625"/>
      <c r="F10" s="625"/>
      <c r="G10" s="625"/>
      <c r="H10" s="625"/>
      <c r="I10" s="625"/>
      <c r="J10" s="625"/>
      <c r="K10" s="625"/>
      <c r="L10" s="634">
        <v>1710</v>
      </c>
      <c r="M10" s="634"/>
      <c r="N10" s="634"/>
      <c r="O10" s="634"/>
      <c r="P10" s="634"/>
      <c r="Q10" s="634"/>
      <c r="R10" s="634"/>
      <c r="S10" s="634"/>
      <c r="T10" s="625" t="s">
        <v>200</v>
      </c>
      <c r="U10" s="625"/>
      <c r="V10" s="625"/>
      <c r="W10" s="625"/>
      <c r="X10" s="625"/>
      <c r="Y10" s="625"/>
      <c r="Z10" s="625"/>
      <c r="AA10" s="634">
        <v>120</v>
      </c>
      <c r="AB10" s="634"/>
      <c r="AC10" s="634"/>
      <c r="AD10" s="634"/>
      <c r="AE10" s="634"/>
      <c r="AF10" s="634"/>
      <c r="AG10" s="634"/>
      <c r="AH10" s="642"/>
    </row>
    <row r="11" spans="1:34" ht="25.5" customHeight="1">
      <c r="A11" s="58"/>
      <c r="B11" s="58"/>
      <c r="C11" s="58"/>
      <c r="D11" s="18"/>
      <c r="E11" s="18"/>
      <c r="F11" s="18"/>
      <c r="G11" s="18"/>
      <c r="H11" s="34"/>
      <c r="I11" s="34"/>
      <c r="J11" s="34"/>
      <c r="K11" s="34"/>
      <c r="L11" s="58"/>
      <c r="M11" s="34"/>
      <c r="N11" s="34"/>
      <c r="O11" s="34"/>
      <c r="P11" s="34"/>
      <c r="Q11" s="34"/>
      <c r="R11" s="19"/>
      <c r="S11" s="19"/>
      <c r="T11" s="19"/>
      <c r="U11" s="19"/>
      <c r="V11" s="19"/>
      <c r="W11" s="19"/>
      <c r="X11" s="19"/>
      <c r="Y11" s="19"/>
      <c r="Z11" s="19"/>
      <c r="AA11" s="19"/>
      <c r="AB11" s="19"/>
      <c r="AC11" s="19"/>
      <c r="AD11" s="19"/>
      <c r="AE11" s="19"/>
      <c r="AF11" s="19"/>
      <c r="AG11" s="19"/>
      <c r="AH11" s="242"/>
    </row>
    <row r="12" spans="1:34" ht="30" customHeight="1">
      <c r="A12" s="189" t="s">
        <v>202</v>
      </c>
      <c r="B12" s="190" t="s">
        <v>285</v>
      </c>
      <c r="C12" s="656">
        <v>6510</v>
      </c>
      <c r="D12" s="656"/>
      <c r="E12" s="656"/>
      <c r="F12" s="656"/>
      <c r="G12" s="656"/>
      <c r="H12" s="656"/>
      <c r="I12" s="656"/>
      <c r="J12" s="656"/>
      <c r="K12" s="656"/>
      <c r="L12" s="656"/>
      <c r="M12" s="656"/>
      <c r="N12" s="656"/>
      <c r="O12" s="656"/>
      <c r="P12" s="656"/>
      <c r="Q12" s="656"/>
      <c r="R12" s="656"/>
      <c r="S12" s="656"/>
      <c r="T12" s="656"/>
      <c r="U12" s="656"/>
      <c r="V12" s="656"/>
      <c r="W12" s="656"/>
      <c r="X12" s="656"/>
      <c r="Y12" s="656"/>
      <c r="Z12" s="656"/>
      <c r="AA12" s="656"/>
      <c r="AB12" s="656"/>
      <c r="AC12" s="656"/>
      <c r="AD12" s="656"/>
      <c r="AE12" s="656"/>
      <c r="AF12" s="656"/>
      <c r="AG12" s="657"/>
      <c r="AH12" s="243" t="s">
        <v>203</v>
      </c>
    </row>
    <row r="13" spans="1:34" ht="30" customHeight="1">
      <c r="A13" s="58"/>
      <c r="B13" s="58"/>
      <c r="C13" s="58"/>
      <c r="D13" s="18"/>
      <c r="E13" s="18"/>
      <c r="F13" s="18"/>
      <c r="G13" s="18"/>
      <c r="H13" s="34"/>
      <c r="I13" s="34"/>
      <c r="J13" s="34"/>
      <c r="K13" s="34"/>
      <c r="L13" s="58"/>
      <c r="M13" s="34"/>
      <c r="N13" s="34"/>
      <c r="O13" s="34"/>
      <c r="P13" s="34"/>
      <c r="Q13" s="34"/>
      <c r="R13" s="19"/>
      <c r="S13" s="19"/>
      <c r="T13" s="19"/>
      <c r="U13" s="19"/>
      <c r="V13" s="19"/>
      <c r="W13" s="19"/>
      <c r="X13" s="19"/>
      <c r="Y13" s="19"/>
      <c r="Z13" s="19"/>
      <c r="AA13" s="19"/>
      <c r="AB13" s="19"/>
      <c r="AC13" s="19"/>
      <c r="AD13" s="19"/>
      <c r="AE13" s="19"/>
      <c r="AF13" s="19"/>
      <c r="AG13" s="19"/>
      <c r="AH13" s="244"/>
    </row>
    <row r="14" spans="1:34" ht="25.5" customHeight="1">
      <c r="A14" s="189" t="s">
        <v>204</v>
      </c>
      <c r="B14" s="190" t="s">
        <v>286</v>
      </c>
      <c r="C14" s="658">
        <v>164780</v>
      </c>
      <c r="D14" s="658"/>
      <c r="E14" s="658"/>
      <c r="F14" s="658"/>
      <c r="G14" s="658"/>
      <c r="H14" s="658"/>
      <c r="I14" s="658"/>
      <c r="J14" s="658"/>
      <c r="K14" s="658"/>
      <c r="L14" s="658"/>
      <c r="M14" s="658"/>
      <c r="N14" s="658"/>
      <c r="O14" s="658"/>
      <c r="P14" s="658"/>
      <c r="Q14" s="658"/>
      <c r="R14" s="658"/>
      <c r="S14" s="658"/>
      <c r="T14" s="658"/>
      <c r="U14" s="658"/>
      <c r="V14" s="658"/>
      <c r="W14" s="658"/>
      <c r="X14" s="658"/>
      <c r="Y14" s="658"/>
      <c r="Z14" s="658"/>
      <c r="AA14" s="658"/>
      <c r="AB14" s="658"/>
      <c r="AC14" s="658"/>
      <c r="AD14" s="658"/>
      <c r="AE14" s="658"/>
      <c r="AF14" s="658"/>
      <c r="AG14" s="659"/>
      <c r="AH14" s="243" t="s">
        <v>203</v>
      </c>
    </row>
    <row r="15" spans="1:34" ht="30" customHeight="1">
      <c r="A15" s="58"/>
      <c r="B15" s="58"/>
      <c r="C15" s="58"/>
      <c r="D15" s="18"/>
      <c r="E15" s="18"/>
      <c r="F15" s="18"/>
      <c r="G15" s="18"/>
      <c r="H15" s="34"/>
      <c r="I15" s="34"/>
      <c r="J15" s="34"/>
      <c r="K15" s="34"/>
      <c r="L15" s="58"/>
      <c r="M15" s="19"/>
      <c r="N15" s="34"/>
      <c r="O15" s="34"/>
      <c r="P15" s="34"/>
      <c r="Q15" s="34"/>
      <c r="R15" s="19"/>
      <c r="S15" s="19"/>
      <c r="T15" s="19"/>
      <c r="U15" s="19"/>
      <c r="V15" s="19"/>
      <c r="W15" s="19"/>
      <c r="X15" s="19"/>
      <c r="Y15" s="19"/>
      <c r="Z15" s="19"/>
      <c r="AA15" s="19"/>
      <c r="AB15" s="19"/>
      <c r="AC15" s="19"/>
      <c r="AD15" s="19"/>
      <c r="AE15" s="19"/>
      <c r="AF15" s="19"/>
      <c r="AG15" s="19"/>
      <c r="AH15" s="244"/>
    </row>
    <row r="16" spans="1:34" ht="25.5" customHeight="1">
      <c r="A16" s="189" t="s">
        <v>205</v>
      </c>
      <c r="B16" s="190" t="s">
        <v>287</v>
      </c>
      <c r="C16" s="660">
        <v>160000</v>
      </c>
      <c r="D16" s="660"/>
      <c r="E16" s="660"/>
      <c r="F16" s="660"/>
      <c r="G16" s="660"/>
      <c r="H16" s="660"/>
      <c r="I16" s="660"/>
      <c r="J16" s="660"/>
      <c r="K16" s="660"/>
      <c r="L16" s="660"/>
      <c r="M16" s="660"/>
      <c r="N16" s="660"/>
      <c r="O16" s="660"/>
      <c r="P16" s="660"/>
      <c r="Q16" s="660"/>
      <c r="R16" s="660"/>
      <c r="S16" s="660"/>
      <c r="T16" s="660"/>
      <c r="U16" s="660"/>
      <c r="V16" s="660"/>
      <c r="W16" s="660"/>
      <c r="X16" s="660"/>
      <c r="Y16" s="660"/>
      <c r="Z16" s="660"/>
      <c r="AA16" s="660"/>
      <c r="AB16" s="660"/>
      <c r="AC16" s="660"/>
      <c r="AD16" s="660"/>
      <c r="AE16" s="660"/>
      <c r="AF16" s="660"/>
      <c r="AG16" s="661"/>
      <c r="AH16" s="243" t="s">
        <v>203</v>
      </c>
    </row>
    <row r="17" spans="1:34" s="186" customFormat="1" ht="30" customHeight="1">
      <c r="A17" s="192"/>
      <c r="B17" s="193"/>
      <c r="C17" s="194"/>
      <c r="D17" s="194"/>
      <c r="E17" s="194"/>
      <c r="F17" s="194"/>
      <c r="G17" s="194"/>
      <c r="H17" s="194"/>
      <c r="I17" s="194"/>
      <c r="J17" s="194"/>
      <c r="K17" s="194"/>
      <c r="L17" s="194"/>
      <c r="M17" s="194"/>
      <c r="N17" s="194"/>
      <c r="O17" s="194"/>
      <c r="P17" s="194"/>
      <c r="Q17" s="194"/>
      <c r="R17" s="194"/>
      <c r="S17" s="194"/>
      <c r="T17" s="194"/>
      <c r="U17" s="194"/>
      <c r="V17" s="194"/>
      <c r="W17" s="194"/>
      <c r="X17" s="194"/>
      <c r="Y17" s="194"/>
      <c r="Z17" s="194"/>
      <c r="AA17" s="194"/>
      <c r="AB17" s="194"/>
      <c r="AC17" s="194"/>
      <c r="AD17" s="194"/>
      <c r="AE17" s="194"/>
      <c r="AF17" s="194"/>
      <c r="AG17" s="194"/>
      <c r="AH17" s="245"/>
    </row>
    <row r="18" spans="1:34" s="186" customFormat="1" ht="25.5" customHeight="1">
      <c r="A18" s="619" t="s">
        <v>206</v>
      </c>
      <c r="B18" s="644" t="s">
        <v>216</v>
      </c>
      <c r="C18" s="647" t="s">
        <v>194</v>
      </c>
      <c r="D18" s="195"/>
      <c r="E18" s="650" t="s">
        <v>191</v>
      </c>
      <c r="F18" s="650"/>
      <c r="G18" s="650"/>
      <c r="H18" s="650"/>
      <c r="I18" s="650"/>
      <c r="J18" s="196"/>
      <c r="K18" s="651" t="s">
        <v>221</v>
      </c>
      <c r="L18" s="651"/>
      <c r="M18" s="651"/>
      <c r="N18" s="651"/>
      <c r="O18" s="651"/>
      <c r="P18" s="651"/>
      <c r="Q18" s="651"/>
      <c r="R18" s="651"/>
      <c r="S18" s="651"/>
      <c r="T18" s="651"/>
      <c r="U18" s="651"/>
      <c r="V18" s="651"/>
      <c r="W18" s="651"/>
      <c r="X18" s="651"/>
      <c r="Y18" s="651"/>
      <c r="Z18" s="651"/>
      <c r="AA18" s="651"/>
      <c r="AB18" s="651"/>
      <c r="AC18" s="651"/>
      <c r="AD18" s="651"/>
      <c r="AE18" s="651"/>
      <c r="AF18" s="196"/>
      <c r="AG18" s="197"/>
      <c r="AH18" s="668" t="s">
        <v>299</v>
      </c>
    </row>
    <row r="19" spans="1:34" s="186" customFormat="1" ht="30" customHeight="1">
      <c r="A19" s="626"/>
      <c r="B19" s="645"/>
      <c r="C19" s="648"/>
      <c r="D19" s="186" t="s">
        <v>192</v>
      </c>
      <c r="E19" s="652">
        <v>79950</v>
      </c>
      <c r="F19" s="652"/>
      <c r="G19" s="652"/>
      <c r="H19" s="652"/>
      <c r="I19" s="652"/>
      <c r="J19" s="186" t="s">
        <v>25</v>
      </c>
      <c r="K19" s="671">
        <v>790</v>
      </c>
      <c r="L19" s="671"/>
      <c r="M19" s="671"/>
      <c r="N19" s="671"/>
      <c r="O19" s="246" t="s">
        <v>195</v>
      </c>
      <c r="P19" s="672" t="s">
        <v>220</v>
      </c>
      <c r="Q19" s="672"/>
      <c r="R19" s="672"/>
      <c r="S19" s="672"/>
      <c r="T19" s="672"/>
      <c r="U19" s="246" t="s">
        <v>180</v>
      </c>
      <c r="V19" s="673" t="s">
        <v>219</v>
      </c>
      <c r="W19" s="673"/>
      <c r="X19" s="673"/>
      <c r="Y19" s="673"/>
      <c r="Z19" s="246" t="s">
        <v>180</v>
      </c>
      <c r="AA19" s="674">
        <v>8.4</v>
      </c>
      <c r="AB19" s="674"/>
      <c r="AC19" s="674"/>
      <c r="AD19" s="674"/>
      <c r="AE19" s="198" t="s">
        <v>193</v>
      </c>
      <c r="AF19" s="198" t="s">
        <v>193</v>
      </c>
      <c r="AG19" s="199"/>
      <c r="AH19" s="669"/>
    </row>
    <row r="20" spans="1:34" s="186" customFormat="1" ht="30" customHeight="1">
      <c r="A20" s="626"/>
      <c r="B20" s="645"/>
      <c r="C20" s="649"/>
      <c r="D20" s="200"/>
      <c r="E20" s="97"/>
      <c r="F20" s="97"/>
      <c r="G20" s="97"/>
      <c r="H20" s="97"/>
      <c r="I20" s="653" t="s">
        <v>288</v>
      </c>
      <c r="J20" s="653"/>
      <c r="K20" s="653"/>
      <c r="L20" s="653"/>
      <c r="M20" s="653"/>
      <c r="N20" s="653"/>
      <c r="O20" s="653"/>
      <c r="P20" s="653"/>
      <c r="Q20" s="653"/>
      <c r="R20" s="653"/>
      <c r="S20" s="653"/>
      <c r="T20" s="653"/>
      <c r="U20" s="653"/>
      <c r="V20" s="653"/>
      <c r="W20" s="653"/>
      <c r="X20" s="653"/>
      <c r="Y20" s="653"/>
      <c r="Z20" s="653"/>
      <c r="AA20" s="653"/>
      <c r="AB20" s="653"/>
      <c r="AC20" s="653"/>
      <c r="AD20" s="653"/>
      <c r="AE20" s="653"/>
      <c r="AF20" s="653"/>
      <c r="AG20" s="654"/>
      <c r="AH20" s="669"/>
    </row>
    <row r="21" spans="1:34" s="186" customFormat="1" ht="20.25" customHeight="1">
      <c r="A21" s="626"/>
      <c r="B21" s="645"/>
      <c r="C21" s="647" t="s">
        <v>207</v>
      </c>
      <c r="D21" s="195"/>
      <c r="E21" s="650" t="s">
        <v>191</v>
      </c>
      <c r="F21" s="650"/>
      <c r="G21" s="650"/>
      <c r="H21" s="650"/>
      <c r="I21" s="650"/>
      <c r="J21" s="196"/>
      <c r="K21" s="651" t="s">
        <v>221</v>
      </c>
      <c r="L21" s="651"/>
      <c r="M21" s="651"/>
      <c r="N21" s="651"/>
      <c r="O21" s="651"/>
      <c r="P21" s="651"/>
      <c r="Q21" s="651"/>
      <c r="R21" s="651"/>
      <c r="S21" s="651"/>
      <c r="T21" s="651"/>
      <c r="U21" s="651"/>
      <c r="V21" s="651"/>
      <c r="W21" s="651"/>
      <c r="X21" s="651"/>
      <c r="Y21" s="651"/>
      <c r="Z21" s="651"/>
      <c r="AA21" s="651"/>
      <c r="AB21" s="651"/>
      <c r="AC21" s="651"/>
      <c r="AD21" s="651"/>
      <c r="AE21" s="195"/>
      <c r="AF21" s="196"/>
      <c r="AG21" s="197"/>
      <c r="AH21" s="669"/>
    </row>
    <row r="22" spans="1:34" s="186" customFormat="1" ht="30" customHeight="1">
      <c r="A22" s="626"/>
      <c r="B22" s="645"/>
      <c r="C22" s="648"/>
      <c r="D22" s="186" t="s">
        <v>192</v>
      </c>
      <c r="E22" s="652">
        <v>50000</v>
      </c>
      <c r="F22" s="652"/>
      <c r="G22" s="652"/>
      <c r="H22" s="652"/>
      <c r="I22" s="652"/>
      <c r="J22" s="186" t="s">
        <v>25</v>
      </c>
      <c r="L22" s="655">
        <v>500</v>
      </c>
      <c r="M22" s="655"/>
      <c r="N22" s="655"/>
      <c r="O22" s="655"/>
      <c r="P22" s="655"/>
      <c r="Q22" s="655"/>
      <c r="R22" s="655"/>
      <c r="S22" s="655"/>
      <c r="T22" s="655"/>
      <c r="U22" s="655"/>
      <c r="V22" s="655"/>
      <c r="W22" s="655"/>
      <c r="X22" s="655"/>
      <c r="Y22" s="655"/>
      <c r="Z22" s="655"/>
      <c r="AA22" s="655"/>
      <c r="AB22" s="655"/>
      <c r="AC22" s="655"/>
      <c r="AD22" s="247"/>
      <c r="AE22" s="198" t="s">
        <v>193</v>
      </c>
      <c r="AG22" s="199"/>
      <c r="AH22" s="669"/>
    </row>
    <row r="23" spans="1:34" s="186" customFormat="1" ht="30" customHeight="1">
      <c r="A23" s="626"/>
      <c r="B23" s="645"/>
      <c r="C23" s="649"/>
      <c r="D23" s="200"/>
      <c r="E23" s="97"/>
      <c r="F23" s="97"/>
      <c r="G23" s="97"/>
      <c r="H23" s="97"/>
      <c r="I23" s="653" t="s">
        <v>288</v>
      </c>
      <c r="J23" s="653"/>
      <c r="K23" s="653"/>
      <c r="L23" s="653"/>
      <c r="M23" s="653"/>
      <c r="N23" s="653"/>
      <c r="O23" s="653"/>
      <c r="P23" s="653"/>
      <c r="Q23" s="653"/>
      <c r="R23" s="653"/>
      <c r="S23" s="653"/>
      <c r="T23" s="653"/>
      <c r="U23" s="653"/>
      <c r="V23" s="653"/>
      <c r="W23" s="653"/>
      <c r="X23" s="653"/>
      <c r="Y23" s="653"/>
      <c r="Z23" s="653"/>
      <c r="AA23" s="653"/>
      <c r="AB23" s="653"/>
      <c r="AC23" s="653"/>
      <c r="AD23" s="653"/>
      <c r="AE23" s="653"/>
      <c r="AF23" s="653"/>
      <c r="AG23" s="654"/>
      <c r="AH23" s="669"/>
    </row>
    <row r="24" spans="1:34" s="186" customFormat="1" ht="20.25" customHeight="1">
      <c r="A24" s="626"/>
      <c r="B24" s="645"/>
      <c r="C24" s="647" t="s">
        <v>208</v>
      </c>
      <c r="D24" s="663" t="s">
        <v>191</v>
      </c>
      <c r="E24" s="664"/>
      <c r="F24" s="664"/>
      <c r="G24" s="664"/>
      <c r="H24" s="664"/>
      <c r="I24" s="664"/>
      <c r="J24" s="664"/>
      <c r="K24" s="664"/>
      <c r="L24" s="664"/>
      <c r="M24" s="664"/>
      <c r="N24" s="201"/>
      <c r="O24" s="201"/>
      <c r="P24" s="201"/>
      <c r="Q24" s="201"/>
      <c r="R24" s="201"/>
      <c r="S24" s="201"/>
      <c r="T24" s="201"/>
      <c r="U24" s="201"/>
      <c r="V24" s="201"/>
      <c r="W24" s="201"/>
      <c r="X24" s="201"/>
      <c r="Y24" s="201"/>
      <c r="Z24" s="201"/>
      <c r="AA24" s="201"/>
      <c r="AB24" s="201"/>
      <c r="AC24" s="201"/>
      <c r="AD24" s="201"/>
      <c r="AE24" s="201"/>
      <c r="AF24" s="201"/>
      <c r="AG24" s="202"/>
      <c r="AH24" s="669"/>
    </row>
    <row r="25" spans="1:34" s="186" customFormat="1" ht="30" customHeight="1">
      <c r="A25" s="627"/>
      <c r="B25" s="646"/>
      <c r="C25" s="649"/>
      <c r="D25" s="665">
        <v>10000</v>
      </c>
      <c r="E25" s="666"/>
      <c r="F25" s="666"/>
      <c r="G25" s="666"/>
      <c r="H25" s="666"/>
      <c r="I25" s="666"/>
      <c r="J25" s="666"/>
      <c r="K25" s="666"/>
      <c r="L25" s="666"/>
      <c r="M25" s="666"/>
      <c r="N25" s="640" t="s">
        <v>209</v>
      </c>
      <c r="O25" s="640"/>
      <c r="P25" s="640"/>
      <c r="Q25" s="640"/>
      <c r="R25" s="640"/>
      <c r="S25" s="640"/>
      <c r="T25" s="640"/>
      <c r="U25" s="640"/>
      <c r="V25" s="640"/>
      <c r="W25" s="640"/>
      <c r="X25" s="640"/>
      <c r="Y25" s="640"/>
      <c r="Z25" s="640"/>
      <c r="AA25" s="640"/>
      <c r="AB25" s="640"/>
      <c r="AC25" s="640"/>
      <c r="AD25" s="640"/>
      <c r="AE25" s="640"/>
      <c r="AF25" s="640"/>
      <c r="AG25" s="641"/>
      <c r="AH25" s="670"/>
    </row>
    <row r="26" spans="1:34" ht="30" customHeight="1">
      <c r="A26" s="58"/>
      <c r="B26" s="58"/>
      <c r="C26" s="58"/>
      <c r="D26" s="18"/>
      <c r="E26" s="18"/>
      <c r="F26" s="18"/>
      <c r="G26" s="18"/>
      <c r="H26" s="34"/>
      <c r="I26" s="34"/>
      <c r="J26" s="34"/>
      <c r="K26" s="34"/>
      <c r="L26" s="58"/>
      <c r="M26" s="19"/>
      <c r="N26" s="34"/>
      <c r="O26" s="34"/>
      <c r="P26" s="34"/>
      <c r="Q26" s="34"/>
      <c r="R26" s="19"/>
      <c r="S26" s="19"/>
      <c r="T26" s="19"/>
      <c r="U26" s="19"/>
      <c r="V26" s="19"/>
      <c r="W26" s="19"/>
      <c r="X26" s="19"/>
      <c r="Y26" s="19"/>
      <c r="Z26" s="19"/>
      <c r="AA26" s="19"/>
      <c r="AB26" s="19"/>
      <c r="AC26" s="19"/>
      <c r="AD26" s="19"/>
      <c r="AE26" s="19"/>
      <c r="AF26" s="19"/>
      <c r="AG26" s="19"/>
      <c r="AH26" s="17" t="s">
        <v>210</v>
      </c>
    </row>
    <row r="27" spans="1:34" ht="20.25" customHeight="1">
      <c r="A27" s="189" t="s">
        <v>211</v>
      </c>
      <c r="B27" s="248" t="s">
        <v>239</v>
      </c>
      <c r="C27" s="658">
        <v>150000</v>
      </c>
      <c r="D27" s="658"/>
      <c r="E27" s="658"/>
      <c r="F27" s="658"/>
      <c r="G27" s="658"/>
      <c r="H27" s="658"/>
      <c r="I27" s="658"/>
      <c r="J27" s="658"/>
      <c r="K27" s="658"/>
      <c r="L27" s="658"/>
      <c r="M27" s="658"/>
      <c r="N27" s="658"/>
      <c r="O27" s="658"/>
      <c r="P27" s="658"/>
      <c r="Q27" s="658"/>
      <c r="R27" s="658"/>
      <c r="S27" s="658"/>
      <c r="T27" s="658"/>
      <c r="U27" s="658"/>
      <c r="V27" s="658"/>
      <c r="W27" s="658"/>
      <c r="X27" s="658"/>
      <c r="Y27" s="658"/>
      <c r="Z27" s="658"/>
      <c r="AA27" s="658"/>
      <c r="AB27" s="658"/>
      <c r="AC27" s="658"/>
      <c r="AD27" s="658"/>
      <c r="AE27" s="658"/>
      <c r="AF27" s="658"/>
      <c r="AG27" s="659"/>
      <c r="AH27" s="191" t="s">
        <v>203</v>
      </c>
    </row>
    <row r="28" spans="1:34" ht="30" customHeight="1">
      <c r="A28" s="667"/>
      <c r="B28" s="667"/>
      <c r="C28" s="667"/>
      <c r="D28" s="667"/>
      <c r="E28" s="667"/>
      <c r="F28" s="667"/>
      <c r="G28" s="667"/>
      <c r="H28" s="667"/>
      <c r="I28" s="667"/>
      <c r="J28" s="667"/>
      <c r="K28" s="667"/>
      <c r="L28" s="667"/>
      <c r="M28" s="667"/>
      <c r="N28" s="667"/>
      <c r="O28" s="667"/>
      <c r="P28" s="667"/>
      <c r="Q28" s="667"/>
      <c r="R28" s="667"/>
      <c r="S28" s="667"/>
      <c r="T28" s="667"/>
      <c r="U28" s="667"/>
      <c r="V28" s="667"/>
      <c r="W28" s="667"/>
      <c r="X28" s="667"/>
      <c r="Y28" s="667"/>
      <c r="Z28" s="667"/>
      <c r="AA28" s="667"/>
      <c r="AB28" s="667"/>
      <c r="AC28" s="667"/>
      <c r="AD28" s="667"/>
      <c r="AE28" s="667"/>
      <c r="AF28" s="667"/>
      <c r="AG28" s="667"/>
      <c r="AH28" s="667"/>
    </row>
    <row r="29" spans="1:34" ht="25.5" customHeight="1">
      <c r="A29" s="662" t="s">
        <v>300</v>
      </c>
      <c r="B29" s="662"/>
      <c r="C29" s="662"/>
      <c r="D29" s="662"/>
      <c r="E29" s="662"/>
      <c r="F29" s="662"/>
      <c r="G29" s="662"/>
      <c r="H29" s="662"/>
      <c r="I29" s="662"/>
      <c r="J29" s="662"/>
      <c r="K29" s="662"/>
      <c r="L29" s="662"/>
      <c r="M29" s="662"/>
      <c r="N29" s="662"/>
      <c r="O29" s="662"/>
      <c r="P29" s="662"/>
      <c r="Q29" s="662"/>
      <c r="R29" s="662"/>
      <c r="S29" s="662"/>
      <c r="T29" s="662"/>
      <c r="U29" s="662"/>
      <c r="V29" s="662"/>
      <c r="W29" s="662"/>
      <c r="X29" s="662"/>
      <c r="Y29" s="662"/>
      <c r="Z29" s="662"/>
      <c r="AA29" s="662"/>
      <c r="AB29" s="662"/>
      <c r="AC29" s="662"/>
      <c r="AD29" s="662"/>
      <c r="AE29" s="662"/>
      <c r="AF29" s="662"/>
      <c r="AG29" s="662"/>
      <c r="AH29" s="662"/>
    </row>
    <row r="30" spans="1:34" ht="30" customHeight="1"/>
  </sheetData>
  <mergeCells count="52">
    <mergeCell ref="C12:AG12"/>
    <mergeCell ref="C14:AG14"/>
    <mergeCell ref="C16:AG16"/>
    <mergeCell ref="A29:AH29"/>
    <mergeCell ref="C24:C25"/>
    <mergeCell ref="D24:M24"/>
    <mergeCell ref="D25:M25"/>
    <mergeCell ref="N25:AG25"/>
    <mergeCell ref="C27:AG27"/>
    <mergeCell ref="A28:AH28"/>
    <mergeCell ref="AH18:AH25"/>
    <mergeCell ref="E19:I19"/>
    <mergeCell ref="K19:N19"/>
    <mergeCell ref="P19:T19"/>
    <mergeCell ref="V19:Y19"/>
    <mergeCell ref="AA19:AD19"/>
    <mergeCell ref="A18:A25"/>
    <mergeCell ref="B18:B25"/>
    <mergeCell ref="C18:C20"/>
    <mergeCell ref="E18:I18"/>
    <mergeCell ref="K18:AE18"/>
    <mergeCell ref="E22:I22"/>
    <mergeCell ref="C21:C23"/>
    <mergeCell ref="E21:I21"/>
    <mergeCell ref="I23:AG23"/>
    <mergeCell ref="I20:AG20"/>
    <mergeCell ref="K21:AD21"/>
    <mergeCell ref="L22:AC22"/>
    <mergeCell ref="AH8:AH10"/>
    <mergeCell ref="C9:K9"/>
    <mergeCell ref="L9:S9"/>
    <mergeCell ref="T9:Z9"/>
    <mergeCell ref="AA9:AG9"/>
    <mergeCell ref="C10:K10"/>
    <mergeCell ref="L10:S10"/>
    <mergeCell ref="T10:Z10"/>
    <mergeCell ref="AA10:AG10"/>
    <mergeCell ref="AH3:AH6"/>
    <mergeCell ref="C4:N4"/>
    <mergeCell ref="O4:AG4"/>
    <mergeCell ref="C5:AG5"/>
    <mergeCell ref="C6:N6"/>
    <mergeCell ref="O6:AG6"/>
    <mergeCell ref="A8:A10"/>
    <mergeCell ref="B8:B10"/>
    <mergeCell ref="C8:K8"/>
    <mergeCell ref="A3:A6"/>
    <mergeCell ref="B3:B6"/>
    <mergeCell ref="C3:AG3"/>
    <mergeCell ref="L8:S8"/>
    <mergeCell ref="T8:Z8"/>
    <mergeCell ref="AA8:AG8"/>
  </mergeCells>
  <phoneticPr fontId="8"/>
  <conditionalFormatting sqref="AH8:AH10">
    <cfRule type="expression" dxfId="1" priority="1">
      <formula>AH8&lt;#REF!</formula>
    </cfRule>
    <cfRule type="expression" dxfId="0" priority="2">
      <formula>AH8&gt;#REF!</formula>
    </cfRule>
  </conditionalFormatting>
  <printOptions horizontalCentered="1"/>
  <pageMargins left="0.39370078740157483" right="0.39370078740157483" top="0.39370078740157483" bottom="0.39370078740157483" header="0.31496062992125984" footer="0.15748031496062992"/>
  <pageSetup paperSize="9" scale="71"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2349EC1B8497D47AF2D8CE59E582157" ma:contentTypeVersion="16" ma:contentTypeDescription="新しいドキュメントを作成します。" ma:contentTypeScope="" ma:versionID="4959aa83731115d890ef3e81c16e940b">
  <xsd:schema xmlns:xsd="http://www.w3.org/2001/XMLSchema" xmlns:xs="http://www.w3.org/2001/XMLSchema" xmlns:p="http://schemas.microsoft.com/office/2006/metadata/properties" xmlns:ns2="e02656ad-25e1-4290-9c54-4f92fcdcad21" xmlns:ns3="7f1e29f5-1aa2-4ed7-a4c5-0f459278da93" targetNamespace="http://schemas.microsoft.com/office/2006/metadata/properties" ma:root="true" ma:fieldsID="66c3319397e0b95ce161b702cdecb4c2" ns2:_="" ns3:_="">
    <xsd:import namespace="e02656ad-25e1-4290-9c54-4f92fcdcad21"/>
    <xsd:import namespace="7f1e29f5-1aa2-4ed7-a4c5-0f459278da93"/>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element ref="ns2:_Flow_SignoffStatus" minOccurs="0"/>
                <xsd:element ref="ns2:MediaServiceDateTaken"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2656ad-25e1-4290-9c54-4f92fcdcad2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_Flow_SignoffStatus" ma:index="20" nillable="true" ma:displayName="承認の状態" ma:internalName="_x627f__x8a8d__x306e__x72b6__x614b_">
      <xsd:simpleType>
        <xsd:restriction base="dms:Text"/>
      </xsd:simpleType>
    </xsd:element>
    <xsd:element name="MediaServiceDateTaken" ma:index="21" nillable="true" ma:displayName="MediaServiceDateTaken" ma:description="" ma:hidden="true" ma:indexed="true" ma:internalName="MediaServiceDateTaken" ma:readOnly="true">
      <xsd:simpleType>
        <xsd:restriction base="dms:Text"/>
      </xsd:simpleType>
    </xsd:element>
    <xsd:element name="MediaServiceLocation" ma:index="22" nillable="true" ma:displayName="Location" ma:description="" ma:indexed="true" ma:internalName="MediaServiceLocation" ma:readOnly="true">
      <xsd:simpleType>
        <xsd:restriction base="dms:Text"/>
      </xsd:simpleType>
    </xsd:element>
    <xsd:element name="MediaLengthInSeconds" ma:index="23"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f1e29f5-1aa2-4ed7-a4c5-0f459278da93"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42028f11-ba97-49fb-bc2c-1a9677c2b9aa}" ma:internalName="TaxCatchAll" ma:showField="CatchAllData" ma:web="7f1e29f5-1aa2-4ed7-a4c5-0f459278da93">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02656ad-25e1-4290-9c54-4f92fcdcad21">
      <Terms xmlns="http://schemas.microsoft.com/office/infopath/2007/PartnerControls"/>
    </lcf76f155ced4ddcb4097134ff3c332f>
    <TaxCatchAll xmlns="7f1e29f5-1aa2-4ed7-a4c5-0f459278da93" xsi:nil="true"/>
    <_Flow_SignoffStatus xmlns="e02656ad-25e1-4290-9c54-4f92fcdcad21" xsi:nil="true"/>
  </documentManagement>
</p:properties>
</file>

<file path=customXml/itemProps1.xml><?xml version="1.0" encoding="utf-8"?>
<ds:datastoreItem xmlns:ds="http://schemas.openxmlformats.org/officeDocument/2006/customXml" ds:itemID="{0017C904-477B-4C48-9782-17CCC5BE70A7}">
  <ds:schemaRefs>
    <ds:schemaRef ds:uri="http://schemas.microsoft.com/sharepoint/v3/contenttype/forms"/>
  </ds:schemaRefs>
</ds:datastoreItem>
</file>

<file path=customXml/itemProps2.xml><?xml version="1.0" encoding="utf-8"?>
<ds:datastoreItem xmlns:ds="http://schemas.openxmlformats.org/officeDocument/2006/customXml" ds:itemID="{E1B9AB56-949B-4915-A997-3BC9F154A39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2656ad-25e1-4290-9c54-4f92fcdcad21"/>
    <ds:schemaRef ds:uri="7f1e29f5-1aa2-4ed7-a4c5-0f459278da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882AB0E-5754-4B29-9143-6F2B33EFFC29}">
  <ds:schemaRefs>
    <ds:schemaRef ds:uri="http://purl.org/dc/elements/1.1/"/>
    <ds:schemaRef ds:uri="7f1e29f5-1aa2-4ed7-a4c5-0f459278da93"/>
    <ds:schemaRef ds:uri="http://purl.org/dc/terms/"/>
    <ds:schemaRef ds:uri="e02656ad-25e1-4290-9c54-4f92fcdcad21"/>
    <ds:schemaRef ds:uri="http://schemas.openxmlformats.org/package/2006/metadata/core-properties"/>
    <ds:schemaRef ds:uri="http://schemas.microsoft.com/office/2006/documentManagement/types"/>
    <ds:schemaRef ds:uri="http://schemas.microsoft.com/office/infopath/2007/PartnerControls"/>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【様式１】加算率</vt:lpstr>
      <vt:lpstr>【様式４別添３】加算見込額計算シート</vt:lpstr>
      <vt:lpstr>【BD】家庭１</vt:lpstr>
      <vt:lpstr>【BD】家庭２</vt:lpstr>
      <vt:lpstr>【BD】家庭１!Print_Area</vt:lpstr>
      <vt:lpstr>【様式１】加算率!Print_Area</vt:lpstr>
      <vt:lpstr>【様式４別添３】加算見込額計算シート!Print_Area</vt:lpstr>
      <vt:lpstr>【BD】家庭１!Print_Titles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2023-06-06T04:10:14Z</dcterms:created>
  <dcterms:modified xsi:type="dcterms:W3CDTF">2025-09-05T04:36:43Z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15714600</vt:r8>
  </property>
  <property fmtid="{D5CDD505-2E9C-101B-9397-08002B2CF9AE}" pid="3" name="MediaServiceImageTags">
    <vt:lpwstr/>
  </property>
  <property fmtid="{D5CDD505-2E9C-101B-9397-08002B2CF9AE}" pid="4" name="ContentTypeId">
    <vt:lpwstr>0x010100A2349EC1B8497D47AF2D8CE59E582157</vt:lpwstr>
  </property>
</Properties>
</file>