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51613\Desktop\R02.1111_取立金計算シート\"/>
    </mc:Choice>
  </mc:AlternateContent>
  <workbookProtection workbookPassword="8B14" lockStructure="1"/>
  <bookViews>
    <workbookView xWindow="0" yWindow="0" windowWidth="20490" windowHeight="7155"/>
  </bookViews>
  <sheets>
    <sheet name="賞与取立金計算シート" sheetId="1" r:id="rId1"/>
    <sheet name="入力例" sheetId="2" r:id="rId2"/>
  </sheets>
  <definedNames>
    <definedName name="_xlnm.Print_Area" localSheetId="0">賞与取立金計算シート!$A$1:$G$19</definedName>
    <definedName name="_xlnm.Print_Area" localSheetId="1">入力例!$A$1:$G$19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5" i="2" s="1"/>
  <c r="F11" i="2"/>
  <c r="F10" i="2"/>
  <c r="F9" i="2"/>
  <c r="F6" i="2"/>
  <c r="F5" i="2"/>
  <c r="F4" i="2"/>
  <c r="F12" i="2" l="1"/>
  <c r="D17" i="2" s="1"/>
  <c r="F17" i="2" s="1"/>
  <c r="F7" i="2"/>
  <c r="D16" i="2"/>
  <c r="F16" i="2" s="1"/>
  <c r="F19" i="2" s="1"/>
  <c r="F14" i="1"/>
  <c r="F15" i="1" s="1"/>
  <c r="F11" i="1"/>
  <c r="F10" i="1"/>
  <c r="F12" i="1" s="1"/>
  <c r="F9" i="1"/>
  <c r="F6" i="1"/>
  <c r="F5" i="1"/>
  <c r="F4" i="1"/>
  <c r="F7" i="1" l="1"/>
  <c r="D16" i="1" s="1"/>
  <c r="F16" i="1" s="1"/>
  <c r="F18" i="2"/>
  <c r="F18" i="1"/>
  <c r="D17" i="1"/>
  <c r="F17" i="1" s="1"/>
  <c r="F19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（注）着色のセルは入力項目です。
　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>数字を入れる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（注）着色のセルは入力項目です。
　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>数字を入れる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</commentList>
</comments>
</file>

<file path=xl/sharedStrings.xml><?xml version="1.0" encoding="utf-8"?>
<sst xmlns="http://schemas.openxmlformats.org/spreadsheetml/2006/main" count="98" uniqueCount="41">
  <si>
    <t>賞与等債権の差押可能金額の計算表</t>
    <rPh sb="0" eb="1">
      <t>ショウ</t>
    </rPh>
    <rPh sb="1" eb="2">
      <t>クミ</t>
    </rPh>
    <rPh sb="2" eb="3">
      <t>ナド</t>
    </rPh>
    <rPh sb="3" eb="4">
      <t>サイ</t>
    </rPh>
    <rPh sb="4" eb="5">
      <t>ケン</t>
    </rPh>
    <rPh sb="6" eb="7">
      <t>サ</t>
    </rPh>
    <rPh sb="7" eb="8">
      <t>オシ</t>
    </rPh>
    <rPh sb="8" eb="9">
      <t>カ</t>
    </rPh>
    <rPh sb="9" eb="10">
      <t>ノウ</t>
    </rPh>
    <rPh sb="10" eb="11">
      <t>キン</t>
    </rPh>
    <rPh sb="11" eb="12">
      <t>ガク</t>
    </rPh>
    <rPh sb="13" eb="14">
      <t>ケイ</t>
    </rPh>
    <rPh sb="14" eb="15">
      <t>サン</t>
    </rPh>
    <rPh sb="15" eb="16">
      <t>ヒョウ</t>
    </rPh>
    <phoneticPr fontId="3"/>
  </si>
  <si>
    <t>区分</t>
    <rPh sb="0" eb="2">
      <t>クブン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</si>
  <si>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</si>
  <si>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</si>
  <si>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①</t>
    <phoneticPr fontId="3"/>
  </si>
  <si>
    <t>千円未満切捨て</t>
    <rPh sb="0" eb="2">
      <t>センエン</t>
    </rPh>
    <rPh sb="2" eb="4">
      <t>ミマン</t>
    </rPh>
    <rPh sb="4" eb="6">
      <t>キリス</t>
    </rPh>
    <phoneticPr fontId="3"/>
  </si>
  <si>
    <t>差押禁止額</t>
    <rPh sb="0" eb="2">
      <t>サシオサエ</t>
    </rPh>
    <rPh sb="2" eb="4">
      <t>キンシ</t>
    </rPh>
    <rPh sb="4" eb="5">
      <t>ガク</t>
    </rPh>
    <phoneticPr fontId="3"/>
  </si>
  <si>
    <t>賞与から差引かれる所得税額</t>
    <rPh sb="0" eb="2">
      <t>ショウヨ</t>
    </rPh>
    <rPh sb="4" eb="6">
      <t>サシヒ</t>
    </rPh>
    <rPh sb="9" eb="12">
      <t>ショトクゼイ</t>
    </rPh>
    <rPh sb="12" eb="13">
      <t>ガク</t>
    </rPh>
    <phoneticPr fontId="3"/>
  </si>
  <si>
    <t>②</t>
    <phoneticPr fontId="3"/>
  </si>
  <si>
    <t>千円未満切上げ</t>
    <rPh sb="0" eb="2">
      <t>センエン</t>
    </rPh>
    <rPh sb="2" eb="4">
      <t>ミマン</t>
    </rPh>
    <rPh sb="4" eb="6">
      <t>キリア</t>
    </rPh>
    <phoneticPr fontId="3"/>
  </si>
  <si>
    <t>賞与から差引かれる住民税額</t>
    <rPh sb="0" eb="2">
      <t>ショウヨ</t>
    </rPh>
    <rPh sb="4" eb="6">
      <t>サシヒ</t>
    </rPh>
    <rPh sb="9" eb="12">
      <t>ジュウミンゼイ</t>
    </rPh>
    <rPh sb="12" eb="13">
      <t>ガク</t>
    </rPh>
    <phoneticPr fontId="3"/>
  </si>
  <si>
    <t>③</t>
    <phoneticPr fontId="3"/>
  </si>
  <si>
    <t>賞与から差引かれる社会保険料の金額</t>
    <rPh sb="0" eb="2">
      <t>ショウヨ</t>
    </rPh>
    <rPh sb="4" eb="6">
      <t>サシヒ</t>
    </rPh>
    <rPh sb="9" eb="11">
      <t>シャカイ</t>
    </rPh>
    <rPh sb="11" eb="13">
      <t>ホケン</t>
    </rPh>
    <rPh sb="13" eb="14">
      <t>リョウ</t>
    </rPh>
    <rPh sb="15" eb="17">
      <t>キンガク</t>
    </rPh>
    <phoneticPr fontId="3"/>
  </si>
  <si>
    <t>④</t>
    <phoneticPr fontId="3"/>
  </si>
  <si>
    <t>小計　　　②＋③＋④</t>
    <rPh sb="0" eb="2">
      <t>ショウケイ</t>
    </rPh>
    <phoneticPr fontId="3"/>
  </si>
  <si>
    <t>⑤</t>
    <phoneticPr fontId="3"/>
  </si>
  <si>
    <t>⑥</t>
    <phoneticPr fontId="3"/>
  </si>
  <si>
    <t>給料等から差引かれる所得税額</t>
    <rPh sb="0" eb="2">
      <t>キュウリョウ</t>
    </rPh>
    <rPh sb="2" eb="3">
      <t>トウ</t>
    </rPh>
    <rPh sb="5" eb="7">
      <t>サシヒ</t>
    </rPh>
    <rPh sb="10" eb="13">
      <t>ショトクゼイ</t>
    </rPh>
    <rPh sb="13" eb="14">
      <t>ガク</t>
    </rPh>
    <phoneticPr fontId="3"/>
  </si>
  <si>
    <t>⑦</t>
    <phoneticPr fontId="3"/>
  </si>
  <si>
    <t>給料等から差引かれる住民税額</t>
    <rPh sb="0" eb="2">
      <t>キュウリョウ</t>
    </rPh>
    <rPh sb="2" eb="3">
      <t>トウ</t>
    </rPh>
    <rPh sb="5" eb="7">
      <t>サシヒ</t>
    </rPh>
    <rPh sb="10" eb="13">
      <t>ジュウミンゼイ</t>
    </rPh>
    <rPh sb="13" eb="14">
      <t>ガク</t>
    </rPh>
    <phoneticPr fontId="3"/>
  </si>
  <si>
    <t>⑧</t>
    <phoneticPr fontId="3"/>
  </si>
  <si>
    <t>給料等から差引かれる社会保険料の金額</t>
    <rPh sb="0" eb="2">
      <t>キュウリョウ</t>
    </rPh>
    <rPh sb="2" eb="3">
      <t>トウ</t>
    </rPh>
    <rPh sb="5" eb="7">
      <t>サシヒ</t>
    </rPh>
    <rPh sb="10" eb="12">
      <t>シャカイ</t>
    </rPh>
    <rPh sb="12" eb="14">
      <t>ホケン</t>
    </rPh>
    <rPh sb="14" eb="15">
      <t>リョウ</t>
    </rPh>
    <rPh sb="16" eb="18">
      <t>キンガク</t>
    </rPh>
    <phoneticPr fontId="3"/>
  </si>
  <si>
    <t>⑨</t>
    <phoneticPr fontId="3"/>
  </si>
  <si>
    <t>小計　　　⑦＋⑧＋⑨</t>
    <rPh sb="0" eb="2">
      <t>ショウケイ</t>
    </rPh>
    <phoneticPr fontId="3"/>
  </si>
  <si>
    <t>⑩</t>
    <phoneticPr fontId="3"/>
  </si>
  <si>
    <t>生活保障費</t>
    <rPh sb="0" eb="2">
      <t>セイカツ</t>
    </rPh>
    <rPh sb="2" eb="4">
      <t>ホショウ</t>
    </rPh>
    <rPh sb="4" eb="5">
      <t>ヒ</t>
    </rPh>
    <phoneticPr fontId="3"/>
  </si>
  <si>
    <t>滞納者(100,000円）</t>
    <rPh sb="0" eb="3">
      <t>タイノウシャ</t>
    </rPh>
    <rPh sb="7" eb="12">
      <t>０００エン</t>
    </rPh>
    <phoneticPr fontId="3"/>
  </si>
  <si>
    <t>生計を一にする配偶者及び親族等（45,000円×）</t>
    <rPh sb="0" eb="2">
      <t>セイケイ</t>
    </rPh>
    <rPh sb="3" eb="4">
      <t>イツ</t>
    </rPh>
    <rPh sb="7" eb="10">
      <t>ハイグウシャ</t>
    </rPh>
    <rPh sb="10" eb="11">
      <t>オヨ</t>
    </rPh>
    <rPh sb="12" eb="14">
      <t>シンゾク</t>
    </rPh>
    <rPh sb="14" eb="15">
      <t>トウ</t>
    </rPh>
    <rPh sb="22" eb="23">
      <t>エン</t>
    </rPh>
    <phoneticPr fontId="3"/>
  </si>
  <si>
    <t>4万5千円×親族数</t>
    <rPh sb="1" eb="2">
      <t>マン</t>
    </rPh>
    <rPh sb="3" eb="5">
      <t>センエン</t>
    </rPh>
    <rPh sb="6" eb="8">
      <t>シンゾク</t>
    </rPh>
    <rPh sb="8" eb="9">
      <t>スウ</t>
    </rPh>
    <phoneticPr fontId="3"/>
  </si>
  <si>
    <t>計</t>
    <rPh sb="0" eb="1">
      <t>ケイ</t>
    </rPh>
    <phoneticPr fontId="3"/>
  </si>
  <si>
    <t>⑪</t>
    <phoneticPr fontId="3"/>
  </si>
  <si>
    <r>
      <t xml:space="preserve">体面維持費（賞与と給料の合計分）
</t>
    </r>
    <r>
      <rPr>
        <sz val="14"/>
        <rFont val="ＭＳ 明朝"/>
        <family val="1"/>
        <charset val="128"/>
      </rPr>
      <t>｛①＋⑥-(⑤+⑩+⑪)}×20/100=</t>
    </r>
    <rPh sb="0" eb="2">
      <t>タイメン</t>
    </rPh>
    <rPh sb="2" eb="5">
      <t>イジヒ</t>
    </rPh>
    <rPh sb="6" eb="8">
      <t>ショウヨ</t>
    </rPh>
    <rPh sb="9" eb="11">
      <t>キュウリョウ</t>
    </rPh>
    <rPh sb="12" eb="14">
      <t>ゴウケイ</t>
    </rPh>
    <rPh sb="14" eb="15">
      <t>ブン</t>
    </rPh>
    <phoneticPr fontId="3"/>
  </si>
  <si>
    <t>⑫</t>
    <phoneticPr fontId="3"/>
  </si>
  <si>
    <t>ただし、⑪の金額の2倍を超えるときはその2倍を超える金額とする。
千円未満切上げ</t>
    <rPh sb="6" eb="8">
      <t>キンガク</t>
    </rPh>
    <rPh sb="10" eb="11">
      <t>バイ</t>
    </rPh>
    <rPh sb="12" eb="13">
      <t>コ</t>
    </rPh>
    <rPh sb="21" eb="22">
      <t>バイ</t>
    </rPh>
    <rPh sb="23" eb="24">
      <t>コ</t>
    </rPh>
    <rPh sb="26" eb="28">
      <t>キンガク</t>
    </rPh>
    <rPh sb="34" eb="36">
      <t>センエン</t>
    </rPh>
    <rPh sb="36" eb="38">
      <t>ミマン</t>
    </rPh>
    <rPh sb="38" eb="40">
      <t>キリア</t>
    </rPh>
    <phoneticPr fontId="3"/>
  </si>
  <si>
    <r>
      <t xml:space="preserve">体面維持費（給料分）
</t>
    </r>
    <r>
      <rPr>
        <sz val="14"/>
        <rFont val="ＭＳ 明朝"/>
        <family val="1"/>
        <charset val="128"/>
      </rPr>
      <t>｛⑥-(⑩+⑪)}×20/100=</t>
    </r>
    <rPh sb="0" eb="2">
      <t>タイメン</t>
    </rPh>
    <rPh sb="2" eb="5">
      <t>イジヒ</t>
    </rPh>
    <rPh sb="6" eb="8">
      <t>キュウリョウ</t>
    </rPh>
    <rPh sb="8" eb="9">
      <t>ブン</t>
    </rPh>
    <phoneticPr fontId="3"/>
  </si>
  <si>
    <t>⑬</t>
    <phoneticPr fontId="3"/>
  </si>
  <si>
    <t>差押可能金額</t>
    <rPh sb="0" eb="2">
      <t>サシオサ</t>
    </rPh>
    <rPh sb="2" eb="4">
      <t>カノウ</t>
    </rPh>
    <rPh sb="4" eb="6">
      <t>キンガク</t>
    </rPh>
    <phoneticPr fontId="3"/>
  </si>
  <si>
    <t>⑥－⑩&gt;=⑪のとき
　　　　　①－｛　⑤＋（　⑫　－　⑬　）｝＝</t>
    <phoneticPr fontId="3"/>
  </si>
  <si>
    <t>⑥－⑩＜⑪のとき
　　　　（　①＋⑥　）－（⑤＋⑩＋⑪＋⑫）＝</t>
    <phoneticPr fontId="3"/>
  </si>
  <si>
    <t>賞与等の総支給額</t>
    <rPh sb="0" eb="2">
      <t>ショウヨ</t>
    </rPh>
    <rPh sb="2" eb="3">
      <t>トウ</t>
    </rPh>
    <rPh sb="4" eb="5">
      <t>ソウ</t>
    </rPh>
    <rPh sb="5" eb="8">
      <t>シキュウガク</t>
    </rPh>
    <phoneticPr fontId="3"/>
  </si>
  <si>
    <t>賞与等を支払う月分の給与等の総支給額</t>
    <rPh sb="0" eb="2">
      <t>ショウヨ</t>
    </rPh>
    <rPh sb="2" eb="3">
      <t>トウ</t>
    </rPh>
    <rPh sb="4" eb="6">
      <t>シハラ</t>
    </rPh>
    <rPh sb="7" eb="8">
      <t>ツキ</t>
    </rPh>
    <rPh sb="8" eb="9">
      <t>ブン</t>
    </rPh>
    <rPh sb="10" eb="12">
      <t>キュウヨ</t>
    </rPh>
    <rPh sb="12" eb="13">
      <t>トウ</t>
    </rPh>
    <rPh sb="14" eb="15">
      <t>ソウ</t>
    </rPh>
    <rPh sb="15" eb="17">
      <t>シキュウ</t>
    </rPh>
    <rPh sb="17" eb="18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</si>
</sst>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\ &quot;人&quot;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0" xfId="0" applyFo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1" fillId="0" borderId="5" xfId="0" applyFont="1" applyBorder="1">
      <alignment vertical="center"/>
    </xf>
    <xf numFmtId="0" fontId="5" fillId="0" borderId="11" xfId="0" applyFont="1" applyBorder="1" applyAlignment="1">
      <alignment horizontal="center" vertical="distributed" textRotation="255" wrapText="1" justifyLastLine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distributed" textRotation="255" wrapText="1" justifyLastLine="1"/>
    </xf>
    <xf numFmtId="0" fontId="5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76" fontId="5" fillId="0" borderId="23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right" vertical="center" wrapText="1"/>
    </xf>
    <xf numFmtId="0" fontId="5" fillId="0" borderId="25" xfId="0" applyFont="1" applyBorder="1" applyAlignment="1">
      <alignment horizontal="center" vertical="distributed" textRotation="255" wrapText="1" justifyLastLine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76" fontId="5" fillId="0" borderId="29" xfId="0" applyNumberFormat="1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center" vertical="distributed" textRotation="255" wrapText="1" justifyLastLine="1"/>
    </xf>
    <xf numFmtId="0" fontId="5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distributed" textRotation="255" wrapText="1" justifyLastLine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shrinkToFit="1"/>
    </xf>
    <xf numFmtId="0" fontId="1" fillId="0" borderId="41" xfId="0" applyFont="1" applyBorder="1" applyAlignment="1">
      <alignment horizontal="center" vertical="distributed" textRotation="255" wrapText="1" justifyLastLine="1"/>
    </xf>
    <xf numFmtId="0" fontId="1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0" fillId="0" borderId="45" xfId="0" applyBorder="1" applyAlignment="1">
      <alignment vertical="center" wrapText="1"/>
    </xf>
    <xf numFmtId="176" fontId="5" fillId="0" borderId="38" xfId="0" applyNumberFormat="1" applyFont="1" applyBorder="1" applyAlignment="1">
      <alignment horizontal="right" vertical="center" wrapText="1"/>
    </xf>
    <xf numFmtId="176" fontId="5" fillId="0" borderId="46" xfId="0" applyNumberFormat="1" applyFont="1" applyBorder="1" applyAlignment="1">
      <alignment horizontal="right" vertical="center" wrapText="1"/>
    </xf>
    <xf numFmtId="0" fontId="1" fillId="0" borderId="47" xfId="0" applyFont="1" applyBorder="1" applyAlignment="1">
      <alignment vertical="top" wrapText="1"/>
    </xf>
    <xf numFmtId="0" fontId="0" fillId="0" borderId="48" xfId="0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0" fillId="0" borderId="49" xfId="0" applyBorder="1" applyAlignment="1">
      <alignment vertical="center" wrapText="1"/>
    </xf>
    <xf numFmtId="176" fontId="5" fillId="0" borderId="49" xfId="0" applyNumberFormat="1" applyFont="1" applyBorder="1" applyAlignment="1">
      <alignment horizontal="right" vertical="center" wrapText="1"/>
    </xf>
    <xf numFmtId="176" fontId="5" fillId="0" borderId="50" xfId="0" applyNumberFormat="1" applyFont="1" applyBorder="1" applyAlignment="1">
      <alignment horizontal="right" vertical="center" wrapText="1"/>
    </xf>
    <xf numFmtId="0" fontId="5" fillId="0" borderId="51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left" vertical="center" wrapText="1"/>
    </xf>
    <xf numFmtId="176" fontId="5" fillId="0" borderId="32" xfId="0" applyNumberFormat="1" applyFont="1" applyBorder="1" applyAlignment="1">
      <alignment horizontal="center" vertical="center" wrapText="1"/>
    </xf>
    <xf numFmtId="176" fontId="5" fillId="0" borderId="52" xfId="0" applyNumberFormat="1" applyFont="1" applyBorder="1" applyAlignment="1">
      <alignment horizontal="right" vertical="center" wrapText="1"/>
    </xf>
    <xf numFmtId="0" fontId="1" fillId="0" borderId="53" xfId="0" applyFont="1" applyBorder="1" applyAlignment="1">
      <alignment horizontal="distributed" vertical="center" wrapText="1" justifyLastLine="1"/>
    </xf>
    <xf numFmtId="0" fontId="1" fillId="0" borderId="23" xfId="0" applyFont="1" applyBorder="1" applyAlignment="1">
      <alignment horizontal="distributed" vertical="center" wrapText="1" justifyLastLine="1"/>
    </xf>
    <xf numFmtId="0" fontId="1" fillId="0" borderId="23" xfId="0" applyFont="1" applyBorder="1" applyAlignment="1">
      <alignment horizontal="left" vertical="center" wrapText="1"/>
    </xf>
    <xf numFmtId="176" fontId="5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>
      <alignment vertical="center"/>
    </xf>
    <xf numFmtId="0" fontId="2" fillId="0" borderId="0" xfId="0" applyFont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14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23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77" fontId="5" fillId="2" borderId="1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tabSelected="1" zoomScale="70" zoomScaleNormal="70" zoomScaleSheetLayoutView="70" workbookViewId="0">
      <selection activeCell="B9" sqref="B9:C9"/>
    </sheetView>
  </sheetViews>
  <sheetFormatPr defaultRowHeight="14.25" x14ac:dyDescent="0.15"/>
  <cols>
    <col min="1" max="1" width="4.625" style="8" customWidth="1"/>
    <col min="2" max="2" width="14.625" style="8" customWidth="1"/>
    <col min="3" max="3" width="38.25" style="8" customWidth="1"/>
    <col min="4" max="4" width="15.5" style="8" customWidth="1"/>
    <col min="5" max="5" width="5.625" style="8" customWidth="1"/>
    <col min="6" max="6" width="20.625" style="8" customWidth="1"/>
    <col min="7" max="7" width="16.375" style="8" customWidth="1"/>
    <col min="8" max="16384" width="9" style="8"/>
  </cols>
  <sheetData>
    <row r="1" spans="1:7" s="1" customFormat="1" ht="49.9" customHeight="1" x14ac:dyDescent="0.15">
      <c r="A1" s="75" t="s">
        <v>0</v>
      </c>
      <c r="B1" s="75"/>
      <c r="C1" s="75"/>
      <c r="D1" s="75"/>
      <c r="E1" s="75"/>
      <c r="F1" s="75"/>
      <c r="G1" s="75"/>
    </row>
    <row r="2" spans="1:7" ht="57" customHeight="1" thickBot="1" x14ac:dyDescent="0.2">
      <c r="A2" s="2" t="s">
        <v>1</v>
      </c>
      <c r="B2" s="3"/>
      <c r="C2" s="3"/>
      <c r="D2" s="4"/>
      <c r="E2" s="5"/>
      <c r="F2" s="6" t="s">
        <v>2</v>
      </c>
      <c r="G2" s="7" t="s">
        <v>3</v>
      </c>
    </row>
    <row r="3" spans="1:7" ht="57" customHeight="1" thickTop="1" thickBot="1" x14ac:dyDescent="0.2">
      <c r="A3" s="9" t="s">
        <v>39</v>
      </c>
      <c r="B3" s="10"/>
      <c r="C3" s="10"/>
      <c r="D3" s="11"/>
      <c r="E3" s="12" t="s">
        <v>4</v>
      </c>
      <c r="F3" s="76">
        <v>0</v>
      </c>
      <c r="G3" s="13" t="s">
        <v>5</v>
      </c>
    </row>
    <row r="4" spans="1:7" ht="57" customHeight="1" x14ac:dyDescent="0.15">
      <c r="A4" s="14" t="s">
        <v>6</v>
      </c>
      <c r="B4" s="15" t="s">
        <v>7</v>
      </c>
      <c r="C4" s="16"/>
      <c r="D4" s="77">
        <v>0</v>
      </c>
      <c r="E4" s="17" t="s">
        <v>8</v>
      </c>
      <c r="F4" s="18">
        <f>ROUNDUP(D4,-3)</f>
        <v>0</v>
      </c>
      <c r="G4" s="13" t="s">
        <v>9</v>
      </c>
    </row>
    <row r="5" spans="1:7" ht="57" customHeight="1" x14ac:dyDescent="0.15">
      <c r="A5" s="19"/>
      <c r="B5" s="20" t="s">
        <v>10</v>
      </c>
      <c r="C5" s="21"/>
      <c r="D5" s="78">
        <v>0</v>
      </c>
      <c r="E5" s="22" t="s">
        <v>11</v>
      </c>
      <c r="F5" s="23">
        <f>ROUNDUP(D5,-3)</f>
        <v>0</v>
      </c>
      <c r="G5" s="13" t="s">
        <v>9</v>
      </c>
    </row>
    <row r="6" spans="1:7" ht="57" customHeight="1" thickBot="1" x14ac:dyDescent="0.2">
      <c r="A6" s="19"/>
      <c r="B6" s="24" t="s">
        <v>12</v>
      </c>
      <c r="C6" s="25"/>
      <c r="D6" s="79">
        <v>0</v>
      </c>
      <c r="E6" s="26" t="s">
        <v>13</v>
      </c>
      <c r="F6" s="27">
        <f>ROUNDUP(D6,-3)</f>
        <v>0</v>
      </c>
      <c r="G6" s="13" t="s">
        <v>9</v>
      </c>
    </row>
    <row r="7" spans="1:7" ht="57" customHeight="1" thickBot="1" x14ac:dyDescent="0.2">
      <c r="A7" s="28"/>
      <c r="B7" s="29" t="s">
        <v>14</v>
      </c>
      <c r="C7" s="30"/>
      <c r="D7" s="31"/>
      <c r="E7" s="32" t="s">
        <v>15</v>
      </c>
      <c r="F7" s="33">
        <f>ROUNDDOWN(SUM(F4:F6),-3)</f>
        <v>0</v>
      </c>
      <c r="G7" s="13"/>
    </row>
    <row r="8" spans="1:7" ht="57" customHeight="1" thickTop="1" thickBot="1" x14ac:dyDescent="0.2">
      <c r="A8" s="9" t="s">
        <v>40</v>
      </c>
      <c r="B8" s="34"/>
      <c r="C8" s="34"/>
      <c r="D8" s="35"/>
      <c r="E8" s="12" t="s">
        <v>16</v>
      </c>
      <c r="F8" s="76">
        <v>0</v>
      </c>
      <c r="G8" s="13" t="s">
        <v>5</v>
      </c>
    </row>
    <row r="9" spans="1:7" ht="57" customHeight="1" x14ac:dyDescent="0.15">
      <c r="A9" s="36" t="s">
        <v>6</v>
      </c>
      <c r="B9" s="37" t="s">
        <v>17</v>
      </c>
      <c r="C9" s="16"/>
      <c r="D9" s="77">
        <v>0</v>
      </c>
      <c r="E9" s="17" t="s">
        <v>18</v>
      </c>
      <c r="F9" s="18">
        <f>ROUNDUP(D9,-3)</f>
        <v>0</v>
      </c>
      <c r="G9" s="13" t="s">
        <v>9</v>
      </c>
    </row>
    <row r="10" spans="1:7" ht="57" customHeight="1" x14ac:dyDescent="0.15">
      <c r="A10" s="38"/>
      <c r="B10" s="39" t="s">
        <v>19</v>
      </c>
      <c r="C10" s="40"/>
      <c r="D10" s="78">
        <v>0</v>
      </c>
      <c r="E10" s="22" t="s">
        <v>20</v>
      </c>
      <c r="F10" s="23">
        <f>ROUNDUP(D10,-3)</f>
        <v>0</v>
      </c>
      <c r="G10" s="13" t="s">
        <v>9</v>
      </c>
    </row>
    <row r="11" spans="1:7" ht="57" customHeight="1" x14ac:dyDescent="0.15">
      <c r="A11" s="38"/>
      <c r="B11" s="39" t="s">
        <v>21</v>
      </c>
      <c r="C11" s="40"/>
      <c r="D11" s="80">
        <v>0</v>
      </c>
      <c r="E11" s="41" t="s">
        <v>22</v>
      </c>
      <c r="F11" s="23">
        <f>ROUNDUP(D11,-3)</f>
        <v>0</v>
      </c>
      <c r="G11" s="13" t="s">
        <v>9</v>
      </c>
    </row>
    <row r="12" spans="1:7" ht="57" customHeight="1" x14ac:dyDescent="0.15">
      <c r="A12" s="38"/>
      <c r="B12" s="42" t="s">
        <v>23</v>
      </c>
      <c r="C12" s="43"/>
      <c r="D12" s="44"/>
      <c r="E12" s="22" t="s">
        <v>24</v>
      </c>
      <c r="F12" s="23">
        <f>ROUNDDOWN(SUM(F9:F11),-3)</f>
        <v>0</v>
      </c>
      <c r="G12" s="13"/>
    </row>
    <row r="13" spans="1:7" ht="57" customHeight="1" x14ac:dyDescent="0.15">
      <c r="A13" s="38"/>
      <c r="B13" s="45" t="s">
        <v>25</v>
      </c>
      <c r="C13" s="46" t="s">
        <v>26</v>
      </c>
      <c r="D13" s="47"/>
      <c r="E13" s="48"/>
      <c r="F13" s="49">
        <v>100000</v>
      </c>
      <c r="G13" s="13"/>
    </row>
    <row r="14" spans="1:7" ht="57" customHeight="1" x14ac:dyDescent="0.15">
      <c r="A14" s="38"/>
      <c r="B14" s="45"/>
      <c r="C14" s="50" t="s">
        <v>27</v>
      </c>
      <c r="D14" s="81">
        <v>0</v>
      </c>
      <c r="E14" s="22"/>
      <c r="F14" s="23">
        <f>D14*45000</f>
        <v>0</v>
      </c>
      <c r="G14" s="51" t="s">
        <v>28</v>
      </c>
    </row>
    <row r="15" spans="1:7" ht="57" customHeight="1" thickBot="1" x14ac:dyDescent="0.2">
      <c r="A15" s="52"/>
      <c r="B15" s="53"/>
      <c r="C15" s="29" t="s">
        <v>29</v>
      </c>
      <c r="D15" s="31"/>
      <c r="E15" s="32" t="s">
        <v>30</v>
      </c>
      <c r="F15" s="33">
        <f>SUM(F13:F14)</f>
        <v>100000</v>
      </c>
      <c r="G15" s="13"/>
    </row>
    <row r="16" spans="1:7" ht="57" customHeight="1" thickTop="1" x14ac:dyDescent="0.15">
      <c r="A16" s="54" t="s">
        <v>6</v>
      </c>
      <c r="B16" s="55" t="s">
        <v>31</v>
      </c>
      <c r="C16" s="56"/>
      <c r="D16" s="57">
        <f>($F3+$F8-($F7+$F12+$F15))*0.2</f>
        <v>-20000</v>
      </c>
      <c r="E16" s="48" t="s">
        <v>32</v>
      </c>
      <c r="F16" s="58">
        <f>ROUNDUP(IF(D16&gt;F15*2,F15*2,D16),-3)</f>
        <v>-20000</v>
      </c>
      <c r="G16" s="59" t="s">
        <v>33</v>
      </c>
    </row>
    <row r="17" spans="1:7" ht="57" customHeight="1" thickBot="1" x14ac:dyDescent="0.2">
      <c r="A17" s="60"/>
      <c r="B17" s="61" t="s">
        <v>34</v>
      </c>
      <c r="C17" s="62"/>
      <c r="D17" s="63">
        <f>($F8-($F12+$F15))*0.2</f>
        <v>-20000</v>
      </c>
      <c r="E17" s="26" t="s">
        <v>35</v>
      </c>
      <c r="F17" s="64">
        <f>ROUNDUP(IF(D17&gt;F15*2,F15*2,D17),-3)</f>
        <v>-20000</v>
      </c>
      <c r="G17" s="59"/>
    </row>
    <row r="18" spans="1:7" ht="57" customHeight="1" thickBot="1" x14ac:dyDescent="0.2">
      <c r="A18" s="65" t="s">
        <v>36</v>
      </c>
      <c r="B18" s="66"/>
      <c r="C18" s="67" t="s">
        <v>37</v>
      </c>
      <c r="D18" s="67"/>
      <c r="E18" s="68"/>
      <c r="F18" s="69" t="str">
        <f>IF((F8-F12)&gt;=F15,F3-(F7+(F16-F17)),"")</f>
        <v/>
      </c>
      <c r="G18" s="13"/>
    </row>
    <row r="19" spans="1:7" ht="57" customHeight="1" thickBot="1" x14ac:dyDescent="0.2">
      <c r="A19" s="70"/>
      <c r="B19" s="71"/>
      <c r="C19" s="72" t="s">
        <v>38</v>
      </c>
      <c r="D19" s="72"/>
      <c r="E19" s="73"/>
      <c r="F19" s="69">
        <f>IF((F8-F12)&lt;F15,(F3+F8)-(F7+F12+F15+F16),"")</f>
        <v>-80000</v>
      </c>
      <c r="G19" s="13"/>
    </row>
    <row r="20" spans="1:7" x14ac:dyDescent="0.15">
      <c r="G20" s="74"/>
    </row>
  </sheetData>
  <sheetProtection password="8B14" sheet="1" objects="1" scenarios="1"/>
  <mergeCells count="24">
    <mergeCell ref="A16:A17"/>
    <mergeCell ref="B16:C16"/>
    <mergeCell ref="G16:G17"/>
    <mergeCell ref="B17:C17"/>
    <mergeCell ref="A18:B19"/>
    <mergeCell ref="C18:D18"/>
    <mergeCell ref="C19:D19"/>
    <mergeCell ref="A8:D8"/>
    <mergeCell ref="A9:A15"/>
    <mergeCell ref="B9:C9"/>
    <mergeCell ref="B10:C10"/>
    <mergeCell ref="B11:C11"/>
    <mergeCell ref="B12:D12"/>
    <mergeCell ref="B13:B15"/>
    <mergeCell ref="C13:D13"/>
    <mergeCell ref="C15:D15"/>
    <mergeCell ref="A2:D2"/>
    <mergeCell ref="A3:D3"/>
    <mergeCell ref="A4:A7"/>
    <mergeCell ref="B4:C4"/>
    <mergeCell ref="B5:C5"/>
    <mergeCell ref="B6:C6"/>
    <mergeCell ref="B7:D7"/>
    <mergeCell ref="A1:G1"/>
  </mergeCells>
  <phoneticPr fontId="3"/>
  <printOptions horizontalCentered="1" verticalCentered="1"/>
  <pageMargins left="0.78740157480314965" right="0.59055118110236227" top="0.61" bottom="0.61" header="0.51181102362204722" footer="0.51181102362204722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zoomScale="70" zoomScaleNormal="70" zoomScaleSheetLayoutView="70" workbookViewId="0">
      <selection activeCell="D5" sqref="D5"/>
    </sheetView>
  </sheetViews>
  <sheetFormatPr defaultRowHeight="14.25" x14ac:dyDescent="0.15"/>
  <cols>
    <col min="1" max="1" width="4.625" style="8" customWidth="1"/>
    <col min="2" max="2" width="14.625" style="8" customWidth="1"/>
    <col min="3" max="3" width="38.25" style="8" customWidth="1"/>
    <col min="4" max="4" width="15.5" style="8" customWidth="1"/>
    <col min="5" max="5" width="5.625" style="8" customWidth="1"/>
    <col min="6" max="6" width="20.625" style="8" customWidth="1"/>
    <col min="7" max="7" width="16.375" style="8" customWidth="1"/>
    <col min="8" max="16384" width="9" style="8"/>
  </cols>
  <sheetData>
    <row r="1" spans="1:7" s="1" customFormat="1" ht="49.9" customHeight="1" x14ac:dyDescent="0.15">
      <c r="A1" s="75" t="s">
        <v>0</v>
      </c>
      <c r="B1" s="75"/>
      <c r="C1" s="75"/>
      <c r="D1" s="75"/>
      <c r="E1" s="75"/>
      <c r="F1" s="75"/>
      <c r="G1" s="75"/>
    </row>
    <row r="2" spans="1:7" ht="57" customHeight="1" thickBot="1" x14ac:dyDescent="0.2">
      <c r="A2" s="2" t="s">
        <v>1</v>
      </c>
      <c r="B2" s="3"/>
      <c r="C2" s="3"/>
      <c r="D2" s="4"/>
      <c r="E2" s="5"/>
      <c r="F2" s="6" t="s">
        <v>2</v>
      </c>
      <c r="G2" s="7" t="s">
        <v>3</v>
      </c>
    </row>
    <row r="3" spans="1:7" ht="57" customHeight="1" thickTop="1" thickBot="1" x14ac:dyDescent="0.2">
      <c r="A3" s="9" t="s">
        <v>39</v>
      </c>
      <c r="B3" s="10"/>
      <c r="C3" s="10"/>
      <c r="D3" s="11"/>
      <c r="E3" s="12" t="s">
        <v>4</v>
      </c>
      <c r="F3" s="76">
        <v>500000</v>
      </c>
      <c r="G3" s="13" t="s">
        <v>5</v>
      </c>
    </row>
    <row r="4" spans="1:7" ht="57" customHeight="1" x14ac:dyDescent="0.15">
      <c r="A4" s="14" t="s">
        <v>6</v>
      </c>
      <c r="B4" s="15" t="s">
        <v>7</v>
      </c>
      <c r="C4" s="16"/>
      <c r="D4" s="77">
        <v>4321</v>
      </c>
      <c r="E4" s="17" t="s">
        <v>8</v>
      </c>
      <c r="F4" s="18">
        <f>ROUNDUP(D4,-3)</f>
        <v>5000</v>
      </c>
      <c r="G4" s="13" t="s">
        <v>9</v>
      </c>
    </row>
    <row r="5" spans="1:7" ht="57" customHeight="1" x14ac:dyDescent="0.15">
      <c r="A5" s="19"/>
      <c r="B5" s="20" t="s">
        <v>10</v>
      </c>
      <c r="C5" s="21"/>
      <c r="D5" s="78">
        <v>23456</v>
      </c>
      <c r="E5" s="22" t="s">
        <v>11</v>
      </c>
      <c r="F5" s="23">
        <f>ROUNDUP(D5,-3)</f>
        <v>24000</v>
      </c>
      <c r="G5" s="13" t="s">
        <v>9</v>
      </c>
    </row>
    <row r="6" spans="1:7" ht="57" customHeight="1" thickBot="1" x14ac:dyDescent="0.2">
      <c r="A6" s="19"/>
      <c r="B6" s="24" t="s">
        <v>12</v>
      </c>
      <c r="C6" s="25"/>
      <c r="D6" s="79">
        <v>65432</v>
      </c>
      <c r="E6" s="26" t="s">
        <v>13</v>
      </c>
      <c r="F6" s="27">
        <f>ROUNDUP(D6,-3)</f>
        <v>66000</v>
      </c>
      <c r="G6" s="13" t="s">
        <v>9</v>
      </c>
    </row>
    <row r="7" spans="1:7" ht="57" customHeight="1" thickBot="1" x14ac:dyDescent="0.2">
      <c r="A7" s="28"/>
      <c r="B7" s="29" t="s">
        <v>14</v>
      </c>
      <c r="C7" s="30"/>
      <c r="D7" s="31"/>
      <c r="E7" s="32" t="s">
        <v>15</v>
      </c>
      <c r="F7" s="33">
        <f>ROUNDDOWN(SUM(F4:F6),-3)</f>
        <v>95000</v>
      </c>
      <c r="G7" s="13"/>
    </row>
    <row r="8" spans="1:7" ht="57" customHeight="1" thickTop="1" thickBot="1" x14ac:dyDescent="0.2">
      <c r="A8" s="9" t="s">
        <v>40</v>
      </c>
      <c r="B8" s="34"/>
      <c r="C8" s="34"/>
      <c r="D8" s="35"/>
      <c r="E8" s="12" t="s">
        <v>16</v>
      </c>
      <c r="F8" s="76">
        <v>250000</v>
      </c>
      <c r="G8" s="13" t="s">
        <v>5</v>
      </c>
    </row>
    <row r="9" spans="1:7" ht="57" customHeight="1" x14ac:dyDescent="0.15">
      <c r="A9" s="36" t="s">
        <v>6</v>
      </c>
      <c r="B9" s="37" t="s">
        <v>17</v>
      </c>
      <c r="C9" s="16"/>
      <c r="D9" s="77">
        <v>1234</v>
      </c>
      <c r="E9" s="17" t="s">
        <v>18</v>
      </c>
      <c r="F9" s="18">
        <f>ROUNDUP(D9,-3)</f>
        <v>2000</v>
      </c>
      <c r="G9" s="13" t="s">
        <v>9</v>
      </c>
    </row>
    <row r="10" spans="1:7" ht="57" customHeight="1" x14ac:dyDescent="0.15">
      <c r="A10" s="38"/>
      <c r="B10" s="39" t="s">
        <v>19</v>
      </c>
      <c r="C10" s="40"/>
      <c r="D10" s="78">
        <v>12345</v>
      </c>
      <c r="E10" s="22" t="s">
        <v>20</v>
      </c>
      <c r="F10" s="23">
        <f>ROUNDUP(D10,-3)</f>
        <v>13000</v>
      </c>
      <c r="G10" s="13" t="s">
        <v>9</v>
      </c>
    </row>
    <row r="11" spans="1:7" ht="57" customHeight="1" x14ac:dyDescent="0.15">
      <c r="A11" s="38"/>
      <c r="B11" s="39" t="s">
        <v>21</v>
      </c>
      <c r="C11" s="40"/>
      <c r="D11" s="80">
        <v>54321</v>
      </c>
      <c r="E11" s="41" t="s">
        <v>22</v>
      </c>
      <c r="F11" s="23">
        <f>ROUNDUP(D11,-3)</f>
        <v>55000</v>
      </c>
      <c r="G11" s="13" t="s">
        <v>9</v>
      </c>
    </row>
    <row r="12" spans="1:7" ht="57" customHeight="1" x14ac:dyDescent="0.15">
      <c r="A12" s="38"/>
      <c r="B12" s="42" t="s">
        <v>23</v>
      </c>
      <c r="C12" s="43"/>
      <c r="D12" s="44"/>
      <c r="E12" s="22" t="s">
        <v>24</v>
      </c>
      <c r="F12" s="23">
        <f>ROUNDDOWN(SUM(F9:F11),-3)</f>
        <v>70000</v>
      </c>
      <c r="G12" s="13"/>
    </row>
    <row r="13" spans="1:7" ht="57" customHeight="1" x14ac:dyDescent="0.15">
      <c r="A13" s="38"/>
      <c r="B13" s="45" t="s">
        <v>25</v>
      </c>
      <c r="C13" s="46" t="s">
        <v>26</v>
      </c>
      <c r="D13" s="47"/>
      <c r="E13" s="48"/>
      <c r="F13" s="49">
        <v>100000</v>
      </c>
      <c r="G13" s="13"/>
    </row>
    <row r="14" spans="1:7" ht="57" customHeight="1" x14ac:dyDescent="0.15">
      <c r="A14" s="38"/>
      <c r="B14" s="45"/>
      <c r="C14" s="50" t="s">
        <v>27</v>
      </c>
      <c r="D14" s="81">
        <v>2</v>
      </c>
      <c r="E14" s="22"/>
      <c r="F14" s="23">
        <f>D14*45000</f>
        <v>90000</v>
      </c>
      <c r="G14" s="51" t="s">
        <v>28</v>
      </c>
    </row>
    <row r="15" spans="1:7" ht="57" customHeight="1" thickBot="1" x14ac:dyDescent="0.2">
      <c r="A15" s="52"/>
      <c r="B15" s="53"/>
      <c r="C15" s="29" t="s">
        <v>29</v>
      </c>
      <c r="D15" s="31"/>
      <c r="E15" s="32" t="s">
        <v>30</v>
      </c>
      <c r="F15" s="33">
        <f>SUM(F13:F14)</f>
        <v>190000</v>
      </c>
      <c r="G15" s="13"/>
    </row>
    <row r="16" spans="1:7" ht="57" customHeight="1" thickTop="1" x14ac:dyDescent="0.15">
      <c r="A16" s="54" t="s">
        <v>6</v>
      </c>
      <c r="B16" s="55" t="s">
        <v>31</v>
      </c>
      <c r="C16" s="56"/>
      <c r="D16" s="57">
        <f>($F3+$F8-($F7+$F12+$F15))*0.2</f>
        <v>79000</v>
      </c>
      <c r="E16" s="48" t="s">
        <v>32</v>
      </c>
      <c r="F16" s="58">
        <f>ROUNDUP(IF(D16&gt;F15*2,F15*2,D16),-3)</f>
        <v>79000</v>
      </c>
      <c r="G16" s="59" t="s">
        <v>33</v>
      </c>
    </row>
    <row r="17" spans="1:7" ht="57" customHeight="1" thickBot="1" x14ac:dyDescent="0.2">
      <c r="A17" s="60"/>
      <c r="B17" s="61" t="s">
        <v>34</v>
      </c>
      <c r="C17" s="62"/>
      <c r="D17" s="63">
        <f>($F8-($F12+$F15))*0.2</f>
        <v>-2000</v>
      </c>
      <c r="E17" s="26" t="s">
        <v>35</v>
      </c>
      <c r="F17" s="64">
        <f>ROUNDUP(IF(D17&gt;F15*2,F15*2,D17),-3)</f>
        <v>-2000</v>
      </c>
      <c r="G17" s="59"/>
    </row>
    <row r="18" spans="1:7" ht="57" customHeight="1" thickBot="1" x14ac:dyDescent="0.2">
      <c r="A18" s="65" t="s">
        <v>36</v>
      </c>
      <c r="B18" s="66"/>
      <c r="C18" s="67" t="s">
        <v>37</v>
      </c>
      <c r="D18" s="67"/>
      <c r="E18" s="68"/>
      <c r="F18" s="69" t="str">
        <f>IF((F8-F12)&gt;=F15,F3-(F7+(F16-F17)),"")</f>
        <v/>
      </c>
      <c r="G18" s="13"/>
    </row>
    <row r="19" spans="1:7" ht="57" customHeight="1" thickBot="1" x14ac:dyDescent="0.2">
      <c r="A19" s="70"/>
      <c r="B19" s="71"/>
      <c r="C19" s="72" t="s">
        <v>38</v>
      </c>
      <c r="D19" s="72"/>
      <c r="E19" s="73"/>
      <c r="F19" s="69">
        <f>IF((F8-F12)&lt;F15,(F3+F8)-(F7+F12+F15+F16),"")</f>
        <v>316000</v>
      </c>
      <c r="G19" s="13"/>
    </row>
    <row r="20" spans="1:7" x14ac:dyDescent="0.15">
      <c r="G20" s="74"/>
    </row>
  </sheetData>
  <sheetProtection password="8B14" sheet="1" objects="1" scenarios="1"/>
  <mergeCells count="24">
    <mergeCell ref="A16:A17"/>
    <mergeCell ref="B16:C16"/>
    <mergeCell ref="G16:G17"/>
    <mergeCell ref="B17:C17"/>
    <mergeCell ref="A18:B19"/>
    <mergeCell ref="C18:D18"/>
    <mergeCell ref="C19:D19"/>
    <mergeCell ref="A8:D8"/>
    <mergeCell ref="A9:A15"/>
    <mergeCell ref="B9:C9"/>
    <mergeCell ref="B10:C10"/>
    <mergeCell ref="B11:C11"/>
    <mergeCell ref="B12:D12"/>
    <mergeCell ref="B13:B15"/>
    <mergeCell ref="C13:D13"/>
    <mergeCell ref="C15:D15"/>
    <mergeCell ref="A1:G1"/>
    <mergeCell ref="A2:D2"/>
    <mergeCell ref="A3:D3"/>
    <mergeCell ref="A4:A7"/>
    <mergeCell ref="B4:C4"/>
    <mergeCell ref="B5:C5"/>
    <mergeCell ref="B6:C6"/>
    <mergeCell ref="B7:D7"/>
  </mergeCells>
  <phoneticPr fontId="3"/>
  <printOptions horizontalCentered="1" verticalCentered="1"/>
  <pageMargins left="0.78740157480314965" right="0.59055118110236227" top="0.61" bottom="0.61" header="0.51181102362204722" footer="0.51181102362204722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賞与取立金計算シート</vt:lpstr>
      <vt:lpstr>入力例</vt:lpstr>
      <vt:lpstr>賞与取立金計算シート!Print_Area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2020-11-11T01:24:42Z</dcterms:created>
  <dcterms:modified xsi:type="dcterms:W3CDTF">2020-11-11T01:38:41Z</dcterms:modified>
</cp:coreProperties>
</file>