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drawings/drawing6.xml" ContentType="application/vnd.openxmlformats-officedocument.drawing+xml"/>
  <Override PartName="/xl/ctrlProps/ctrlProp10.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11.xml" ContentType="application/vnd.ms-excel.controlproperties+xml"/>
  <Override PartName="/xl/drawings/drawing9.xml" ContentType="application/vnd.openxmlformats-officedocument.drawing+xml"/>
  <Override PartName="/xl/ctrlProps/ctrlProp12.xml" ContentType="application/vnd.ms-excel.controlproperties+xml"/>
  <Override PartName="/xl/drawings/drawing10.xml" ContentType="application/vnd.openxmlformats-officedocument.drawing+xml"/>
  <Override PartName="/xl/ctrlProps/ctrlProp13.xml" ContentType="application/vnd.ms-excel.controlproperties+xml"/>
  <Override PartName="/xl/drawings/drawing11.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1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xr:revisionPtr revIDLastSave="0" documentId="13_ncr:1_{E12FE6A3-94B7-4EDF-A4B1-659302BC6469}" xr6:coauthVersionLast="47" xr6:coauthVersionMax="47" xr10:uidLastSave="{00000000-0000-0000-0000-000000000000}"/>
  <bookViews>
    <workbookView xWindow="-120" yWindow="-120" windowWidth="21840" windowHeight="13020" tabRatio="791" firstSheet="1" activeTab="1" xr2:uid="{00000000-000D-0000-FFFF-FFFF00000000}"/>
  </bookViews>
  <sheets>
    <sheet name="DB" sheetId="23" state="hidden" r:id="rId1"/>
    <sheet name="申請目次" sheetId="1" r:id="rId2"/>
    <sheet name="第１号" sheetId="2" r:id="rId3"/>
    <sheet name="第２号" sheetId="3" r:id="rId4"/>
    <sheet name="第３号" sheetId="5" r:id="rId5"/>
    <sheet name="申請額算定表_自動車" sheetId="21" r:id="rId6"/>
    <sheet name="申請額算定表_レトロフィット" sheetId="24" r:id="rId7"/>
    <sheet name="第４号" sheetId="6" r:id="rId8"/>
    <sheet name="第５号" sheetId="7" r:id="rId9"/>
    <sheet name="実績目次" sheetId="9" r:id="rId10"/>
    <sheet name="第12号" sheetId="10" r:id="rId11"/>
    <sheet name="第13号" sheetId="12" r:id="rId12"/>
    <sheet name="請求額算定表_自動車" sheetId="22" r:id="rId13"/>
    <sheet name="請求額算定表_レトロフィット" sheetId="25" r:id="rId14"/>
    <sheet name="第14号" sheetId="13" r:id="rId15"/>
    <sheet name="交付請求書" sheetId="14" r:id="rId16"/>
    <sheet name="変更等目次" sheetId="15" r:id="rId17"/>
    <sheet name="第８号" sheetId="16" r:id="rId18"/>
    <sheet name="第９号" sheetId="17" r:id="rId19"/>
    <sheet name="第11号" sheetId="20" r:id="rId20"/>
    <sheet name="第17号" sheetId="19" r:id="rId21"/>
    <sheet name="Sheet1 (1)" sheetId="4" state="hidden" r:id="rId22"/>
  </sheets>
  <definedNames>
    <definedName name="_xlnm.Print_Area" localSheetId="15">交付請求書!$A$1:$Z$35</definedName>
    <definedName name="_xlnm.Print_Area" localSheetId="9">実績目次!$A$1:$Z$21</definedName>
    <definedName name="_xlnm.Print_Area" localSheetId="6">申請額算定表_レトロフィット!$A$1:$AD$25</definedName>
    <definedName name="_xlnm.Print_Area" localSheetId="5">申請額算定表_自動車!$A$1:$AD$23</definedName>
    <definedName name="_xlnm.Print_Area" localSheetId="1">申請目次!$A$1:$Z$36</definedName>
    <definedName name="_xlnm.Print_Area" localSheetId="13">請求額算定表_レトロフィット!$A$1:$AD$25</definedName>
    <definedName name="_xlnm.Print_Area" localSheetId="12">請求額算定表_自動車!$A$1:$AD$23</definedName>
    <definedName name="_xlnm.Print_Area" localSheetId="19">第11号!$A$1:$Z$36</definedName>
    <definedName name="_xlnm.Print_Area" localSheetId="10">第12号!$A$1:$Z$70</definedName>
    <definedName name="_xlnm.Print_Area" localSheetId="11">第13号!$A$1:$Z$38</definedName>
    <definedName name="_xlnm.Print_Area" localSheetId="14">第14号!$A$1:$Z$42</definedName>
    <definedName name="_xlnm.Print_Area" localSheetId="20">第17号!$A$1:$Z$35</definedName>
    <definedName name="_xlnm.Print_Area" localSheetId="2">第１号!$A$1:$Z$30</definedName>
    <definedName name="_xlnm.Print_Area" localSheetId="3">第２号!$A$1:$Z$76</definedName>
    <definedName name="_xlnm.Print_Area" localSheetId="4">第３号!$A$1:$Z$38</definedName>
    <definedName name="_xlnm.Print_Area" localSheetId="7">第４号!$A$1:$Z$64</definedName>
    <definedName name="_xlnm.Print_Area" localSheetId="8">第５号!$A$1:$Z$64</definedName>
    <definedName name="_xlnm.Print_Area" localSheetId="17">第８号!$A$1:$Z$35</definedName>
    <definedName name="_xlnm.Print_Area" localSheetId="18">第９号!$A$1:$Z$35</definedName>
    <definedName name="_xlnm.Print_Area" localSheetId="16">変更等目次!$A$1:$Z$9</definedName>
    <definedName name="_xlnm.Print_Titles" localSheetId="7">第４号!$1:$8</definedName>
    <definedName name="_xlnm.Print_Titles" localSheetId="8">第５号!$1:$20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22" l="1"/>
  <c r="I10" i="22"/>
  <c r="O53" i="3" l="1"/>
  <c r="O52" i="3"/>
  <c r="O51" i="3"/>
  <c r="O50" i="3"/>
  <c r="O55" i="3"/>
  <c r="I23" i="24"/>
  <c r="P14" i="24"/>
  <c r="P18" i="24"/>
  <c r="AB1" i="10" l="1"/>
  <c r="Q8" i="19"/>
  <c r="Q9" i="19"/>
  <c r="Q10" i="19"/>
  <c r="R7" i="19"/>
  <c r="AB1" i="20"/>
  <c r="AB1" i="19"/>
  <c r="M20" i="20"/>
  <c r="Q10" i="20"/>
  <c r="Q9" i="20"/>
  <c r="Q8" i="20"/>
  <c r="R7" i="20"/>
  <c r="Q10" i="17"/>
  <c r="Q9" i="17"/>
  <c r="Q8" i="17"/>
  <c r="R7" i="17"/>
  <c r="D3" i="23"/>
  <c r="AB1" i="17"/>
  <c r="Q10" i="16"/>
  <c r="Q9" i="16"/>
  <c r="Q8" i="16"/>
  <c r="R7" i="16"/>
  <c r="Q10" i="14"/>
  <c r="Q9" i="14"/>
  <c r="Q8" i="14"/>
  <c r="R7" i="14"/>
  <c r="AB1" i="16"/>
  <c r="AB1" i="14"/>
  <c r="Q17" i="7" l="1"/>
  <c r="Q16" i="7"/>
  <c r="Q15" i="7"/>
  <c r="I25" i="12"/>
  <c r="I23" i="12"/>
  <c r="I22" i="12"/>
  <c r="P14" i="22"/>
  <c r="P15" i="22"/>
  <c r="P16" i="22"/>
  <c r="W14" i="22"/>
  <c r="W15" i="22"/>
  <c r="W16" i="22"/>
  <c r="I14" i="22"/>
  <c r="I15" i="22"/>
  <c r="I16" i="22"/>
  <c r="W8" i="22"/>
  <c r="W9" i="22"/>
  <c r="W10" i="22"/>
  <c r="W11" i="22"/>
  <c r="P8" i="22"/>
  <c r="P9" i="22"/>
  <c r="P10" i="22"/>
  <c r="P11" i="22"/>
  <c r="I9" i="22"/>
  <c r="I8" i="22"/>
  <c r="I21" i="12" s="1"/>
  <c r="P12" i="25"/>
  <c r="I12" i="25"/>
  <c r="I23" i="25" s="1"/>
  <c r="P18" i="25"/>
  <c r="P15" i="25"/>
  <c r="P16" i="25"/>
  <c r="P17" i="25"/>
  <c r="I15" i="25"/>
  <c r="I16" i="25"/>
  <c r="I17" i="25"/>
  <c r="I10" i="25"/>
  <c r="P13" i="24"/>
  <c r="P8" i="25"/>
  <c r="P11" i="25" s="1"/>
  <c r="P9" i="25"/>
  <c r="P10" i="25"/>
  <c r="I8" i="25"/>
  <c r="I9" i="25"/>
  <c r="Q10" i="10"/>
  <c r="Q9" i="10"/>
  <c r="Q8" i="10"/>
  <c r="R7" i="10"/>
  <c r="O48" i="10" l="1"/>
  <c r="P13" i="25"/>
  <c r="P14" i="25" s="1"/>
  <c r="I11" i="25"/>
  <c r="I24" i="12" l="1"/>
  <c r="I18" i="25"/>
  <c r="P11" i="24"/>
  <c r="I11" i="24"/>
  <c r="O65" i="3" s="1"/>
  <c r="I13" i="24" l="1"/>
  <c r="I14" i="24" s="1"/>
  <c r="I18" i="24"/>
  <c r="I13" i="25"/>
  <c r="I22" i="25"/>
  <c r="O47" i="10"/>
  <c r="S5" i="7"/>
  <c r="S5" i="6"/>
  <c r="I25" i="5"/>
  <c r="P19" i="25"/>
  <c r="P20" i="25" s="1"/>
  <c r="I19" i="25"/>
  <c r="I20" i="25" s="1"/>
  <c r="P19" i="24"/>
  <c r="I19" i="24"/>
  <c r="I5" i="24"/>
  <c r="O25" i="12"/>
  <c r="O24" i="12"/>
  <c r="I22" i="24" l="1"/>
  <c r="O54" i="3"/>
  <c r="I14" i="25"/>
  <c r="I24" i="25"/>
  <c r="I24" i="5"/>
  <c r="P20" i="24"/>
  <c r="O25" i="5"/>
  <c r="I5" i="22"/>
  <c r="O24" i="5" l="1"/>
  <c r="I20" i="24"/>
  <c r="I24" i="24" s="1"/>
  <c r="I5" i="21"/>
  <c r="Q39" i="6" l="1"/>
  <c r="Q38" i="6"/>
  <c r="Q37" i="6"/>
  <c r="A44" i="6"/>
  <c r="I18" i="19" l="1"/>
  <c r="P22" i="23"/>
  <c r="I18" i="20"/>
  <c r="P16" i="23"/>
  <c r="I18" i="17"/>
  <c r="P10" i="23"/>
  <c r="I18" i="16"/>
  <c r="P4" i="23"/>
  <c r="L16" i="23" l="1"/>
  <c r="Q11" i="7"/>
  <c r="Q10" i="7"/>
  <c r="Q9" i="7"/>
  <c r="R8" i="7"/>
  <c r="W12" i="21"/>
  <c r="W13" i="21" s="1"/>
  <c r="P12" i="21"/>
  <c r="P13" i="21" s="1"/>
  <c r="W12" i="22"/>
  <c r="W13" i="22" s="1"/>
  <c r="P12" i="22"/>
  <c r="P13" i="22" s="1"/>
  <c r="I12" i="22"/>
  <c r="O49" i="10" s="1"/>
  <c r="O43" i="10"/>
  <c r="O44" i="10"/>
  <c r="O45" i="10"/>
  <c r="O46" i="10"/>
  <c r="E38" i="10"/>
  <c r="E37" i="10"/>
  <c r="I19" i="10"/>
  <c r="I20" i="10"/>
  <c r="I18" i="10"/>
  <c r="L4" i="23"/>
  <c r="L52" i="7"/>
  <c r="L53" i="7"/>
  <c r="L54" i="7"/>
  <c r="L55" i="7"/>
  <c r="L37" i="7"/>
  <c r="L38" i="7"/>
  <c r="L39" i="7"/>
  <c r="L40" i="7"/>
  <c r="L23" i="7"/>
  <c r="L24" i="7"/>
  <c r="L25" i="7"/>
  <c r="L26" i="7"/>
  <c r="E19" i="7"/>
  <c r="A16" i="6"/>
  <c r="A39" i="3"/>
  <c r="A38" i="3"/>
  <c r="T34" i="3"/>
  <c r="P34" i="3"/>
  <c r="T30" i="3"/>
  <c r="T33" i="3" s="1"/>
  <c r="I12" i="21"/>
  <c r="O56" i="3" s="1"/>
  <c r="O62" i="3"/>
  <c r="O63" i="3" s="1"/>
  <c r="AB22" i="3"/>
  <c r="O18" i="3"/>
  <c r="E18" i="7" s="1"/>
  <c r="O57" i="3" l="1"/>
  <c r="L41" i="7"/>
  <c r="L42" i="7"/>
  <c r="R42" i="7" s="1"/>
  <c r="I13" i="22"/>
  <c r="O50" i="10"/>
  <c r="R46" i="7"/>
  <c r="R47" i="7" s="1"/>
  <c r="L56" i="7"/>
  <c r="L57" i="7" s="1"/>
  <c r="R57" i="7" s="1"/>
  <c r="R61" i="7" s="1"/>
  <c r="R62" i="7" s="1"/>
  <c r="I13" i="21"/>
  <c r="L46" i="7" l="1"/>
  <c r="L47" i="7" s="1"/>
  <c r="L61" i="7"/>
  <c r="L62" i="7" s="1"/>
  <c r="A12" i="2"/>
  <c r="P23" i="23"/>
  <c r="P24" i="23" s="1"/>
  <c r="P17" i="23"/>
  <c r="P18" i="23" s="1"/>
  <c r="L17" i="23"/>
  <c r="L18" i="23" s="1"/>
  <c r="P11" i="23"/>
  <c r="P12" i="23" s="1"/>
  <c r="L5" i="23"/>
  <c r="L6" i="23" s="1"/>
  <c r="P5" i="23"/>
  <c r="P6" i="23" s="1"/>
  <c r="D4" i="23"/>
  <c r="D5" i="23" s="1"/>
  <c r="A12" i="20" l="1"/>
  <c r="A12" i="19"/>
  <c r="A12" i="16"/>
  <c r="A12" i="17"/>
  <c r="A12" i="10"/>
  <c r="A13" i="14"/>
  <c r="AB5" i="2"/>
  <c r="I6" i="13"/>
  <c r="I5" i="13"/>
  <c r="Q10" i="6" l="1"/>
  <c r="Q11" i="6"/>
  <c r="Q9" i="6"/>
  <c r="W17" i="22"/>
  <c r="P17" i="22"/>
  <c r="I17" i="22"/>
  <c r="W17" i="21"/>
  <c r="P17" i="21"/>
  <c r="I17" i="21"/>
  <c r="I21" i="22" l="1"/>
  <c r="I21" i="21"/>
  <c r="P22" i="2" s="1"/>
  <c r="I10" i="12"/>
  <c r="I11" i="12"/>
  <c r="I12" i="12"/>
  <c r="O55" i="10"/>
  <c r="O56" i="10" s="1"/>
  <c r="W18" i="22"/>
  <c r="W19" i="22" s="1"/>
  <c r="P18" i="22"/>
  <c r="P19" i="22" s="1"/>
  <c r="I18" i="22"/>
  <c r="I19" i="22" s="1"/>
  <c r="I12" i="5"/>
  <c r="I11" i="5"/>
  <c r="I10" i="5"/>
  <c r="I23" i="5"/>
  <c r="I22" i="5"/>
  <c r="I21" i="5"/>
  <c r="I26" i="5" s="1"/>
  <c r="I27" i="5" s="1"/>
  <c r="W18" i="21"/>
  <c r="P18" i="21"/>
  <c r="P19" i="21" s="1"/>
  <c r="I18" i="21"/>
  <c r="I19" i="21" s="1"/>
  <c r="I26" i="12" l="1"/>
  <c r="I27" i="12" s="1"/>
  <c r="O22" i="2"/>
  <c r="I22" i="22"/>
  <c r="W19" i="21"/>
  <c r="I22" i="21" s="1"/>
  <c r="O23" i="3" l="1"/>
  <c r="P19" i="20"/>
  <c r="O19" i="20" s="1"/>
  <c r="P23" i="2"/>
  <c r="I9" i="5"/>
  <c r="G19" i="14"/>
  <c r="O19" i="14"/>
  <c r="K19" i="14"/>
  <c r="I19" i="14"/>
  <c r="M19" i="14"/>
  <c r="O58" i="10"/>
  <c r="I9" i="12"/>
  <c r="O23" i="2" l="1"/>
  <c r="I28" i="12" l="1"/>
  <c r="I13" i="12" s="1"/>
  <c r="I8" i="12" s="1"/>
  <c r="O23" i="12"/>
  <c r="O22" i="12"/>
  <c r="O21" i="12"/>
  <c r="O57" i="10" l="1"/>
  <c r="L27" i="7" l="1"/>
  <c r="L28" i="7" s="1"/>
  <c r="R28" i="7" l="1"/>
  <c r="R32" i="7" s="1"/>
  <c r="R33" i="7" s="1"/>
  <c r="L32" i="7"/>
  <c r="L33" i="7" s="1"/>
  <c r="O21" i="5"/>
  <c r="O22" i="5"/>
  <c r="O23" i="5"/>
  <c r="I28" i="5" l="1"/>
  <c r="I13" i="5" s="1"/>
  <c r="O64" i="3"/>
  <c r="I8" i="5" l="1"/>
  <c r="P33" i="3" l="1"/>
  <c r="P35" i="3" s="1"/>
  <c r="T35" i="3" l="1"/>
  <c r="P36" i="3"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<sst xmlns="http://schemas.openxmlformats.org/spreadsheetml/2006/main" count="875" uniqueCount="383">
  <si>
    <t>様式第１号</t>
    <rPh sb="0" eb="2">
      <t>ヨウシキ</t>
    </rPh>
    <rPh sb="2" eb="3">
      <t>ダイ</t>
    </rPh>
    <rPh sb="4" eb="5">
      <t>ゴウ</t>
    </rPh>
    <phoneticPr fontId="2"/>
  </si>
  <si>
    <t>仙台市運送事業用次世代自動車導入支援補助金交付申請書</t>
    <phoneticPr fontId="2"/>
  </si>
  <si>
    <t>（あて先）仙台市長</t>
    <rPh sb="3" eb="4">
      <t>サキ</t>
    </rPh>
    <rPh sb="5" eb="9">
      <t>センダイシチョウ</t>
    </rPh>
    <phoneticPr fontId="2"/>
  </si>
  <si>
    <t>郵便番号</t>
    <rPh sb="0" eb="4">
      <t>ユウビンバンゴウ</t>
    </rPh>
    <phoneticPr fontId="2"/>
  </si>
  <si>
    <t>住所</t>
    <rPh sb="0" eb="2">
      <t>ジュウショ</t>
    </rPh>
    <phoneticPr fontId="2"/>
  </si>
  <si>
    <t>名称</t>
    <rPh sb="0" eb="2">
      <t>メイショウ</t>
    </rPh>
    <phoneticPr fontId="2"/>
  </si>
  <si>
    <t>代表者氏名</t>
    <rPh sb="0" eb="3">
      <t>ダイヒョウシャ</t>
    </rPh>
    <rPh sb="3" eb="5">
      <t>シメイ</t>
    </rPh>
    <phoneticPr fontId="2"/>
  </si>
  <si>
    <t>申請者　</t>
    <rPh sb="0" eb="3">
      <t>シンセイシャ</t>
    </rPh>
    <phoneticPr fontId="2"/>
  </si>
  <si>
    <t>記</t>
    <rPh sb="0" eb="1">
      <t>き</t>
    </rPh>
    <phoneticPr fontId="3" type="Hiragana" alignment="center"/>
  </si>
  <si>
    <t>〒</t>
    <phoneticPr fontId="3" type="Hiragana" alignment="center"/>
  </si>
  <si>
    <t>６　補助金交付申請額</t>
    <rPh sb="2" eb="5">
      <t>ほじょきん</t>
    </rPh>
    <rPh sb="5" eb="7">
      <t>こうふ</t>
    </rPh>
    <rPh sb="7" eb="9">
      <t>しんせい</t>
    </rPh>
    <rPh sb="9" eb="10">
      <t>がく</t>
    </rPh>
    <phoneticPr fontId="3" type="Hiragana" alignment="center"/>
  </si>
  <si>
    <t>１　申請者</t>
    <rPh sb="2" eb="5">
      <t>しんせいしゃ</t>
    </rPh>
    <phoneticPr fontId="3" type="Hiragana" alignment="center"/>
  </si>
  <si>
    <t>自動車運送事業者</t>
    <rPh sb="0" eb="3">
      <t>じどうしゃ</t>
    </rPh>
    <rPh sb="3" eb="5">
      <t>うんそう</t>
    </rPh>
    <rPh sb="5" eb="8">
      <t>じぎょうしゃ</t>
    </rPh>
    <phoneticPr fontId="3" type="Hiragana" alignment="center"/>
  </si>
  <si>
    <t>２　補助事業の名称</t>
    <phoneticPr fontId="3" type="Hiragana" alignment="center"/>
  </si>
  <si>
    <t>４　台数</t>
    <phoneticPr fontId="3" type="Hiragana" alignment="center"/>
  </si>
  <si>
    <t>５　補助対象経費</t>
    <phoneticPr fontId="3" type="Hiragana" alignment="center"/>
  </si>
  <si>
    <t>リース事業者</t>
    <rPh sb="3" eb="6">
      <t>じぎょうしゃ</t>
    </rPh>
    <phoneticPr fontId="3" type="Hiragana" alignment="center"/>
  </si>
  <si>
    <t>台</t>
    <rPh sb="0" eb="1">
      <t>だい</t>
    </rPh>
    <phoneticPr fontId="3" type="Hiragana" alignment="center"/>
  </si>
  <si>
    <t>ことに</t>
    <phoneticPr fontId="3" type="Hiragana" alignment="center"/>
  </si>
  <si>
    <t>同意します</t>
    <rPh sb="0" eb="2">
      <t>どうい</t>
    </rPh>
    <phoneticPr fontId="3" type="Hiragana" alignment="center"/>
  </si>
  <si>
    <t>同意しません</t>
    <rPh sb="0" eb="2">
      <t>どうい</t>
    </rPh>
    <phoneticPr fontId="3" type="Hiragana" alignment="center"/>
  </si>
  <si>
    <t>私（法人（団体）含む）の仙台市市税納付状況（税目・税額・申</t>
    <phoneticPr fontId="3" type="Hiragana" alignment="center"/>
  </si>
  <si>
    <t>告の有無等）を環境局脱炭素経営推進課が税務担当課に照会する</t>
    <phoneticPr fontId="3" type="Hiragana" alignment="center"/>
  </si>
  <si>
    <t xml:space="preserve">（証明書の添付が必要になります） </t>
    <phoneticPr fontId="3" type="Hiragana" alignment="center"/>
  </si>
  <si>
    <t>円</t>
    <rPh sb="0" eb="1">
      <t>えん</t>
    </rPh>
    <phoneticPr fontId="3" type="Hiragana" alignment="center"/>
  </si>
  <si>
    <t>様式第２号</t>
    <rPh sb="0" eb="2">
      <t>ヨウシキ</t>
    </rPh>
    <rPh sb="2" eb="3">
      <t>ダイ</t>
    </rPh>
    <rPh sb="4" eb="5">
      <t>ゴウ</t>
    </rPh>
    <phoneticPr fontId="2"/>
  </si>
  <si>
    <t>使用者名称</t>
    <rPh sb="0" eb="3">
      <t>シヨウシャ</t>
    </rPh>
    <rPh sb="3" eb="5">
      <t>メイショウ</t>
    </rPh>
    <phoneticPr fontId="2"/>
  </si>
  <si>
    <t>住　　　所</t>
    <rPh sb="0" eb="1">
      <t>ジュウ</t>
    </rPh>
    <rPh sb="4" eb="5">
      <t>ショ</t>
    </rPh>
    <phoneticPr fontId="2"/>
  </si>
  <si>
    <t>一充電走行距離</t>
    <phoneticPr fontId="2" type="Hiragana" alignment="center"/>
  </si>
  <si>
    <t>（もしくは蓄電池容量）</t>
    <phoneticPr fontId="2" type="Hiragana" alignment="center"/>
  </si>
  <si>
    <t>型　　式</t>
    <rPh sb="0" eb="1">
      <t>かた</t>
    </rPh>
    <rPh sb="3" eb="4">
      <t>しき</t>
    </rPh>
    <phoneticPr fontId="2" type="Hiragana" alignment="center"/>
  </si>
  <si>
    <t>車　　名</t>
    <rPh sb="0" eb="1">
      <t>くるま</t>
    </rPh>
    <rPh sb="3" eb="4">
      <t>な</t>
    </rPh>
    <phoneticPr fontId="2" type="Hiragana" alignment="center"/>
  </si>
  <si>
    <t>用　　途</t>
    <rPh sb="0" eb="1">
      <t>よう</t>
    </rPh>
    <rPh sb="3" eb="4">
      <t>と</t>
    </rPh>
    <phoneticPr fontId="2" type="Hiragana" alignment="center"/>
  </si>
  <si>
    <t>補助対象事業　完了予定日</t>
    <phoneticPr fontId="2" type="Hiragana" alignment="center"/>
  </si>
  <si>
    <t>補助金交付申請額</t>
    <phoneticPr fontId="2" type="Hiragana" alignment="center"/>
  </si>
  <si>
    <t>貨物</t>
    <rPh sb="0" eb="2">
      <t>かもつ</t>
    </rPh>
    <phoneticPr fontId="2" type="Hiragana" alignment="center"/>
  </si>
  <si>
    <t>乗用</t>
    <rPh sb="0" eb="2">
      <t>じょうよう</t>
    </rPh>
    <phoneticPr fontId="2" type="Hiragana" alignment="center"/>
  </si>
  <si>
    <t>ｋｍ（</t>
    <phoneticPr fontId="2" type="Hiragana" alignment="center"/>
  </si>
  <si>
    <t>）</t>
    <phoneticPr fontId="2" type="Hiragana" alignment="center"/>
  </si>
  <si>
    <t>）ｋＷｈ</t>
    <phoneticPr fontId="2" type="Hiragana" alignment="center"/>
  </si>
  <si>
    <t>円</t>
    <rPh sb="0" eb="1">
      <t>えん</t>
    </rPh>
    <phoneticPr fontId="2" type="Hiragana" alignment="center"/>
  </si>
  <si>
    <t>※１…リース事業者の場合は、リース先（使用者）の本拠の位置を記入すること。</t>
    <rPh sb="30" eb="32">
      <t>きにゅう</t>
    </rPh>
    <phoneticPr fontId="2" type="Hiragana" alignment="center"/>
  </si>
  <si>
    <t>２　補助事業による二酸化炭素排出量等の削減効果（年間）</t>
    <phoneticPr fontId="2" type="Hiragana" alignment="center"/>
  </si>
  <si>
    <t>エネルギー種別</t>
    <phoneticPr fontId="2" type="Hiragana" alignment="center"/>
  </si>
  <si>
    <t>（従来車両⑤－導入車両⑤）</t>
    <phoneticPr fontId="2" type="Hiragana" alignment="center"/>
  </si>
  <si>
    <t>従来車両</t>
    <rPh sb="0" eb="2">
      <t>じゅうらい</t>
    </rPh>
    <rPh sb="2" eb="4">
      <t>しゃりょう</t>
    </rPh>
    <phoneticPr fontId="2" type="Hiragana" alignment="center"/>
  </si>
  <si>
    <t>導入車両</t>
    <rPh sb="0" eb="2">
      <t>どうにゅう</t>
    </rPh>
    <rPh sb="2" eb="4">
      <t>しゃりょう</t>
    </rPh>
    <phoneticPr fontId="2" type="Hiragana" alignment="center"/>
  </si>
  <si>
    <t>備　考</t>
    <rPh sb="0" eb="1">
      <t>び</t>
    </rPh>
    <rPh sb="2" eb="3">
      <t>こう</t>
    </rPh>
    <phoneticPr fontId="2" type="Hiragana" alignment="center"/>
  </si>
  <si>
    <t>平均年間走行距離〔ｋｍ〕　①</t>
    <phoneticPr fontId="2" type="Hiragana" alignment="center"/>
  </si>
  <si>
    <t>その他（</t>
    <rPh sb="2" eb="3">
      <t>た</t>
    </rPh>
    <phoneticPr fontId="2" type="Hiragana" alignment="center"/>
  </si>
  <si>
    <t>　（申請者がリース事業者の場合、リース先（使用者）の情報を記載）</t>
    <phoneticPr fontId="2" type="Hiragana" alignment="center"/>
  </si>
  <si>
    <t>４　契約書（見積書）の金額内訳</t>
    <phoneticPr fontId="2" type="Hiragana" alignment="center"/>
  </si>
  <si>
    <t>項　目</t>
    <phoneticPr fontId="2" type="Hiragana" alignment="center"/>
  </si>
  <si>
    <t>その他諸費用（非課税分）</t>
    <phoneticPr fontId="2" type="Hiragana" alignment="center"/>
  </si>
  <si>
    <t>①</t>
    <phoneticPr fontId="2" type="Hiragana" alignment="center"/>
  </si>
  <si>
    <t>②</t>
    <phoneticPr fontId="2" type="Hiragana" alignment="center"/>
  </si>
  <si>
    <t>③</t>
    <phoneticPr fontId="2" type="Hiragana" alignment="center"/>
  </si>
  <si>
    <t>④</t>
    <phoneticPr fontId="2" type="Hiragana" alignment="center"/>
  </si>
  <si>
    <t>⑤</t>
    <phoneticPr fontId="2" type="Hiragana" alignment="center"/>
  </si>
  <si>
    <t>金　額</t>
    <rPh sb="0" eb="1">
      <t>きん</t>
    </rPh>
    <rPh sb="2" eb="3">
      <t>がく</t>
    </rPh>
    <phoneticPr fontId="2" type="Hiragana" alignment="center"/>
  </si>
  <si>
    <t>消費税率10％</t>
    <rPh sb="0" eb="3">
      <t>しょうひぜい</t>
    </rPh>
    <rPh sb="3" eb="4">
      <t>りつ</t>
    </rPh>
    <phoneticPr fontId="2" type="Hiragana" alignment="center"/>
  </si>
  <si>
    <t>契約書（見積書）の金額と一致すること</t>
    <phoneticPr fontId="2" type="Hiragana" alignment="center"/>
  </si>
  <si>
    <t>５　補助金交付申請額の算定</t>
    <phoneticPr fontId="2" type="Hiragana" alignment="center"/>
  </si>
  <si>
    <t>⑥</t>
    <phoneticPr fontId="2" type="Hiragana" alignment="center"/>
  </si>
  <si>
    <t>車両本体価格〔税抜〕</t>
    <phoneticPr fontId="2" type="Hiragana" alignment="center"/>
  </si>
  <si>
    <t>付属品〔税抜〕</t>
    <phoneticPr fontId="2" type="Hiragana" alignment="center"/>
  </si>
  <si>
    <t>その他諸費用（課税分）〔税抜〕</t>
    <phoneticPr fontId="2" type="Hiragana" alignment="center"/>
  </si>
  <si>
    <t>　申請者がリース事業者の場合は、リース先（使用者）を下欄に記入してください。</t>
    <phoneticPr fontId="2"/>
  </si>
  <si>
    <t>　※申請者が自動車運送事業者の場合は記入不要</t>
    <phoneticPr fontId="2"/>
  </si>
  <si>
    <t>控除額〔他補助金の合計額〕</t>
    <phoneticPr fontId="2" type="Hiragana" alignment="center"/>
  </si>
  <si>
    <t>他補助金控除後の補助対象経費〔①－②〕</t>
    <phoneticPr fontId="2" type="Hiragana" alignment="center"/>
  </si>
  <si>
    <t>補助金交付申請額</t>
    <phoneticPr fontId="2" type="Hiragana" alignment="center"/>
  </si>
  <si>
    <t>※②の金額は、様式第３号 収支予算書の「１　収入」の「他補助金」の金額の合計と一致すること。</t>
    <phoneticPr fontId="2" type="Hiragana" alignment="center"/>
  </si>
  <si>
    <t>※④の金額は、③に別表３の補助率を乗じた額（千円未満切捨て）と補助上限額を比較して低い額。</t>
    <rPh sb="3" eb="5">
      <t>きんがく</t>
    </rPh>
    <phoneticPr fontId="2" type="Hiragana" alignment="center"/>
  </si>
  <si>
    <t>①</t>
    <phoneticPr fontId="2" type="Hiragana" alignment="center"/>
  </si>
  <si>
    <t>②</t>
    <phoneticPr fontId="2" type="Hiragana" alignment="center"/>
  </si>
  <si>
    <t>③</t>
    <phoneticPr fontId="2" type="Hiragana" alignment="center"/>
  </si>
  <si>
    <t>④</t>
    <phoneticPr fontId="2" type="Hiragana" alignment="center"/>
  </si>
  <si>
    <t>円</t>
    <rPh sb="0" eb="1">
      <t>えん</t>
    </rPh>
    <phoneticPr fontId="2" type="Hiragana" alignment="center"/>
  </si>
  <si>
    <t>様式第３号</t>
    <rPh sb="0" eb="2">
      <t>ヨウシキ</t>
    </rPh>
    <rPh sb="2" eb="3">
      <t>ダイ</t>
    </rPh>
    <rPh sb="4" eb="5">
      <t>ゴウ</t>
    </rPh>
    <phoneticPr fontId="2"/>
  </si>
  <si>
    <t>収支予算書</t>
    <phoneticPr fontId="2"/>
  </si>
  <si>
    <t>１　収入</t>
    <rPh sb="2" eb="4">
      <t>シュウニュウ</t>
    </rPh>
    <phoneticPr fontId="2"/>
  </si>
  <si>
    <t>区分</t>
    <rPh sb="0" eb="2">
      <t>クブン</t>
    </rPh>
    <phoneticPr fontId="2"/>
  </si>
  <si>
    <t>自己資金（借入金含む）</t>
    <phoneticPr fontId="2"/>
  </si>
  <si>
    <t>市補助金</t>
    <phoneticPr fontId="2"/>
  </si>
  <si>
    <t>国</t>
    <rPh sb="0" eb="1">
      <t>クニ</t>
    </rPh>
    <phoneticPr fontId="2"/>
  </si>
  <si>
    <t>県</t>
    <rPh sb="0" eb="1">
      <t>ケン</t>
    </rPh>
    <phoneticPr fontId="2"/>
  </si>
  <si>
    <t>その他</t>
    <rPh sb="2" eb="3">
      <t>タ</t>
    </rPh>
    <phoneticPr fontId="2"/>
  </si>
  <si>
    <t>合計</t>
    <rPh sb="0" eb="2">
      <t>ゴウケイ</t>
    </rPh>
    <phoneticPr fontId="2"/>
  </si>
  <si>
    <t>他補助金</t>
    <rPh sb="0" eb="1">
      <t>ホカ</t>
    </rPh>
    <rPh sb="1" eb="4">
      <t>ホジョキン</t>
    </rPh>
    <phoneticPr fontId="2"/>
  </si>
  <si>
    <t>予算額</t>
    <rPh sb="0" eb="3">
      <t>ヨサンガク</t>
    </rPh>
    <phoneticPr fontId="2"/>
  </si>
  <si>
    <t>円</t>
    <rPh sb="0" eb="1">
      <t>エン</t>
    </rPh>
    <phoneticPr fontId="2"/>
  </si>
  <si>
    <t>備考</t>
    <rPh sb="0" eb="2">
      <t>ビコウ</t>
    </rPh>
    <phoneticPr fontId="2"/>
  </si>
  <si>
    <t>仙台市運送事業用次世代自動車導入支援補助金</t>
    <phoneticPr fontId="2"/>
  </si>
  <si>
    <t>※補助対象経費に係る収入のみを記載すること。</t>
    <phoneticPr fontId="2"/>
  </si>
  <si>
    <t>※合計の金額は、下記「２　支出」の合計の金額と一致すること。</t>
    <phoneticPr fontId="2"/>
  </si>
  <si>
    <t>※他補助金（国、県及びその他）を受ける場合は、備考欄にその名称を記載すること。</t>
    <phoneticPr fontId="2"/>
  </si>
  <si>
    <t>２　支出</t>
    <rPh sb="2" eb="4">
      <t>シシュツ</t>
    </rPh>
    <phoneticPr fontId="2"/>
  </si>
  <si>
    <t>費目</t>
    <rPh sb="0" eb="2">
      <t>ヒモク</t>
    </rPh>
    <phoneticPr fontId="2"/>
  </si>
  <si>
    <t>車両本体価格〔税抜〕</t>
    <rPh sb="0" eb="2">
      <t>シャリョウ</t>
    </rPh>
    <rPh sb="2" eb="4">
      <t>ホンタイ</t>
    </rPh>
    <rPh sb="4" eb="6">
      <t>カカク</t>
    </rPh>
    <rPh sb="7" eb="9">
      <t>ゼイヌキ</t>
    </rPh>
    <phoneticPr fontId="2"/>
  </si>
  <si>
    <t>小計</t>
    <rPh sb="0" eb="2">
      <t>ショウケイ</t>
    </rPh>
    <phoneticPr fontId="2"/>
  </si>
  <si>
    <t>消費税</t>
    <rPh sb="0" eb="3">
      <t>ショウヒゼイ</t>
    </rPh>
    <phoneticPr fontId="2"/>
  </si>
  <si>
    <t>※補助対象経費に係る支出のみを記載すること。</t>
    <phoneticPr fontId="2"/>
  </si>
  <si>
    <t>※複数の見積又は契約を行った場合はその合計額を記載し、備考欄に契約ごとの金額を記載すること。</t>
    <phoneticPr fontId="2"/>
  </si>
  <si>
    <t>消費税率10％</t>
    <phoneticPr fontId="2"/>
  </si>
  <si>
    <t>様式第４号</t>
    <rPh sb="0" eb="2">
      <t>ヨウシキ</t>
    </rPh>
    <rPh sb="2" eb="3">
      <t>ダイ</t>
    </rPh>
    <rPh sb="4" eb="5">
      <t>ゴウ</t>
    </rPh>
    <phoneticPr fontId="2"/>
  </si>
  <si>
    <t>　仙　台　市　長　　様</t>
    <rPh sb="1" eb="2">
      <t>セン</t>
    </rPh>
    <rPh sb="3" eb="4">
      <t>ダイ</t>
    </rPh>
    <rPh sb="5" eb="6">
      <t>シ</t>
    </rPh>
    <rPh sb="7" eb="8">
      <t>オサ</t>
    </rPh>
    <rPh sb="10" eb="11">
      <t>サマ</t>
    </rPh>
    <phoneticPr fontId="2"/>
  </si>
  <si>
    <t>申請者の住所又は所在地</t>
    <phoneticPr fontId="2"/>
  </si>
  <si>
    <t>申請者の氏名又は名称　</t>
    <phoneticPr fontId="2"/>
  </si>
  <si>
    <t>の関係を有していないことを誓約します。また、説明を求められた際には誠実</t>
    <phoneticPr fontId="2"/>
  </si>
  <si>
    <t>に対応いたします。　　　　　　　　　　　　　　　　　　　　　　　　　　</t>
    <phoneticPr fontId="2"/>
  </si>
  <si>
    <t>様式第５号</t>
    <rPh sb="0" eb="2">
      <t>ヨウシキ</t>
    </rPh>
    <rPh sb="2" eb="3">
      <t>ダイ</t>
    </rPh>
    <rPh sb="4" eb="5">
      <t>ゴウ</t>
    </rPh>
    <phoneticPr fontId="2"/>
  </si>
  <si>
    <t>【交付申請に必要な書類】</t>
    <rPh sb="1" eb="3">
      <t>コウフ</t>
    </rPh>
    <rPh sb="3" eb="5">
      <t>シンセイ</t>
    </rPh>
    <rPh sb="6" eb="8">
      <t>ヒツヨウ</t>
    </rPh>
    <rPh sb="9" eb="11">
      <t>ショルイ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</si>
  <si>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</si>
  <si>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</si>
  <si>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</si>
  <si>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</si>
  <si>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</si>
  <si>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</si>
  <si>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</si>
  <si>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</si>
  <si>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</si>
  <si>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</si>
  <si>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</si>
  <si>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書類名</t>
    <rPh sb="0" eb="2">
      <t>ショルイ</t>
    </rPh>
    <rPh sb="2" eb="3">
      <t>メイ</t>
    </rPh>
    <phoneticPr fontId="2"/>
  </si>
  <si>
    <t>№</t>
    <phoneticPr fontId="2"/>
  </si>
  <si>
    <t>仙台市運送事業用次世代自動車導入支援事業 貸与料金の算定根拠明細書</t>
    <phoneticPr fontId="2"/>
  </si>
  <si>
    <t>＜自動車リース事業者＞</t>
    <phoneticPr fontId="2"/>
  </si>
  <si>
    <t>＜借受人（使用者）＞</t>
    <phoneticPr fontId="2"/>
  </si>
  <si>
    <t>貸与月数：</t>
    <phoneticPr fontId="2"/>
  </si>
  <si>
    <t>車　　名：</t>
    <rPh sb="0" eb="1">
      <t>クルマ</t>
    </rPh>
    <rPh sb="3" eb="4">
      <t>メイ</t>
    </rPh>
    <phoneticPr fontId="2"/>
  </si>
  <si>
    <t>型　　式：</t>
    <rPh sb="0" eb="1">
      <t>カタ</t>
    </rPh>
    <rPh sb="3" eb="4">
      <t>シキ</t>
    </rPh>
    <phoneticPr fontId="2"/>
  </si>
  <si>
    <t>ヶ月</t>
    <rPh sb="1" eb="2">
      <t>ゲツ</t>
    </rPh>
    <phoneticPr fontId="2"/>
  </si>
  <si>
    <t>①</t>
    <phoneticPr fontId="2"/>
  </si>
  <si>
    <t>②</t>
    <phoneticPr fontId="2"/>
  </si>
  <si>
    <t>③</t>
    <phoneticPr fontId="2"/>
  </si>
  <si>
    <t>④</t>
    <phoneticPr fontId="2"/>
  </si>
  <si>
    <t>車両本体価格〔税抜〕</t>
    <phoneticPr fontId="2"/>
  </si>
  <si>
    <t>付属品〔税抜〕</t>
    <phoneticPr fontId="2"/>
  </si>
  <si>
    <t>その他諸費用（課税分）〔税抜〕</t>
    <phoneticPr fontId="2"/>
  </si>
  <si>
    <t>その他諸費用（非課税分）</t>
    <phoneticPr fontId="2"/>
  </si>
  <si>
    <t>補助金</t>
    <rPh sb="0" eb="3">
      <t>ホジョキン</t>
    </rPh>
    <phoneticPr fontId="2"/>
  </si>
  <si>
    <t>残存価格</t>
    <rPh sb="0" eb="2">
      <t>ザンゾン</t>
    </rPh>
    <rPh sb="2" eb="4">
      <t>カカク</t>
    </rPh>
    <phoneticPr fontId="2"/>
  </si>
  <si>
    <t>経費</t>
    <rPh sb="0" eb="2">
      <t>ケイヒ</t>
    </rPh>
    <phoneticPr fontId="2"/>
  </si>
  <si>
    <t>貸与料金月額</t>
    <phoneticPr fontId="2"/>
  </si>
  <si>
    <t>項目</t>
    <rPh sb="0" eb="2">
      <t>コウモク</t>
    </rPh>
    <phoneticPr fontId="2"/>
  </si>
  <si>
    <t>通常料金</t>
    <rPh sb="0" eb="2">
      <t>ツウジョウ</t>
    </rPh>
    <rPh sb="2" eb="4">
      <t>リョウキン</t>
    </rPh>
    <phoneticPr fontId="2"/>
  </si>
  <si>
    <t>補助金適用料金</t>
    <rPh sb="0" eb="2">
      <t>ホジョ</t>
    </rPh>
    <rPh sb="2" eb="3">
      <t>キン</t>
    </rPh>
    <rPh sb="3" eb="5">
      <t>テキヨウ</t>
    </rPh>
    <rPh sb="5" eb="7">
      <t>リョウキン</t>
    </rPh>
    <phoneticPr fontId="2"/>
  </si>
  <si>
    <t>金利等</t>
    <rPh sb="0" eb="2">
      <t>キンリ</t>
    </rPh>
    <rPh sb="2" eb="3">
      <t>トウ</t>
    </rPh>
    <phoneticPr fontId="2"/>
  </si>
  <si>
    <t>（単位：円）</t>
    <rPh sb="1" eb="3">
      <t>タンイ</t>
    </rPh>
    <rPh sb="4" eb="5">
      <t>エン</t>
    </rPh>
    <phoneticPr fontId="2"/>
  </si>
  <si>
    <t>【実績報告に必要な書類】</t>
    <rPh sb="1" eb="3">
      <t>ジッセキ</t>
    </rPh>
    <rPh sb="3" eb="5">
      <t>ホウコク</t>
    </rPh>
    <rPh sb="6" eb="8">
      <t>ヒツヨウ</t>
    </rPh>
    <rPh sb="9" eb="11">
      <t>ショルイ</t>
    </rPh>
    <phoneticPr fontId="2"/>
  </si>
  <si>
    <t>収支決算書</t>
  </si>
  <si>
    <t>様式第１２号</t>
    <rPh sb="0" eb="2">
      <t>ヨウシキ</t>
    </rPh>
    <rPh sb="2" eb="3">
      <t>ダイ</t>
    </rPh>
    <rPh sb="5" eb="6">
      <t>ゴウ</t>
    </rPh>
    <phoneticPr fontId="2"/>
  </si>
  <si>
    <t>仙台市運送事業用次世代自動車導入支援補助金実績報告書</t>
    <rPh sb="21" eb="23">
      <t>ジッセキ</t>
    </rPh>
    <rPh sb="23" eb="25">
      <t>ホウコク</t>
    </rPh>
    <phoneticPr fontId="2"/>
  </si>
  <si>
    <t>１　補助事業の名称</t>
    <rPh sb="2" eb="4">
      <t>ほじょ</t>
    </rPh>
    <rPh sb="4" eb="6">
      <t>じぎょう</t>
    </rPh>
    <rPh sb="7" eb="9">
      <t>めいしょう</t>
    </rPh>
    <phoneticPr fontId="3" type="Hiragana" alignment="center"/>
  </si>
  <si>
    <t>３　台数</t>
    <rPh sb="2" eb="4">
      <t>だいすう</t>
    </rPh>
    <phoneticPr fontId="3" type="Hiragana" alignment="center"/>
  </si>
  <si>
    <t>４　事業完了日</t>
    <rPh sb="2" eb="4">
      <t>じぎょう</t>
    </rPh>
    <rPh sb="4" eb="7">
      <t>かんりょうび</t>
    </rPh>
    <phoneticPr fontId="3" type="Hiragana" alignment="center"/>
  </si>
  <si>
    <t>＜記入・提出するときの注意点＞</t>
    <phoneticPr fontId="3" type="Hiragana" alignment="center"/>
  </si>
  <si>
    <t>名　　　称</t>
    <rPh sb="0" eb="1">
      <t>メイ</t>
    </rPh>
    <rPh sb="4" eb="5">
      <t>ショウ</t>
    </rPh>
    <phoneticPr fontId="2"/>
  </si>
  <si>
    <t>所　在　地</t>
    <rPh sb="0" eb="1">
      <t>ショ</t>
    </rPh>
    <rPh sb="2" eb="3">
      <t>ザイ</t>
    </rPh>
    <rPh sb="4" eb="5">
      <t>チ</t>
    </rPh>
    <phoneticPr fontId="2"/>
  </si>
  <si>
    <t>　　（リース事業者の場合は、リース先（使用者）の本拠の位置）</t>
    <phoneticPr fontId="3" type="Hiragana" alignment="center"/>
  </si>
  <si>
    <t>契約書の金額と一致すること</t>
    <phoneticPr fontId="2" type="Hiragana" alignment="center"/>
  </si>
  <si>
    <t>※②の金額は、様式第１３号 収支予算書の「１　収入」の「他補助金」の金額の合計と一致すること。</t>
    <phoneticPr fontId="2" type="Hiragana" alignment="center"/>
  </si>
  <si>
    <t>※④の金額は、③に別表３の補助率を乗じた額（千円未満切捨て）と補助上限額を比較して低い額。　　</t>
    <phoneticPr fontId="3" type="Hiragana" alignment="center"/>
  </si>
  <si>
    <t>　　　　</t>
    <phoneticPr fontId="3" type="Hiragana" alignment="center"/>
  </si>
  <si>
    <t>様式第１３号</t>
    <rPh sb="0" eb="2">
      <t>ヨウシキ</t>
    </rPh>
    <rPh sb="2" eb="3">
      <t>ダイ</t>
    </rPh>
    <rPh sb="5" eb="6">
      <t>ゴウ</t>
    </rPh>
    <phoneticPr fontId="2"/>
  </si>
  <si>
    <t>決算額</t>
    <phoneticPr fontId="2"/>
  </si>
  <si>
    <t>※合計の金額は、上記「１　収入」の合計と一致すること。</t>
    <phoneticPr fontId="2"/>
  </si>
  <si>
    <t>様式第１４号</t>
    <rPh sb="0" eb="2">
      <t>ヨウシキ</t>
    </rPh>
    <rPh sb="2" eb="3">
      <t>ダイ</t>
    </rPh>
    <rPh sb="5" eb="6">
      <t>ゴウ</t>
    </rPh>
    <phoneticPr fontId="2"/>
  </si>
  <si>
    <t>補助金変更承認申請書</t>
    <phoneticPr fontId="2"/>
  </si>
  <si>
    <t>・様式第８号</t>
    <rPh sb="1" eb="3">
      <t>ヨウシキ</t>
    </rPh>
    <rPh sb="3" eb="4">
      <t>ダイ</t>
    </rPh>
    <rPh sb="5" eb="6">
      <t>ゴウ</t>
    </rPh>
    <phoneticPr fontId="2"/>
  </si>
  <si>
    <t>補助金中止（廃止）承認申請書</t>
    <rPh sb="0" eb="3">
      <t>ホジョキン</t>
    </rPh>
    <rPh sb="3" eb="5">
      <t>チュウシ</t>
    </rPh>
    <rPh sb="6" eb="8">
      <t>ハイシ</t>
    </rPh>
    <rPh sb="9" eb="11">
      <t>ショウニン</t>
    </rPh>
    <rPh sb="11" eb="14">
      <t>シンセイショ</t>
    </rPh>
    <phoneticPr fontId="2"/>
  </si>
  <si>
    <t>・様式第９号</t>
    <rPh sb="1" eb="3">
      <t>ヨウシキ</t>
    </rPh>
    <rPh sb="3" eb="4">
      <t>ダイ</t>
    </rPh>
    <rPh sb="5" eb="6">
      <t>ゴウ</t>
    </rPh>
    <phoneticPr fontId="2"/>
  </si>
  <si>
    <t>【その他必要に応じて使用する書類】</t>
    <rPh sb="3" eb="4">
      <t>タ</t>
    </rPh>
    <rPh sb="4" eb="6">
      <t>ヒツヨウ</t>
    </rPh>
    <rPh sb="7" eb="8">
      <t>オウ</t>
    </rPh>
    <rPh sb="10" eb="12">
      <t>シヨウ</t>
    </rPh>
    <rPh sb="14" eb="16">
      <t>ショルイ</t>
    </rPh>
    <phoneticPr fontId="2"/>
  </si>
  <si>
    <t>補助金交付申請取下書</t>
    <phoneticPr fontId="2"/>
  </si>
  <si>
    <t>・様式第１１号</t>
    <phoneticPr fontId="2"/>
  </si>
  <si>
    <t>補助金財産処分承認申請書</t>
    <phoneticPr fontId="2"/>
  </si>
  <si>
    <t>・様式第１７号</t>
    <phoneticPr fontId="2"/>
  </si>
  <si>
    <t>様式第１６号</t>
    <rPh sb="0" eb="2">
      <t>ヨウシキ</t>
    </rPh>
    <rPh sb="2" eb="3">
      <t>ダイ</t>
    </rPh>
    <rPh sb="5" eb="6">
      <t>ゴウ</t>
    </rPh>
    <phoneticPr fontId="2"/>
  </si>
  <si>
    <t>仙台市運送事業用次世代自動車導入支援補助金交付請求書</t>
    <phoneticPr fontId="2"/>
  </si>
  <si>
    <t>請求金額</t>
    <rPh sb="0" eb="2">
      <t>セイキュウ</t>
    </rPh>
    <rPh sb="2" eb="4">
      <t>キンガク</t>
    </rPh>
    <phoneticPr fontId="2"/>
  </si>
  <si>
    <t>振込先情報</t>
    <rPh sb="0" eb="3">
      <t>フリコミサキ</t>
    </rPh>
    <rPh sb="3" eb="5">
      <t>ジョウホウ</t>
    </rPh>
    <phoneticPr fontId="2"/>
  </si>
  <si>
    <t>金融機関名</t>
    <rPh sb="0" eb="2">
      <t>キンユウ</t>
    </rPh>
    <rPh sb="2" eb="4">
      <t>キカン</t>
    </rPh>
    <rPh sb="4" eb="5">
      <t>メイ</t>
    </rPh>
    <phoneticPr fontId="2"/>
  </si>
  <si>
    <t>預金種別</t>
    <rPh sb="0" eb="2">
      <t>ヨキン</t>
    </rPh>
    <rPh sb="2" eb="4">
      <t>シュベツ</t>
    </rPh>
    <phoneticPr fontId="2"/>
  </si>
  <si>
    <t>口座名義</t>
    <rPh sb="0" eb="2">
      <t>コウザ</t>
    </rPh>
    <rPh sb="2" eb="4">
      <t>メイギ</t>
    </rPh>
    <phoneticPr fontId="2"/>
  </si>
  <si>
    <t>円</t>
    <rPh sb="0" eb="1">
      <t>エン</t>
    </rPh>
    <phoneticPr fontId="2"/>
  </si>
  <si>
    <t>普通預金</t>
    <rPh sb="0" eb="4">
      <t>フツウヨキン</t>
    </rPh>
    <phoneticPr fontId="2"/>
  </si>
  <si>
    <t>当座預金</t>
    <rPh sb="0" eb="4">
      <t>トウザヨキン</t>
    </rPh>
    <phoneticPr fontId="2"/>
  </si>
  <si>
    <t>口座番号
（右詰）</t>
    <rPh sb="0" eb="2">
      <t>コウザ</t>
    </rPh>
    <rPh sb="2" eb="4">
      <t>バンゴウ</t>
    </rPh>
    <rPh sb="6" eb="7">
      <t>ミギ</t>
    </rPh>
    <rPh sb="7" eb="8">
      <t>ヅ</t>
    </rPh>
    <phoneticPr fontId="2"/>
  </si>
  <si>
    <t>　</t>
    <phoneticPr fontId="2"/>
  </si>
  <si>
    <t>※口座名義人は申請者と同一名義としてください。</t>
    <phoneticPr fontId="2"/>
  </si>
  <si>
    <t>※首標金額の一桁上位の欄に￥印を記入してください。</t>
    <phoneticPr fontId="2"/>
  </si>
  <si>
    <t>様式第８号</t>
    <rPh sb="0" eb="2">
      <t>ヨウシキ</t>
    </rPh>
    <rPh sb="2" eb="3">
      <t>ダイ</t>
    </rPh>
    <rPh sb="4" eb="5">
      <t>ゴウ</t>
    </rPh>
    <phoneticPr fontId="2"/>
  </si>
  <si>
    <t>仙台市運送事業用次世代自動車導入支援補助金変更承認申請書</t>
    <phoneticPr fontId="2"/>
  </si>
  <si>
    <t>(1) 交付申請書（様式第１号）の添付書類のうち変更に係る書類
(2) その他必要な書類</t>
    <phoneticPr fontId="3" type="Hiragana" alignment="center"/>
  </si>
  <si>
    <t>様式第９号</t>
    <rPh sb="0" eb="2">
      <t>ヨウシキ</t>
    </rPh>
    <rPh sb="2" eb="3">
      <t>ダイ</t>
    </rPh>
    <rPh sb="4" eb="5">
      <t>ゴウ</t>
    </rPh>
    <phoneticPr fontId="2"/>
  </si>
  <si>
    <t>仙台市運送事業用次世代自動車導入支援補助金中止（廃止）承認申請書</t>
    <phoneticPr fontId="2"/>
  </si>
  <si>
    <t>様式第１１号</t>
    <rPh sb="0" eb="2">
      <t>ヨウシキ</t>
    </rPh>
    <rPh sb="2" eb="3">
      <t>ダイ</t>
    </rPh>
    <rPh sb="5" eb="6">
      <t>ゴウ</t>
    </rPh>
    <phoneticPr fontId="2"/>
  </si>
  <si>
    <t>仙台市運送事業用次世代自動車導入支援補助金交付申請取下書</t>
    <phoneticPr fontId="2"/>
  </si>
  <si>
    <t>様式第１７号</t>
    <rPh sb="0" eb="2">
      <t>ヨウシキ</t>
    </rPh>
    <rPh sb="2" eb="3">
      <t>ダイ</t>
    </rPh>
    <rPh sb="5" eb="6">
      <t>ゴウ</t>
    </rPh>
    <phoneticPr fontId="2"/>
  </si>
  <si>
    <t>仙台市運送事業用次世代自動車導入支援補助金財産処分承認申請書</t>
    <rPh sb="21" eb="23">
      <t>ザイサン</t>
    </rPh>
    <rPh sb="23" eb="25">
      <t>ショブン</t>
    </rPh>
    <rPh sb="25" eb="27">
      <t>ショウニン</t>
    </rPh>
    <rPh sb="27" eb="30">
      <t>シンセイショ</t>
    </rPh>
    <phoneticPr fontId="2"/>
  </si>
  <si>
    <t>※２…天然ガス、 ハイブリッド等の次世代自動車の種別を記入すること。</t>
    <phoneticPr fontId="2" type="Hiragana" alignment="center"/>
  </si>
  <si>
    <t>１台目</t>
    <rPh sb="1" eb="3">
      <t>ダイメ</t>
    </rPh>
    <phoneticPr fontId="2"/>
  </si>
  <si>
    <t>２台目</t>
    <rPh sb="1" eb="3">
      <t>ダイメ</t>
    </rPh>
    <phoneticPr fontId="2"/>
  </si>
  <si>
    <t>３台目</t>
    <rPh sb="1" eb="3">
      <t>ダイメ</t>
    </rPh>
    <phoneticPr fontId="2"/>
  </si>
  <si>
    <t>区　分</t>
    <rPh sb="0" eb="1">
      <t>ク</t>
    </rPh>
    <rPh sb="2" eb="3">
      <t>ブン</t>
    </rPh>
    <phoneticPr fontId="2"/>
  </si>
  <si>
    <t>車両本体価格〔税抜〕</t>
    <rPh sb="0" eb="2">
      <t>シャリョウ</t>
    </rPh>
    <rPh sb="2" eb="4">
      <t>ホンタイ</t>
    </rPh>
    <rPh sb="4" eb="6">
      <t>カカク</t>
    </rPh>
    <rPh sb="7" eb="8">
      <t>ゼイ</t>
    </rPh>
    <rPh sb="8" eb="9">
      <t>ヌ</t>
    </rPh>
    <phoneticPr fontId="2"/>
  </si>
  <si>
    <t>国補助</t>
    <rPh sb="0" eb="1">
      <t>クニ</t>
    </rPh>
    <rPh sb="1" eb="3">
      <t>ホジョ</t>
    </rPh>
    <phoneticPr fontId="2"/>
  </si>
  <si>
    <t>県補助</t>
    <rPh sb="0" eb="1">
      <t>ケン</t>
    </rPh>
    <rPh sb="1" eb="3">
      <t>ホジョ</t>
    </rPh>
    <phoneticPr fontId="2"/>
  </si>
  <si>
    <t>その他補助</t>
    <rPh sb="2" eb="3">
      <t>タ</t>
    </rPh>
    <rPh sb="3" eb="5">
      <t>ホジョ</t>
    </rPh>
    <phoneticPr fontId="2"/>
  </si>
  <si>
    <t>補助対象経費</t>
    <rPh sb="0" eb="2">
      <t>ホジョ</t>
    </rPh>
    <rPh sb="2" eb="4">
      <t>タイショウ</t>
    </rPh>
    <rPh sb="4" eb="6">
      <t>ケイヒ</t>
    </rPh>
    <phoneticPr fontId="2"/>
  </si>
  <si>
    <t>補助金交付申請額</t>
    <rPh sb="0" eb="3">
      <t>ホジョキン</t>
    </rPh>
    <rPh sb="3" eb="5">
      <t>コウフ</t>
    </rPh>
    <rPh sb="5" eb="7">
      <t>シンセイ</t>
    </rPh>
    <rPh sb="7" eb="8">
      <t>ガク</t>
    </rPh>
    <phoneticPr fontId="2"/>
  </si>
  <si>
    <t>補助上限額</t>
    <rPh sb="0" eb="2">
      <t>ホジョ</t>
    </rPh>
    <rPh sb="2" eb="5">
      <t>ジョウゲンガク</t>
    </rPh>
    <phoneticPr fontId="2"/>
  </si>
  <si>
    <t>補助対象経費 計</t>
    <rPh sb="0" eb="2">
      <t>ホジョ</t>
    </rPh>
    <rPh sb="2" eb="4">
      <t>タイショウ</t>
    </rPh>
    <rPh sb="4" eb="6">
      <t>ケイヒ</t>
    </rPh>
    <rPh sb="7" eb="8">
      <t>ケイ</t>
    </rPh>
    <phoneticPr fontId="2"/>
  </si>
  <si>
    <t>補助金交付申請額 計</t>
    <rPh sb="0" eb="3">
      <t>ホジョキン</t>
    </rPh>
    <rPh sb="3" eb="5">
      <t>コウフ</t>
    </rPh>
    <rPh sb="5" eb="7">
      <t>シンセイ</t>
    </rPh>
    <rPh sb="7" eb="8">
      <t>ガク</t>
    </rPh>
    <rPh sb="9" eb="10">
      <t>ケイ</t>
    </rPh>
    <phoneticPr fontId="2"/>
  </si>
  <si>
    <t>項　目</t>
    <rPh sb="0" eb="1">
      <t>コウ</t>
    </rPh>
    <rPh sb="2" eb="3">
      <t>メ</t>
    </rPh>
    <phoneticPr fontId="2"/>
  </si>
  <si>
    <t>仙台市運送事業用次世代自動車導入支援補助金 交付申請額算定表</t>
    <rPh sb="0" eb="3">
      <t>センダイシ</t>
    </rPh>
    <rPh sb="3" eb="18">
      <t>ウンソウジギョウヨウジセダイジドウシャドウニュウシエン</t>
    </rPh>
    <rPh sb="18" eb="21">
      <t>ホジョキン</t>
    </rPh>
    <rPh sb="22" eb="24">
      <t>コウフ</t>
    </rPh>
    <rPh sb="24" eb="26">
      <t>シンセイ</t>
    </rPh>
    <rPh sb="26" eb="27">
      <t>ガク</t>
    </rPh>
    <rPh sb="27" eb="29">
      <t>サンテイ</t>
    </rPh>
    <rPh sb="29" eb="30">
      <t>ヒョウ</t>
    </rPh>
    <phoneticPr fontId="2"/>
  </si>
  <si>
    <t>仙台市運送事業用次世代自動車導入支援補助金 交付請求額算定表</t>
    <rPh sb="0" eb="3">
      <t>センダイシ</t>
    </rPh>
    <rPh sb="3" eb="18">
      <t>ウンソウジギョウヨウジセダイジドウシャドウニュウシエン</t>
    </rPh>
    <rPh sb="18" eb="21">
      <t>ホジョキン</t>
    </rPh>
    <rPh sb="22" eb="24">
      <t>コウフ</t>
    </rPh>
    <rPh sb="24" eb="26">
      <t>セイキュウ</t>
    </rPh>
    <rPh sb="26" eb="27">
      <t>ガク</t>
    </rPh>
    <rPh sb="27" eb="29">
      <t>サンテイ</t>
    </rPh>
    <rPh sb="29" eb="30">
      <t>ヒョウ</t>
    </rPh>
    <phoneticPr fontId="2"/>
  </si>
  <si>
    <t>補助金交付請求額</t>
    <rPh sb="0" eb="3">
      <t>ホジョキン</t>
    </rPh>
    <rPh sb="3" eb="5">
      <t>コウフ</t>
    </rPh>
    <rPh sb="5" eb="7">
      <t>セイキュウ</t>
    </rPh>
    <rPh sb="7" eb="8">
      <t>ガク</t>
    </rPh>
    <phoneticPr fontId="2"/>
  </si>
  <si>
    <t>補助金交付請求額 計</t>
    <rPh sb="0" eb="3">
      <t>ホジョキン</t>
    </rPh>
    <rPh sb="3" eb="5">
      <t>コウフ</t>
    </rPh>
    <rPh sb="5" eb="7">
      <t>セイキュウ</t>
    </rPh>
    <rPh sb="7" eb="8">
      <t>ガク</t>
    </rPh>
    <rPh sb="9" eb="10">
      <t>ケイ</t>
    </rPh>
    <phoneticPr fontId="2"/>
  </si>
  <si>
    <t>￥</t>
    <phoneticPr fontId="2"/>
  </si>
  <si>
    <t>年度基準</t>
    <rPh sb="0" eb="2">
      <t>ネンド</t>
    </rPh>
    <rPh sb="2" eb="4">
      <t>キジュン</t>
    </rPh>
    <phoneticPr fontId="2"/>
  </si>
  <si>
    <t>交付申請関係</t>
    <rPh sb="0" eb="2">
      <t>コウフ</t>
    </rPh>
    <rPh sb="2" eb="4">
      <t>シンセイ</t>
    </rPh>
    <rPh sb="4" eb="6">
      <t>カンケイ</t>
    </rPh>
    <phoneticPr fontId="2"/>
  </si>
  <si>
    <t>実績報告関係</t>
    <rPh sb="0" eb="2">
      <t>ジッセキ</t>
    </rPh>
    <rPh sb="2" eb="4">
      <t>ホウコク</t>
    </rPh>
    <rPh sb="4" eb="6">
      <t>カンケイ</t>
    </rPh>
    <phoneticPr fontId="2"/>
  </si>
  <si>
    <t>その他様式</t>
    <rPh sb="2" eb="3">
      <t>タ</t>
    </rPh>
    <rPh sb="3" eb="5">
      <t>ヨウシキ</t>
    </rPh>
    <phoneticPr fontId="2"/>
  </si>
  <si>
    <t>年月日</t>
    <rPh sb="0" eb="3">
      <t>ネンガッピ</t>
    </rPh>
    <phoneticPr fontId="2"/>
  </si>
  <si>
    <t>第１号　交付申請書</t>
    <rPh sb="0" eb="1">
      <t>ダイ</t>
    </rPh>
    <rPh sb="2" eb="3">
      <t>ゴウ</t>
    </rPh>
    <rPh sb="4" eb="6">
      <t>コウフ</t>
    </rPh>
    <rPh sb="6" eb="9">
      <t>シンセイショ</t>
    </rPh>
    <phoneticPr fontId="2"/>
  </si>
  <si>
    <t>補助金等交付規則</t>
    <phoneticPr fontId="2"/>
  </si>
  <si>
    <t>第３条第１項</t>
    <phoneticPr fontId="2"/>
  </si>
  <si>
    <t>交付決定年月日</t>
    <rPh sb="2" eb="4">
      <t>ケッテイ</t>
    </rPh>
    <rPh sb="4" eb="7">
      <t>ネンガッピ</t>
    </rPh>
    <phoneticPr fontId="2"/>
  </si>
  <si>
    <t>交付要綱</t>
    <phoneticPr fontId="2"/>
  </si>
  <si>
    <t>第１０条</t>
    <phoneticPr fontId="2"/>
  </si>
  <si>
    <t>第２号　補助事業計画書</t>
    <rPh sb="0" eb="1">
      <t>ダイ</t>
    </rPh>
    <rPh sb="2" eb="3">
      <t>ゴウ</t>
    </rPh>
    <rPh sb="4" eb="6">
      <t>ホジョ</t>
    </rPh>
    <rPh sb="6" eb="8">
      <t>ジギョウ</t>
    </rPh>
    <rPh sb="8" eb="11">
      <t>ケイカクショ</t>
    </rPh>
    <phoneticPr fontId="2"/>
  </si>
  <si>
    <t>電気</t>
    <rPh sb="0" eb="2">
      <t>デンキ</t>
    </rPh>
    <phoneticPr fontId="2"/>
  </si>
  <si>
    <t>第１２条</t>
    <phoneticPr fontId="2"/>
  </si>
  <si>
    <t>第５条第１項第１号</t>
    <phoneticPr fontId="2"/>
  </si>
  <si>
    <t>第１４条</t>
    <phoneticPr fontId="2"/>
  </si>
  <si>
    <t>第１２条第２項</t>
    <phoneticPr fontId="2"/>
  </si>
  <si>
    <t>小数点処理</t>
    <rPh sb="0" eb="3">
      <t>ショウスウテン</t>
    </rPh>
    <rPh sb="3" eb="5">
      <t>ショリ</t>
    </rPh>
    <phoneticPr fontId="2"/>
  </si>
  <si>
    <t>第５条第１項第２号</t>
    <phoneticPr fontId="2"/>
  </si>
  <si>
    <t>第３号　収支予算書</t>
    <rPh sb="0" eb="1">
      <t>ダイ</t>
    </rPh>
    <rPh sb="2" eb="3">
      <t>ゴウ</t>
    </rPh>
    <rPh sb="4" eb="6">
      <t>シュウシ</t>
    </rPh>
    <rPh sb="6" eb="9">
      <t>ヨサンショ</t>
    </rPh>
    <phoneticPr fontId="2"/>
  </si>
  <si>
    <t>交付確定年月日</t>
    <rPh sb="2" eb="4">
      <t>カクテイ</t>
    </rPh>
    <rPh sb="4" eb="7">
      <t>ネンガッピ</t>
    </rPh>
    <phoneticPr fontId="2"/>
  </si>
  <si>
    <t>第１２条第３項</t>
    <phoneticPr fontId="2"/>
  </si>
  <si>
    <t>補助金等交付規則施行要領</t>
    <phoneticPr fontId="2"/>
  </si>
  <si>
    <t>第３条第２項</t>
    <phoneticPr fontId="2"/>
  </si>
  <si>
    <t>第１７条第２項</t>
    <phoneticPr fontId="2"/>
  </si>
  <si>
    <t>第７条第１項</t>
    <phoneticPr fontId="2"/>
  </si>
  <si>
    <t>第１３条</t>
    <phoneticPr fontId="2"/>
  </si>
  <si>
    <t>第２０条</t>
    <rPh sb="0" eb="1">
      <t>ダイ</t>
    </rPh>
    <rPh sb="3" eb="4">
      <t>ジョウ</t>
    </rPh>
    <phoneticPr fontId="2"/>
  </si>
  <si>
    <t>第２１条第２項</t>
    <rPh sb="0" eb="1">
      <t>ダイ</t>
    </rPh>
    <rPh sb="3" eb="4">
      <t>ジョウ</t>
    </rPh>
    <rPh sb="4" eb="5">
      <t>ダイ</t>
    </rPh>
    <rPh sb="6" eb="7">
      <t>コウ</t>
    </rPh>
    <phoneticPr fontId="2"/>
  </si>
  <si>
    <t>※申請額算定表シートに入力すると表示されます。</t>
    <rPh sb="1" eb="3">
      <t>しんせい</t>
    </rPh>
    <rPh sb="3" eb="4">
      <t>がく</t>
    </rPh>
    <rPh sb="4" eb="6">
      <t>さんてい</t>
    </rPh>
    <rPh sb="6" eb="7">
      <t>ひょう</t>
    </rPh>
    <rPh sb="11" eb="13">
      <t>にゅうりょく</t>
    </rPh>
    <rPh sb="16" eb="18">
      <t>ひょうじ</t>
    </rPh>
    <phoneticPr fontId="2" type="Hiragana" alignment="center"/>
  </si>
  <si>
    <t>その他諸費用(課税分)〔税抜〕</t>
    <phoneticPr fontId="2"/>
  </si>
  <si>
    <t>その他諸費用(非課税分)</t>
    <phoneticPr fontId="2"/>
  </si>
  <si>
    <t>消費税</t>
    <phoneticPr fontId="2"/>
  </si>
  <si>
    <t>契約額（見積額）</t>
    <phoneticPr fontId="2"/>
  </si>
  <si>
    <t>小数点以下を切り上げる場合、チェックしてください。</t>
    <rPh sb="0" eb="3">
      <t>ショウスウテン</t>
    </rPh>
    <rPh sb="3" eb="5">
      <t>イカ</t>
    </rPh>
    <rPh sb="6" eb="7">
      <t>キ</t>
    </rPh>
    <rPh sb="8" eb="9">
      <t>ア</t>
    </rPh>
    <rPh sb="11" eb="13">
      <t>バアイ</t>
    </rPh>
    <phoneticPr fontId="2"/>
  </si>
  <si>
    <t>ガソリン</t>
    <phoneticPr fontId="2"/>
  </si>
  <si>
    <t>軽油</t>
    <rPh sb="0" eb="2">
      <t>ケイユ</t>
    </rPh>
    <phoneticPr fontId="2"/>
  </si>
  <si>
    <t>LPG</t>
    <phoneticPr fontId="2"/>
  </si>
  <si>
    <t>LPGハイブリッド</t>
    <phoneticPr fontId="2"/>
  </si>
  <si>
    <t>（別紙）</t>
    <rPh sb="1" eb="3">
      <t>ベッシ</t>
    </rPh>
    <phoneticPr fontId="2"/>
  </si>
  <si>
    <t>申請額算定表</t>
    <rPh sb="0" eb="2">
      <t>シンセイ</t>
    </rPh>
    <rPh sb="2" eb="3">
      <t>ガク</t>
    </rPh>
    <rPh sb="3" eb="5">
      <t>サンテイ</t>
    </rPh>
    <rPh sb="5" eb="6">
      <t>ヒョウ</t>
    </rPh>
    <phoneticPr fontId="2"/>
  </si>
  <si>
    <t>第４号　誓約書</t>
    <rPh sb="0" eb="1">
      <t>ダイ</t>
    </rPh>
    <rPh sb="2" eb="3">
      <t>ゴウ</t>
    </rPh>
    <rPh sb="4" eb="7">
      <t>セイヤクショ</t>
    </rPh>
    <phoneticPr fontId="2"/>
  </si>
  <si>
    <t>※リース契約台数分入力してください。</t>
    <rPh sb="4" eb="6">
      <t>ケイヤク</t>
    </rPh>
    <rPh sb="6" eb="8">
      <t>ダイスウ</t>
    </rPh>
    <rPh sb="8" eb="9">
      <t>ブン</t>
    </rPh>
    <rPh sb="9" eb="11">
      <t>ニュウリョク</t>
    </rPh>
    <phoneticPr fontId="2"/>
  </si>
  <si>
    <t>交付決定年月日</t>
    <rPh sb="0" eb="2">
      <t>こうふ</t>
    </rPh>
    <rPh sb="2" eb="4">
      <t>けってい</t>
    </rPh>
    <rPh sb="4" eb="7">
      <t>ねんがっぴ</t>
    </rPh>
    <phoneticPr fontId="3" type="Hiragana" alignment="center"/>
  </si>
  <si>
    <t>交付決定番号</t>
    <rPh sb="0" eb="2">
      <t>こうふ</t>
    </rPh>
    <rPh sb="2" eb="4">
      <t>けってい</t>
    </rPh>
    <rPh sb="4" eb="6">
      <t>ばんごう</t>
    </rPh>
    <phoneticPr fontId="3" type="Hiragana" alignment="center"/>
  </si>
  <si>
    <t>第１２号　実績報告書</t>
    <rPh sb="0" eb="1">
      <t>ダイ</t>
    </rPh>
    <rPh sb="3" eb="4">
      <t>ゴウ</t>
    </rPh>
    <rPh sb="5" eb="7">
      <t>ジッセキ</t>
    </rPh>
    <rPh sb="7" eb="10">
      <t>ホウコクショ</t>
    </rPh>
    <phoneticPr fontId="2"/>
  </si>
  <si>
    <t>契約額</t>
    <phoneticPr fontId="2"/>
  </si>
  <si>
    <t>請求額算定表</t>
    <rPh sb="0" eb="2">
      <t>セイキュウ</t>
    </rPh>
    <rPh sb="2" eb="3">
      <t>ガク</t>
    </rPh>
    <rPh sb="3" eb="5">
      <t>サンテイ</t>
    </rPh>
    <rPh sb="5" eb="6">
      <t>ヒョウ</t>
    </rPh>
    <phoneticPr fontId="2"/>
  </si>
  <si>
    <t>第１３号　収支決算書</t>
    <rPh sb="0" eb="1">
      <t>ダイ</t>
    </rPh>
    <rPh sb="3" eb="4">
      <t>ゴウ</t>
    </rPh>
    <rPh sb="5" eb="7">
      <t>シュウシ</t>
    </rPh>
    <rPh sb="7" eb="9">
      <t>ケッサン</t>
    </rPh>
    <rPh sb="9" eb="10">
      <t>ショ</t>
    </rPh>
    <phoneticPr fontId="2"/>
  </si>
  <si>
    <t>※金額については、請求額算定表シートに入力してください。</t>
    <rPh sb="1" eb="3">
      <t>きんがく</t>
    </rPh>
    <rPh sb="9" eb="11">
      <t>せいきゅう</t>
    </rPh>
    <rPh sb="11" eb="12">
      <t>がく</t>
    </rPh>
    <rPh sb="12" eb="14">
      <t>さんてい</t>
    </rPh>
    <rPh sb="14" eb="15">
      <t>ひょう</t>
    </rPh>
    <rPh sb="19" eb="21">
      <t>にゅうりょく</t>
    </rPh>
    <phoneticPr fontId="2" type="Hiragana" alignment="center"/>
  </si>
  <si>
    <t>リース判定</t>
    <rPh sb="3" eb="5">
      <t>ハンテイ</t>
    </rPh>
    <phoneticPr fontId="2"/>
  </si>
  <si>
    <t>第１６号　交付請求書</t>
    <rPh sb="0" eb="1">
      <t>ダイ</t>
    </rPh>
    <rPh sb="3" eb="4">
      <t>ゴウ</t>
    </rPh>
    <rPh sb="5" eb="7">
      <t>コウフ</t>
    </rPh>
    <rPh sb="7" eb="10">
      <t>セイキュウショ</t>
    </rPh>
    <phoneticPr fontId="2"/>
  </si>
  <si>
    <t>個人</t>
    <rPh sb="0" eb="2">
      <t>こじん</t>
    </rPh>
    <phoneticPr fontId="2" type="Hiragana" alignment="center"/>
  </si>
  <si>
    <t>法人等</t>
    <rPh sb="0" eb="2">
      <t>ほうじん</t>
    </rPh>
    <rPh sb="2" eb="3">
      <t>とう</t>
    </rPh>
    <phoneticPr fontId="2" type="Hiragana" alignment="center"/>
  </si>
  <si>
    <t>※法人または任意団体の場合、口座名義に法人名または任意団体名が必要です。</t>
    <phoneticPr fontId="2" type="Hiragana" alignment="center"/>
  </si>
  <si>
    <t>第８号　変更承認申請書</t>
    <rPh sb="0" eb="1">
      <t>ダイ</t>
    </rPh>
    <rPh sb="2" eb="3">
      <t>ゴウ</t>
    </rPh>
    <rPh sb="4" eb="6">
      <t>ヘンコウ</t>
    </rPh>
    <rPh sb="6" eb="8">
      <t>ショウニン</t>
    </rPh>
    <rPh sb="8" eb="11">
      <t>シンセイショ</t>
    </rPh>
    <phoneticPr fontId="2"/>
  </si>
  <si>
    <t>第９号　中止（廃止）承認申請書</t>
    <rPh sb="0" eb="1">
      <t>ダイ</t>
    </rPh>
    <rPh sb="2" eb="3">
      <t>ゴウ</t>
    </rPh>
    <rPh sb="4" eb="6">
      <t>チュウシ</t>
    </rPh>
    <rPh sb="7" eb="9">
      <t>ハイシ</t>
    </rPh>
    <rPh sb="10" eb="12">
      <t>ショウニン</t>
    </rPh>
    <rPh sb="12" eb="15">
      <t>シンセイショ</t>
    </rPh>
    <phoneticPr fontId="2"/>
  </si>
  <si>
    <t>第１１号　交付申請取下書</t>
    <rPh sb="0" eb="1">
      <t>ダイ</t>
    </rPh>
    <rPh sb="3" eb="4">
      <t>ゴウ</t>
    </rPh>
    <rPh sb="5" eb="7">
      <t>コウフ</t>
    </rPh>
    <rPh sb="7" eb="9">
      <t>シンセイ</t>
    </rPh>
    <rPh sb="9" eb="11">
      <t>トリサ</t>
    </rPh>
    <rPh sb="11" eb="12">
      <t>ショ</t>
    </rPh>
    <phoneticPr fontId="2"/>
  </si>
  <si>
    <t>第１７号　財産処分承認申請書</t>
    <rPh sb="0" eb="1">
      <t>ダイ</t>
    </rPh>
    <rPh sb="3" eb="4">
      <t>ゴウ</t>
    </rPh>
    <rPh sb="5" eb="7">
      <t>ザイサン</t>
    </rPh>
    <rPh sb="7" eb="9">
      <t>ショブン</t>
    </rPh>
    <rPh sb="9" eb="11">
      <t>ショウニン</t>
    </rPh>
    <rPh sb="11" eb="14">
      <t>シンセイショ</t>
    </rPh>
    <phoneticPr fontId="2"/>
  </si>
  <si>
    <t>※申請額算定表シートに入力すると表示されます。</t>
    <phoneticPr fontId="2" type="Hiragana" alignment="center"/>
  </si>
  <si>
    <t>※金額については、申請額算定表シートに入力すると表示されます。</t>
    <rPh sb="1" eb="3">
      <t>きんがく</t>
    </rPh>
    <rPh sb="9" eb="11">
      <t>しんせい</t>
    </rPh>
    <rPh sb="11" eb="12">
      <t>がく</t>
    </rPh>
    <rPh sb="12" eb="14">
      <t>さんてい</t>
    </rPh>
    <rPh sb="14" eb="15">
      <t>ひょう</t>
    </rPh>
    <rPh sb="19" eb="21">
      <t>にゅうりょく</t>
    </rPh>
    <rPh sb="24" eb="26">
      <t>ひょうじ</t>
    </rPh>
    <phoneticPr fontId="2" type="Hiragana" alignment="center"/>
  </si>
  <si>
    <t>※請求額算定表シートに入力すると表示されます。</t>
    <rPh sb="1" eb="3">
      <t>せいきゅう</t>
    </rPh>
    <rPh sb="3" eb="4">
      <t>がく</t>
    </rPh>
    <rPh sb="4" eb="6">
      <t>さんてい</t>
    </rPh>
    <rPh sb="6" eb="7">
      <t>ひょう</t>
    </rPh>
    <rPh sb="11" eb="13">
      <t>にゅうりょく</t>
    </rPh>
    <rPh sb="16" eb="18">
      <t>ひょうじ</t>
    </rPh>
    <phoneticPr fontId="2" type="Hiragana" alignment="center"/>
  </si>
  <si>
    <t>　　　　</t>
    <phoneticPr fontId="2"/>
  </si>
  <si>
    <t>　</t>
    <phoneticPr fontId="2" type="Hiragana" alignment="center"/>
  </si>
  <si>
    <t>和暦年度</t>
    <rPh sb="0" eb="2">
      <t>ワレキ</t>
    </rPh>
    <rPh sb="2" eb="4">
      <t>ネンド</t>
    </rPh>
    <phoneticPr fontId="2"/>
  </si>
  <si>
    <t>西暦年度</t>
    <rPh sb="0" eb="2">
      <t>セイレキ</t>
    </rPh>
    <rPh sb="2" eb="4">
      <t>ネンド</t>
    </rPh>
    <phoneticPr fontId="2"/>
  </si>
  <si>
    <t>賃借人の住所又は所在地</t>
    <rPh sb="0" eb="3">
      <t>チンシャクニン</t>
    </rPh>
    <phoneticPr fontId="2"/>
  </si>
  <si>
    <t>賃借人の氏名又は名称　</t>
    <rPh sb="0" eb="3">
      <t>チンシャクニン</t>
    </rPh>
    <phoneticPr fontId="2"/>
  </si>
  <si>
    <t>※申請者がリース事業者の場合、賃借人の住所等を入力してください。</t>
    <rPh sb="1" eb="4">
      <t>シンセイシャ</t>
    </rPh>
    <rPh sb="8" eb="11">
      <t>ジギョウシャ</t>
    </rPh>
    <rPh sb="12" eb="14">
      <t>バアイ</t>
    </rPh>
    <rPh sb="15" eb="18">
      <t>チンシャクニン</t>
    </rPh>
    <rPh sb="19" eb="21">
      <t>ジュウショ</t>
    </rPh>
    <rPh sb="21" eb="22">
      <t>トウ</t>
    </rPh>
    <rPh sb="23" eb="25">
      <t>ニュウリョク</t>
    </rPh>
    <phoneticPr fontId="2"/>
  </si>
  <si>
    <t>補助対象自動車</t>
    <rPh sb="0" eb="2">
      <t>ホジョ</t>
    </rPh>
    <rPh sb="2" eb="4">
      <t>タイショウ</t>
    </rPh>
    <rPh sb="4" eb="7">
      <t>ジドウシャ</t>
    </rPh>
    <phoneticPr fontId="2"/>
  </si>
  <si>
    <t>区分</t>
    <rPh sb="0" eb="2">
      <t>クブン</t>
    </rPh>
    <phoneticPr fontId="2"/>
  </si>
  <si>
    <t>トラック</t>
    <phoneticPr fontId="2"/>
  </si>
  <si>
    <t>バス</t>
    <phoneticPr fontId="2"/>
  </si>
  <si>
    <t>タクシー</t>
    <phoneticPr fontId="2"/>
  </si>
  <si>
    <t>種別</t>
    <rPh sb="0" eb="2">
      <t>シュベツ</t>
    </rPh>
    <phoneticPr fontId="2"/>
  </si>
  <si>
    <t>電気</t>
    <rPh sb="0" eb="2">
      <t>デンキ</t>
    </rPh>
    <phoneticPr fontId="2"/>
  </si>
  <si>
    <t>天然ガス</t>
    <rPh sb="0" eb="2">
      <t>テンネン</t>
    </rPh>
    <phoneticPr fontId="2"/>
  </si>
  <si>
    <t>ハイブリッド</t>
    <phoneticPr fontId="2"/>
  </si>
  <si>
    <t>低炭素ディーゼル</t>
    <rPh sb="0" eb="3">
      <t>テイタンソ</t>
    </rPh>
    <phoneticPr fontId="2"/>
  </si>
  <si>
    <t>燃料電池</t>
    <rPh sb="0" eb="2">
      <t>ネンリョウ</t>
    </rPh>
    <rPh sb="2" eb="4">
      <t>デンチ</t>
    </rPh>
    <phoneticPr fontId="2"/>
  </si>
  <si>
    <t>LPGハイブリッド</t>
    <phoneticPr fontId="2"/>
  </si>
  <si>
    <t>７　市税納付状況確認</t>
    <phoneticPr fontId="3" type="Hiragana" alignment="center"/>
  </si>
  <si>
    <t>＜記入・提出するときの注意点＞</t>
    <rPh sb="1" eb="3">
      <t>きにゅう</t>
    </rPh>
    <rPh sb="4" eb="6">
      <t>ていしゅつ</t>
    </rPh>
    <rPh sb="11" eb="14">
      <t>ちゅういてん</t>
    </rPh>
    <phoneticPr fontId="3" type="Hiragana" alignment="center"/>
  </si>
  <si>
    <t>「要綱」や「申請の手引き」を確認のうえ記入・提出してください。</t>
    <rPh sb="1" eb="3">
      <t>ようこう</t>
    </rPh>
    <rPh sb="6" eb="8">
      <t>しんせい</t>
    </rPh>
    <rPh sb="9" eb="11">
      <t>てび</t>
    </rPh>
    <rPh sb="14" eb="16">
      <t>かくにん</t>
    </rPh>
    <rPh sb="19" eb="21">
      <t>きにゅう</t>
    </rPh>
    <rPh sb="22" eb="24">
      <t>ていしゅつ</t>
    </rPh>
    <phoneticPr fontId="3" type="Hiragana" alignment="center"/>
  </si>
  <si>
    <t>３　補助対象自動車等</t>
    <rPh sb="9" eb="10">
      <t>とう</t>
    </rPh>
    <phoneticPr fontId="3" type="Hiragana" alignment="center"/>
  </si>
  <si>
    <t>１　導入する次世代自動車等</t>
    <rPh sb="12" eb="13">
      <t>とう</t>
    </rPh>
    <phoneticPr fontId="2" type="Hiragana" alignment="center"/>
  </si>
  <si>
    <t>導入する
次世代自動車等</t>
    <rPh sb="0" eb="2">
      <t>どうにゅう</t>
    </rPh>
    <rPh sb="5" eb="8">
      <t>じせだい</t>
    </rPh>
    <rPh sb="8" eb="11">
      <t>じどうしゃ</t>
    </rPh>
    <rPh sb="11" eb="12">
      <t>とう</t>
    </rPh>
    <phoneticPr fontId="2" type="Hiragana" alignment="center"/>
  </si>
  <si>
    <t>⑦</t>
    <phoneticPr fontId="2" type="Hiragana" alignment="center"/>
  </si>
  <si>
    <t>⑧</t>
    <phoneticPr fontId="2" type="Hiragana" alignment="center"/>
  </si>
  <si>
    <t>改造費用のうち補助対象〔税抜〕</t>
    <rPh sb="0" eb="2">
      <t>かいぞう</t>
    </rPh>
    <rPh sb="2" eb="4">
      <t>ひよう</t>
    </rPh>
    <rPh sb="7" eb="9">
      <t>ほじょ</t>
    </rPh>
    <rPh sb="9" eb="11">
      <t>たいしょう</t>
    </rPh>
    <phoneticPr fontId="2" type="Hiragana" alignment="center"/>
  </si>
  <si>
    <t>改造費用のうち補助対象外〔税抜〕</t>
    <rPh sb="11" eb="12">
      <t>がい</t>
    </rPh>
    <phoneticPr fontId="2" type="Hiragana" alignment="center"/>
  </si>
  <si>
    <t>補助対象経費〔税抜〕</t>
    <rPh sb="0" eb="2">
      <t>ほじょ</t>
    </rPh>
    <rPh sb="2" eb="4">
      <t>たいしょう</t>
    </rPh>
    <rPh sb="4" eb="6">
      <t>けいひ</t>
    </rPh>
    <phoneticPr fontId="2" type="Hiragana" alignment="center"/>
  </si>
  <si>
    <t>改造費用〔税抜〕</t>
    <rPh sb="0" eb="2">
      <t>カイゾウ</t>
    </rPh>
    <rPh sb="2" eb="4">
      <t>ヒヨウ</t>
    </rPh>
    <phoneticPr fontId="2"/>
  </si>
  <si>
    <t>※小計の金額は、様式第２号 事業計画書の「４ 契約書（見積書）の金額内訳」の①、⑤の合計額と</t>
    <rPh sb="42" eb="44">
      <t>ゴウケイ</t>
    </rPh>
    <rPh sb="44" eb="45">
      <t>ガク</t>
    </rPh>
    <phoneticPr fontId="2"/>
  </si>
  <si>
    <t>　一致すること。また、「５ 補助金交付申請額の算定」の①の金額と一致すること。</t>
    <phoneticPr fontId="2"/>
  </si>
  <si>
    <t>２　補助対象自動車等</t>
    <rPh sb="2" eb="4">
      <t>ほじょ</t>
    </rPh>
    <rPh sb="4" eb="6">
      <t>たいしょう</t>
    </rPh>
    <rPh sb="6" eb="9">
      <t>じどうしゃ</t>
    </rPh>
    <rPh sb="9" eb="10">
      <t>とう</t>
    </rPh>
    <phoneticPr fontId="3" type="Hiragana" alignment="center"/>
  </si>
  <si>
    <t>(2)「要綱」や「申請の手引き」を確認のうえ記入・提出してください。</t>
    <phoneticPr fontId="3" type="Hiragana" alignment="center"/>
  </si>
  <si>
    <t>　　確認のうえ、記入してください。　　　　　　　　　　　　　　　　　　　　　　　　　　　　</t>
    <phoneticPr fontId="3" type="Hiragana" alignment="center"/>
  </si>
  <si>
    <t>(1) 交付決定番号は、「補助金交付決定通知書」に記載されています。「補助金交付決定通知書」を</t>
    <phoneticPr fontId="3" type="Hiragana" alignment="center"/>
  </si>
  <si>
    <t>※①車両本体価格〔税抜〕と⑤改造費用のうち補助対象の合計額は、下記５の①の金額と一致すること。</t>
    <rPh sb="10" eb="12">
      <t>かいぞう</t>
    </rPh>
    <rPh sb="12" eb="14">
      <t>ひよう</t>
    </rPh>
    <rPh sb="17" eb="19">
      <t>ほじょ</t>
    </rPh>
    <rPh sb="19" eb="21">
      <t>たいしょう</t>
    </rPh>
    <rPh sb="22" eb="24">
      <t>ごうけい</t>
    </rPh>
    <rPh sb="24" eb="25">
      <t>がく</t>
    </rPh>
    <phoneticPr fontId="2" type="Hiragana" alignment="center"/>
  </si>
  <si>
    <t>補助対象経費〔税抜〕</t>
    <phoneticPr fontId="2" type="Hiragana" alignment="center"/>
  </si>
  <si>
    <t>※①の金額は、上記４の①と⑤の合計額及び様式第３号 収支予算書の「２　支出」の小計の金額と</t>
    <rPh sb="15" eb="17">
      <t>ごうけい</t>
    </rPh>
    <rPh sb="17" eb="18">
      <t>がく</t>
    </rPh>
    <phoneticPr fontId="2" type="Hiragana" alignment="center"/>
  </si>
  <si>
    <t>　一致すること。</t>
    <phoneticPr fontId="2" type="Hiragana" alignment="center"/>
  </si>
  <si>
    <t>２　処分しようとする
　　補助対象自動車等</t>
    <rPh sb="2" eb="4">
      <t>しょぶん</t>
    </rPh>
    <rPh sb="13" eb="15">
      <t>ほじょ</t>
    </rPh>
    <rPh sb="15" eb="17">
      <t>たいしょう</t>
    </rPh>
    <rPh sb="17" eb="20">
      <t>じどうしゃ</t>
    </rPh>
    <rPh sb="20" eb="21">
      <t>とう</t>
    </rPh>
    <phoneticPr fontId="3" type="Hiragana" alignment="center"/>
  </si>
  <si>
    <t>３　処分の内容</t>
    <rPh sb="2" eb="4">
      <t>しょぶん</t>
    </rPh>
    <rPh sb="5" eb="7">
      <t>ないよう</t>
    </rPh>
    <phoneticPr fontId="3" type="Hiragana" alignment="center"/>
  </si>
  <si>
    <t>４　処分しようとする
　　理由</t>
    <rPh sb="2" eb="4">
      <t>しょぶん</t>
    </rPh>
    <rPh sb="13" eb="15">
      <t>りゆう</t>
    </rPh>
    <phoneticPr fontId="3" type="Hiragana" alignment="center"/>
  </si>
  <si>
    <t>５　その他必要な事項</t>
    <rPh sb="4" eb="5">
      <t>た</t>
    </rPh>
    <rPh sb="5" eb="7">
      <t>ひつよう</t>
    </rPh>
    <rPh sb="8" eb="10">
      <t>じこう</t>
    </rPh>
    <phoneticPr fontId="3" type="Hiragana" alignment="center"/>
  </si>
  <si>
    <t>２　補助金交付申請額</t>
    <phoneticPr fontId="3" type="Hiragana" alignment="center"/>
  </si>
  <si>
    <t>３　申請年月日</t>
    <rPh sb="2" eb="4">
      <t>しんせい</t>
    </rPh>
    <rPh sb="4" eb="7">
      <t>ねんがっぴ</t>
    </rPh>
    <phoneticPr fontId="3" type="Hiragana" alignment="center"/>
  </si>
  <si>
    <t>４　申請取下げ理由</t>
    <rPh sb="2" eb="4">
      <t>しんせい</t>
    </rPh>
    <rPh sb="4" eb="6">
      <t>とりさ</t>
    </rPh>
    <phoneticPr fontId="3" type="Hiragana" alignment="center"/>
  </si>
  <si>
    <t>２　中止(廃止)の理由</t>
    <rPh sb="2" eb="4">
      <t>ちゅうし</t>
    </rPh>
    <rPh sb="5" eb="7">
      <t>はいし</t>
    </rPh>
    <rPh sb="9" eb="11">
      <t>りゆう</t>
    </rPh>
    <phoneticPr fontId="3" type="Hiragana" alignment="center"/>
  </si>
  <si>
    <t>　　中止の期間及び
３　　再開の時期
　　（廃止の時期）</t>
    <rPh sb="2" eb="4">
      <t>ちゅうし</t>
    </rPh>
    <rPh sb="5" eb="7">
      <t>きかん</t>
    </rPh>
    <rPh sb="7" eb="8">
      <t>およ</t>
    </rPh>
    <rPh sb="13" eb="15">
      <t>さいかい</t>
    </rPh>
    <rPh sb="16" eb="18">
      <t>じき</t>
    </rPh>
    <rPh sb="22" eb="24">
      <t>はいし</t>
    </rPh>
    <rPh sb="25" eb="27">
      <t>じき</t>
    </rPh>
    <phoneticPr fontId="3" type="Hiragana" alignment="center"/>
  </si>
  <si>
    <t>４　添付書類</t>
    <rPh sb="2" eb="4">
      <t>てんぷ</t>
    </rPh>
    <rPh sb="4" eb="6">
      <t>しょるい</t>
    </rPh>
    <phoneticPr fontId="3" type="Hiragana" alignment="center"/>
  </si>
  <si>
    <t>２　変更内容</t>
    <rPh sb="2" eb="4">
      <t>へんこう</t>
    </rPh>
    <rPh sb="4" eb="6">
      <t>ないよう</t>
    </rPh>
    <phoneticPr fontId="3" type="Hiragana" alignment="center"/>
  </si>
  <si>
    <t>３　変更の理由</t>
    <rPh sb="2" eb="4">
      <t>へんこう</t>
    </rPh>
    <rPh sb="5" eb="7">
      <t>りゆう</t>
    </rPh>
    <phoneticPr fontId="3" type="Hiragana" alignment="center"/>
  </si>
  <si>
    <t>５　補助対象自動車の使用の本拠の位置</t>
    <phoneticPr fontId="3" type="Hiragana" alignment="center"/>
  </si>
  <si>
    <t>６　契約書の金額内訳</t>
    <phoneticPr fontId="3" type="Hiragana" alignment="center"/>
  </si>
  <si>
    <t>７　補助金交付請求額の算定</t>
    <phoneticPr fontId="3" type="Hiragana" alignment="center"/>
  </si>
  <si>
    <t>※①車両本体価格〔税抜〕の金額と⑤改造費用のうち補助対象の合計額は、下記７の①の金額と一致すること。</t>
    <phoneticPr fontId="2" type="Hiragana" alignment="center"/>
  </si>
  <si>
    <t>※①の金額は、上記６の①と⑤の合計額及び様式第１３号 収支予算書の「２　支出」の小計の金額と一致すること。</t>
    <rPh sb="15" eb="17">
      <t>ごうけい</t>
    </rPh>
    <rPh sb="17" eb="18">
      <t>がく</t>
    </rPh>
    <phoneticPr fontId="2" type="Hiragana" alignment="center"/>
  </si>
  <si>
    <t>※小計の金額は、様式第１２号 実績報告書の「６　契約書の金額内訳」の①、⑤の合計額と一致すること。</t>
    <rPh sb="15" eb="17">
      <t>ジッセキ</t>
    </rPh>
    <rPh sb="17" eb="20">
      <t>ホウコクショ</t>
    </rPh>
    <rPh sb="38" eb="40">
      <t>ゴウケイ</t>
    </rPh>
    <rPh sb="40" eb="41">
      <t>ガク</t>
    </rPh>
    <rPh sb="42" eb="44">
      <t>イッチ</t>
    </rPh>
    <phoneticPr fontId="2"/>
  </si>
  <si>
    <t>　また、「７　補助金交付申請額の算定」の①の金額と一致すること。</t>
    <phoneticPr fontId="2"/>
  </si>
  <si>
    <t>令和　　年　　月　　日</t>
    <rPh sb="0" eb="2">
      <t>れいわ</t>
    </rPh>
    <rPh sb="4" eb="5">
      <t>ねん</t>
    </rPh>
    <rPh sb="7" eb="8">
      <t>がつ</t>
    </rPh>
    <rPh sb="10" eb="11">
      <t>にち</t>
    </rPh>
    <phoneticPr fontId="2" type="Hiragana" alignment="center"/>
  </si>
  <si>
    <t>令和　　年　　月　　日</t>
    <rPh sb="0" eb="2">
      <t>れいわ</t>
    </rPh>
    <rPh sb="4" eb="5">
      <t>ねん</t>
    </rPh>
    <rPh sb="7" eb="8">
      <t>がつ</t>
    </rPh>
    <rPh sb="10" eb="11">
      <t>にち</t>
    </rPh>
    <phoneticPr fontId="3" type="Hiragana" alignment="center"/>
  </si>
  <si>
    <t>　　　－　　　　</t>
    <phoneticPr fontId="3" type="Hiragana" alignment="center"/>
  </si>
  <si>
    <r>
      <t>使用の本拠の位置</t>
    </r>
    <r>
      <rPr>
        <sz val="9"/>
        <color theme="1"/>
        <rFont val="BIZ UD明朝 Medium"/>
        <family val="1"/>
        <charset val="128"/>
      </rPr>
      <t>（※１）</t>
    </r>
    <phoneticPr fontId="2" type="Hiragana" alignment="center"/>
  </si>
  <si>
    <r>
      <t>区分・種別</t>
    </r>
    <r>
      <rPr>
        <sz val="9"/>
        <color theme="1"/>
        <rFont val="BIZ UD明朝 Medium"/>
        <family val="1"/>
        <charset val="128"/>
      </rPr>
      <t>（※２）</t>
    </r>
    <rPh sb="0" eb="2">
      <t>くぶん</t>
    </rPh>
    <rPh sb="3" eb="4">
      <t>しゅ</t>
    </rPh>
    <rPh sb="4" eb="5">
      <t>べつ</t>
    </rPh>
    <phoneticPr fontId="2" type="Hiragana" alignment="center"/>
  </si>
  <si>
    <r>
      <t>平均燃費</t>
    </r>
    <r>
      <rPr>
        <sz val="9"/>
        <color theme="1"/>
        <rFont val="BIZ UD明朝 Medium"/>
        <family val="1"/>
        <charset val="128"/>
      </rPr>
      <t>（ｋｍ/Ｌ、ｋｍ/ｋＷｈなど）</t>
    </r>
    <r>
      <rPr>
        <sz val="12"/>
        <color theme="1"/>
        <rFont val="BIZ UD明朝 Medium"/>
        <family val="1"/>
        <charset val="128"/>
      </rPr>
      <t>　②</t>
    </r>
    <phoneticPr fontId="2" type="Hiragana" alignment="center"/>
  </si>
  <si>
    <r>
      <t>燃料使用量</t>
    </r>
    <r>
      <rPr>
        <sz val="9"/>
        <color theme="1"/>
        <rFont val="BIZ UD明朝 Medium"/>
        <family val="1"/>
        <charset val="128"/>
      </rPr>
      <t>（Ｌ、ｋＷｈなど）</t>
    </r>
    <r>
      <rPr>
        <sz val="12"/>
        <color theme="1"/>
        <rFont val="BIZ UD明朝 Medium"/>
        <family val="1"/>
        <charset val="128"/>
      </rPr>
      <t>　③（①÷②）</t>
    </r>
    <phoneticPr fontId="2" type="Hiragana" alignment="center"/>
  </si>
  <si>
    <r>
      <t>排出係数</t>
    </r>
    <r>
      <rPr>
        <sz val="9"/>
        <color theme="1"/>
        <rFont val="BIZ UD明朝 Medium"/>
        <family val="1"/>
        <charset val="128"/>
      </rPr>
      <t>（※３）</t>
    </r>
    <r>
      <rPr>
        <sz val="12"/>
        <color theme="1"/>
        <rFont val="BIZ UD明朝 Medium"/>
        <family val="1"/>
        <charset val="128"/>
      </rPr>
      <t>　④</t>
    </r>
    <phoneticPr fontId="2" type="Hiragana" alignment="center"/>
  </si>
  <si>
    <r>
      <t>CO</t>
    </r>
    <r>
      <rPr>
        <vertAlign val="subscript"/>
        <sz val="12"/>
        <color theme="1"/>
        <rFont val="BIZ UD明朝 Medium"/>
        <family val="1"/>
        <charset val="128"/>
      </rPr>
      <t>２</t>
    </r>
    <r>
      <rPr>
        <sz val="12"/>
        <color theme="1"/>
        <rFont val="BIZ UD明朝 Medium"/>
        <family val="1"/>
        <charset val="128"/>
      </rPr>
      <t>排出量〔t－CO</t>
    </r>
    <r>
      <rPr>
        <vertAlign val="subscript"/>
        <sz val="12"/>
        <color theme="1"/>
        <rFont val="BIZ UD明朝 Medium"/>
        <family val="1"/>
        <charset val="128"/>
      </rPr>
      <t>２</t>
    </r>
    <r>
      <rPr>
        <sz val="12"/>
        <color theme="1"/>
        <rFont val="BIZ UD明朝 Medium"/>
        <family val="1"/>
        <charset val="128"/>
      </rPr>
      <t>〕　⑤（③×④）</t>
    </r>
    <phoneticPr fontId="2" type="Hiragana" alignment="center"/>
  </si>
  <si>
    <r>
      <t>二酸化炭素排出量の削減見込量（年間）〔t－CO</t>
    </r>
    <r>
      <rPr>
        <vertAlign val="subscript"/>
        <sz val="12"/>
        <color theme="1"/>
        <rFont val="BIZ UD明朝 Medium"/>
        <family val="1"/>
        <charset val="128"/>
      </rPr>
      <t>２</t>
    </r>
    <r>
      <rPr>
        <sz val="12"/>
        <color theme="1"/>
        <rFont val="BIZ UD明朝 Medium"/>
        <family val="1"/>
        <charset val="128"/>
      </rPr>
      <t>〕</t>
    </r>
    <phoneticPr fontId="2" type="Hiragana" alignment="center"/>
  </si>
  <si>
    <r>
      <t>消費税</t>
    </r>
    <r>
      <rPr>
        <sz val="10"/>
        <rFont val="BIZ UD明朝 Medium"/>
        <family val="1"/>
        <charset val="128"/>
      </rPr>
      <t>〔（①+②+③+⑤+⑥）×0.1〕</t>
    </r>
    <phoneticPr fontId="2" type="Hiragana" alignment="center"/>
  </si>
  <si>
    <r>
      <t>契約額（見積額）</t>
    </r>
    <r>
      <rPr>
        <sz val="10"/>
        <rFont val="BIZ UD明朝 Medium"/>
        <family val="1"/>
        <charset val="128"/>
      </rPr>
      <t>〔①+②+③+④+⑤+⑥+⑦〕</t>
    </r>
    <phoneticPr fontId="2" type="Hiragana" alignment="center"/>
  </si>
  <si>
    <t>バス</t>
  </si>
  <si>
    <t>仙台市運送事業用次世代自動車導入支援補助金 交付申請額算定表（レトロフィット化）</t>
    <rPh sb="0" eb="3">
      <t>センダイシ</t>
    </rPh>
    <rPh sb="3" eb="18">
      <t>ウンソウジギョウヨウジセダイジドウシャドウニュウシエン</t>
    </rPh>
    <rPh sb="18" eb="21">
      <t>ホジョキン</t>
    </rPh>
    <rPh sb="22" eb="24">
      <t>コウフ</t>
    </rPh>
    <rPh sb="24" eb="26">
      <t>シンセイ</t>
    </rPh>
    <rPh sb="26" eb="27">
      <t>ガク</t>
    </rPh>
    <rPh sb="27" eb="29">
      <t>サンテイ</t>
    </rPh>
    <rPh sb="29" eb="30">
      <t>ヒョウ</t>
    </rPh>
    <rPh sb="38" eb="39">
      <t>カ</t>
    </rPh>
    <phoneticPr fontId="2"/>
  </si>
  <si>
    <t>設計費〔税抜〕</t>
    <rPh sb="0" eb="2">
      <t>セッケイ</t>
    </rPh>
    <rPh sb="2" eb="3">
      <t>ヒ</t>
    </rPh>
    <rPh sb="4" eb="5">
      <t>ゼイ</t>
    </rPh>
    <rPh sb="5" eb="6">
      <t>ヌ</t>
    </rPh>
    <phoneticPr fontId="2"/>
  </si>
  <si>
    <t>補助対象外経費</t>
    <rPh sb="0" eb="2">
      <t>ホジョ</t>
    </rPh>
    <rPh sb="2" eb="4">
      <t>タイショウ</t>
    </rPh>
    <rPh sb="4" eb="5">
      <t>ガイ</t>
    </rPh>
    <rPh sb="5" eb="7">
      <t>ケイヒ</t>
    </rPh>
    <phoneticPr fontId="2"/>
  </si>
  <si>
    <t>補助対象外経費 計</t>
    <rPh sb="0" eb="2">
      <t>ホジョ</t>
    </rPh>
    <rPh sb="2" eb="4">
      <t>タイショウ</t>
    </rPh>
    <rPh sb="4" eb="5">
      <t>ガイ</t>
    </rPh>
    <rPh sb="5" eb="7">
      <t>ケイヒ</t>
    </rPh>
    <rPh sb="8" eb="9">
      <t>ケイ</t>
    </rPh>
    <phoneticPr fontId="2"/>
  </si>
  <si>
    <t>控除後補助対象経費</t>
    <rPh sb="0" eb="2">
      <t>コウジョ</t>
    </rPh>
    <rPh sb="2" eb="3">
      <t>ゴ</t>
    </rPh>
    <rPh sb="3" eb="5">
      <t>ホジョ</t>
    </rPh>
    <rPh sb="5" eb="7">
      <t>タイショウ</t>
    </rPh>
    <rPh sb="7" eb="9">
      <t>ケイヒ</t>
    </rPh>
    <phoneticPr fontId="2"/>
  </si>
  <si>
    <t>改造費用のうち補助対象経費〔税抜〕</t>
    <rPh sb="0" eb="2">
      <t>かいぞう</t>
    </rPh>
    <rPh sb="2" eb="4">
      <t>ひよう</t>
    </rPh>
    <rPh sb="7" eb="9">
      <t>ほじょ</t>
    </rPh>
    <rPh sb="9" eb="11">
      <t>たいしょう</t>
    </rPh>
    <rPh sb="11" eb="13">
      <t>けいひ</t>
    </rPh>
    <phoneticPr fontId="2" type="Hiragana" alignment="center"/>
  </si>
  <si>
    <t>改造費用のうち補助対象外経費〔税抜〕</t>
    <rPh sb="11" eb="12">
      <t>がい</t>
    </rPh>
    <rPh sb="12" eb="14">
      <t>けいひ</t>
    </rPh>
    <phoneticPr fontId="2" type="Hiragana" alignment="center"/>
  </si>
  <si>
    <t>材料費〔税抜〕</t>
    <rPh sb="0" eb="2">
      <t>ザイリョウ</t>
    </rPh>
    <rPh sb="2" eb="3">
      <t>ヒ</t>
    </rPh>
    <phoneticPr fontId="2"/>
  </si>
  <si>
    <t>労務費〔税抜〕</t>
    <rPh sb="0" eb="3">
      <t>ロウムヒ</t>
    </rPh>
    <phoneticPr fontId="2"/>
  </si>
  <si>
    <t>消費税〔（①＋②＋③）×0.1〕</t>
    <phoneticPr fontId="2"/>
  </si>
  <si>
    <t>小計〔①＋②＋③＋④＋⑤〕</t>
    <rPh sb="0" eb="2">
      <t>ショウケイ</t>
    </rPh>
    <phoneticPr fontId="2"/>
  </si>
  <si>
    <t>合計〔⑥－⑦－⑧＋⑨〕</t>
    <rPh sb="0" eb="2">
      <t>ゴウケイ</t>
    </rPh>
    <phoneticPr fontId="2"/>
  </si>
  <si>
    <t>事業計画書</t>
    <rPh sb="0" eb="2">
      <t>ジギョウ</t>
    </rPh>
    <rPh sb="2" eb="5">
      <t>ケイカクショ</t>
    </rPh>
    <phoneticPr fontId="2"/>
  </si>
  <si>
    <t>暴力団等と関係を有していないことの誓約書</t>
    <rPh sb="0" eb="3">
      <t>ボウリョクダン</t>
    </rPh>
    <rPh sb="3" eb="4">
      <t>トウ</t>
    </rPh>
    <rPh sb="5" eb="7">
      <t>カンケイ</t>
    </rPh>
    <rPh sb="8" eb="9">
      <t>ユウ</t>
    </rPh>
    <rPh sb="17" eb="18">
      <t>チカイ</t>
    </rPh>
    <rPh sb="18" eb="19">
      <t>ヤク</t>
    </rPh>
    <rPh sb="19" eb="20">
      <t>ショ</t>
    </rPh>
    <phoneticPr fontId="2"/>
  </si>
  <si>
    <t>確定年月日</t>
    <rPh sb="0" eb="2">
      <t>かくてい</t>
    </rPh>
    <rPh sb="2" eb="5">
      <t>ねんがっぴ</t>
    </rPh>
    <phoneticPr fontId="3" type="Hiragana" alignment="center"/>
  </si>
  <si>
    <t>確定番号</t>
    <rPh sb="0" eb="2">
      <t>かくてい</t>
    </rPh>
    <rPh sb="2" eb="4">
      <t>ばんごう</t>
    </rPh>
    <phoneticPr fontId="3" type="Hiragana" alignment="center"/>
  </si>
  <si>
    <t>金融機関名を入力</t>
    <rPh sb="0" eb="2">
      <t>キンユウ</t>
    </rPh>
    <rPh sb="2" eb="4">
      <t>キカン</t>
    </rPh>
    <rPh sb="4" eb="5">
      <t>メイ</t>
    </rPh>
    <rPh sb="6" eb="8">
      <t>ニュウリョク</t>
    </rPh>
    <phoneticPr fontId="2"/>
  </si>
  <si>
    <t>銀行　</t>
  </si>
  <si>
    <t>支店名を入力</t>
    <rPh sb="0" eb="3">
      <t>シテンメイ</t>
    </rPh>
    <rPh sb="4" eb="6">
      <t>ニュウリョク</t>
    </rPh>
    <phoneticPr fontId="2"/>
  </si>
  <si>
    <t>本店　</t>
  </si>
  <si>
    <t>※事前又は同時に「温室効果ガス削減アクションプログラム」への参加が必要です。</t>
    <rPh sb="30" eb="32">
      <t>サンカ</t>
    </rPh>
    <phoneticPr fontId="2"/>
  </si>
  <si>
    <t>Ver260401</t>
    <phoneticPr fontId="2"/>
  </si>
  <si>
    <t>３　温室効果ガス削減アクションプログラムへの参加状況</t>
    <rPh sb="22" eb="24">
      <t>さんか</t>
    </rPh>
    <phoneticPr fontId="2" type="Hiragana" alignment="center"/>
  </si>
  <si>
    <t>▼交付決定通知に記載された「交付年月日」と「番号」を入力してください。</t>
    <rPh sb="1" eb="3">
      <t>こうふ</t>
    </rPh>
    <rPh sb="3" eb="5">
      <t>けってい</t>
    </rPh>
    <rPh sb="5" eb="7">
      <t>つうち</t>
    </rPh>
    <rPh sb="8" eb="10">
      <t>きさい</t>
    </rPh>
    <rPh sb="14" eb="16">
      <t>こうふ</t>
    </rPh>
    <rPh sb="16" eb="19">
      <t>ねんがっぴ</t>
    </rPh>
    <rPh sb="22" eb="24">
      <t>ばんごう</t>
    </rPh>
    <rPh sb="26" eb="28">
      <t>にゅうりょく</t>
    </rPh>
    <phoneticPr fontId="3" type="Hiragana" alignment="center"/>
  </si>
  <si>
    <t>▼確定通知に記載された「確定年月日」と「番号」を入力してください。</t>
    <rPh sb="1" eb="3">
      <t>カクテイ</t>
    </rPh>
    <rPh sb="12" eb="14">
      <t>カクテイ</t>
    </rPh>
    <phoneticPr fontId="2"/>
  </si>
  <si>
    <t>参加年月日</t>
    <rPh sb="0" eb="2">
      <t>さんか</t>
    </rPh>
    <phoneticPr fontId="2" type="Hiragana" alignment="center"/>
  </si>
  <si>
    <t>タクシー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</si>
</sst>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DBNum3]ggge&quot;年&quot;m&quot;月&quot;d&quot;日&quot;"/>
    <numFmt numFmtId="177" formatCode="[DBNum3]#,##0"/>
    <numFmt numFmtId="178" formatCode="[DBNum3]#0"/>
    <numFmt numFmtId="179" formatCode="[DBNum3]000"/>
    <numFmt numFmtId="180" formatCode="[DBNum3]0000"/>
    <numFmt numFmtId="181" formatCode="0.0"/>
    <numFmt numFmtId="182" formatCode="0.000"/>
    <numFmt numFmtId="183" formatCode="[$-411]ggge&quot;年&quot;m&quot;月&quot;d&quot;日&quot;;@"/>
    <numFmt numFmtId="184" formatCode="&quot;フリガナ　&quot;@"/>
    <numFmt numFmtId="185" formatCode="[DBNum3]0"/>
    <numFmt numFmtId="186" formatCode="[$-411]ge\.m\.d;@"/>
    <numFmt numFmtId="187" formatCode="[DBNum3]000&quot;－&quot;0000"/>
    <numFmt numFmtId="188" formatCode="@&quot;導&quot;&quot;入&quot;&quot;事&quot;&quot;業&quot;"/>
  </numFmts>
  <fonts count="25"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6"/>
      <name val="ＭＳ 明朝"/>
      <family val="3"/>
      <charset val="128"/>
    </font>
    <font>
      <u/>
      <sz val="11"/>
      <color theme="10"/>
      <name val="游ゴシック"/>
      <family val="2"/>
      <scheme val="minor"/>
    </font>
    <font>
      <sz val="11"/>
      <color theme="1"/>
      <name val="メイリオ"/>
      <family val="3"/>
      <charset val="128"/>
    </font>
    <font>
      <sz val="12"/>
      <color theme="1"/>
      <name val="BIZ UD明朝 Medium"/>
      <family val="1"/>
      <charset val="128"/>
    </font>
    <font>
      <sz val="11"/>
      <color theme="1"/>
      <name val="BIZ UD明朝 Medium"/>
      <family val="1"/>
      <charset val="128"/>
    </font>
    <font>
      <sz val="9"/>
      <color theme="1"/>
      <name val="BIZ UD明朝 Medium"/>
      <family val="1"/>
      <charset val="128"/>
    </font>
    <font>
      <sz val="12"/>
      <color theme="0"/>
      <name val="BIZ UD明朝 Medium"/>
      <family val="1"/>
      <charset val="128"/>
    </font>
    <font>
      <sz val="10"/>
      <color theme="1"/>
      <name val="BIZ UD明朝 Medium"/>
      <family val="1"/>
      <charset val="128"/>
    </font>
    <font>
      <b/>
      <sz val="12"/>
      <color theme="0"/>
      <name val="BIZ UDゴシック"/>
      <family val="3"/>
      <charset val="128"/>
    </font>
    <font>
      <sz val="12"/>
      <color theme="0" tint="-0.34998626667073579"/>
      <name val="BIZ UD明朝 Medium"/>
      <family val="1"/>
      <charset val="128"/>
    </font>
    <font>
      <vertAlign val="subscript"/>
      <sz val="12"/>
      <color theme="1"/>
      <name val="BIZ UD明朝 Medium"/>
      <family val="1"/>
      <charset val="128"/>
    </font>
    <font>
      <sz val="12"/>
      <name val="BIZ UD明朝 Medium"/>
      <family val="1"/>
      <charset val="128"/>
    </font>
    <font>
      <sz val="10"/>
      <name val="BIZ UD明朝 Medium"/>
      <family val="1"/>
      <charset val="128"/>
    </font>
    <font>
      <b/>
      <sz val="12"/>
      <color theme="1"/>
      <name val="BIZ UD明朝 Medium"/>
      <family val="1"/>
      <charset val="128"/>
    </font>
    <font>
      <sz val="13.5"/>
      <color theme="1"/>
      <name val="BIZ UD明朝 Medium"/>
      <family val="1"/>
      <charset val="128"/>
    </font>
    <font>
      <sz val="11"/>
      <color rgb="FF000000"/>
      <name val="游ゴシック"/>
      <family val="3"/>
      <charset val="128"/>
    </font>
    <font>
      <u/>
      <sz val="12"/>
      <color theme="0" tint="-0.499984740745262"/>
      <name val="BIZ UD明朝 Medium"/>
      <family val="1"/>
      <charset val="128"/>
    </font>
    <font>
      <sz val="20"/>
      <color theme="1"/>
      <name val="BIZ UD明朝 Medium"/>
      <family val="1"/>
      <charset val="128"/>
    </font>
    <font>
      <sz val="10.5"/>
      <color theme="1"/>
      <name val="BIZ UD明朝 Medium"/>
      <family val="1"/>
      <charset val="128"/>
    </font>
    <font>
      <u/>
      <sz val="12"/>
      <color theme="10"/>
      <name val="BIZ UD明朝 Medium"/>
      <family val="1"/>
      <charset val="128"/>
    </font>
    <font>
      <b/>
      <u/>
      <sz val="12"/>
      <color rgb="FFFF0000"/>
      <name val="BIZ UDゴシック"/>
      <family val="3"/>
      <charset val="128"/>
    </font>
    <font>
      <sz val="12"/>
      <color theme="1"/>
      <name val="BIZ UDゴシック"/>
      <family val="3"/>
      <charset val="128"/>
    </font>
  </fonts>
  <fills count="1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CCFF"/>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FF99"/>
        <bgColor indexed="64"/>
      </patternFill>
    </fill>
    <fill>
      <patternFill patternType="solid">
        <fgColor theme="0" tint="-0.249977111117893"/>
        <bgColor indexed="64"/>
      </patternFill>
    </fill>
    <fill>
      <patternFill patternType="solid">
        <fgColor theme="9" tint="0.59999389629810485"/>
        <bgColor indexed="64"/>
      </patternFill>
    </fill>
  </fills>
  <borders count="139">
    <border>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diagonal/>
    </border>
    <border>
      <left style="thin">
        <color auto="1"/>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medium">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medium">
        <color auto="1"/>
      </bottom>
      <diagonal/>
    </border>
    <border>
      <left/>
      <right style="thin">
        <color auto="1"/>
      </right>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diagonal/>
    </border>
    <border>
      <left style="medium">
        <color auto="1"/>
      </left>
      <right/>
      <top style="thin">
        <color auto="1"/>
      </top>
      <bottom style="double">
        <color auto="1"/>
      </bottom>
      <diagonal/>
    </border>
    <border>
      <left style="medium">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medium">
        <color auto="1"/>
      </right>
      <top style="double">
        <color auto="1"/>
      </top>
      <bottom style="double">
        <color auto="1"/>
      </bottom>
      <diagonal/>
    </border>
    <border>
      <left style="medium">
        <color auto="1"/>
      </left>
      <right/>
      <top style="double">
        <color auto="1"/>
      </top>
      <bottom style="medium">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medium">
        <color auto="1"/>
      </right>
      <top style="hair">
        <color auto="1"/>
      </top>
      <bottom style="thin">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medium">
        <color auto="1"/>
      </bottom>
      <diagonal/>
    </border>
    <border>
      <left style="thin">
        <color auto="1"/>
      </left>
      <right style="medium">
        <color auto="1"/>
      </right>
      <top style="hair">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bottom style="thin">
        <color auto="1"/>
      </bottom>
      <diagonal/>
    </border>
    <border>
      <left/>
      <right style="medium">
        <color auto="1"/>
      </right>
      <top style="thin">
        <color auto="1"/>
      </top>
      <bottom style="double">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s>
  <cellStyleXfs count="3">
    <xf numFmtId="0" fontId="0" fillId="0" borderId="0"/>
    <xf numFmtId="38" fontId="1" fillId="0" borderId="0" applyFont="0" applyFill="0" applyBorder="0" applyAlignment="0" applyProtection="0">
      <alignment vertical="center"/>
    </xf>
    <xf numFmtId="0" fontId="4" fillId="0" borderId="0" applyNumberFormat="0" applyFill="0" applyBorder="0" applyAlignment="0" applyProtection="0"/>
  </cellStyleXfs>
  <cellXfs count="555">
    <xf numFmtId="0" fontId="0" fillId="0" borderId="0" xfId="0"/>
    <xf numFmtId="0" fontId="5" fillId="0" borderId="0" xfId="0" applyFont="1" applyAlignment="1">
      <alignment vertical="center"/>
    </xf>
    <xf numFmtId="0" fontId="5" fillId="4" borderId="103" xfId="0" applyFont="1" applyFill="1" applyBorder="1" applyAlignment="1">
      <alignment vertical="center"/>
    </xf>
    <xf numFmtId="0" fontId="5" fillId="4" borderId="31" xfId="0" applyFont="1" applyFill="1" applyBorder="1" applyAlignment="1">
      <alignment vertical="center"/>
    </xf>
    <xf numFmtId="0" fontId="5" fillId="4" borderId="32" xfId="0" applyFont="1" applyFill="1" applyBorder="1" applyAlignment="1">
      <alignment horizontal="center" vertical="center" shrinkToFit="1"/>
    </xf>
    <xf numFmtId="0" fontId="5" fillId="5" borderId="36" xfId="0" applyFont="1" applyFill="1" applyBorder="1" applyAlignment="1">
      <alignment vertical="center"/>
    </xf>
    <xf numFmtId="0" fontId="5" fillId="5" borderId="31" xfId="0" applyFont="1" applyFill="1" applyBorder="1" applyAlignment="1">
      <alignment horizontal="center" vertical="center"/>
    </xf>
    <xf numFmtId="0" fontId="5" fillId="5" borderId="32" xfId="0" applyFont="1" applyFill="1" applyBorder="1" applyAlignment="1">
      <alignment horizontal="center" vertical="center" shrinkToFit="1"/>
    </xf>
    <xf numFmtId="0" fontId="5" fillId="2" borderId="36" xfId="0" applyFont="1" applyFill="1" applyBorder="1" applyAlignment="1">
      <alignment vertical="center"/>
    </xf>
    <xf numFmtId="0" fontId="5" fillId="2" borderId="31" xfId="0" applyFont="1" applyFill="1" applyBorder="1" applyAlignment="1">
      <alignment vertical="center"/>
    </xf>
    <xf numFmtId="0" fontId="5" fillId="2" borderId="32" xfId="0" applyFont="1" applyFill="1" applyBorder="1" applyAlignment="1">
      <alignment horizontal="center" vertical="center" shrinkToFit="1"/>
    </xf>
    <xf numFmtId="0" fontId="5" fillId="6" borderId="36"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horizontal="center" vertical="center" shrinkToFit="1"/>
    </xf>
    <xf numFmtId="0" fontId="5" fillId="4" borderId="17" xfId="0" applyFont="1" applyFill="1" applyBorder="1" applyAlignment="1">
      <alignment vertical="center"/>
    </xf>
    <xf numFmtId="0" fontId="5" fillId="4" borderId="112" xfId="0" applyFont="1" applyFill="1" applyBorder="1" applyAlignment="1">
      <alignment horizontal="center" vertical="center"/>
    </xf>
    <xf numFmtId="186" fontId="5" fillId="4" borderId="123" xfId="0" applyNumberFormat="1" applyFont="1" applyFill="1" applyBorder="1" applyAlignment="1">
      <alignment horizontal="center" vertical="center" shrinkToFit="1"/>
    </xf>
    <xf numFmtId="0" fontId="5" fillId="5" borderId="41" xfId="0" applyFont="1" applyFill="1" applyBorder="1" applyAlignment="1">
      <alignment vertical="center"/>
    </xf>
    <xf numFmtId="0" fontId="5" fillId="5" borderId="34" xfId="0" applyFont="1" applyFill="1" applyBorder="1" applyAlignment="1">
      <alignment vertical="center"/>
    </xf>
    <xf numFmtId="0" fontId="5" fillId="5" borderId="35" xfId="0" applyFont="1" applyFill="1" applyBorder="1" applyAlignment="1">
      <alignment horizontal="center" vertical="center" shrinkToFit="1"/>
    </xf>
    <xf numFmtId="0" fontId="5" fillId="2" borderId="41" xfId="0" applyFont="1" applyFill="1" applyBorder="1" applyAlignment="1">
      <alignment vertical="center"/>
    </xf>
    <xf numFmtId="0" fontId="5" fillId="2" borderId="34" xfId="0" applyFont="1" applyFill="1" applyBorder="1" applyAlignment="1">
      <alignment vertical="center"/>
    </xf>
    <xf numFmtId="0" fontId="5" fillId="2" borderId="35" xfId="0" applyFont="1" applyFill="1" applyBorder="1" applyAlignment="1">
      <alignment horizontal="center" vertical="center" shrinkToFit="1"/>
    </xf>
    <xf numFmtId="0" fontId="5" fillId="6" borderId="41" xfId="0" applyFont="1" applyFill="1" applyBorder="1" applyAlignment="1">
      <alignment vertical="center"/>
    </xf>
    <xf numFmtId="0" fontId="5" fillId="6" borderId="34" xfId="0" applyFont="1" applyFill="1" applyBorder="1" applyAlignment="1">
      <alignment vertical="center"/>
    </xf>
    <xf numFmtId="0" fontId="5" fillId="6" borderId="35" xfId="0" applyFont="1" applyFill="1" applyBorder="1" applyAlignment="1">
      <alignment horizontal="center" vertical="center" shrinkToFit="1"/>
    </xf>
    <xf numFmtId="0" fontId="5" fillId="4" borderId="114" xfId="0" applyFont="1" applyFill="1" applyBorder="1" applyAlignment="1">
      <alignment horizontal="center" vertical="center"/>
    </xf>
    <xf numFmtId="0" fontId="5" fillId="4" borderId="124" xfId="0" applyFont="1" applyFill="1" applyBorder="1" applyAlignment="1">
      <alignment horizontal="center" vertical="center" shrinkToFit="1"/>
    </xf>
    <xf numFmtId="0" fontId="5" fillId="5" borderId="17" xfId="0" applyFont="1" applyFill="1" applyBorder="1" applyAlignment="1">
      <alignment vertical="center"/>
    </xf>
    <xf numFmtId="0" fontId="5" fillId="5" borderId="112" xfId="0" applyFont="1" applyFill="1" applyBorder="1" applyAlignment="1">
      <alignment horizontal="center" vertical="center"/>
    </xf>
    <xf numFmtId="0" fontId="5" fillId="0" borderId="123" xfId="0" applyFont="1" applyBorder="1" applyAlignment="1">
      <alignment horizontal="center" vertical="center" shrinkToFit="1"/>
    </xf>
    <xf numFmtId="0" fontId="5" fillId="2" borderId="17" xfId="0" applyFont="1" applyFill="1" applyBorder="1" applyAlignment="1">
      <alignment vertical="center"/>
    </xf>
    <xf numFmtId="0" fontId="5" fillId="2" borderId="112" xfId="0" applyFont="1" applyFill="1" applyBorder="1" applyAlignment="1">
      <alignment horizontal="center" vertical="center"/>
    </xf>
    <xf numFmtId="186" fontId="5" fillId="2" borderId="123" xfId="0" applyNumberFormat="1" applyFont="1" applyFill="1" applyBorder="1" applyAlignment="1">
      <alignment horizontal="center" vertical="center" shrinkToFit="1"/>
    </xf>
    <xf numFmtId="0" fontId="5" fillId="6" borderId="17" xfId="0" applyFont="1" applyFill="1" applyBorder="1" applyAlignment="1">
      <alignment vertical="center"/>
    </xf>
    <xf numFmtId="0" fontId="5" fillId="6" borderId="112" xfId="0" applyFont="1" applyFill="1" applyBorder="1" applyAlignment="1">
      <alignment horizontal="center" vertical="center"/>
    </xf>
    <xf numFmtId="186" fontId="5" fillId="6" borderId="123" xfId="0" applyNumberFormat="1" applyFont="1" applyFill="1" applyBorder="1" applyAlignment="1">
      <alignment horizontal="center" vertical="center" shrinkToFit="1"/>
    </xf>
    <xf numFmtId="0" fontId="5" fillId="4" borderId="23" xfId="0" applyFont="1" applyFill="1" applyBorder="1" applyAlignment="1">
      <alignment vertical="center"/>
    </xf>
    <xf numFmtId="0" fontId="5" fillId="4" borderId="122" xfId="0" applyFont="1" applyFill="1" applyBorder="1" applyAlignment="1">
      <alignment horizontal="center" vertical="center"/>
    </xf>
    <xf numFmtId="0" fontId="5" fillId="4" borderId="125" xfId="0" applyFont="1" applyFill="1" applyBorder="1" applyAlignment="1">
      <alignment horizontal="center" vertical="center" shrinkToFit="1"/>
    </xf>
    <xf numFmtId="0" fontId="5" fillId="5" borderId="20" xfId="0" applyFont="1" applyFill="1" applyBorder="1" applyAlignment="1">
      <alignment vertical="center"/>
    </xf>
    <xf numFmtId="0" fontId="5" fillId="5" borderId="116" xfId="0" applyFont="1" applyFill="1" applyBorder="1" applyAlignment="1">
      <alignment horizontal="center" vertical="center"/>
    </xf>
    <xf numFmtId="0" fontId="5" fillId="0" borderId="126" xfId="0" applyFont="1" applyBorder="1" applyAlignment="1">
      <alignment horizontal="center" vertical="center" shrinkToFit="1"/>
    </xf>
    <xf numFmtId="0" fontId="5" fillId="2" borderId="114" xfId="0" applyFont="1" applyFill="1" applyBorder="1" applyAlignment="1">
      <alignment horizontal="center" vertical="center"/>
    </xf>
    <xf numFmtId="0" fontId="5" fillId="2" borderId="124" xfId="0" applyFont="1" applyFill="1" applyBorder="1" applyAlignment="1">
      <alignment horizontal="center" vertical="center" shrinkToFit="1"/>
    </xf>
    <xf numFmtId="0" fontId="5" fillId="6" borderId="114" xfId="0" applyFont="1" applyFill="1" applyBorder="1" applyAlignment="1">
      <alignment horizontal="center" vertical="center"/>
    </xf>
    <xf numFmtId="0" fontId="5" fillId="6" borderId="124" xfId="0" applyFont="1" applyFill="1" applyBorder="1" applyAlignment="1">
      <alignment horizontal="center" vertical="center" shrinkToFit="1"/>
    </xf>
    <xf numFmtId="0" fontId="5" fillId="0" borderId="104" xfId="0" applyFont="1" applyBorder="1" applyAlignment="1">
      <alignment vertical="center"/>
    </xf>
    <xf numFmtId="0" fontId="5" fillId="0" borderId="124" xfId="0" applyFont="1" applyBorder="1" applyAlignment="1">
      <alignment horizontal="center" vertical="center" shrinkToFit="1"/>
    </xf>
    <xf numFmtId="0" fontId="5" fillId="5" borderId="114" xfId="0" applyFont="1" applyFill="1" applyBorder="1" applyAlignment="1">
      <alignment horizontal="center" vertical="center"/>
    </xf>
    <xf numFmtId="0" fontId="5" fillId="6" borderId="20" xfId="0" applyFont="1" applyFill="1" applyBorder="1" applyAlignment="1">
      <alignment vertical="center"/>
    </xf>
    <xf numFmtId="0" fontId="5" fillId="6" borderId="116" xfId="0" applyFont="1" applyFill="1" applyBorder="1" applyAlignment="1">
      <alignment horizontal="center" vertical="center"/>
    </xf>
    <xf numFmtId="0" fontId="5" fillId="2" borderId="20" xfId="0" applyFont="1" applyFill="1" applyBorder="1" applyAlignment="1">
      <alignment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shrinkToFit="1"/>
    </xf>
    <xf numFmtId="0" fontId="5" fillId="5" borderId="126" xfId="0" applyFont="1" applyFill="1" applyBorder="1" applyAlignment="1">
      <alignment horizontal="center" vertical="center" shrinkToFit="1"/>
    </xf>
    <xf numFmtId="0" fontId="5" fillId="7" borderId="103" xfId="0" applyFont="1" applyFill="1" applyBorder="1" applyAlignment="1">
      <alignment vertical="center"/>
    </xf>
    <xf numFmtId="0" fontId="5" fillId="7" borderId="31" xfId="0" applyFont="1" applyFill="1" applyBorder="1" applyAlignment="1">
      <alignment vertical="center"/>
    </xf>
    <xf numFmtId="0" fontId="5" fillId="7" borderId="32" xfId="0" applyFont="1" applyFill="1" applyBorder="1" applyAlignment="1">
      <alignment horizontal="center" vertical="center" shrinkToFit="1"/>
    </xf>
    <xf numFmtId="0" fontId="5" fillId="7" borderId="17" xfId="0" applyFont="1" applyFill="1" applyBorder="1" applyAlignment="1">
      <alignment vertical="center"/>
    </xf>
    <xf numFmtId="0" fontId="5" fillId="7" borderId="112" xfId="0" applyFont="1" applyFill="1" applyBorder="1" applyAlignment="1">
      <alignment horizontal="center" vertical="center"/>
    </xf>
    <xf numFmtId="186" fontId="5" fillId="7" borderId="123" xfId="0" applyNumberFormat="1" applyFont="1" applyFill="1" applyBorder="1" applyAlignment="1">
      <alignment horizontal="center" vertical="center" shrinkToFit="1"/>
    </xf>
    <xf numFmtId="0" fontId="5" fillId="5" borderId="9" xfId="0" applyFont="1" applyFill="1" applyBorder="1" applyAlignment="1">
      <alignment horizontal="center" vertical="center"/>
    </xf>
    <xf numFmtId="0" fontId="5" fillId="5" borderId="10" xfId="0" applyFont="1" applyFill="1" applyBorder="1" applyAlignment="1">
      <alignment horizontal="center" vertical="center" shrinkToFit="1"/>
    </xf>
    <xf numFmtId="0" fontId="5" fillId="7" borderId="114" xfId="0" applyFont="1" applyFill="1" applyBorder="1" applyAlignment="1">
      <alignment horizontal="center" vertical="center"/>
    </xf>
    <xf numFmtId="0" fontId="5" fillId="7" borderId="124" xfId="0" applyFont="1" applyFill="1" applyBorder="1" applyAlignment="1">
      <alignment horizontal="center" vertical="center" shrinkToFit="1"/>
    </xf>
    <xf numFmtId="0" fontId="5" fillId="6" borderId="112" xfId="0" applyFont="1" applyFill="1" applyBorder="1" applyAlignment="1">
      <alignment vertical="center"/>
    </xf>
    <xf numFmtId="0" fontId="5" fillId="7" borderId="23" xfId="0" applyFont="1" applyFill="1" applyBorder="1" applyAlignment="1">
      <alignment vertical="center"/>
    </xf>
    <xf numFmtId="0" fontId="5" fillId="7" borderId="122" xfId="0" applyFont="1" applyFill="1" applyBorder="1" applyAlignment="1">
      <alignment horizontal="center" vertical="center"/>
    </xf>
    <xf numFmtId="0" fontId="5" fillId="0" borderId="125" xfId="0" applyFont="1" applyBorder="1" applyAlignment="1">
      <alignment horizontal="center" vertical="center" shrinkToFit="1"/>
    </xf>
    <xf numFmtId="0" fontId="5" fillId="6" borderId="114" xfId="0" applyFont="1" applyFill="1" applyBorder="1" applyAlignment="1">
      <alignment vertical="center"/>
    </xf>
    <xf numFmtId="0" fontId="5" fillId="5" borderId="23" xfId="0" applyFont="1" applyFill="1" applyBorder="1" applyAlignment="1">
      <alignment vertical="center"/>
    </xf>
    <xf numFmtId="0" fontId="5" fillId="5" borderId="12" xfId="0" applyFont="1" applyFill="1" applyBorder="1" applyAlignment="1">
      <alignment horizontal="center" vertical="center"/>
    </xf>
    <xf numFmtId="0" fontId="5" fillId="6" borderId="116" xfId="0" applyFont="1" applyFill="1" applyBorder="1" applyAlignment="1">
      <alignment vertical="center"/>
    </xf>
    <xf numFmtId="0" fontId="5" fillId="6" borderId="23" xfId="0" applyFont="1" applyFill="1" applyBorder="1" applyAlignment="1">
      <alignment vertical="center"/>
    </xf>
    <xf numFmtId="0" fontId="5" fillId="6" borderId="122" xfId="0" applyFont="1" applyFill="1" applyBorder="1" applyAlignment="1">
      <alignment vertical="center"/>
    </xf>
    <xf numFmtId="0" fontId="5" fillId="0" borderId="13" xfId="0" applyFont="1" applyBorder="1" applyAlignment="1">
      <alignment horizontal="center" vertical="center" shrinkToFit="1"/>
    </xf>
    <xf numFmtId="0" fontId="5" fillId="2" borderId="23" xfId="0" applyFont="1" applyFill="1" applyBorder="1" applyAlignment="1">
      <alignment vertical="center"/>
    </xf>
    <xf numFmtId="0" fontId="5" fillId="2" borderId="34"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shrinkToFit="1"/>
    </xf>
    <xf numFmtId="0" fontId="6" fillId="2" borderId="0" xfId="0" applyFont="1" applyFill="1" applyAlignment="1">
      <alignment vertical="center"/>
    </xf>
    <xf numFmtId="0" fontId="6" fillId="0" borderId="0" xfId="0" applyFont="1" applyAlignment="1">
      <alignment vertical="center"/>
    </xf>
    <xf numFmtId="0" fontId="6" fillId="2" borderId="0" xfId="0" applyFont="1" applyFill="1" applyAlignment="1">
      <alignment horizontal="center" vertical="center"/>
    </xf>
    <xf numFmtId="0" fontId="6" fillId="2" borderId="0" xfId="0" applyFont="1" applyFill="1" applyAlignment="1">
      <alignment horizontal="right" vertical="center"/>
    </xf>
    <xf numFmtId="0" fontId="6" fillId="2" borderId="30" xfId="0" applyFont="1" applyFill="1" applyBorder="1" applyAlignment="1">
      <alignment horizontal="center" vertical="center"/>
    </xf>
    <xf numFmtId="0" fontId="6" fillId="2" borderId="31" xfId="0" applyFont="1" applyFill="1" applyBorder="1" applyAlignment="1" applyProtection="1">
      <alignment horizontal="center" vertical="center"/>
      <protection locked="0"/>
    </xf>
    <xf numFmtId="0" fontId="6" fillId="2" borderId="31" xfId="0" applyFont="1" applyFill="1" applyBorder="1" applyAlignment="1">
      <alignment vertical="center"/>
    </xf>
    <xf numFmtId="0" fontId="6" fillId="2" borderId="32" xfId="0" applyFont="1" applyFill="1" applyBorder="1" applyAlignment="1">
      <alignment vertical="center"/>
    </xf>
    <xf numFmtId="0" fontId="6" fillId="2" borderId="33" xfId="0" applyFont="1" applyFill="1" applyBorder="1" applyAlignment="1">
      <alignment vertical="center"/>
    </xf>
    <xf numFmtId="0" fontId="6" fillId="2" borderId="35" xfId="0" applyFont="1" applyFill="1" applyBorder="1" applyAlignment="1">
      <alignment vertical="center"/>
    </xf>
    <xf numFmtId="0" fontId="6" fillId="2" borderId="34" xfId="0" applyFont="1" applyFill="1" applyBorder="1" applyAlignment="1">
      <alignment vertical="center"/>
    </xf>
    <xf numFmtId="0" fontId="9" fillId="0" borderId="0" xfId="0" applyFont="1" applyAlignment="1">
      <alignment vertical="center"/>
    </xf>
    <xf numFmtId="0" fontId="6" fillId="2" borderId="25" xfId="0" applyFont="1" applyFill="1" applyBorder="1" applyAlignment="1">
      <alignment vertical="center"/>
    </xf>
    <xf numFmtId="0" fontId="6" fillId="2" borderId="26" xfId="0" applyFont="1" applyFill="1" applyBorder="1" applyAlignment="1">
      <alignment vertical="center"/>
    </xf>
    <xf numFmtId="0" fontId="6" fillId="2" borderId="27" xfId="0" applyFont="1" applyFill="1" applyBorder="1" applyAlignment="1">
      <alignment vertical="center"/>
    </xf>
    <xf numFmtId="0" fontId="6" fillId="2" borderId="28" xfId="0" applyFont="1" applyFill="1" applyBorder="1" applyAlignment="1">
      <alignment vertical="center"/>
    </xf>
    <xf numFmtId="0" fontId="6" fillId="2" borderId="1" xfId="0" applyFont="1" applyFill="1" applyBorder="1" applyAlignment="1">
      <alignment vertical="center"/>
    </xf>
    <xf numFmtId="0" fontId="6" fillId="2" borderId="0" xfId="0" applyFont="1" applyFill="1" applyAlignment="1" applyProtection="1">
      <alignment horizontal="center" vertical="center"/>
      <protection locked="0"/>
    </xf>
    <xf numFmtId="0" fontId="6" fillId="2" borderId="29" xfId="0" applyFont="1" applyFill="1" applyBorder="1" applyAlignment="1">
      <alignment vertical="center"/>
    </xf>
    <xf numFmtId="0" fontId="6" fillId="2" borderId="3" xfId="0" applyFont="1" applyFill="1" applyBorder="1" applyAlignment="1">
      <alignment vertical="center"/>
    </xf>
    <xf numFmtId="0" fontId="10" fillId="2" borderId="0" xfId="0" applyFont="1" applyFill="1" applyAlignment="1">
      <alignment vertical="center"/>
    </xf>
    <xf numFmtId="180" fontId="6" fillId="2" borderId="0" xfId="0" applyNumberFormat="1" applyFont="1" applyFill="1" applyAlignment="1" applyProtection="1">
      <alignment vertical="center"/>
      <protection locked="0"/>
    </xf>
    <xf numFmtId="0" fontId="11" fillId="0" borderId="0" xfId="0" applyFont="1" applyAlignment="1">
      <alignment vertical="center"/>
    </xf>
    <xf numFmtId="0" fontId="6" fillId="2" borderId="30" xfId="0" applyFont="1" applyFill="1" applyBorder="1" applyAlignment="1">
      <alignment vertical="center"/>
    </xf>
    <xf numFmtId="0" fontId="6" fillId="2" borderId="26" xfId="0" applyFont="1" applyFill="1" applyBorder="1" applyAlignment="1">
      <alignment horizontal="center" vertical="center"/>
    </xf>
    <xf numFmtId="0" fontId="9" fillId="2" borderId="26" xfId="0" applyFont="1" applyFill="1" applyBorder="1" applyAlignment="1">
      <alignment horizontal="center" vertical="center" shrinkToFit="1"/>
    </xf>
    <xf numFmtId="0" fontId="12" fillId="0" borderId="0" xfId="0" applyFont="1" applyAlignment="1">
      <alignment vertical="center" shrinkToFit="1"/>
    </xf>
    <xf numFmtId="0" fontId="6" fillId="2" borderId="47" xfId="0" applyFont="1" applyFill="1" applyBorder="1" applyAlignment="1">
      <alignment horizontal="center" vertical="center"/>
    </xf>
    <xf numFmtId="0" fontId="6" fillId="2" borderId="46" xfId="0" applyFont="1" applyFill="1" applyBorder="1" applyAlignment="1">
      <alignment vertical="center"/>
    </xf>
    <xf numFmtId="0" fontId="6" fillId="2" borderId="47" xfId="0" applyFont="1" applyFill="1" applyBorder="1" applyAlignment="1">
      <alignment vertical="center"/>
    </xf>
    <xf numFmtId="0" fontId="6" fillId="2" borderId="48" xfId="0" applyFont="1" applyFill="1" applyBorder="1" applyAlignment="1">
      <alignment vertical="center"/>
    </xf>
    <xf numFmtId="0" fontId="6" fillId="2" borderId="44" xfId="0" applyFont="1" applyFill="1" applyBorder="1" applyAlignment="1">
      <alignment vertical="center"/>
    </xf>
    <xf numFmtId="0" fontId="6" fillId="2" borderId="40" xfId="0" applyFont="1" applyFill="1" applyBorder="1" applyAlignment="1">
      <alignment vertical="center"/>
    </xf>
    <xf numFmtId="0" fontId="6" fillId="2" borderId="45" xfId="0" applyFont="1" applyFill="1" applyBorder="1" applyAlignment="1">
      <alignment vertical="center"/>
    </xf>
    <xf numFmtId="0" fontId="6" fillId="2" borderId="39" xfId="0" applyFont="1" applyFill="1" applyBorder="1" applyAlignment="1">
      <alignment vertical="center"/>
    </xf>
    <xf numFmtId="0" fontId="6" fillId="2" borderId="42" xfId="0" applyFont="1" applyFill="1" applyBorder="1" applyAlignment="1">
      <alignment vertical="center"/>
    </xf>
    <xf numFmtId="0" fontId="6" fillId="2" borderId="130" xfId="0" applyFont="1" applyFill="1" applyBorder="1" applyAlignment="1">
      <alignment vertical="center"/>
    </xf>
    <xf numFmtId="0" fontId="6" fillId="2" borderId="128" xfId="0" applyFont="1" applyFill="1" applyBorder="1" applyAlignment="1">
      <alignment vertical="center"/>
    </xf>
    <xf numFmtId="0" fontId="6" fillId="2" borderId="129" xfId="0" applyFont="1" applyFill="1" applyBorder="1" applyAlignment="1">
      <alignment vertical="center"/>
    </xf>
    <xf numFmtId="0" fontId="10" fillId="2" borderId="33" xfId="0" applyFont="1" applyFill="1" applyBorder="1" applyAlignment="1">
      <alignment horizontal="center" vertical="center"/>
    </xf>
    <xf numFmtId="0" fontId="10" fillId="2" borderId="64" xfId="0" applyFont="1" applyFill="1" applyBorder="1" applyAlignment="1">
      <alignment horizontal="center" vertical="center"/>
    </xf>
    <xf numFmtId="0" fontId="6" fillId="2" borderId="66" xfId="0" applyFont="1" applyFill="1" applyBorder="1" applyAlignment="1">
      <alignment vertical="center"/>
    </xf>
    <xf numFmtId="0" fontId="10" fillId="2" borderId="70" xfId="0" applyFont="1" applyFill="1" applyBorder="1" applyAlignment="1">
      <alignment horizontal="center" vertical="center"/>
    </xf>
    <xf numFmtId="0" fontId="6" fillId="2" borderId="72" xfId="0" applyFont="1" applyFill="1" applyBorder="1" applyAlignment="1">
      <alignment vertical="center"/>
    </xf>
    <xf numFmtId="0" fontId="15" fillId="2" borderId="0" xfId="0" applyFont="1" applyFill="1" applyAlignment="1">
      <alignment vertical="center"/>
    </xf>
    <xf numFmtId="0" fontId="10" fillId="2" borderId="30" xfId="0" applyFont="1" applyFill="1" applyBorder="1" applyAlignment="1">
      <alignment horizontal="center" vertical="center"/>
    </xf>
    <xf numFmtId="0" fontId="10" fillId="2" borderId="44" xfId="0" applyFont="1" applyFill="1" applyBorder="1" applyAlignment="1">
      <alignment horizontal="center" vertical="center"/>
    </xf>
    <xf numFmtId="0" fontId="10" fillId="2" borderId="58" xfId="0" applyFont="1" applyFill="1" applyBorder="1" applyAlignment="1">
      <alignment horizontal="center" vertical="center"/>
    </xf>
    <xf numFmtId="0" fontId="6" fillId="2" borderId="55" xfId="0" applyFont="1" applyFill="1" applyBorder="1" applyAlignment="1">
      <alignment vertical="center"/>
    </xf>
    <xf numFmtId="0" fontId="10" fillId="2" borderId="59" xfId="0" applyFont="1" applyFill="1" applyBorder="1" applyAlignment="1">
      <alignment horizontal="center" vertical="center"/>
    </xf>
    <xf numFmtId="0" fontId="6" fillId="2" borderId="56" xfId="0" applyFont="1" applyFill="1" applyBorder="1" applyAlignment="1">
      <alignment vertical="center"/>
    </xf>
    <xf numFmtId="0" fontId="10" fillId="2" borderId="117" xfId="0" applyFont="1" applyFill="1" applyBorder="1" applyAlignment="1">
      <alignment horizontal="center" vertical="center"/>
    </xf>
    <xf numFmtId="0" fontId="6" fillId="2" borderId="119" xfId="0" applyFont="1" applyFill="1" applyBorder="1" applyAlignment="1">
      <alignment vertical="center"/>
    </xf>
    <xf numFmtId="0" fontId="6" fillId="2" borderId="50" xfId="0" applyFont="1" applyFill="1" applyBorder="1" applyAlignment="1">
      <alignment vertical="center"/>
    </xf>
    <xf numFmtId="0" fontId="6" fillId="2" borderId="52" xfId="0" applyFont="1" applyFill="1" applyBorder="1" applyAlignment="1">
      <alignment vertical="center"/>
    </xf>
    <xf numFmtId="0" fontId="6" fillId="2" borderId="120" xfId="0" applyFont="1" applyFill="1" applyBorder="1" applyAlignment="1">
      <alignment vertical="center"/>
    </xf>
    <xf numFmtId="0" fontId="6" fillId="2" borderId="57" xfId="0" applyFont="1" applyFill="1" applyBorder="1" applyAlignment="1">
      <alignment vertical="center"/>
    </xf>
    <xf numFmtId="0" fontId="6" fillId="2" borderId="54" xfId="0" applyFont="1" applyFill="1" applyBorder="1" applyAlignment="1">
      <alignment vertical="center"/>
    </xf>
    <xf numFmtId="0" fontId="6" fillId="2" borderId="138" xfId="0" applyFont="1" applyFill="1" applyBorder="1" applyAlignment="1">
      <alignment vertical="center"/>
    </xf>
    <xf numFmtId="0" fontId="6" fillId="2" borderId="76" xfId="0" applyFont="1" applyFill="1" applyBorder="1" applyAlignment="1">
      <alignment vertical="center"/>
    </xf>
    <xf numFmtId="0" fontId="6" fillId="2" borderId="61" xfId="0" applyFont="1" applyFill="1" applyBorder="1" applyAlignment="1">
      <alignment vertical="center"/>
    </xf>
    <xf numFmtId="0" fontId="6" fillId="2" borderId="0" xfId="0" applyFont="1" applyFill="1" applyAlignment="1">
      <alignment vertical="center" shrinkToFit="1"/>
    </xf>
    <xf numFmtId="0" fontId="10" fillId="2" borderId="0" xfId="0" applyFont="1" applyFill="1" applyAlignment="1">
      <alignment horizontal="right" vertical="center"/>
    </xf>
    <xf numFmtId="0" fontId="6" fillId="2" borderId="38" xfId="0" applyFont="1" applyFill="1" applyBorder="1" applyAlignment="1">
      <alignment horizontal="center" vertical="center"/>
    </xf>
    <xf numFmtId="0" fontId="6" fillId="2" borderId="77" xfId="0" applyFont="1" applyFill="1" applyBorder="1" applyAlignment="1">
      <alignment horizontal="center" vertical="center"/>
    </xf>
    <xf numFmtId="0" fontId="6" fillId="2" borderId="78" xfId="0" applyFont="1" applyFill="1" applyBorder="1" applyAlignment="1">
      <alignment horizontal="center" vertical="center"/>
    </xf>
    <xf numFmtId="0" fontId="6" fillId="2" borderId="83" xfId="0" applyFont="1" applyFill="1" applyBorder="1" applyAlignment="1">
      <alignment horizontal="center" vertical="center"/>
    </xf>
    <xf numFmtId="0" fontId="6" fillId="2" borderId="88" xfId="0" applyFont="1" applyFill="1" applyBorder="1" applyAlignment="1">
      <alignment horizontal="center" vertical="center"/>
    </xf>
    <xf numFmtId="178" fontId="6" fillId="2" borderId="0" xfId="0" applyNumberFormat="1" applyFont="1" applyFill="1" applyAlignment="1">
      <alignment vertical="center"/>
    </xf>
    <xf numFmtId="183" fontId="6" fillId="0" borderId="0" xfId="0" applyNumberFormat="1" applyFont="1" applyAlignment="1">
      <alignment vertical="center"/>
    </xf>
    <xf numFmtId="0" fontId="7" fillId="2" borderId="0" xfId="0" applyFont="1" applyFill="1" applyAlignment="1">
      <alignment vertical="center"/>
    </xf>
    <xf numFmtId="0" fontId="8" fillId="2" borderId="0" xfId="0" applyFont="1" applyFill="1" applyAlignment="1">
      <alignment vertical="center"/>
    </xf>
    <xf numFmtId="0" fontId="6" fillId="2" borderId="0" xfId="0" applyFont="1" applyFill="1" applyAlignment="1">
      <alignment horizontal="distributed" vertical="center"/>
    </xf>
    <xf numFmtId="0" fontId="6" fillId="2" borderId="6"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0" xfId="0" applyFont="1" applyAlignment="1">
      <alignment horizontal="center" vertical="center"/>
    </xf>
    <xf numFmtId="180" fontId="6" fillId="2" borderId="0" xfId="0" applyNumberFormat="1" applyFont="1" applyFill="1" applyAlignment="1">
      <alignment vertical="center"/>
    </xf>
    <xf numFmtId="0" fontId="6" fillId="3" borderId="0" xfId="0" applyFont="1" applyFill="1" applyAlignment="1">
      <alignment vertical="center"/>
    </xf>
    <xf numFmtId="0" fontId="6" fillId="3" borderId="0" xfId="0" applyFont="1" applyFill="1" applyAlignment="1">
      <alignment horizontal="center" vertical="center"/>
    </xf>
    <xf numFmtId="0" fontId="6" fillId="8" borderId="0" xfId="0" applyFont="1" applyFill="1" applyAlignment="1">
      <alignment vertical="center"/>
    </xf>
    <xf numFmtId="0" fontId="12" fillId="0" borderId="0" xfId="0" applyFont="1" applyAlignment="1">
      <alignment vertical="center"/>
    </xf>
    <xf numFmtId="38" fontId="6" fillId="0" borderId="0" xfId="1" applyFont="1" applyAlignment="1">
      <alignment vertical="center"/>
    </xf>
    <xf numFmtId="0" fontId="6" fillId="3" borderId="8" xfId="0" applyFont="1" applyFill="1" applyBorder="1" applyAlignment="1" applyProtection="1">
      <alignment horizontal="center" vertical="center"/>
      <protection locked="0"/>
    </xf>
    <xf numFmtId="0" fontId="6" fillId="3" borderId="9" xfId="0" applyFont="1" applyFill="1" applyBorder="1" applyAlignment="1">
      <alignment horizontal="center" vertical="center"/>
    </xf>
    <xf numFmtId="0" fontId="6" fillId="3" borderId="11" xfId="0" applyFont="1" applyFill="1" applyBorder="1" applyAlignment="1" applyProtection="1">
      <alignment horizontal="center" vertical="center"/>
      <protection locked="0"/>
    </xf>
    <xf numFmtId="0" fontId="6" fillId="3" borderId="12" xfId="0" applyFont="1" applyFill="1" applyBorder="1" applyAlignment="1">
      <alignment horizontal="center" vertical="center"/>
    </xf>
    <xf numFmtId="0" fontId="5" fillId="4" borderId="5" xfId="0" applyFont="1" applyFill="1" applyBorder="1" applyAlignment="1">
      <alignment vertical="center"/>
    </xf>
    <xf numFmtId="0" fontId="5" fillId="4" borderId="6" xfId="0" applyFont="1" applyFill="1" applyBorder="1" applyAlignment="1">
      <alignment vertical="center"/>
    </xf>
    <xf numFmtId="0" fontId="5" fillId="4" borderId="7" xfId="0" applyFont="1" applyFill="1" applyBorder="1" applyAlignment="1">
      <alignment vertical="center"/>
    </xf>
    <xf numFmtId="0" fontId="5" fillId="4" borderId="34" xfId="0" applyFont="1" applyFill="1" applyBorder="1" applyAlignment="1">
      <alignment vertical="center"/>
    </xf>
    <xf numFmtId="0" fontId="5" fillId="4" borderId="35" xfId="0" applyFont="1" applyFill="1" applyBorder="1" applyAlignment="1">
      <alignment vertical="center"/>
    </xf>
    <xf numFmtId="0" fontId="5" fillId="4" borderId="41" xfId="0" applyFont="1" applyFill="1" applyBorder="1" applyAlignment="1">
      <alignment vertical="center"/>
    </xf>
    <xf numFmtId="0" fontId="5" fillId="4" borderId="20" xfId="0" applyFont="1" applyFill="1" applyBorder="1" applyAlignment="1">
      <alignment vertical="center"/>
    </xf>
    <xf numFmtId="0" fontId="5" fillId="4" borderId="58" xfId="0" applyFont="1" applyFill="1" applyBorder="1" applyAlignment="1">
      <alignment vertical="center"/>
    </xf>
    <xf numFmtId="0" fontId="5" fillId="4" borderId="50" xfId="0" applyFont="1" applyFill="1" applyBorder="1" applyAlignment="1">
      <alignment vertical="center"/>
    </xf>
    <xf numFmtId="0" fontId="5" fillId="4" borderId="59" xfId="0" applyFont="1" applyFill="1" applyBorder="1" applyAlignment="1">
      <alignment vertical="center"/>
    </xf>
    <xf numFmtId="0" fontId="5" fillId="4" borderId="52" xfId="0" applyFont="1" applyFill="1" applyBorder="1" applyAlignment="1">
      <alignment vertical="center"/>
    </xf>
    <xf numFmtId="0" fontId="5" fillId="4" borderId="117" xfId="0" applyFont="1" applyFill="1" applyBorder="1" applyAlignment="1">
      <alignment vertical="center"/>
    </xf>
    <xf numFmtId="0" fontId="5" fillId="4" borderId="120" xfId="0" applyFont="1" applyFill="1" applyBorder="1" applyAlignment="1">
      <alignment vertical="center"/>
    </xf>
    <xf numFmtId="0" fontId="5" fillId="4" borderId="60" xfId="0" applyFont="1" applyFill="1" applyBorder="1" applyAlignment="1">
      <alignment vertical="center"/>
    </xf>
    <xf numFmtId="0" fontId="5" fillId="4" borderId="54" xfId="0" applyFont="1" applyFill="1" applyBorder="1" applyAlignment="1">
      <alignment vertical="center"/>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32" xfId="0" applyFont="1" applyFill="1" applyBorder="1" applyAlignment="1">
      <alignment horizontal="center" vertical="center"/>
    </xf>
    <xf numFmtId="0" fontId="6" fillId="0" borderId="127" xfId="0" applyFont="1" applyBorder="1" applyAlignment="1">
      <alignment horizontal="center" vertical="center"/>
    </xf>
    <xf numFmtId="0" fontId="6" fillId="0" borderId="128" xfId="0" applyFont="1" applyBorder="1" applyAlignment="1">
      <alignment horizontal="center" vertical="center"/>
    </xf>
    <xf numFmtId="0" fontId="6" fillId="0" borderId="129" xfId="0" applyFont="1" applyBorder="1" applyAlignment="1">
      <alignment horizontal="center" vertical="center"/>
    </xf>
    <xf numFmtId="0" fontId="6" fillId="2" borderId="0" xfId="0" applyFont="1" applyFill="1" applyAlignment="1">
      <alignment horizontal="distributed" vertical="center"/>
    </xf>
    <xf numFmtId="0" fontId="6" fillId="3" borderId="0" xfId="0" applyFont="1" applyFill="1" applyAlignment="1" applyProtection="1">
      <alignment horizontal="left" vertical="center" indent="1" shrinkToFit="1"/>
      <protection locked="0"/>
    </xf>
    <xf numFmtId="176" fontId="6" fillId="3" borderId="0" xfId="0" applyNumberFormat="1" applyFont="1" applyFill="1" applyAlignment="1" applyProtection="1">
      <alignment horizontal="right" vertical="center"/>
      <protection locked="0" hidden="1"/>
    </xf>
    <xf numFmtId="187" fontId="6" fillId="3" borderId="0" xfId="0" applyNumberFormat="1" applyFont="1" applyFill="1" applyAlignment="1" applyProtection="1">
      <alignment horizontal="center" vertical="center"/>
      <protection locked="0" hidden="1"/>
    </xf>
    <xf numFmtId="0" fontId="6" fillId="2" borderId="23" xfId="0" applyFont="1" applyFill="1" applyBorder="1" applyAlignment="1">
      <alignment vertical="center"/>
    </xf>
    <xf numFmtId="0" fontId="6" fillId="2" borderId="24" xfId="0" applyFont="1" applyFill="1" applyBorder="1" applyAlignment="1">
      <alignment vertical="center"/>
    </xf>
    <xf numFmtId="177" fontId="6" fillId="2" borderId="34" xfId="1" applyNumberFormat="1" applyFont="1" applyFill="1" applyBorder="1" applyAlignment="1" applyProtection="1">
      <alignment horizontal="right" vertical="center"/>
    </xf>
    <xf numFmtId="0" fontId="6" fillId="2" borderId="3" xfId="0" applyFont="1" applyFill="1" applyBorder="1" applyAlignment="1">
      <alignment horizontal="center" vertical="top" shrinkToFit="1"/>
    </xf>
    <xf numFmtId="0" fontId="6" fillId="2" borderId="4" xfId="0" applyFont="1" applyFill="1" applyBorder="1" applyAlignment="1">
      <alignment horizontal="center" vertical="top" shrinkToFit="1"/>
    </xf>
    <xf numFmtId="0" fontId="6" fillId="2" borderId="17" xfId="0" applyFont="1" applyFill="1" applyBorder="1" applyAlignment="1">
      <alignment vertical="center"/>
    </xf>
    <xf numFmtId="0" fontId="6" fillId="2" borderId="18" xfId="0" applyFont="1" applyFill="1" applyBorder="1" applyAlignment="1">
      <alignment vertical="center"/>
    </xf>
    <xf numFmtId="0" fontId="6" fillId="2" borderId="25" xfId="0" applyFont="1" applyFill="1" applyBorder="1" applyAlignment="1">
      <alignment vertical="center"/>
    </xf>
    <xf numFmtId="0" fontId="6" fillId="2" borderId="26" xfId="0" applyFont="1" applyFill="1" applyBorder="1" applyAlignment="1">
      <alignment vertical="center"/>
    </xf>
    <xf numFmtId="0" fontId="6" fillId="2" borderId="27" xfId="0" applyFont="1" applyFill="1" applyBorder="1" applyAlignment="1">
      <alignment vertical="center"/>
    </xf>
    <xf numFmtId="0" fontId="6" fillId="2" borderId="28" xfId="0" applyFont="1" applyFill="1" applyBorder="1" applyAlignment="1">
      <alignment vertical="center"/>
    </xf>
    <xf numFmtId="0" fontId="6" fillId="2" borderId="0" xfId="0" applyFont="1" applyFill="1" applyAlignment="1">
      <alignment vertical="center"/>
    </xf>
    <xf numFmtId="0" fontId="6" fillId="2" borderId="1" xfId="0" applyFont="1" applyFill="1" applyBorder="1" applyAlignment="1">
      <alignment vertical="center"/>
    </xf>
    <xf numFmtId="0" fontId="6" fillId="2" borderId="8" xfId="0" applyFont="1" applyFill="1" applyBorder="1" applyAlignment="1">
      <alignment vertical="center"/>
    </xf>
    <xf numFmtId="0" fontId="6" fillId="2" borderId="9" xfId="0" applyFont="1" applyFill="1" applyBorder="1" applyAlignment="1">
      <alignment vertical="center"/>
    </xf>
    <xf numFmtId="0" fontId="6" fillId="2" borderId="0" xfId="0" applyFont="1" applyFill="1" applyAlignment="1">
      <alignment horizontal="center" vertical="center"/>
    </xf>
    <xf numFmtId="0" fontId="6" fillId="2" borderId="14" xfId="0" applyFont="1" applyFill="1" applyBorder="1" applyAlignment="1">
      <alignment vertical="center"/>
    </xf>
    <xf numFmtId="0" fontId="6" fillId="2" borderId="15" xfId="0" applyFont="1" applyFill="1" applyBorder="1" applyAlignment="1">
      <alignment vertical="center"/>
    </xf>
    <xf numFmtId="188" fontId="6" fillId="3" borderId="34" xfId="0" applyNumberFormat="1" applyFont="1" applyFill="1" applyBorder="1" applyAlignment="1" applyProtection="1">
      <alignment vertical="center"/>
      <protection locked="0"/>
    </xf>
    <xf numFmtId="0" fontId="6" fillId="3" borderId="34" xfId="0" applyFont="1" applyFill="1" applyBorder="1" applyAlignment="1" applyProtection="1">
      <alignment vertical="center"/>
      <protection locked="0"/>
    </xf>
    <xf numFmtId="178" fontId="6" fillId="3" borderId="34" xfId="0" applyNumberFormat="1" applyFont="1" applyFill="1" applyBorder="1" applyAlignment="1" applyProtection="1">
      <alignment horizontal="right" vertical="center"/>
      <protection locked="0"/>
    </xf>
    <xf numFmtId="0" fontId="6" fillId="2" borderId="0" xfId="0" applyFont="1" applyFill="1" applyAlignment="1">
      <alignment vertical="center" wrapText="1"/>
    </xf>
    <xf numFmtId="0" fontId="6" fillId="2" borderId="5" xfId="0" applyFont="1" applyFill="1" applyBorder="1" applyAlignment="1">
      <alignment vertical="center"/>
    </xf>
    <xf numFmtId="0" fontId="6" fillId="2" borderId="6" xfId="0" applyFont="1" applyFill="1" applyBorder="1" applyAlignment="1">
      <alignment vertical="center"/>
    </xf>
    <xf numFmtId="176" fontId="7" fillId="3" borderId="128" xfId="0" applyNumberFormat="1" applyFont="1" applyFill="1" applyBorder="1" applyAlignment="1" applyProtection="1">
      <alignment horizontal="center" vertical="center" shrinkToFit="1"/>
      <protection locked="0"/>
    </xf>
    <xf numFmtId="0" fontId="6" fillId="2" borderId="115" xfId="0" applyFont="1" applyFill="1" applyBorder="1" applyAlignment="1">
      <alignment vertical="center"/>
    </xf>
    <xf numFmtId="0" fontId="6" fillId="2" borderId="116" xfId="0" applyFont="1" applyFill="1" applyBorder="1" applyAlignment="1">
      <alignment vertical="center"/>
    </xf>
    <xf numFmtId="177" fontId="6" fillId="2" borderId="118" xfId="1" applyNumberFormat="1" applyFont="1" applyFill="1" applyBorder="1" applyAlignment="1" applyProtection="1">
      <alignment vertical="center" shrinkToFit="1"/>
    </xf>
    <xf numFmtId="0" fontId="8" fillId="2" borderId="116" xfId="0" applyFont="1" applyFill="1" applyBorder="1" applyAlignment="1">
      <alignment vertical="center"/>
    </xf>
    <xf numFmtId="0" fontId="8" fillId="2" borderId="126" xfId="0" applyFont="1" applyFill="1" applyBorder="1" applyAlignment="1">
      <alignment vertical="center"/>
    </xf>
    <xf numFmtId="0" fontId="6" fillId="2" borderId="33" xfId="0" applyFont="1" applyFill="1" applyBorder="1" applyAlignment="1">
      <alignment horizontal="right" vertical="center"/>
    </xf>
    <xf numFmtId="0" fontId="6" fillId="2" borderId="34" xfId="0" applyFont="1" applyFill="1" applyBorder="1" applyAlignment="1">
      <alignment horizontal="right" vertical="center"/>
    </xf>
    <xf numFmtId="0" fontId="6" fillId="2" borderId="39" xfId="0" applyFont="1" applyFill="1" applyBorder="1" applyAlignment="1">
      <alignment horizontal="right" vertical="center"/>
    </xf>
    <xf numFmtId="182" fontId="6" fillId="2" borderId="33" xfId="0" applyNumberFormat="1" applyFont="1" applyFill="1" applyBorder="1" applyAlignment="1">
      <alignment horizontal="right" vertical="center"/>
    </xf>
    <xf numFmtId="182" fontId="6" fillId="2" borderId="34" xfId="0" applyNumberFormat="1" applyFont="1" applyFill="1" applyBorder="1" applyAlignment="1">
      <alignment horizontal="right" vertical="center"/>
    </xf>
    <xf numFmtId="182" fontId="6" fillId="2" borderId="39" xfId="0" applyNumberFormat="1" applyFont="1" applyFill="1" applyBorder="1" applyAlignment="1">
      <alignment horizontal="right" vertical="center"/>
    </xf>
    <xf numFmtId="182" fontId="6" fillId="2" borderId="25" xfId="0" applyNumberFormat="1" applyFont="1" applyFill="1" applyBorder="1" applyAlignment="1">
      <alignment horizontal="right" vertical="center"/>
    </xf>
    <xf numFmtId="182" fontId="6" fillId="2" borderId="26" xfId="0" applyNumberFormat="1" applyFont="1" applyFill="1" applyBorder="1" applyAlignment="1">
      <alignment horizontal="right" vertical="center"/>
    </xf>
    <xf numFmtId="182" fontId="6" fillId="2" borderId="42" xfId="0" applyNumberFormat="1" applyFont="1" applyFill="1" applyBorder="1" applyAlignment="1">
      <alignment horizontal="right" vertical="center"/>
    </xf>
    <xf numFmtId="182" fontId="6" fillId="2" borderId="29" xfId="0" applyNumberFormat="1" applyFont="1" applyFill="1" applyBorder="1" applyAlignment="1">
      <alignment horizontal="right" vertical="center"/>
    </xf>
    <xf numFmtId="182" fontId="6" fillId="2" borderId="3" xfId="0" applyNumberFormat="1" applyFont="1" applyFill="1" applyBorder="1" applyAlignment="1">
      <alignment horizontal="right" vertical="center"/>
    </xf>
    <xf numFmtId="182" fontId="6" fillId="2" borderId="43" xfId="0" applyNumberFormat="1" applyFont="1" applyFill="1" applyBorder="1" applyAlignment="1">
      <alignment horizontal="right" vertical="center"/>
    </xf>
    <xf numFmtId="0" fontId="6" fillId="3" borderId="33" xfId="0" applyFont="1" applyFill="1" applyBorder="1" applyAlignment="1" applyProtection="1">
      <alignment vertical="center" shrinkToFit="1"/>
      <protection locked="0"/>
    </xf>
    <xf numFmtId="0" fontId="6" fillId="3" borderId="34" xfId="0" applyFont="1" applyFill="1" applyBorder="1" applyAlignment="1" applyProtection="1">
      <alignment vertical="center" shrinkToFit="1"/>
      <protection locked="0"/>
    </xf>
    <xf numFmtId="0" fontId="6" fillId="3" borderId="35" xfId="0" applyFont="1" applyFill="1" applyBorder="1" applyAlignment="1" applyProtection="1">
      <alignment vertical="center" shrinkToFit="1"/>
      <protection locked="0"/>
    </xf>
    <xf numFmtId="0" fontId="6" fillId="3" borderId="25" xfId="0" applyFont="1" applyFill="1" applyBorder="1" applyAlignment="1" applyProtection="1">
      <alignment vertical="center" shrinkToFit="1"/>
      <protection locked="0"/>
    </xf>
    <xf numFmtId="0" fontId="6" fillId="3" borderId="26" xfId="0" applyFont="1" applyFill="1" applyBorder="1" applyAlignment="1" applyProtection="1">
      <alignment vertical="center" shrinkToFit="1"/>
      <protection locked="0"/>
    </xf>
    <xf numFmtId="0" fontId="6" fillId="3" borderId="27" xfId="0" applyFont="1" applyFill="1" applyBorder="1" applyAlignment="1" applyProtection="1">
      <alignment vertical="center" shrinkToFit="1"/>
      <protection locked="0"/>
    </xf>
    <xf numFmtId="0" fontId="6" fillId="3" borderId="29" xfId="0" applyFont="1" applyFill="1" applyBorder="1" applyAlignment="1" applyProtection="1">
      <alignment vertical="center" shrinkToFit="1"/>
      <protection locked="0"/>
    </xf>
    <xf numFmtId="0" fontId="6" fillId="3" borderId="3" xfId="0" applyFont="1" applyFill="1" applyBorder="1" applyAlignment="1" applyProtection="1">
      <alignment vertical="center" shrinkToFit="1"/>
      <protection locked="0"/>
    </xf>
    <xf numFmtId="0" fontId="6" fillId="3" borderId="4" xfId="0" applyFont="1" applyFill="1" applyBorder="1" applyAlignment="1" applyProtection="1">
      <alignment vertical="center" shrinkToFit="1"/>
      <protection locked="0"/>
    </xf>
    <xf numFmtId="0" fontId="6" fillId="2" borderId="38" xfId="0" applyFont="1" applyFill="1" applyBorder="1" applyAlignment="1">
      <alignment vertical="center"/>
    </xf>
    <xf numFmtId="0" fontId="6" fillId="2" borderId="34" xfId="0" applyFont="1" applyFill="1" applyBorder="1" applyAlignment="1">
      <alignment vertical="center"/>
    </xf>
    <xf numFmtId="0" fontId="6" fillId="2" borderId="39" xfId="0" applyFont="1" applyFill="1" applyBorder="1" applyAlignment="1">
      <alignment vertical="center"/>
    </xf>
    <xf numFmtId="0" fontId="6" fillId="2" borderId="127" xfId="0" applyFont="1" applyFill="1" applyBorder="1" applyAlignment="1">
      <alignment horizontal="center" vertical="center"/>
    </xf>
    <xf numFmtId="0" fontId="6" fillId="2" borderId="128" xfId="0" applyFont="1" applyFill="1" applyBorder="1" applyAlignment="1">
      <alignment horizontal="center" vertical="center"/>
    </xf>
    <xf numFmtId="0" fontId="6" fillId="2" borderId="131" xfId="0" applyFont="1" applyFill="1" applyBorder="1" applyAlignment="1">
      <alignment horizontal="center" vertical="center"/>
    </xf>
    <xf numFmtId="0" fontId="6" fillId="2" borderId="41" xfId="0" applyFont="1" applyFill="1" applyBorder="1" applyAlignment="1">
      <alignment vertical="center"/>
    </xf>
    <xf numFmtId="0" fontId="6" fillId="2" borderId="42" xfId="0" applyFont="1" applyFill="1" applyBorder="1" applyAlignment="1">
      <alignment vertical="center"/>
    </xf>
    <xf numFmtId="0" fontId="6" fillId="2" borderId="2" xfId="0" applyFont="1" applyFill="1" applyBorder="1" applyAlignment="1">
      <alignment vertical="center"/>
    </xf>
    <xf numFmtId="0" fontId="6" fillId="2" borderId="3" xfId="0" applyFont="1" applyFill="1" applyBorder="1" applyAlignment="1">
      <alignment vertical="center"/>
    </xf>
    <xf numFmtId="0" fontId="6" fillId="2" borderId="43" xfId="0" applyFont="1" applyFill="1" applyBorder="1" applyAlignment="1">
      <alignment vertical="center"/>
    </xf>
    <xf numFmtId="0" fontId="6" fillId="3" borderId="34" xfId="0" applyFont="1" applyFill="1" applyBorder="1" applyAlignment="1" applyProtection="1">
      <alignment horizontal="center" vertical="center" shrinkToFit="1"/>
      <protection locked="0"/>
    </xf>
    <xf numFmtId="0" fontId="6" fillId="3" borderId="47" xfId="0" applyFont="1" applyFill="1" applyBorder="1" applyAlignment="1" applyProtection="1">
      <alignment vertical="center" shrinkToFit="1"/>
      <protection locked="0"/>
    </xf>
    <xf numFmtId="0" fontId="6" fillId="3" borderId="33"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181" fontId="6" fillId="3" borderId="33" xfId="0" applyNumberFormat="1" applyFont="1" applyFill="1" applyBorder="1" applyAlignment="1" applyProtection="1">
      <alignment horizontal="right" vertical="center"/>
      <protection locked="0"/>
    </xf>
    <xf numFmtId="181" fontId="6" fillId="3" borderId="34" xfId="0" applyNumberFormat="1" applyFont="1" applyFill="1" applyBorder="1" applyAlignment="1" applyProtection="1">
      <alignment horizontal="right" vertical="center"/>
      <protection locked="0"/>
    </xf>
    <xf numFmtId="181" fontId="6" fillId="3" borderId="39" xfId="0" applyNumberFormat="1" applyFont="1" applyFill="1" applyBorder="1" applyAlignment="1" applyProtection="1">
      <alignment horizontal="right" vertical="center"/>
      <protection locked="0"/>
    </xf>
    <xf numFmtId="38" fontId="6" fillId="2" borderId="33" xfId="1" applyFont="1" applyFill="1" applyBorder="1" applyAlignment="1">
      <alignment horizontal="right" vertical="center"/>
    </xf>
    <xf numFmtId="38" fontId="6" fillId="2" borderId="34" xfId="1" applyFont="1" applyFill="1" applyBorder="1" applyAlignment="1">
      <alignment horizontal="right" vertical="center"/>
    </xf>
    <xf numFmtId="38" fontId="6" fillId="2" borderId="39" xfId="1" applyFont="1" applyFill="1" applyBorder="1" applyAlignment="1">
      <alignment horizontal="right" vertical="center"/>
    </xf>
    <xf numFmtId="0" fontId="6" fillId="2" borderId="74" xfId="0" applyFont="1" applyFill="1" applyBorder="1" applyAlignment="1">
      <alignment vertical="center"/>
    </xf>
    <xf numFmtId="0" fontId="6" fillId="2" borderId="40" xfId="0" applyFont="1" applyFill="1" applyBorder="1" applyAlignment="1">
      <alignment vertical="center"/>
    </xf>
    <xf numFmtId="0" fontId="6" fillId="2" borderId="75" xfId="0" applyFont="1" applyFill="1" applyBorder="1" applyAlignment="1">
      <alignment vertical="center"/>
    </xf>
    <xf numFmtId="177" fontId="6" fillId="2" borderId="31" xfId="0" applyNumberFormat="1" applyFont="1" applyFill="1" applyBorder="1" applyAlignment="1">
      <alignment vertical="center"/>
    </xf>
    <xf numFmtId="177" fontId="6" fillId="2" borderId="34" xfId="0" applyNumberFormat="1" applyFont="1" applyFill="1" applyBorder="1" applyAlignment="1">
      <alignment vertical="center"/>
    </xf>
    <xf numFmtId="177" fontId="16" fillId="2" borderId="40" xfId="0" applyNumberFormat="1" applyFont="1" applyFill="1" applyBorder="1" applyAlignment="1">
      <alignment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3" borderId="6" xfId="0" applyFont="1" applyFill="1" applyBorder="1" applyAlignment="1" applyProtection="1">
      <alignment vertical="center"/>
      <protection locked="0"/>
    </xf>
    <xf numFmtId="0" fontId="6" fillId="3" borderId="7" xfId="0" applyFont="1" applyFill="1" applyBorder="1" applyAlignment="1" applyProtection="1">
      <alignment vertical="center"/>
      <protection locked="0"/>
    </xf>
    <xf numFmtId="0" fontId="6" fillId="3" borderId="9" xfId="0" applyFont="1" applyFill="1" applyBorder="1" applyAlignment="1" applyProtection="1">
      <alignment vertical="center"/>
      <protection locked="0"/>
    </xf>
    <xf numFmtId="0" fontId="6" fillId="3" borderId="10" xfId="0" applyFont="1" applyFill="1" applyBorder="1" applyAlignment="1" applyProtection="1">
      <alignment vertical="center"/>
      <protection locked="0"/>
    </xf>
    <xf numFmtId="0" fontId="6" fillId="3" borderId="12" xfId="0" applyFont="1" applyFill="1" applyBorder="1" applyAlignment="1" applyProtection="1">
      <alignment vertical="center"/>
      <protection locked="0"/>
    </xf>
    <xf numFmtId="0" fontId="6" fillId="3" borderId="13" xfId="0" applyFont="1" applyFill="1" applyBorder="1" applyAlignment="1" applyProtection="1">
      <alignment vertical="center"/>
      <protection locked="0"/>
    </xf>
    <xf numFmtId="0" fontId="6" fillId="2" borderId="36" xfId="0" applyFont="1" applyFill="1" applyBorder="1" applyAlignment="1">
      <alignment vertical="center"/>
    </xf>
    <xf numFmtId="0" fontId="6" fillId="2" borderId="31" xfId="0" applyFont="1" applyFill="1" applyBorder="1" applyAlignment="1">
      <alignment vertical="center"/>
    </xf>
    <xf numFmtId="0" fontId="6" fillId="2" borderId="37" xfId="0" applyFont="1" applyFill="1" applyBorder="1" applyAlignment="1">
      <alignment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34" xfId="0" applyFont="1" applyFill="1" applyBorder="1" applyAlignment="1">
      <alignment vertical="center" shrinkToFit="1"/>
    </xf>
    <xf numFmtId="0" fontId="6" fillId="2" borderId="21"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6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10" fillId="2" borderId="0" xfId="0" applyFont="1" applyFill="1" applyAlignment="1">
      <alignment vertical="center"/>
    </xf>
    <xf numFmtId="0" fontId="6" fillId="3" borderId="31" xfId="0" applyFont="1" applyFill="1" applyBorder="1" applyAlignment="1" applyProtection="1">
      <alignment vertical="center" shrinkToFit="1"/>
      <protection locked="0"/>
    </xf>
    <xf numFmtId="0" fontId="6" fillId="2" borderId="36" xfId="0" applyFont="1" applyFill="1" applyBorder="1" applyAlignment="1">
      <alignment horizontal="center" vertical="center"/>
    </xf>
    <xf numFmtId="0" fontId="7" fillId="2" borderId="26" xfId="0" applyFont="1" applyFill="1" applyBorder="1" applyAlignment="1">
      <alignment horizontal="center" vertical="center" shrinkToFit="1"/>
    </xf>
    <xf numFmtId="0" fontId="7" fillId="2" borderId="47" xfId="0" applyFont="1" applyFill="1" applyBorder="1" applyAlignment="1">
      <alignment horizontal="center" vertical="center" shrinkToFit="1"/>
    </xf>
    <xf numFmtId="181" fontId="6" fillId="3" borderId="26" xfId="0" applyNumberFormat="1" applyFont="1" applyFill="1" applyBorder="1" applyAlignment="1" applyProtection="1">
      <alignment horizontal="center" vertical="center"/>
      <protection locked="0"/>
    </xf>
    <xf numFmtId="181" fontId="6" fillId="3" borderId="47" xfId="0" applyNumberFormat="1" applyFont="1" applyFill="1" applyBorder="1" applyAlignment="1" applyProtection="1">
      <alignment horizontal="center" vertical="center"/>
      <protection locked="0"/>
    </xf>
    <xf numFmtId="0" fontId="7" fillId="2" borderId="26" xfId="0" applyFont="1" applyFill="1" applyBorder="1" applyAlignment="1">
      <alignment horizontal="center" vertical="center"/>
    </xf>
    <xf numFmtId="0" fontId="7" fillId="2" borderId="47" xfId="0" applyFont="1" applyFill="1" applyBorder="1" applyAlignment="1">
      <alignment horizontal="center" vertical="center"/>
    </xf>
    <xf numFmtId="177" fontId="6" fillId="2" borderId="40" xfId="0" applyNumberFormat="1" applyFont="1" applyFill="1" applyBorder="1" applyAlignment="1">
      <alignment horizontal="right" vertical="center"/>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38" fontId="6" fillId="3" borderId="9" xfId="1" applyFont="1" applyFill="1" applyBorder="1" applyAlignment="1" applyProtection="1">
      <alignment horizontal="right" vertical="center"/>
      <protection locked="0"/>
    </xf>
    <xf numFmtId="38" fontId="6" fillId="2" borderId="9" xfId="1" applyFont="1" applyFill="1" applyBorder="1" applyAlignment="1" applyProtection="1">
      <alignment vertical="center"/>
    </xf>
    <xf numFmtId="0" fontId="14" fillId="2" borderId="68" xfId="0" applyFont="1" applyFill="1" applyBorder="1" applyAlignment="1">
      <alignment vertical="center"/>
    </xf>
    <xf numFmtId="0" fontId="14" fillId="2" borderId="69" xfId="0" applyFont="1" applyFill="1" applyBorder="1" applyAlignment="1">
      <alignment vertical="center"/>
    </xf>
    <xf numFmtId="0" fontId="14" fillId="2" borderId="62" xfId="0" applyFont="1" applyFill="1" applyBorder="1" applyAlignment="1">
      <alignment vertical="center"/>
    </xf>
    <xf numFmtId="0" fontId="14" fillId="2" borderId="63" xfId="0" applyFont="1" applyFill="1" applyBorder="1" applyAlignment="1">
      <alignment vertical="center"/>
    </xf>
    <xf numFmtId="0" fontId="6" fillId="2" borderId="113" xfId="0" applyFont="1" applyFill="1" applyBorder="1" applyAlignment="1">
      <alignment vertical="center"/>
    </xf>
    <xf numFmtId="0" fontId="6" fillId="2" borderId="114" xfId="0" applyFont="1" applyFill="1" applyBorder="1" applyAlignment="1">
      <alignment vertical="center"/>
    </xf>
    <xf numFmtId="0" fontId="6" fillId="2" borderId="111" xfId="0" applyFont="1" applyFill="1" applyBorder="1" applyAlignment="1">
      <alignment vertical="center"/>
    </xf>
    <xf numFmtId="0" fontId="6" fillId="2" borderId="112" xfId="0" applyFont="1" applyFill="1" applyBorder="1" applyAlignment="1">
      <alignment vertical="center"/>
    </xf>
    <xf numFmtId="177" fontId="6" fillId="2" borderId="49" xfId="1" applyNumberFormat="1" applyFont="1" applyFill="1" applyBorder="1" applyAlignment="1" applyProtection="1">
      <alignment vertical="center" shrinkToFit="1"/>
    </xf>
    <xf numFmtId="177" fontId="6" fillId="2" borderId="51" xfId="1" applyNumberFormat="1" applyFont="1" applyFill="1" applyBorder="1" applyAlignment="1" applyProtection="1">
      <alignment vertical="center" shrinkToFit="1"/>
    </xf>
    <xf numFmtId="0" fontId="8" fillId="2" borderId="69" xfId="0" applyFont="1" applyFill="1" applyBorder="1" applyAlignment="1">
      <alignment vertical="center" wrapText="1"/>
    </xf>
    <xf numFmtId="0" fontId="8" fillId="2" borderId="73" xfId="0" applyFont="1" applyFill="1" applyBorder="1" applyAlignment="1">
      <alignment vertical="center" wrapText="1"/>
    </xf>
    <xf numFmtId="177" fontId="6" fillId="2" borderId="71" xfId="1" applyNumberFormat="1" applyFont="1" applyFill="1" applyBorder="1" applyAlignment="1">
      <alignment vertical="center" shrinkToFit="1"/>
    </xf>
    <xf numFmtId="177" fontId="6" fillId="2" borderId="65" xfId="1" applyNumberFormat="1" applyFont="1" applyFill="1" applyBorder="1" applyAlignment="1" applyProtection="1">
      <alignment vertical="center" shrinkToFit="1"/>
    </xf>
    <xf numFmtId="0" fontId="6" fillId="2" borderId="7" xfId="0" applyFont="1" applyFill="1" applyBorder="1" applyAlignment="1">
      <alignment horizontal="center" vertical="center"/>
    </xf>
    <xf numFmtId="0" fontId="8" fillId="2" borderId="112" xfId="0" applyFont="1" applyFill="1" applyBorder="1" applyAlignment="1">
      <alignment vertical="center"/>
    </xf>
    <xf numFmtId="0" fontId="8" fillId="2" borderId="123" xfId="0" applyFont="1" applyFill="1" applyBorder="1" applyAlignment="1">
      <alignment vertical="center"/>
    </xf>
    <xf numFmtId="0" fontId="8" fillId="2" borderId="114" xfId="0" applyFont="1" applyFill="1" applyBorder="1" applyAlignment="1">
      <alignment vertical="center"/>
    </xf>
    <xf numFmtId="0" fontId="8" fillId="2" borderId="124" xfId="0" applyFont="1" applyFill="1" applyBorder="1" applyAlignment="1">
      <alignment vertical="center"/>
    </xf>
    <xf numFmtId="0" fontId="8" fillId="2" borderId="63" xfId="0" applyFont="1" applyFill="1" applyBorder="1" applyAlignment="1">
      <alignment vertical="center"/>
    </xf>
    <xf numFmtId="0" fontId="8" fillId="2" borderId="67" xfId="0" applyFont="1" applyFill="1" applyBorder="1" applyAlignment="1">
      <alignment vertical="center"/>
    </xf>
    <xf numFmtId="0" fontId="6" fillId="2" borderId="8" xfId="0" applyFont="1" applyFill="1" applyBorder="1" applyAlignment="1">
      <alignment horizontal="center" vertical="center" textRotation="255"/>
    </xf>
    <xf numFmtId="0" fontId="6" fillId="2" borderId="9" xfId="0" applyFont="1" applyFill="1" applyBorder="1" applyAlignment="1">
      <alignment horizontal="center" vertical="center" textRotation="255"/>
    </xf>
    <xf numFmtId="0" fontId="6" fillId="2" borderId="14" xfId="0" applyFont="1" applyFill="1" applyBorder="1" applyAlignment="1">
      <alignment horizontal="center" vertical="center" textRotation="255"/>
    </xf>
    <xf numFmtId="0" fontId="6" fillId="2" borderId="15" xfId="0" applyFont="1" applyFill="1" applyBorder="1" applyAlignment="1">
      <alignment horizontal="center" vertical="center" textRotation="255"/>
    </xf>
    <xf numFmtId="177" fontId="6" fillId="2" borderId="33" xfId="0" applyNumberFormat="1" applyFont="1" applyFill="1" applyBorder="1" applyAlignment="1">
      <alignment vertical="center"/>
    </xf>
    <xf numFmtId="0" fontId="8" fillId="2" borderId="9" xfId="0" applyFont="1" applyFill="1" applyBorder="1" applyAlignment="1">
      <alignment vertical="center" shrinkToFit="1"/>
    </xf>
    <xf numFmtId="0" fontId="8" fillId="2" borderId="10" xfId="0" applyFont="1" applyFill="1" applyBorder="1" applyAlignment="1">
      <alignment vertical="center" shrinkToFit="1"/>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2" borderId="69" xfId="0" applyFont="1" applyFill="1" applyBorder="1" applyAlignment="1">
      <alignment vertical="center" shrinkToFit="1"/>
    </xf>
    <xf numFmtId="0" fontId="8" fillId="2" borderId="73" xfId="0" applyFont="1" applyFill="1" applyBorder="1" applyAlignment="1">
      <alignment vertical="center" shrinkToFit="1"/>
    </xf>
    <xf numFmtId="0" fontId="8" fillId="3" borderId="15" xfId="0" applyFont="1" applyFill="1" applyBorder="1" applyAlignment="1" applyProtection="1">
      <alignment vertical="center"/>
      <protection locked="0"/>
    </xf>
    <xf numFmtId="0" fontId="8" fillId="3" borderId="16" xfId="0" applyFont="1" applyFill="1" applyBorder="1" applyAlignment="1" applyProtection="1">
      <alignment vertical="center"/>
      <protection locked="0"/>
    </xf>
    <xf numFmtId="0" fontId="8" fillId="3" borderId="18" xfId="0" applyFont="1" applyFill="1" applyBorder="1" applyAlignment="1" applyProtection="1">
      <alignment vertical="center"/>
      <protection locked="0"/>
    </xf>
    <xf numFmtId="0" fontId="8" fillId="3" borderId="19" xfId="0" applyFont="1" applyFill="1" applyBorder="1" applyAlignment="1" applyProtection="1">
      <alignment vertical="center"/>
      <protection locked="0"/>
    </xf>
    <xf numFmtId="0" fontId="8" fillId="3" borderId="21" xfId="0" applyFont="1" applyFill="1" applyBorder="1" applyAlignment="1" applyProtection="1">
      <alignment vertical="center"/>
      <protection locked="0"/>
    </xf>
    <xf numFmtId="0" fontId="8" fillId="3" borderId="22" xfId="0" applyFont="1" applyFill="1" applyBorder="1" applyAlignment="1" applyProtection="1">
      <alignment vertical="center"/>
      <protection locked="0"/>
    </xf>
    <xf numFmtId="0" fontId="8" fillId="2" borderId="9" xfId="0" applyFont="1" applyFill="1" applyBorder="1" applyAlignment="1">
      <alignment vertical="center"/>
    </xf>
    <xf numFmtId="0" fontId="8" fillId="2" borderId="10" xfId="0" applyFont="1" applyFill="1" applyBorder="1" applyAlignment="1">
      <alignment vertical="center"/>
    </xf>
    <xf numFmtId="177" fontId="6" fillId="2" borderId="28" xfId="0" applyNumberFormat="1" applyFont="1" applyFill="1" applyBorder="1" applyAlignment="1">
      <alignment vertical="center"/>
    </xf>
    <xf numFmtId="177" fontId="6" fillId="2" borderId="0" xfId="0" applyNumberFormat="1" applyFont="1" applyFill="1" applyAlignment="1">
      <alignment vertical="center"/>
    </xf>
    <xf numFmtId="177" fontId="6" fillId="2" borderId="46" xfId="0" applyNumberFormat="1" applyFont="1" applyFill="1" applyBorder="1" applyAlignment="1">
      <alignment vertical="center"/>
    </xf>
    <xf numFmtId="177" fontId="6" fillId="2" borderId="47" xfId="0" applyNumberFormat="1" applyFont="1" applyFill="1" applyBorder="1" applyAlignment="1">
      <alignment vertical="center"/>
    </xf>
    <xf numFmtId="0" fontId="6" fillId="2" borderId="41" xfId="0" applyFont="1" applyFill="1" applyBorder="1" applyAlignment="1">
      <alignment horizontal="center" vertical="center"/>
    </xf>
    <xf numFmtId="0" fontId="6" fillId="2" borderId="132"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69" xfId="0" applyFont="1" applyFill="1" applyBorder="1" applyAlignment="1">
      <alignment horizontal="center" vertical="center"/>
    </xf>
    <xf numFmtId="177" fontId="6" fillId="2" borderId="25" xfId="0" applyNumberFormat="1" applyFont="1" applyFill="1" applyBorder="1" applyAlignment="1">
      <alignment vertical="center"/>
    </xf>
    <xf numFmtId="177" fontId="6" fillId="2" borderId="26" xfId="0" applyNumberFormat="1" applyFont="1" applyFill="1" applyBorder="1" applyAlignment="1">
      <alignment vertical="center"/>
    </xf>
    <xf numFmtId="177" fontId="6" fillId="2" borderId="70" xfId="0" applyNumberFormat="1" applyFont="1" applyFill="1" applyBorder="1" applyAlignment="1">
      <alignment vertical="center"/>
    </xf>
    <xf numFmtId="177" fontId="6" fillId="2" borderId="71" xfId="0" applyNumberFormat="1" applyFont="1" applyFill="1" applyBorder="1" applyAlignment="1">
      <alignment vertical="center"/>
    </xf>
    <xf numFmtId="0" fontId="8" fillId="2" borderId="15" xfId="0" applyFont="1" applyFill="1" applyBorder="1" applyAlignment="1">
      <alignment vertical="center"/>
    </xf>
    <xf numFmtId="0" fontId="8" fillId="2" borderId="16" xfId="0" applyFont="1" applyFill="1" applyBorder="1" applyAlignment="1">
      <alignment vertical="center"/>
    </xf>
    <xf numFmtId="0" fontId="8" fillId="2" borderId="69" xfId="0" applyFont="1" applyFill="1" applyBorder="1" applyAlignment="1">
      <alignment vertical="center"/>
    </xf>
    <xf numFmtId="0" fontId="8" fillId="2" borderId="73" xfId="0" applyFont="1" applyFill="1" applyBorder="1" applyAlignment="1">
      <alignment vertical="center"/>
    </xf>
    <xf numFmtId="0" fontId="6" fillId="2" borderId="14" xfId="0" applyFont="1" applyFill="1" applyBorder="1" applyAlignment="1">
      <alignment horizontal="center" vertical="center"/>
    </xf>
    <xf numFmtId="177" fontId="6" fillId="2" borderId="117" xfId="0" applyNumberFormat="1" applyFont="1" applyFill="1" applyBorder="1" applyAlignment="1">
      <alignment vertical="center"/>
    </xf>
    <xf numFmtId="177" fontId="6" fillId="2" borderId="118" xfId="0" applyNumberFormat="1" applyFont="1" applyFill="1" applyBorder="1" applyAlignment="1">
      <alignment vertical="center"/>
    </xf>
    <xf numFmtId="177" fontId="6" fillId="3" borderId="59" xfId="0" applyNumberFormat="1" applyFont="1" applyFill="1" applyBorder="1" applyAlignment="1" applyProtection="1">
      <alignment vertical="center"/>
      <protection locked="0"/>
    </xf>
    <xf numFmtId="177" fontId="6" fillId="3" borderId="51" xfId="0" applyNumberFormat="1" applyFont="1" applyFill="1" applyBorder="1" applyAlignment="1" applyProtection="1">
      <alignment vertical="center"/>
      <protection locked="0"/>
    </xf>
    <xf numFmtId="177" fontId="6" fillId="2" borderId="59" xfId="0" applyNumberFormat="1" applyFont="1" applyFill="1" applyBorder="1" applyAlignment="1">
      <alignment vertical="center"/>
    </xf>
    <xf numFmtId="177" fontId="6" fillId="2" borderId="51" xfId="0" applyNumberFormat="1" applyFont="1" applyFill="1" applyBorder="1" applyAlignment="1">
      <alignment vertical="center"/>
    </xf>
    <xf numFmtId="0" fontId="6" fillId="3" borderId="99" xfId="0" applyFont="1" applyFill="1" applyBorder="1" applyAlignment="1" applyProtection="1">
      <alignment horizontal="center" vertical="center"/>
      <protection locked="0"/>
    </xf>
    <xf numFmtId="0" fontId="6" fillId="3" borderId="100" xfId="0" applyFont="1" applyFill="1" applyBorder="1" applyAlignment="1" applyProtection="1">
      <alignment horizontal="center" vertical="center"/>
      <protection locked="0"/>
    </xf>
    <xf numFmtId="0" fontId="6" fillId="2" borderId="98" xfId="0" applyFont="1" applyFill="1" applyBorder="1" applyAlignment="1">
      <alignment horizontal="center" vertical="center"/>
    </xf>
    <xf numFmtId="0" fontId="6" fillId="2" borderId="99" xfId="0" applyFont="1" applyFill="1" applyBorder="1" applyAlignment="1">
      <alignment horizontal="center" vertical="center"/>
    </xf>
    <xf numFmtId="0" fontId="6" fillId="2" borderId="111" xfId="0" applyFont="1" applyFill="1" applyBorder="1" applyAlignment="1">
      <alignment horizontal="center" vertical="center" shrinkToFit="1"/>
    </xf>
    <xf numFmtId="0" fontId="6" fillId="2" borderId="112" xfId="0" applyFont="1" applyFill="1" applyBorder="1" applyAlignment="1">
      <alignment horizontal="center" vertical="center" shrinkToFit="1"/>
    </xf>
    <xf numFmtId="177" fontId="6" fillId="3" borderId="58" xfId="0" applyNumberFormat="1" applyFont="1" applyFill="1" applyBorder="1" applyAlignment="1" applyProtection="1">
      <alignment vertical="center"/>
      <protection locked="0"/>
    </xf>
    <xf numFmtId="177" fontId="6" fillId="3" borderId="49" xfId="0" applyNumberFormat="1" applyFont="1" applyFill="1" applyBorder="1" applyAlignment="1" applyProtection="1">
      <alignment vertical="center"/>
      <protection locked="0"/>
    </xf>
    <xf numFmtId="0" fontId="6" fillId="2" borderId="113" xfId="0" applyFont="1" applyFill="1" applyBorder="1" applyAlignment="1">
      <alignment horizontal="center" vertical="center" shrinkToFit="1"/>
    </xf>
    <xf numFmtId="0" fontId="6" fillId="2" borderId="114" xfId="0" applyFont="1" applyFill="1" applyBorder="1" applyAlignment="1">
      <alignment horizontal="center" vertical="center" shrinkToFit="1"/>
    </xf>
    <xf numFmtId="0" fontId="6" fillId="2" borderId="115" xfId="0" applyFont="1" applyFill="1" applyBorder="1" applyAlignment="1">
      <alignment horizontal="center" vertical="center" shrinkToFit="1"/>
    </xf>
    <xf numFmtId="0" fontId="6" fillId="2" borderId="116" xfId="0" applyFont="1" applyFill="1" applyBorder="1" applyAlignment="1">
      <alignment horizontal="center" vertical="center" shrinkToFit="1"/>
    </xf>
    <xf numFmtId="177" fontId="6" fillId="3" borderId="117" xfId="0" applyNumberFormat="1" applyFont="1" applyFill="1" applyBorder="1" applyAlignment="1" applyProtection="1">
      <alignment vertical="center"/>
      <protection locked="0"/>
    </xf>
    <xf numFmtId="177" fontId="6" fillId="3" borderId="118" xfId="0" applyNumberFormat="1" applyFont="1" applyFill="1" applyBorder="1" applyAlignment="1" applyProtection="1">
      <alignment vertical="center"/>
      <protection locked="0"/>
    </xf>
    <xf numFmtId="0" fontId="6" fillId="2" borderId="115" xfId="0" applyFont="1" applyFill="1" applyBorder="1" applyAlignment="1">
      <alignment horizontal="center" vertical="center"/>
    </xf>
    <xf numFmtId="0" fontId="6" fillId="2" borderId="116" xfId="0" applyFont="1" applyFill="1" applyBorder="1" applyAlignment="1">
      <alignment horizontal="center" vertical="center"/>
    </xf>
    <xf numFmtId="0" fontId="6" fillId="2" borderId="111" xfId="0" applyFont="1" applyFill="1" applyBorder="1" applyAlignment="1">
      <alignment horizontal="center" vertical="center"/>
    </xf>
    <xf numFmtId="0" fontId="6" fillId="2" borderId="112" xfId="0" applyFont="1" applyFill="1" applyBorder="1" applyAlignment="1">
      <alignment horizontal="center" vertical="center"/>
    </xf>
    <xf numFmtId="177" fontId="6" fillId="2" borderId="30" xfId="0" applyNumberFormat="1" applyFont="1" applyFill="1" applyBorder="1" applyAlignment="1">
      <alignment vertical="center"/>
    </xf>
    <xf numFmtId="177" fontId="6" fillId="2" borderId="44" xfId="0" applyNumberFormat="1" applyFont="1" applyFill="1" applyBorder="1" applyAlignment="1">
      <alignment vertical="center"/>
    </xf>
    <xf numFmtId="177" fontId="6" fillId="2" borderId="40" xfId="0" applyNumberFormat="1" applyFont="1" applyFill="1" applyBorder="1" applyAlignment="1">
      <alignment vertical="center"/>
    </xf>
    <xf numFmtId="0" fontId="6" fillId="2" borderId="113" xfId="0" applyFont="1" applyFill="1" applyBorder="1" applyAlignment="1">
      <alignment horizontal="center" vertical="center"/>
    </xf>
    <xf numFmtId="0" fontId="6" fillId="2" borderId="114" xfId="0" applyFont="1" applyFill="1" applyBorder="1" applyAlignment="1">
      <alignment horizontal="center" vertical="center"/>
    </xf>
    <xf numFmtId="177" fontId="6" fillId="2" borderId="59" xfId="0" quotePrefix="1" applyNumberFormat="1" applyFont="1" applyFill="1" applyBorder="1" applyAlignment="1">
      <alignment vertical="center"/>
    </xf>
    <xf numFmtId="0" fontId="6" fillId="2" borderId="121" xfId="0" applyFont="1" applyFill="1" applyBorder="1" applyAlignment="1">
      <alignment horizontal="center" vertical="center"/>
    </xf>
    <xf numFmtId="0" fontId="6" fillId="2" borderId="122" xfId="0" applyFont="1" applyFill="1" applyBorder="1" applyAlignment="1">
      <alignment horizontal="center" vertical="center"/>
    </xf>
    <xf numFmtId="177" fontId="6" fillId="2" borderId="60" xfId="0" applyNumberFormat="1" applyFont="1" applyFill="1" applyBorder="1" applyAlignment="1">
      <alignment vertical="center"/>
    </xf>
    <xf numFmtId="177" fontId="6" fillId="2" borderId="53" xfId="0" applyNumberFormat="1" applyFont="1" applyFill="1" applyBorder="1" applyAlignment="1">
      <alignment vertical="center"/>
    </xf>
    <xf numFmtId="177" fontId="6" fillId="2" borderId="60" xfId="0" quotePrefix="1" applyNumberFormat="1" applyFont="1" applyFill="1" applyBorder="1" applyAlignment="1">
      <alignment vertical="center"/>
    </xf>
    <xf numFmtId="177" fontId="6" fillId="2" borderId="58" xfId="0" applyNumberFormat="1" applyFont="1" applyFill="1" applyBorder="1" applyAlignment="1">
      <alignment vertical="center"/>
    </xf>
    <xf numFmtId="177" fontId="6" fillId="2" borderId="49" xfId="0" applyNumberFormat="1" applyFont="1" applyFill="1" applyBorder="1" applyAlignment="1">
      <alignment vertical="center"/>
    </xf>
    <xf numFmtId="0" fontId="6" fillId="2" borderId="100" xfId="0" applyFont="1" applyFill="1" applyBorder="1" applyAlignment="1">
      <alignment horizontal="center" vertical="center"/>
    </xf>
    <xf numFmtId="0" fontId="6" fillId="2" borderId="134" xfId="0" applyFont="1" applyFill="1" applyBorder="1" applyAlignment="1">
      <alignment horizontal="center" vertical="center"/>
    </xf>
    <xf numFmtId="0" fontId="6" fillId="2" borderId="135" xfId="0" applyFont="1" applyFill="1" applyBorder="1" applyAlignment="1">
      <alignment horizontal="center" vertical="center"/>
    </xf>
    <xf numFmtId="177" fontId="6" fillId="2" borderId="136" xfId="0" applyNumberFormat="1" applyFont="1" applyFill="1" applyBorder="1" applyAlignment="1">
      <alignment vertical="center"/>
    </xf>
    <xf numFmtId="177" fontId="6" fillId="2" borderId="137" xfId="0" applyNumberFormat="1" applyFont="1" applyFill="1" applyBorder="1" applyAlignment="1">
      <alignment vertical="center"/>
    </xf>
    <xf numFmtId="0" fontId="17" fillId="2" borderId="0" xfId="0" applyFont="1" applyFill="1" applyAlignment="1">
      <alignment horizontal="center" vertical="center" shrinkToFit="1"/>
    </xf>
    <xf numFmtId="0" fontId="6" fillId="2" borderId="0" xfId="0" applyFont="1" applyFill="1" applyAlignment="1">
      <alignment horizontal="left" vertical="center" indent="1" shrinkToFit="1"/>
    </xf>
    <xf numFmtId="176" fontId="6" fillId="2" borderId="0" xfId="0" applyNumberFormat="1" applyFont="1" applyFill="1" applyAlignment="1">
      <alignment horizontal="right" vertical="center" shrinkToFit="1"/>
    </xf>
    <xf numFmtId="0" fontId="6" fillId="2" borderId="65" xfId="0" applyFont="1" applyFill="1" applyBorder="1" applyAlignment="1">
      <alignment horizontal="left" vertical="center" shrinkToFit="1"/>
    </xf>
    <xf numFmtId="0" fontId="6" fillId="2" borderId="66" xfId="0" applyFont="1" applyFill="1" applyBorder="1" applyAlignment="1">
      <alignment horizontal="left" vertical="center" shrinkToFit="1"/>
    </xf>
    <xf numFmtId="177" fontId="6" fillId="2" borderId="63" xfId="0" applyNumberFormat="1" applyFont="1" applyFill="1" applyBorder="1" applyAlignment="1">
      <alignment vertical="center"/>
    </xf>
    <xf numFmtId="0" fontId="8" fillId="3" borderId="63" xfId="0" applyFont="1" applyFill="1" applyBorder="1" applyAlignment="1" applyProtection="1">
      <alignment vertical="center"/>
      <protection locked="0"/>
    </xf>
    <xf numFmtId="0" fontId="8" fillId="3" borderId="67" xfId="0" applyFont="1" applyFill="1" applyBorder="1" applyAlignment="1" applyProtection="1">
      <alignment vertical="center"/>
      <protection locked="0"/>
    </xf>
    <xf numFmtId="0" fontId="6" fillId="2" borderId="71" xfId="0" applyFont="1" applyFill="1" applyBorder="1" applyAlignment="1">
      <alignment vertical="center"/>
    </xf>
    <xf numFmtId="0" fontId="6" fillId="2" borderId="72" xfId="0" applyFont="1" applyFill="1" applyBorder="1" applyAlignment="1">
      <alignment vertical="center"/>
    </xf>
    <xf numFmtId="177" fontId="6" fillId="2" borderId="69" xfId="0" applyNumberFormat="1" applyFont="1" applyFill="1" applyBorder="1" applyAlignment="1">
      <alignment vertical="center"/>
    </xf>
    <xf numFmtId="0" fontId="6" fillId="2" borderId="65" xfId="0" applyFont="1" applyFill="1" applyBorder="1" applyAlignment="1">
      <alignment horizontal="left" vertical="center"/>
    </xf>
    <xf numFmtId="0" fontId="6" fillId="2" borderId="66" xfId="0" applyFont="1" applyFill="1" applyBorder="1" applyAlignment="1">
      <alignment horizontal="left" vertical="center"/>
    </xf>
    <xf numFmtId="177" fontId="6" fillId="3" borderId="63" xfId="0" applyNumberFormat="1" applyFont="1" applyFill="1" applyBorder="1" applyAlignment="1" applyProtection="1">
      <alignment vertical="center"/>
      <protection locked="0"/>
    </xf>
    <xf numFmtId="0" fontId="6" fillId="2" borderId="84" xfId="0" applyFont="1" applyFill="1" applyBorder="1" applyAlignment="1">
      <alignment horizontal="left" vertical="center"/>
    </xf>
    <xf numFmtId="0" fontId="6" fillId="2" borderId="85" xfId="0" applyFont="1" applyFill="1" applyBorder="1" applyAlignment="1">
      <alignment horizontal="left" vertical="center"/>
    </xf>
    <xf numFmtId="177" fontId="6" fillId="2" borderId="86" xfId="0" applyNumberFormat="1" applyFont="1" applyFill="1" applyBorder="1" applyAlignment="1">
      <alignment vertical="center"/>
    </xf>
    <xf numFmtId="0" fontId="8" fillId="2" borderId="86" xfId="0" applyFont="1" applyFill="1" applyBorder="1" applyAlignment="1">
      <alignment vertical="center"/>
    </xf>
    <xf numFmtId="0" fontId="8" fillId="2" borderId="87" xfId="0" applyFont="1" applyFill="1" applyBorder="1" applyAlignment="1">
      <alignment vertical="center"/>
    </xf>
    <xf numFmtId="0" fontId="6" fillId="2" borderId="79" xfId="0" applyFont="1" applyFill="1" applyBorder="1" applyAlignment="1">
      <alignment horizontal="left" vertical="center"/>
    </xf>
    <xf numFmtId="0" fontId="6" fillId="2" borderId="80" xfId="0" applyFont="1" applyFill="1" applyBorder="1" applyAlignment="1">
      <alignment horizontal="left" vertical="center"/>
    </xf>
    <xf numFmtId="177" fontId="6" fillId="3" borderId="81" xfId="0" applyNumberFormat="1" applyFont="1" applyFill="1" applyBorder="1" applyAlignment="1" applyProtection="1">
      <alignment vertical="center"/>
      <protection locked="0"/>
    </xf>
    <xf numFmtId="0" fontId="8" fillId="3" borderId="81" xfId="0" applyFont="1" applyFill="1" applyBorder="1" applyAlignment="1" applyProtection="1">
      <alignment vertical="center"/>
      <protection locked="0"/>
    </xf>
    <xf numFmtId="0" fontId="8" fillId="3" borderId="82" xfId="0" applyFont="1" applyFill="1" applyBorder="1" applyAlignment="1" applyProtection="1">
      <alignment vertical="center"/>
      <protection locked="0"/>
    </xf>
    <xf numFmtId="0" fontId="6" fillId="2" borderId="34" xfId="0" applyFont="1" applyFill="1" applyBorder="1" applyAlignment="1">
      <alignment horizontal="left" vertical="center"/>
    </xf>
    <xf numFmtId="0" fontId="6" fillId="2" borderId="39" xfId="0" applyFont="1" applyFill="1" applyBorder="1" applyAlignment="1">
      <alignment horizontal="left" vertical="center"/>
    </xf>
    <xf numFmtId="177" fontId="6" fillId="3" borderId="9" xfId="0" applyNumberFormat="1"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8" fillId="3" borderId="10" xfId="0" applyFont="1" applyFill="1" applyBorder="1" applyAlignment="1" applyProtection="1">
      <alignment vertical="center"/>
      <protection locked="0"/>
    </xf>
    <xf numFmtId="177" fontId="6" fillId="2" borderId="9" xfId="0" applyNumberFormat="1" applyFont="1" applyFill="1" applyBorder="1" applyAlignment="1">
      <alignment vertical="center"/>
    </xf>
    <xf numFmtId="177" fontId="6" fillId="2" borderId="89" xfId="0" applyNumberFormat="1" applyFont="1" applyFill="1" applyBorder="1" applyAlignment="1">
      <alignment horizontal="center" vertical="center"/>
    </xf>
    <xf numFmtId="177" fontId="6" fillId="2" borderId="90" xfId="0" applyNumberFormat="1" applyFont="1" applyFill="1" applyBorder="1" applyAlignment="1">
      <alignment horizontal="center" vertical="center"/>
    </xf>
    <xf numFmtId="177" fontId="6" fillId="2" borderId="91" xfId="0" applyNumberFormat="1" applyFont="1" applyFill="1" applyBorder="1" applyAlignment="1">
      <alignment horizontal="center" vertical="center"/>
    </xf>
    <xf numFmtId="177" fontId="6" fillId="2" borderId="92" xfId="0" applyNumberFormat="1" applyFont="1" applyFill="1" applyBorder="1" applyAlignment="1">
      <alignment horizontal="center" vertical="center"/>
    </xf>
    <xf numFmtId="177" fontId="6" fillId="2" borderId="93" xfId="0" applyNumberFormat="1" applyFont="1" applyFill="1" applyBorder="1" applyAlignment="1">
      <alignment horizontal="center" vertical="center"/>
    </xf>
    <xf numFmtId="177" fontId="6" fillId="2" borderId="94" xfId="0" applyNumberFormat="1" applyFont="1" applyFill="1" applyBorder="1" applyAlignment="1">
      <alignment horizontal="center" vertical="center"/>
    </xf>
    <xf numFmtId="177" fontId="6" fillId="2" borderId="95" xfId="0" applyNumberFormat="1" applyFont="1" applyFill="1" applyBorder="1" applyAlignment="1">
      <alignment horizontal="center" vertical="center"/>
    </xf>
    <xf numFmtId="177" fontId="6" fillId="2" borderId="96" xfId="0" applyNumberFormat="1" applyFont="1" applyFill="1" applyBorder="1" applyAlignment="1">
      <alignment horizontal="center" vertical="center"/>
    </xf>
    <xf numFmtId="177" fontId="6" fillId="2" borderId="97" xfId="0" applyNumberFormat="1" applyFont="1" applyFill="1" applyBorder="1" applyAlignment="1">
      <alignment horizontal="center" vertical="center"/>
    </xf>
    <xf numFmtId="0" fontId="6" fillId="2" borderId="34" xfId="0" applyFont="1" applyFill="1" applyBorder="1" applyAlignment="1">
      <alignment horizontal="left" vertical="center" shrinkToFit="1"/>
    </xf>
    <xf numFmtId="0" fontId="6" fillId="2" borderId="39" xfId="0" applyFont="1" applyFill="1" applyBorder="1" applyAlignment="1">
      <alignment horizontal="left" vertical="center" shrinkToFit="1"/>
    </xf>
    <xf numFmtId="177" fontId="6" fillId="2" borderId="39" xfId="0" applyNumberFormat="1" applyFont="1" applyFill="1" applyBorder="1" applyAlignment="1">
      <alignment vertical="center"/>
    </xf>
    <xf numFmtId="0" fontId="8" fillId="3" borderId="33" xfId="0" applyFont="1" applyFill="1" applyBorder="1" applyAlignment="1" applyProtection="1">
      <alignment vertical="center"/>
      <protection locked="0"/>
    </xf>
    <xf numFmtId="0" fontId="8" fillId="3" borderId="34" xfId="0" applyFont="1" applyFill="1" applyBorder="1" applyAlignment="1" applyProtection="1">
      <alignment vertical="center"/>
      <protection locked="0"/>
    </xf>
    <xf numFmtId="0" fontId="8" fillId="3" borderId="35" xfId="0" applyFont="1" applyFill="1" applyBorder="1" applyAlignment="1" applyProtection="1">
      <alignment vertical="center"/>
      <protection locked="0"/>
    </xf>
    <xf numFmtId="177" fontId="6" fillId="2" borderId="64" xfId="0" applyNumberFormat="1" applyFont="1" applyFill="1" applyBorder="1" applyAlignment="1">
      <alignment vertical="center"/>
    </xf>
    <xf numFmtId="177" fontId="6" fillId="2" borderId="65" xfId="0" applyNumberFormat="1" applyFont="1" applyFill="1" applyBorder="1" applyAlignment="1">
      <alignment vertical="center"/>
    </xf>
    <xf numFmtId="177" fontId="6" fillId="2" borderId="66" xfId="0" applyNumberFormat="1" applyFont="1" applyFill="1" applyBorder="1" applyAlignment="1">
      <alignment vertical="center"/>
    </xf>
    <xf numFmtId="0" fontId="8" fillId="3" borderId="64" xfId="0" applyFont="1" applyFill="1" applyBorder="1" applyAlignment="1" applyProtection="1">
      <alignment vertical="center"/>
      <protection locked="0"/>
    </xf>
    <xf numFmtId="0" fontId="8" fillId="3" borderId="65" xfId="0" applyFont="1" applyFill="1" applyBorder="1" applyAlignment="1" applyProtection="1">
      <alignment vertical="center"/>
      <protection locked="0"/>
    </xf>
    <xf numFmtId="0" fontId="8" fillId="3" borderId="133" xfId="0" applyFont="1" applyFill="1" applyBorder="1" applyAlignment="1" applyProtection="1">
      <alignment vertical="center"/>
      <protection locked="0"/>
    </xf>
    <xf numFmtId="177" fontId="6" fillId="2" borderId="15" xfId="0" applyNumberFormat="1" applyFont="1" applyFill="1" applyBorder="1" applyAlignment="1">
      <alignment vertical="center"/>
    </xf>
    <xf numFmtId="179" fontId="6" fillId="2" borderId="0" xfId="0" applyNumberFormat="1" applyFont="1" applyFill="1" applyAlignment="1">
      <alignment horizontal="center" vertical="center"/>
    </xf>
    <xf numFmtId="0" fontId="6" fillId="2" borderId="0" xfId="0" applyFont="1" applyFill="1" applyAlignment="1">
      <alignment horizontal="right" vertical="center"/>
    </xf>
    <xf numFmtId="0" fontId="6" fillId="2" borderId="0" xfId="0" applyFont="1" applyFill="1" applyAlignment="1">
      <alignment vertical="center" shrinkToFit="1"/>
    </xf>
    <xf numFmtId="0" fontId="6" fillId="3" borderId="0" xfId="0" applyFont="1" applyFill="1" applyAlignment="1" applyProtection="1">
      <alignment horizontal="left" vertical="center" indent="1" shrinkToFit="1"/>
      <protection locked="0" hidden="1"/>
    </xf>
    <xf numFmtId="178" fontId="6" fillId="3" borderId="0" xfId="0" applyNumberFormat="1" applyFont="1" applyFill="1" applyAlignment="1" applyProtection="1">
      <alignment horizontal="center" vertical="center" shrinkToFit="1"/>
      <protection locked="0"/>
    </xf>
    <xf numFmtId="176" fontId="12" fillId="0" borderId="0" xfId="0" applyNumberFormat="1" applyFont="1" applyAlignment="1">
      <alignment horizontal="center" vertical="center"/>
    </xf>
    <xf numFmtId="176" fontId="6" fillId="3" borderId="130" xfId="0" applyNumberFormat="1" applyFont="1" applyFill="1" applyBorder="1" applyAlignment="1" applyProtection="1">
      <alignment horizontal="center" vertical="center"/>
      <protection locked="0" hidden="1"/>
    </xf>
    <xf numFmtId="176" fontId="6" fillId="3" borderId="128" xfId="0" applyNumberFormat="1" applyFont="1" applyFill="1" applyBorder="1" applyAlignment="1" applyProtection="1">
      <alignment horizontal="center" vertical="center"/>
      <protection locked="0" hidden="1"/>
    </xf>
    <xf numFmtId="176" fontId="6" fillId="3" borderId="131" xfId="0" applyNumberFormat="1" applyFont="1" applyFill="1" applyBorder="1" applyAlignment="1" applyProtection="1">
      <alignment horizontal="center" vertical="center"/>
      <protection locked="0" hidden="1"/>
    </xf>
    <xf numFmtId="0" fontId="6" fillId="0" borderId="0" xfId="0" applyFont="1" applyAlignment="1">
      <alignment horizontal="center" vertical="center"/>
    </xf>
    <xf numFmtId="180" fontId="6" fillId="0" borderId="99" xfId="0" applyNumberFormat="1" applyFont="1" applyBorder="1" applyAlignment="1" applyProtection="1">
      <alignment horizontal="center" vertical="center"/>
      <protection locked="0"/>
    </xf>
    <xf numFmtId="180" fontId="6" fillId="0" borderId="100" xfId="0" applyNumberFormat="1" applyFont="1" applyBorder="1" applyAlignment="1" applyProtection="1">
      <alignment horizontal="center" vertical="center"/>
      <protection locked="0"/>
    </xf>
    <xf numFmtId="0" fontId="10" fillId="2" borderId="0" xfId="0" applyFont="1" applyFill="1" applyAlignment="1">
      <alignment vertical="center" shrinkToFit="1"/>
    </xf>
    <xf numFmtId="177" fontId="6" fillId="2" borderId="34" xfId="1" applyNumberFormat="1" applyFont="1" applyFill="1" applyBorder="1" applyAlignment="1" applyProtection="1">
      <alignment vertical="center" shrinkToFit="1"/>
    </xf>
    <xf numFmtId="0" fontId="6" fillId="2" borderId="12" xfId="0" applyFont="1" applyFill="1" applyBorder="1" applyAlignment="1">
      <alignment vertical="center"/>
    </xf>
    <xf numFmtId="0" fontId="6" fillId="2" borderId="13" xfId="0" applyFont="1" applyFill="1" applyBorder="1" applyAlignment="1">
      <alignment vertical="center"/>
    </xf>
    <xf numFmtId="178" fontId="6" fillId="2" borderId="34" xfId="0" applyNumberFormat="1" applyFont="1" applyFill="1" applyBorder="1" applyAlignment="1">
      <alignment horizontal="right" vertical="center"/>
    </xf>
    <xf numFmtId="0" fontId="6" fillId="2" borderId="7" xfId="0" applyFont="1" applyFill="1" applyBorder="1" applyAlignment="1">
      <alignment vertical="center"/>
    </xf>
    <xf numFmtId="0" fontId="6" fillId="2" borderId="11" xfId="0" applyFont="1" applyFill="1" applyBorder="1" applyAlignment="1">
      <alignment vertical="center"/>
    </xf>
    <xf numFmtId="176" fontId="7" fillId="3" borderId="40" xfId="0" applyNumberFormat="1" applyFont="1" applyFill="1" applyBorder="1" applyAlignment="1" applyProtection="1">
      <alignment horizontal="center" vertical="center" shrinkToFit="1"/>
      <protection locked="0"/>
    </xf>
    <xf numFmtId="0" fontId="6" fillId="2" borderId="106" xfId="0" applyFont="1" applyFill="1" applyBorder="1" applyAlignment="1">
      <alignment horizontal="center" vertical="center"/>
    </xf>
    <xf numFmtId="0" fontId="19" fillId="3" borderId="103" xfId="0" applyFont="1" applyFill="1" applyBorder="1" applyAlignment="1" applyProtection="1">
      <alignment horizontal="center" vertical="center"/>
      <protection locked="0"/>
    </xf>
    <xf numFmtId="0" fontId="19" fillId="3" borderId="104" xfId="0" applyFont="1" applyFill="1" applyBorder="1" applyAlignment="1" applyProtection="1">
      <alignment horizontal="center" vertical="center"/>
      <protection locked="0"/>
    </xf>
    <xf numFmtId="0" fontId="19" fillId="3" borderId="105" xfId="0" applyFont="1" applyFill="1" applyBorder="1" applyAlignment="1" applyProtection="1">
      <alignment horizontal="center" vertical="center"/>
      <protection locked="0"/>
    </xf>
    <xf numFmtId="0" fontId="19" fillId="3" borderId="106" xfId="0" applyFont="1" applyFill="1" applyBorder="1" applyAlignment="1" applyProtection="1">
      <alignment horizontal="center" vertical="center"/>
      <protection locked="0"/>
    </xf>
    <xf numFmtId="0" fontId="19" fillId="3" borderId="0" xfId="0" applyFont="1" applyFill="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9" fillId="3" borderId="2" xfId="0" applyFont="1" applyFill="1" applyBorder="1" applyAlignment="1" applyProtection="1">
      <alignment horizontal="center" vertical="center"/>
      <protection locked="0"/>
    </xf>
    <xf numFmtId="0" fontId="19" fillId="3" borderId="3" xfId="0" applyFont="1" applyFill="1" applyBorder="1" applyAlignment="1" applyProtection="1">
      <alignment horizontal="center" vertical="center"/>
      <protection locked="0"/>
    </xf>
    <xf numFmtId="0" fontId="19" fillId="3" borderId="4" xfId="0" applyFont="1" applyFill="1" applyBorder="1" applyAlignment="1" applyProtection="1">
      <alignment horizontal="center" vertical="center"/>
      <protection locked="0"/>
    </xf>
    <xf numFmtId="0" fontId="6" fillId="3" borderId="0" xfId="0" applyFont="1" applyFill="1" applyAlignment="1">
      <alignment horizontal="center" vertical="center"/>
    </xf>
    <xf numFmtId="0" fontId="6" fillId="3" borderId="6" xfId="0" applyFont="1" applyFill="1" applyBorder="1" applyAlignment="1">
      <alignment horizontal="distributed" vertical="center"/>
    </xf>
    <xf numFmtId="0" fontId="6" fillId="3" borderId="12" xfId="0" applyFont="1" applyFill="1" applyBorder="1" applyAlignment="1">
      <alignment horizontal="distributed" vertical="center"/>
    </xf>
    <xf numFmtId="0" fontId="6" fillId="3" borderId="5" xfId="0" applyFont="1" applyFill="1" applyBorder="1" applyAlignment="1">
      <alignment horizontal="right" vertical="center"/>
    </xf>
    <xf numFmtId="0" fontId="6" fillId="3" borderId="6" xfId="0" applyFont="1" applyFill="1" applyBorder="1" applyAlignment="1">
      <alignment horizontal="right" vertical="center"/>
    </xf>
    <xf numFmtId="0" fontId="6" fillId="3" borderId="11" xfId="0" applyFont="1" applyFill="1" applyBorder="1" applyAlignment="1">
      <alignment horizontal="right" vertical="center"/>
    </xf>
    <xf numFmtId="0" fontId="6" fillId="3" borderId="12" xfId="0" applyFont="1" applyFill="1" applyBorder="1" applyAlignment="1">
      <alignment horizontal="right" vertical="center"/>
    </xf>
    <xf numFmtId="0" fontId="6" fillId="3" borderId="30" xfId="0" applyFont="1" applyFill="1" applyBorder="1" applyAlignment="1" applyProtection="1">
      <alignment vertical="center" shrinkToFit="1"/>
      <protection hidden="1"/>
    </xf>
    <xf numFmtId="0" fontId="6" fillId="3" borderId="31" xfId="0" applyFont="1" applyFill="1" applyBorder="1" applyAlignment="1" applyProtection="1">
      <alignment vertical="center" shrinkToFit="1"/>
      <protection hidden="1"/>
    </xf>
    <xf numFmtId="0" fontId="6" fillId="3" borderId="32" xfId="0" applyFont="1" applyFill="1" applyBorder="1" applyAlignment="1" applyProtection="1">
      <alignment vertical="center" shrinkToFit="1"/>
      <protection hidden="1"/>
    </xf>
    <xf numFmtId="0" fontId="6" fillId="3" borderId="44" xfId="0" applyFont="1" applyFill="1" applyBorder="1" applyAlignment="1" applyProtection="1">
      <alignment vertical="center"/>
      <protection hidden="1"/>
    </xf>
    <xf numFmtId="0" fontId="6" fillId="3" borderId="40" xfId="0" applyFont="1" applyFill="1" applyBorder="1" applyAlignment="1" applyProtection="1">
      <alignment vertical="center"/>
      <protection hidden="1"/>
    </xf>
    <xf numFmtId="0" fontId="6" fillId="3" borderId="45" xfId="0" applyFont="1" applyFill="1" applyBorder="1" applyAlignment="1" applyProtection="1">
      <alignment vertical="center"/>
      <protection hidden="1"/>
    </xf>
    <xf numFmtId="0" fontId="6" fillId="2" borderId="76"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3" xfId="0" applyFont="1" applyFill="1" applyBorder="1" applyAlignment="1">
      <alignment horizontal="center" vertical="center"/>
    </xf>
    <xf numFmtId="185" fontId="20" fillId="0" borderId="102" xfId="0" applyNumberFormat="1" applyFont="1" applyBorder="1" applyAlignment="1" applyProtection="1">
      <alignment horizontal="center" vertical="center"/>
      <protection locked="0"/>
    </xf>
    <xf numFmtId="185" fontId="20" fillId="0" borderId="110" xfId="0" applyNumberFormat="1" applyFont="1" applyBorder="1" applyAlignment="1" applyProtection="1">
      <alignment horizontal="center" vertical="center"/>
      <protection locked="0"/>
    </xf>
    <xf numFmtId="185" fontId="20" fillId="0" borderId="101" xfId="0" applyNumberFormat="1" applyFont="1" applyBorder="1" applyAlignment="1" applyProtection="1">
      <alignment horizontal="center" vertical="center"/>
      <protection locked="0"/>
    </xf>
    <xf numFmtId="184" fontId="21" fillId="0" borderId="9" xfId="0" applyNumberFormat="1" applyFont="1" applyBorder="1" applyAlignment="1" applyProtection="1">
      <alignment horizontal="left" vertical="center"/>
      <protection locked="0"/>
    </xf>
    <xf numFmtId="184" fontId="21" fillId="0" borderId="10" xfId="0" applyNumberFormat="1" applyFont="1" applyBorder="1" applyAlignment="1" applyProtection="1">
      <alignment horizontal="left" vertical="center"/>
      <protection locked="0"/>
    </xf>
    <xf numFmtId="0" fontId="21" fillId="0" borderId="12" xfId="0" applyFont="1" applyBorder="1" applyAlignment="1" applyProtection="1">
      <alignment horizontal="center" vertical="center"/>
      <protection locked="0"/>
    </xf>
    <xf numFmtId="0" fontId="21" fillId="0" borderId="13" xfId="0" applyFont="1" applyBorder="1" applyAlignment="1" applyProtection="1">
      <alignment horizontal="center" vertical="center"/>
      <protection locked="0"/>
    </xf>
    <xf numFmtId="0" fontId="6" fillId="3" borderId="34" xfId="0" applyFont="1" applyFill="1" applyBorder="1" applyAlignment="1" applyProtection="1">
      <alignment horizontal="right" vertical="center" shrinkToFit="1"/>
      <protection locked="0"/>
    </xf>
    <xf numFmtId="185" fontId="20" fillId="2" borderId="108" xfId="0" applyNumberFormat="1" applyFont="1" applyFill="1" applyBorder="1" applyAlignment="1">
      <alignment horizontal="center" vertical="center"/>
    </xf>
    <xf numFmtId="185" fontId="20" fillId="2" borderId="108" xfId="0" quotePrefix="1" applyNumberFormat="1" applyFont="1" applyFill="1" applyBorder="1" applyAlignment="1">
      <alignment horizontal="center" vertical="center"/>
    </xf>
    <xf numFmtId="185" fontId="20" fillId="2" borderId="109" xfId="0" applyNumberFormat="1" applyFont="1" applyFill="1" applyBorder="1" applyAlignment="1">
      <alignment horizontal="center" vertical="center"/>
    </xf>
    <xf numFmtId="185" fontId="20" fillId="2" borderId="107" xfId="0" applyNumberFormat="1" applyFont="1" applyFill="1" applyBorder="1" applyAlignment="1">
      <alignment horizontal="center" vertical="center"/>
    </xf>
    <xf numFmtId="0" fontId="6" fillId="3" borderId="12" xfId="0" applyFont="1" applyFill="1" applyBorder="1" applyAlignment="1">
      <alignment vertical="center"/>
    </xf>
    <xf numFmtId="0" fontId="22" fillId="0" borderId="12" xfId="2" applyFont="1" applyBorder="1" applyAlignment="1" applyProtection="1">
      <alignment vertical="center"/>
      <protection locked="0"/>
    </xf>
    <xf numFmtId="0" fontId="22" fillId="0" borderId="13" xfId="2" applyFont="1" applyBorder="1" applyAlignment="1" applyProtection="1">
      <alignment vertical="center"/>
      <protection locked="0"/>
    </xf>
    <xf numFmtId="0" fontId="6" fillId="3" borderId="9" xfId="0" applyFont="1" applyFill="1" applyBorder="1" applyAlignment="1">
      <alignment vertical="center"/>
    </xf>
    <xf numFmtId="0" fontId="22" fillId="0" borderId="9" xfId="2" applyFont="1" applyBorder="1" applyAlignment="1" applyProtection="1">
      <alignment vertical="center"/>
      <protection locked="0"/>
    </xf>
    <xf numFmtId="0" fontId="22" fillId="0" borderId="10" xfId="2" applyFont="1" applyBorder="1" applyAlignment="1" applyProtection="1">
      <alignment vertical="center"/>
      <protection locked="0"/>
    </xf>
    <xf numFmtId="0" fontId="6" fillId="2" borderId="31" xfId="0" applyFont="1" applyFill="1" applyBorder="1" applyAlignment="1" applyProtection="1">
      <alignment vertical="center"/>
      <protection hidden="1"/>
    </xf>
    <xf numFmtId="0" fontId="6" fillId="2" borderId="44" xfId="0" applyFont="1" applyFill="1" applyBorder="1" applyAlignment="1">
      <alignment vertical="center" wrapText="1"/>
    </xf>
    <xf numFmtId="0" fontId="6" fillId="2" borderId="45" xfId="0" applyFont="1" applyFill="1" applyBorder="1" applyAlignment="1">
      <alignment vertical="center"/>
    </xf>
    <xf numFmtId="0" fontId="6" fillId="3" borderId="34" xfId="0" applyFont="1" applyFill="1" applyBorder="1" applyAlignment="1" applyProtection="1">
      <alignment vertical="center" wrapText="1"/>
      <protection locked="0"/>
    </xf>
    <xf numFmtId="0" fontId="6" fillId="3" borderId="40" xfId="0" applyFont="1" applyFill="1" applyBorder="1" applyAlignment="1" applyProtection="1">
      <alignment vertical="center" wrapText="1"/>
      <protection locked="0"/>
    </xf>
    <xf numFmtId="0" fontId="6" fillId="2" borderId="8" xfId="0" applyFont="1" applyFill="1" applyBorder="1" applyAlignment="1">
      <alignment vertical="center" wrapText="1"/>
    </xf>
    <xf numFmtId="0" fontId="6" fillId="2" borderId="11" xfId="0" applyFont="1" applyFill="1" applyBorder="1" applyAlignment="1">
      <alignment vertical="center" wrapText="1"/>
    </xf>
    <xf numFmtId="177" fontId="6" fillId="2" borderId="34" xfId="1" applyNumberFormat="1" applyFont="1" applyFill="1" applyBorder="1" applyAlignment="1" applyProtection="1">
      <alignment horizontal="right" vertical="center"/>
      <protection hidden="1"/>
    </xf>
    <xf numFmtId="176" fontId="6" fillId="2" borderId="34" xfId="0" applyNumberFormat="1" applyFont="1" applyFill="1" applyBorder="1" applyAlignment="1" applyProtection="1">
      <alignment horizontal="center" vertical="center"/>
      <protection hidden="1"/>
    </xf>
    <xf numFmtId="0" fontId="6" fillId="3" borderId="40" xfId="0" applyFont="1" applyFill="1" applyBorder="1" applyAlignment="1" applyProtection="1">
      <alignment vertical="center"/>
      <protection locked="0"/>
    </xf>
    <xf numFmtId="180" fontId="6" fillId="2" borderId="0" xfId="0" applyNumberFormat="1" applyFont="1" applyFill="1" applyAlignment="1" applyProtection="1">
      <alignment vertical="center"/>
    </xf>
    <xf numFmtId="0" fontId="6" fillId="2" borderId="0" xfId="0" applyFont="1" applyFill="1" applyAlignment="1" applyProtection="1">
      <alignment vertical="center"/>
    </xf>
    <xf numFmtId="0" fontId="6" fillId="3" borderId="34" xfId="0" applyFont="1" applyFill="1" applyBorder="1" applyAlignment="1" applyProtection="1">
      <alignment horizontal="left" vertical="center" shrinkToFit="1"/>
      <protection locked="0"/>
    </xf>
    <xf numFmtId="0" fontId="6" fillId="3" borderId="35" xfId="0" applyFont="1" applyFill="1" applyBorder="1" applyAlignment="1" applyProtection="1">
      <alignment horizontal="left" vertical="center" shrinkToFit="1"/>
      <protection locked="0"/>
    </xf>
    <xf numFmtId="177" fontId="6" fillId="3" borderId="106" xfId="0" applyNumberFormat="1" applyFont="1" applyFill="1" applyBorder="1" applyAlignment="1" applyProtection="1">
      <alignment vertical="center"/>
    </xf>
    <xf numFmtId="177" fontId="6" fillId="3" borderId="0" xfId="0" applyNumberFormat="1" applyFont="1" applyFill="1" applyAlignment="1" applyProtection="1">
      <alignment vertical="center"/>
    </xf>
    <xf numFmtId="177" fontId="6" fillId="2" borderId="106" xfId="0" applyNumberFormat="1" applyFont="1" applyFill="1" applyBorder="1" applyAlignment="1" applyProtection="1">
      <alignment vertical="center"/>
    </xf>
    <xf numFmtId="177" fontId="6" fillId="2" borderId="0" xfId="0" applyNumberFormat="1" applyFont="1" applyFill="1" applyAlignment="1" applyProtection="1">
      <alignment vertical="center"/>
    </xf>
    <xf numFmtId="177" fontId="6" fillId="2" borderId="106" xfId="0" quotePrefix="1" applyNumberFormat="1" applyFont="1" applyFill="1" applyBorder="1" applyAlignment="1" applyProtection="1">
      <alignment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pplyProtection="1">
      <alignment horizontal="center" vertical="center"/>
      <protection locked="0"/>
    </xf>
    <xf numFmtId="0" fontId="22" fillId="0" borderId="0" xfId="2" applyFont="1" applyFill="1" applyBorder="1" applyAlignment="1" applyProtection="1">
      <alignment vertical="center"/>
      <protection locked="0"/>
    </xf>
    <xf numFmtId="0" fontId="24" fillId="9" borderId="0" xfId="0" applyFont="1" applyFill="1" applyBorder="1" applyAlignment="1">
      <alignment vertical="center"/>
    </xf>
    <xf numFmtId="0" fontId="6" fillId="2" borderId="0" xfId="0" applyFont="1" applyFill="1" applyAlignment="1" applyProtection="1">
      <alignment horizontal="center" vertical="center"/>
    </xf>
    <xf numFmtId="177" fontId="6" fillId="2" borderId="0" xfId="0" quotePrefix="1" applyNumberFormat="1" applyFont="1" applyFill="1" applyAlignment="1" applyProtection="1">
      <alignment vertical="center"/>
    </xf>
    <xf numFmtId="0" fontId="23" fillId="0" borderId="0" xfId="0" applyFont="1" applyFill="1" applyBorder="1" applyAlignment="1">
      <alignment vertical="center"/>
    </xf>
    <xf numFmtId="0" fontId="6" fillId="0" borderId="0" xfId="0" applyFont="1" applyFill="1" applyBorder="1" applyAlignment="1">
      <alignment horizontal="right" vertical="center"/>
    </xf>
  </cellXfs>
  <cellStyles count="3">
    <cellStyle name="ハイパーリンク" xfId="2" builtinId="8"/>
    <cellStyle name="桁区切り" xfId="1" builtinId="6"/>
    <cellStyle name="標準" xfId="0" builtinId="0"/>
  </cellStyles>
  <dxfs count="5">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eetMetadata" Target="metadata.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microsoft.com/office/2017/06/relationships/rdRichValue" Target="richData/rdrichvalue.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22/10/relationships/richValueRel" Target="richData/richValueRel.xml"/><Relationship Id="rId30" Type="http://schemas.microsoft.com/office/2017/06/relationships/rdRichValueTypes" Target="richData/rdRichValueTyp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DB!$H$17" lockText="1" noThreeD="1"/>
</file>

<file path=xl/ctrlProps/ctrlProp11.xml><?xml version="1.0" encoding="utf-8"?>
<formControlPr xmlns="http://schemas.microsoft.com/office/spreadsheetml/2009/9/main" objectType="CheckBox" fmlaLink="DB!$L$10" lockText="1" noThreeD="1"/>
</file>

<file path=xl/ctrlProps/ctrlProp12.xml><?xml version="1.0" encoding="utf-8"?>
<formControlPr xmlns="http://schemas.microsoft.com/office/spreadsheetml/2009/9/main" objectType="CheckBox" fmlaLink="DB!$L$12" lockText="1" noThreeD="1"/>
</file>

<file path=xl/ctrlProps/ctrlProp13.xml><?xml version="1.0" encoding="utf-8"?>
<formControlPr xmlns="http://schemas.microsoft.com/office/spreadsheetml/2009/9/main" objectType="CheckBox" fmlaLink="DB!$L$13"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DB!$H$6"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DB!$H$14" lockText="1" noThreeD="1"/>
</file>

<file path=xl/ctrlProps/ctrlProp9.xml><?xml version="1.0" encoding="utf-8"?>
<formControlPr xmlns="http://schemas.microsoft.com/office/spreadsheetml/2009/9/main" objectType="CheckBox" checked="Checked" fmlaLink="DB!$H$1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85725</xdr:rowOff>
    </xdr:from>
    <xdr:to>
      <xdr:col>25</xdr:col>
      <xdr:colOff>0</xdr:colOff>
      <xdr:row>30</xdr:row>
      <xdr:rowOff>258179</xdr:rowOff>
    </xdr:to>
    <xdr:pic>
      <xdr:nvPicPr>
        <xdr:cNvPr id="2" name="図 1">
          <a:extLst>
            <a:ext uri="{FF2B5EF4-FFF2-40B4-BE49-F238E27FC236}">
              <a16:creationId xmlns:a16="http://schemas.microsoft.com/office/drawing/2014/main" id="{99EA2AE1-81C6-4A2C-52EC-D5A328907889}"/>
            </a:ext>
          </a:extLst>
        </xdr:cNvPr>
        <xdr:cNvPicPr>
          <a:picLocks noChangeAspect="1"/>
        </xdr:cNvPicPr>
      </xdr:nvPicPr>
      <xdr:blipFill>
        <a:blip xmlns:r="http://schemas.openxmlformats.org/officeDocument/2006/relationships" r:embed="rId1"/>
        <a:stretch>
          <a:fillRect/>
        </a:stretch>
      </xdr:blipFill>
      <xdr:spPr>
        <a:xfrm>
          <a:off x="238125" y="657225"/>
          <a:ext cx="5715000" cy="788770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0</xdr:colOff>
          <xdr:row>12</xdr:row>
          <xdr:rowOff>0</xdr:rowOff>
        </xdr:from>
        <xdr:to>
          <xdr:col>32</xdr:col>
          <xdr:colOff>0</xdr:colOff>
          <xdr:row>13</xdr:row>
          <xdr:rowOff>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D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20</xdr:row>
          <xdr:rowOff>0</xdr:rowOff>
        </xdr:from>
        <xdr:to>
          <xdr:col>14</xdr:col>
          <xdr:colOff>219075</xdr:colOff>
          <xdr:row>21</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F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0</xdr:rowOff>
        </xdr:from>
        <xdr:to>
          <xdr:col>20</xdr:col>
          <xdr:colOff>228600</xdr:colOff>
          <xdr:row>21</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F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0</xdr:rowOff>
        </xdr:from>
        <xdr:to>
          <xdr:col>18</xdr:col>
          <xdr:colOff>133350</xdr:colOff>
          <xdr:row>11</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F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0</xdr:rowOff>
        </xdr:from>
        <xdr:to>
          <xdr:col>23</xdr:col>
          <xdr:colOff>95250</xdr:colOff>
          <xdr:row>11</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F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0</xdr:colOff>
          <xdr:row>5</xdr:row>
          <xdr:rowOff>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1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1</xdr:col>
          <xdr:colOff>0</xdr:colOff>
          <xdr:row>6</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10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1</xdr:col>
          <xdr:colOff>0</xdr:colOff>
          <xdr:row>7</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10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xdr:col>
          <xdr:colOff>0</xdr:colOff>
          <xdr:row>8</xdr:row>
          <xdr:rowOff>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10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12</xdr:col>
          <xdr:colOff>114300</xdr:colOff>
          <xdr:row>27</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0</xdr:rowOff>
        </xdr:from>
        <xdr:to>
          <xdr:col>22</xdr:col>
          <xdr:colOff>28575</xdr:colOff>
          <xdr:row>27</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14</xdr:col>
          <xdr:colOff>104775</xdr:colOff>
          <xdr:row>18</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22</xdr:col>
          <xdr:colOff>47625</xdr:colOff>
          <xdr:row>18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16</xdr:col>
          <xdr:colOff>133350</xdr:colOff>
          <xdr:row>16</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19</xdr:col>
          <xdr:colOff>123825</xdr:colOff>
          <xdr:row>16</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17</xdr:col>
          <xdr:colOff>47625</xdr:colOff>
          <xdr:row>17</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26</xdr:row>
          <xdr:rowOff>0</xdr:rowOff>
        </xdr:from>
        <xdr:to>
          <xdr:col>28</xdr:col>
          <xdr:colOff>0</xdr:colOff>
          <xdr:row>27</xdr:row>
          <xdr:rowOff>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4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0</xdr:colOff>
          <xdr:row>11</xdr:row>
          <xdr:rowOff>0</xdr:rowOff>
        </xdr:from>
        <xdr:to>
          <xdr:col>32</xdr:col>
          <xdr:colOff>0</xdr:colOff>
          <xdr:row>12</xdr:row>
          <xdr:rowOff>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5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0</xdr:colOff>
          <xdr:row>12</xdr:row>
          <xdr:rowOff>0</xdr:rowOff>
        </xdr:from>
        <xdr:to>
          <xdr:col>32</xdr:col>
          <xdr:colOff>0</xdr:colOff>
          <xdr:row>13</xdr:row>
          <xdr:rowOff>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6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1</xdr:col>
      <xdr:colOff>0</xdr:colOff>
      <xdr:row>2</xdr:row>
      <xdr:rowOff>66675</xdr:rowOff>
    </xdr:from>
    <xdr:to>
      <xdr:col>25</xdr:col>
      <xdr:colOff>0</xdr:colOff>
      <xdr:row>20</xdr:row>
      <xdr:rowOff>55740</xdr:rowOff>
    </xdr:to>
    <xdr:pic>
      <xdr:nvPicPr>
        <xdr:cNvPr id="2" name="図 1">
          <a:extLst>
            <a:ext uri="{FF2B5EF4-FFF2-40B4-BE49-F238E27FC236}">
              <a16:creationId xmlns:a16="http://schemas.microsoft.com/office/drawing/2014/main" id="{766FAD5D-8D74-A9D2-E1F9-3F28FED4844D}"/>
            </a:ext>
          </a:extLst>
        </xdr:cNvPr>
        <xdr:cNvPicPr>
          <a:picLocks noChangeAspect="1"/>
        </xdr:cNvPicPr>
      </xdr:nvPicPr>
      <xdr:blipFill>
        <a:blip xmlns:r="http://schemas.openxmlformats.org/officeDocument/2006/relationships" r:embed="rId1"/>
        <a:stretch>
          <a:fillRect/>
        </a:stretch>
      </xdr:blipFill>
      <xdr:spPr>
        <a:xfrm>
          <a:off x="238125" y="542925"/>
          <a:ext cx="5715000" cy="47039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26</xdr:row>
          <xdr:rowOff>0</xdr:rowOff>
        </xdr:from>
        <xdr:to>
          <xdr:col>28</xdr:col>
          <xdr:colOff>0</xdr:colOff>
          <xdr:row>27</xdr:row>
          <xdr:rowOff>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B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0</xdr:colOff>
          <xdr:row>11</xdr:row>
          <xdr:rowOff>0</xdr:rowOff>
        </xdr:from>
        <xdr:to>
          <xdr:col>32</xdr:col>
          <xdr:colOff>0</xdr:colOff>
          <xdr:row>12</xdr:row>
          <xdr:rowOff>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C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3.bin"/><Relationship Id="rId4" Type="http://schemas.openxmlformats.org/officeDocument/2006/relationships/ctrlProp" Target="../ctrlProps/ctrlProp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4.bin"/><Relationship Id="rId4" Type="http://schemas.openxmlformats.org/officeDocument/2006/relationships/ctrlProp" Target="../ctrlProps/ctrlProp13.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17.xml"/><Relationship Id="rId2" Type="http://schemas.openxmlformats.org/officeDocument/2006/relationships/drawing" Target="../drawings/drawing11.xml"/><Relationship Id="rId1" Type="http://schemas.openxmlformats.org/officeDocument/2006/relationships/printerSettings" Target="../printerSettings/printerSettings16.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21.xml"/><Relationship Id="rId2" Type="http://schemas.openxmlformats.org/officeDocument/2006/relationships/drawing" Target="../drawings/drawing12.xml"/><Relationship Id="rId1" Type="http://schemas.openxmlformats.org/officeDocument/2006/relationships/printerSettings" Target="../printerSettings/printerSettings17.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8.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1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P26"/>
  <sheetViews>
    <sheetView showGridLines="0" zoomScaleNormal="100" workbookViewId="0">
      <pane ySplit="2" topLeftCell="A3" activePane="bottomLeft" state="frozen"/>
      <selection pane="bottomLeft" activeCell="H10" sqref="H10"/>
    </sheetView>
  </sheetViews>
  <sheetFormatPr defaultColWidth="9" defaultRowHeight="18.75" x14ac:dyDescent="0.4"/>
  <cols>
    <col min="1" max="2" width="3.125" style="1" customWidth="1"/>
    <col min="3" max="3" width="10" style="1" customWidth="1"/>
    <col min="4" max="4" width="12.5" style="1" customWidth="1"/>
    <col min="5" max="6" width="3.125" style="1" customWidth="1"/>
    <col min="7" max="7" width="25.75" style="1" bestFit="1" customWidth="1"/>
    <col min="8" max="8" width="12.5" style="1" customWidth="1"/>
    <col min="9" max="10" width="3.125" style="1" customWidth="1"/>
    <col min="11" max="11" width="17.5" style="1" bestFit="1" customWidth="1"/>
    <col min="12" max="12" width="12.5" style="1" customWidth="1"/>
    <col min="13" max="14" width="3.125" style="1" customWidth="1"/>
    <col min="15" max="15" width="17.5" style="1" bestFit="1" customWidth="1"/>
    <col min="16" max="16" width="12.5" style="1" customWidth="1"/>
    <col min="17" max="16384" width="9" style="1"/>
  </cols>
  <sheetData>
    <row r="1" spans="2:16" ht="19.5" thickBot="1" x14ac:dyDescent="0.45"/>
    <row r="2" spans="2:16" x14ac:dyDescent="0.4">
      <c r="B2" s="2" t="s">
        <v>221</v>
      </c>
      <c r="C2" s="3"/>
      <c r="D2" s="4"/>
      <c r="F2" s="5" t="s">
        <v>222</v>
      </c>
      <c r="G2" s="6"/>
      <c r="H2" s="7"/>
      <c r="J2" s="8" t="s">
        <v>223</v>
      </c>
      <c r="K2" s="9"/>
      <c r="L2" s="10"/>
      <c r="N2" s="11" t="s">
        <v>224</v>
      </c>
      <c r="O2" s="12"/>
      <c r="P2" s="13"/>
    </row>
    <row r="3" spans="2:16" x14ac:dyDescent="0.4">
      <c r="B3" s="14"/>
      <c r="C3" s="15" t="s">
        <v>225</v>
      </c>
      <c r="D3" s="16">
        <f ca="1">TODAY()</f>
        <v>46112</v>
      </c>
      <c r="F3" s="17" t="s">
        <v>226</v>
      </c>
      <c r="G3" s="18"/>
      <c r="H3" s="19"/>
      <c r="J3" s="20" t="s">
        <v>266</v>
      </c>
      <c r="K3" s="21"/>
      <c r="L3" s="22"/>
      <c r="N3" s="23" t="s">
        <v>276</v>
      </c>
      <c r="O3" s="24"/>
      <c r="P3" s="25"/>
    </row>
    <row r="4" spans="2:16" x14ac:dyDescent="0.4">
      <c r="B4" s="14"/>
      <c r="C4" s="26" t="s">
        <v>286</v>
      </c>
      <c r="D4" s="27">
        <f ca="1">IF(AND(0&lt;MONTH(D3),MONTH(D3)&lt;4),YEAR(D3)-1,YEAR(D3))</f>
        <v>2025</v>
      </c>
      <c r="F4" s="28"/>
      <c r="G4" s="29" t="s">
        <v>227</v>
      </c>
      <c r="H4" s="30" t="s">
        <v>228</v>
      </c>
      <c r="J4" s="31"/>
      <c r="K4" s="32" t="s">
        <v>229</v>
      </c>
      <c r="L4" s="33" t="str">
        <f>第12号!AB1</f>
        <v>令和　　年　　月　　日</v>
      </c>
      <c r="N4" s="34"/>
      <c r="O4" s="35" t="s">
        <v>229</v>
      </c>
      <c r="P4" s="36" t="str">
        <f>第８号!AB1</f>
        <v>令和　　年　　月　　日</v>
      </c>
    </row>
    <row r="5" spans="2:16" ht="19.5" thickBot="1" x14ac:dyDescent="0.45">
      <c r="B5" s="37"/>
      <c r="C5" s="38" t="s">
        <v>285</v>
      </c>
      <c r="D5" s="39">
        <f ca="1">D4-2018</f>
        <v>7</v>
      </c>
      <c r="F5" s="28"/>
      <c r="G5" s="49" t="s">
        <v>230</v>
      </c>
      <c r="H5" s="48" t="s">
        <v>231</v>
      </c>
      <c r="J5" s="31"/>
      <c r="K5" s="43" t="s">
        <v>286</v>
      </c>
      <c r="L5" s="44" t="str">
        <f>IFERROR(IF(AND(0&lt;MONTH(L4),MONTH(L4)&lt;4),YEAR(L4)-1,YEAR(L4)),"")</f>
        <v/>
      </c>
      <c r="N5" s="34"/>
      <c r="O5" s="45" t="s">
        <v>286</v>
      </c>
      <c r="P5" s="46" t="str">
        <f>IFERROR(IF(AND(0&lt;MONTH(P4),MONTH(P4)&lt;4),YEAR(P4)-1,YEAR(P4)),"")</f>
        <v/>
      </c>
    </row>
    <row r="6" spans="2:16" ht="19.5" thickBot="1" x14ac:dyDescent="0.45">
      <c r="B6" s="47"/>
      <c r="C6" s="47"/>
      <c r="D6" s="47"/>
      <c r="F6" s="40"/>
      <c r="G6" s="41" t="s">
        <v>271</v>
      </c>
      <c r="H6" s="55" t="b">
        <v>0</v>
      </c>
      <c r="J6" s="31"/>
      <c r="K6" s="43" t="s">
        <v>285</v>
      </c>
      <c r="L6" s="44" t="str">
        <f>IFERROR(L5-2018,"")</f>
        <v/>
      </c>
      <c r="N6" s="34"/>
      <c r="O6" s="45" t="s">
        <v>285</v>
      </c>
      <c r="P6" s="46" t="str">
        <f>IFERROR(P5-2018,"")</f>
        <v/>
      </c>
    </row>
    <row r="7" spans="2:16" x14ac:dyDescent="0.4">
      <c r="B7" s="167" t="s">
        <v>290</v>
      </c>
      <c r="C7" s="168"/>
      <c r="D7" s="169"/>
      <c r="F7" s="17" t="s">
        <v>232</v>
      </c>
      <c r="G7" s="18"/>
      <c r="H7" s="19"/>
      <c r="J7" s="31"/>
      <c r="K7" s="43" t="s">
        <v>227</v>
      </c>
      <c r="L7" s="48" t="s">
        <v>234</v>
      </c>
      <c r="N7" s="34"/>
      <c r="O7" s="45" t="s">
        <v>227</v>
      </c>
      <c r="P7" s="48" t="s">
        <v>235</v>
      </c>
    </row>
    <row r="8" spans="2:16" x14ac:dyDescent="0.4">
      <c r="B8" s="172" t="s">
        <v>291</v>
      </c>
      <c r="C8" s="170"/>
      <c r="D8" s="171"/>
      <c r="F8" s="28"/>
      <c r="G8" s="49" t="s">
        <v>256</v>
      </c>
      <c r="H8" s="48">
        <v>2.3E-3</v>
      </c>
      <c r="J8" s="31"/>
      <c r="K8" s="43" t="s">
        <v>230</v>
      </c>
      <c r="L8" s="48" t="s">
        <v>236</v>
      </c>
      <c r="N8" s="50"/>
      <c r="O8" s="51" t="s">
        <v>230</v>
      </c>
      <c r="P8" s="42" t="s">
        <v>237</v>
      </c>
    </row>
    <row r="9" spans="2:16" x14ac:dyDescent="0.4">
      <c r="B9" s="14"/>
      <c r="C9" s="174" t="s">
        <v>292</v>
      </c>
      <c r="D9" s="175"/>
      <c r="F9" s="28"/>
      <c r="G9" s="49" t="s">
        <v>257</v>
      </c>
      <c r="H9" s="48">
        <v>2.5999999999999999E-3</v>
      </c>
      <c r="J9" s="20" t="s">
        <v>269</v>
      </c>
      <c r="K9" s="21"/>
      <c r="L9" s="22"/>
      <c r="N9" s="23" t="s">
        <v>277</v>
      </c>
      <c r="O9" s="24"/>
      <c r="P9" s="25"/>
    </row>
    <row r="10" spans="2:16" x14ac:dyDescent="0.4">
      <c r="B10" s="14"/>
      <c r="C10" s="176" t="s">
        <v>293</v>
      </c>
      <c r="D10" s="177"/>
      <c r="F10" s="28"/>
      <c r="G10" s="49" t="s">
        <v>258</v>
      </c>
      <c r="H10" s="48">
        <v>1.6000000000000001E-3</v>
      </c>
      <c r="J10" s="52"/>
      <c r="K10" s="53" t="s">
        <v>238</v>
      </c>
      <c r="L10" s="54" t="b">
        <v>0</v>
      </c>
      <c r="N10" s="34"/>
      <c r="O10" s="35" t="s">
        <v>229</v>
      </c>
      <c r="P10" s="36" t="str">
        <f>第９号!AB1</f>
        <v>令和　　年　　月　　日</v>
      </c>
    </row>
    <row r="11" spans="2:16" x14ac:dyDescent="0.4">
      <c r="B11" s="173"/>
      <c r="C11" s="178" t="s">
        <v>294</v>
      </c>
      <c r="D11" s="179"/>
      <c r="F11" s="28"/>
      <c r="G11" s="49" t="s">
        <v>259</v>
      </c>
      <c r="H11" s="48">
        <v>1.6000000000000001E-3</v>
      </c>
      <c r="J11" s="20" t="s">
        <v>268</v>
      </c>
      <c r="K11" s="78"/>
      <c r="L11" s="22"/>
      <c r="N11" s="34"/>
      <c r="O11" s="45" t="s">
        <v>286</v>
      </c>
      <c r="P11" s="46" t="str">
        <f>IFERROR(IF(AND(0&lt;MONTH(P10),MONTH(P10)&lt;4),YEAR(P10)-1,YEAR(P10)),"")</f>
        <v/>
      </c>
    </row>
    <row r="12" spans="2:16" x14ac:dyDescent="0.4">
      <c r="B12" s="172" t="s">
        <v>295</v>
      </c>
      <c r="C12" s="170"/>
      <c r="D12" s="171"/>
      <c r="F12" s="28"/>
      <c r="G12" s="49" t="s">
        <v>233</v>
      </c>
      <c r="H12" s="48">
        <v>4.0000000000000002E-4</v>
      </c>
      <c r="J12" s="31"/>
      <c r="K12" s="53" t="s">
        <v>238</v>
      </c>
      <c r="L12" s="54" t="b">
        <v>0</v>
      </c>
      <c r="N12" s="34"/>
      <c r="O12" s="45" t="s">
        <v>285</v>
      </c>
      <c r="P12" s="46" t="str">
        <f>IFERROR(P11-2018,"")</f>
        <v/>
      </c>
    </row>
    <row r="13" spans="2:16" ht="19.5" thickBot="1" x14ac:dyDescent="0.45">
      <c r="B13" s="14"/>
      <c r="C13" s="174" t="s">
        <v>296</v>
      </c>
      <c r="D13" s="175"/>
      <c r="F13" s="17" t="s">
        <v>240</v>
      </c>
      <c r="G13" s="18"/>
      <c r="H13" s="19"/>
      <c r="J13" s="77"/>
      <c r="K13" s="79" t="s">
        <v>238</v>
      </c>
      <c r="L13" s="80" t="b">
        <v>0</v>
      </c>
      <c r="N13" s="34"/>
      <c r="O13" s="45" t="s">
        <v>227</v>
      </c>
      <c r="P13" s="48" t="s">
        <v>239</v>
      </c>
    </row>
    <row r="14" spans="2:16" ht="19.5" thickBot="1" x14ac:dyDescent="0.45">
      <c r="B14" s="14"/>
      <c r="C14" s="176" t="s">
        <v>297</v>
      </c>
      <c r="D14" s="177"/>
      <c r="F14" s="40"/>
      <c r="G14" s="62" t="s">
        <v>238</v>
      </c>
      <c r="H14" s="63" t="b">
        <v>0</v>
      </c>
      <c r="N14" s="50"/>
      <c r="O14" s="51" t="s">
        <v>230</v>
      </c>
      <c r="P14" s="42" t="s">
        <v>242</v>
      </c>
    </row>
    <row r="15" spans="2:16" x14ac:dyDescent="0.4">
      <c r="B15" s="14"/>
      <c r="C15" s="176" t="s">
        <v>298</v>
      </c>
      <c r="D15" s="177"/>
      <c r="F15" s="17" t="s">
        <v>261</v>
      </c>
      <c r="G15" s="18"/>
      <c r="H15" s="19"/>
      <c r="J15" s="56" t="s">
        <v>272</v>
      </c>
      <c r="K15" s="57"/>
      <c r="L15" s="58"/>
      <c r="N15" s="23" t="s">
        <v>278</v>
      </c>
      <c r="O15" s="24"/>
      <c r="P15" s="25"/>
    </row>
    <row r="16" spans="2:16" x14ac:dyDescent="0.4">
      <c r="B16" s="14"/>
      <c r="C16" s="176" t="s">
        <v>299</v>
      </c>
      <c r="D16" s="177"/>
      <c r="F16" s="28"/>
      <c r="G16" s="41" t="s">
        <v>238</v>
      </c>
      <c r="H16" s="55" t="b">
        <v>1</v>
      </c>
      <c r="J16" s="59"/>
      <c r="K16" s="60" t="s">
        <v>241</v>
      </c>
      <c r="L16" s="61" t="str">
        <f>交付請求書!AB1</f>
        <v>令和　　年　　月　　日</v>
      </c>
      <c r="N16" s="34"/>
      <c r="O16" s="66" t="s">
        <v>229</v>
      </c>
      <c r="P16" s="36" t="str">
        <f>第11号!AB1</f>
        <v>令和　　年　　月　　日</v>
      </c>
    </row>
    <row r="17" spans="2:16" x14ac:dyDescent="0.4">
      <c r="B17" s="14"/>
      <c r="C17" s="176" t="s">
        <v>300</v>
      </c>
      <c r="D17" s="177"/>
      <c r="F17" s="40"/>
      <c r="G17" s="41" t="s">
        <v>238</v>
      </c>
      <c r="H17" s="55" t="b">
        <v>0</v>
      </c>
      <c r="J17" s="59"/>
      <c r="K17" s="64" t="s">
        <v>286</v>
      </c>
      <c r="L17" s="65" t="str">
        <f>IFERROR(IF(AND(0&lt;MONTH(L16),MONTH(L16)&lt;4),YEAR(L16)-1,YEAR(L16)),"")</f>
        <v/>
      </c>
      <c r="N17" s="34"/>
      <c r="O17" s="45" t="s">
        <v>286</v>
      </c>
      <c r="P17" s="46" t="str">
        <f>IFERROR(IF(AND(0&lt;MONTH(P16),MONTH(P16)&lt;4),YEAR(P16)-1,YEAR(P16)),"")</f>
        <v/>
      </c>
    </row>
    <row r="18" spans="2:16" x14ac:dyDescent="0.4">
      <c r="B18" s="14"/>
      <c r="C18" s="176" t="s">
        <v>301</v>
      </c>
      <c r="D18" s="177"/>
      <c r="F18" s="17" t="s">
        <v>262</v>
      </c>
      <c r="G18" s="18"/>
      <c r="H18" s="19"/>
      <c r="J18" s="59"/>
      <c r="K18" s="64" t="s">
        <v>285</v>
      </c>
      <c r="L18" s="65" t="str">
        <f>IFERROR(L17-2018,"")</f>
        <v/>
      </c>
      <c r="N18" s="34"/>
      <c r="O18" s="45" t="s">
        <v>285</v>
      </c>
      <c r="P18" s="46" t="str">
        <f>IFERROR(P17-2018,"")</f>
        <v/>
      </c>
    </row>
    <row r="19" spans="2:16" ht="19.5" thickBot="1" x14ac:dyDescent="0.45">
      <c r="B19" s="14"/>
      <c r="C19" s="176" t="s">
        <v>296</v>
      </c>
      <c r="D19" s="177"/>
      <c r="F19" s="71"/>
      <c r="G19" s="72" t="s">
        <v>243</v>
      </c>
      <c r="H19" s="76" t="s">
        <v>244</v>
      </c>
      <c r="J19" s="67"/>
      <c r="K19" s="68" t="s">
        <v>230</v>
      </c>
      <c r="L19" s="69" t="s">
        <v>245</v>
      </c>
      <c r="N19" s="34"/>
      <c r="O19" s="70" t="s">
        <v>227</v>
      </c>
      <c r="P19" s="48" t="s">
        <v>246</v>
      </c>
    </row>
    <row r="20" spans="2:16" ht="19.5" thickBot="1" x14ac:dyDescent="0.45">
      <c r="B20" s="37"/>
      <c r="C20" s="180" t="s">
        <v>300</v>
      </c>
      <c r="D20" s="181"/>
      <c r="N20" s="50"/>
      <c r="O20" s="73" t="s">
        <v>230</v>
      </c>
      <c r="P20" s="42" t="s">
        <v>247</v>
      </c>
    </row>
    <row r="21" spans="2:16" x14ac:dyDescent="0.4">
      <c r="N21" s="23" t="s">
        <v>279</v>
      </c>
      <c r="O21" s="24"/>
      <c r="P21" s="25"/>
    </row>
    <row r="22" spans="2:16" x14ac:dyDescent="0.4">
      <c r="N22" s="34"/>
      <c r="O22" s="66" t="s">
        <v>241</v>
      </c>
      <c r="P22" s="36" t="str">
        <f>第17号!AB1</f>
        <v>令和　　年　　月　　日</v>
      </c>
    </row>
    <row r="23" spans="2:16" x14ac:dyDescent="0.4">
      <c r="N23" s="34"/>
      <c r="O23" s="45" t="s">
        <v>286</v>
      </c>
      <c r="P23" s="46" t="str">
        <f>IFERROR(IF(AND(0&lt;MONTH(P22),MONTH(P22)&lt;4),YEAR(P22)-1,YEAR(P22)),"")</f>
        <v/>
      </c>
    </row>
    <row r="24" spans="2:16" x14ac:dyDescent="0.4">
      <c r="N24" s="34"/>
      <c r="O24" s="45" t="s">
        <v>285</v>
      </c>
      <c r="P24" s="46" t="str">
        <f>IFERROR(P23-2018,"")</f>
        <v/>
      </c>
    </row>
    <row r="25" spans="2:16" x14ac:dyDescent="0.4">
      <c r="N25" s="34"/>
      <c r="O25" s="70" t="s">
        <v>227</v>
      </c>
      <c r="P25" s="48" t="s">
        <v>248</v>
      </c>
    </row>
    <row r="26" spans="2:16" ht="19.5" thickBot="1" x14ac:dyDescent="0.45">
      <c r="N26" s="74"/>
      <c r="O26" s="75" t="s">
        <v>230</v>
      </c>
      <c r="P26" s="69" t="s">
        <v>249</v>
      </c>
    </row>
  </sheetData>
  <sheetProtection algorithmName="SHA-512" hashValue="6JUO4Bkx4CV1vz7A5i2jwaY2CCSNifpwzGtXK+Q+JGiZv/UGq4tGsNlQVxzOrhwkuK4CJqadR3l+O2mIF4iVVA==" saltValue="DDzAfY8U4VcX2od/DDPEQA==" spinCount="100000" sheet="1" objects="1" scenarios="1"/>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0000"/>
  </sheetPr>
  <dimension ref="A1:Z19"/>
  <sheetViews>
    <sheetView view="pageBreakPreview" zoomScaleNormal="100" zoomScaleSheetLayoutView="100" workbookViewId="0">
      <pane ySplit="4" topLeftCell="A5" activePane="bottomLeft" state="frozen"/>
      <selection pane="bottomLeft"/>
    </sheetView>
  </sheetViews>
  <sheetFormatPr defaultColWidth="3.125" defaultRowHeight="18.75" customHeight="1" x14ac:dyDescent="0.4"/>
  <cols>
    <col min="1" max="2" width="3.125" style="547"/>
    <col min="3" max="13" width="3.125" style="546" customWidth="1"/>
    <col min="14" max="16384" width="3.125" style="546"/>
  </cols>
  <sheetData>
    <row r="1" spans="1:26" ht="18.75" customHeight="1" x14ac:dyDescent="0.4">
      <c r="A1" s="546"/>
      <c r="B1" s="546"/>
    </row>
    <row r="2" spans="1:26" ht="18.75" customHeight="1" x14ac:dyDescent="0.4">
      <c r="A2" s="550" t="s">
        <v>150</v>
      </c>
      <c r="B2" s="550"/>
      <c r="C2" s="550"/>
      <c r="D2" s="550"/>
      <c r="E2" s="550"/>
      <c r="F2" s="550"/>
      <c r="G2" s="550"/>
      <c r="H2" s="550"/>
      <c r="I2" s="550"/>
      <c r="J2" s="550"/>
      <c r="K2" s="550"/>
      <c r="L2" s="550"/>
      <c r="M2" s="550"/>
      <c r="N2" s="550"/>
      <c r="O2" s="550"/>
      <c r="P2" s="550"/>
      <c r="Q2" s="550"/>
      <c r="R2" s="550"/>
      <c r="S2" s="550"/>
      <c r="T2" s="550"/>
      <c r="U2" s="550"/>
      <c r="V2" s="550"/>
      <c r="W2" s="550"/>
      <c r="X2" s="550"/>
      <c r="Y2" s="550"/>
      <c r="Z2" s="550"/>
    </row>
    <row r="3" spans="1:26" ht="7.5" customHeight="1" x14ac:dyDescent="0.4">
      <c r="A3" s="546"/>
      <c r="B3" s="546"/>
    </row>
    <row r="4" spans="1:26" ht="22.5" customHeight="1" x14ac:dyDescent="0.4"/>
    <row r="5" spans="1:26" ht="22.5" customHeight="1" x14ac:dyDescent="0.4">
      <c r="A5" s="548"/>
      <c r="M5" s="549"/>
      <c r="N5" s="549"/>
      <c r="O5" s="549"/>
      <c r="P5" s="549"/>
      <c r="Q5" s="549"/>
      <c r="R5" s="549"/>
      <c r="S5" s="549"/>
      <c r="T5" s="549"/>
      <c r="U5" s="549"/>
      <c r="V5" s="549"/>
      <c r="W5" s="549"/>
      <c r="X5" s="549"/>
      <c r="Y5" s="549"/>
      <c r="Z5" s="549"/>
    </row>
    <row r="6" spans="1:26" ht="22.5" customHeight="1" x14ac:dyDescent="0.4">
      <c r="A6" s="548"/>
      <c r="M6" s="549"/>
      <c r="N6" s="549"/>
      <c r="O6" s="549"/>
      <c r="P6" s="549"/>
      <c r="Q6" s="549"/>
      <c r="R6" s="549"/>
      <c r="S6" s="549"/>
      <c r="T6" s="549"/>
      <c r="U6" s="549"/>
      <c r="V6" s="549"/>
      <c r="W6" s="549"/>
      <c r="X6" s="549"/>
      <c r="Y6" s="549"/>
      <c r="Z6" s="549"/>
    </row>
    <row r="7" spans="1:26" ht="22.5" customHeight="1" x14ac:dyDescent="0.4">
      <c r="A7" s="548"/>
    </row>
    <row r="8" spans="1:26" ht="22.5" customHeight="1" x14ac:dyDescent="0.4">
      <c r="A8" s="548"/>
    </row>
    <row r="9" spans="1:26" ht="22.5" customHeight="1" x14ac:dyDescent="0.4"/>
    <row r="10" spans="1:26" ht="22.5" customHeight="1" x14ac:dyDescent="0.4"/>
    <row r="11" spans="1:26" ht="22.5" customHeight="1" x14ac:dyDescent="0.4"/>
    <row r="12" spans="1:26" ht="22.5" customHeight="1" x14ac:dyDescent="0.4">
      <c r="A12" s="548"/>
    </row>
    <row r="13" spans="1:26" ht="22.5" customHeight="1" x14ac:dyDescent="0.4"/>
    <row r="14" spans="1:26" ht="22.5" customHeight="1" x14ac:dyDescent="0.4">
      <c r="A14" s="548"/>
      <c r="M14" s="549"/>
      <c r="N14" s="549"/>
      <c r="O14" s="549"/>
      <c r="P14" s="549"/>
      <c r="Q14" s="549"/>
      <c r="R14" s="549"/>
      <c r="S14" s="549"/>
      <c r="T14" s="549"/>
      <c r="U14" s="549"/>
      <c r="V14" s="549"/>
      <c r="W14" s="549"/>
      <c r="X14" s="549"/>
      <c r="Y14" s="549"/>
      <c r="Z14" s="549"/>
    </row>
    <row r="15" spans="1:26" ht="22.5" customHeight="1" x14ac:dyDescent="0.4"/>
    <row r="16" spans="1:26" ht="22.5" customHeight="1" x14ac:dyDescent="0.4">
      <c r="A16" s="548"/>
    </row>
    <row r="17" spans="1:1" ht="22.5" customHeight="1" x14ac:dyDescent="0.4"/>
    <row r="18" spans="1:1" ht="22.5" customHeight="1" x14ac:dyDescent="0.4">
      <c r="A18" s="548"/>
    </row>
    <row r="19" spans="1:1" ht="7.5" customHeight="1" x14ac:dyDescent="0.4"/>
  </sheetData>
  <sheetProtection selectLockedCells="1"/>
  <phoneticPr fontId="2"/>
  <pageMargins left="0.78740157480314965" right="0.39370078740157483" top="0.59055118110236215" bottom="0.59055118110236215"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9" tint="-0.249977111117893"/>
  </sheetPr>
  <dimension ref="A1:BA70"/>
  <sheetViews>
    <sheetView showGridLines="0" view="pageBreakPreview" zoomScaleNormal="100" zoomScaleSheetLayoutView="100" workbookViewId="0">
      <pane ySplit="3" topLeftCell="A4" activePane="bottomLeft" state="frozen"/>
      <selection pane="bottomLeft" activeCell="S5" sqref="S5:Z5"/>
    </sheetView>
  </sheetViews>
  <sheetFormatPr defaultColWidth="3.125" defaultRowHeight="18.75" customHeight="1" x14ac:dyDescent="0.4"/>
  <cols>
    <col min="1" max="16384" width="3.125" style="82"/>
  </cols>
  <sheetData>
    <row r="1" spans="1:53" ht="18.75" customHeight="1" x14ac:dyDescent="0.4">
      <c r="A1" s="81" t="s">
        <v>152</v>
      </c>
      <c r="B1" s="81"/>
      <c r="C1" s="81"/>
      <c r="D1" s="81"/>
      <c r="E1" s="81"/>
      <c r="F1" s="81"/>
      <c r="G1" s="81"/>
      <c r="H1" s="81"/>
      <c r="I1" s="81"/>
      <c r="J1" s="81"/>
      <c r="K1" s="81"/>
      <c r="L1" s="81"/>
      <c r="M1" s="81"/>
      <c r="N1" s="81"/>
      <c r="O1" s="81"/>
      <c r="P1" s="81"/>
      <c r="Q1" s="81"/>
      <c r="R1" s="81"/>
      <c r="S1" s="81"/>
      <c r="T1" s="81"/>
      <c r="U1" s="81"/>
      <c r="V1" s="81"/>
      <c r="W1" s="81"/>
      <c r="X1" s="81"/>
      <c r="Y1" s="81"/>
      <c r="Z1" s="81"/>
      <c r="AB1" s="467" t="str">
        <f>IF(AH12="","令和  年  月  日",AH12)</f>
        <v>令和　　年　　月　　日</v>
      </c>
      <c r="AC1" s="467"/>
      <c r="AD1" s="467"/>
      <c r="AE1" s="467"/>
      <c r="AF1" s="467"/>
      <c r="AG1" s="467"/>
      <c r="AH1" s="467"/>
      <c r="AI1" s="467"/>
    </row>
    <row r="2" spans="1:53" ht="7.5" customHeight="1" x14ac:dyDescent="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53" ht="18.75" customHeight="1" x14ac:dyDescent="0.4">
      <c r="A3" s="208" t="s">
        <v>153</v>
      </c>
      <c r="B3" s="208"/>
      <c r="C3" s="208"/>
      <c r="D3" s="208"/>
      <c r="E3" s="208"/>
      <c r="F3" s="208"/>
      <c r="G3" s="208"/>
      <c r="H3" s="208"/>
      <c r="I3" s="208"/>
      <c r="J3" s="208"/>
      <c r="K3" s="208"/>
      <c r="L3" s="208"/>
      <c r="M3" s="208"/>
      <c r="N3" s="208"/>
      <c r="O3" s="208"/>
      <c r="P3" s="208"/>
      <c r="Q3" s="208"/>
      <c r="R3" s="208"/>
      <c r="S3" s="208"/>
      <c r="T3" s="208"/>
      <c r="U3" s="208"/>
      <c r="V3" s="208"/>
      <c r="W3" s="208"/>
      <c r="X3" s="208"/>
      <c r="Y3" s="208"/>
      <c r="Z3" s="208"/>
    </row>
    <row r="4" spans="1:53" ht="7.5" customHeight="1" x14ac:dyDescent="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53" ht="22.5" customHeight="1" x14ac:dyDescent="0.4">
      <c r="A5" s="81"/>
      <c r="B5" s="81"/>
      <c r="C5" s="81"/>
      <c r="D5" s="81"/>
      <c r="E5" s="81"/>
      <c r="F5" s="81"/>
      <c r="G5" s="81"/>
      <c r="H5" s="81"/>
      <c r="I5" s="81"/>
      <c r="J5" s="81"/>
      <c r="K5" s="81"/>
      <c r="L5" s="81"/>
      <c r="M5" s="81"/>
      <c r="N5" s="81"/>
      <c r="O5" s="81"/>
      <c r="P5" s="81"/>
      <c r="Q5" s="81"/>
      <c r="R5" s="149"/>
      <c r="S5" s="191" t="s">
        <v>344</v>
      </c>
      <c r="T5" s="191"/>
      <c r="U5" s="191"/>
      <c r="V5" s="191"/>
      <c r="W5" s="191"/>
      <c r="X5" s="191"/>
      <c r="Y5" s="191"/>
      <c r="Z5" s="191"/>
    </row>
    <row r="6" spans="1:53" ht="18.75" customHeight="1" x14ac:dyDescent="0.4">
      <c r="A6" s="81" t="s">
        <v>2</v>
      </c>
      <c r="B6" s="81"/>
      <c r="C6" s="81"/>
      <c r="D6" s="81"/>
      <c r="E6" s="81"/>
      <c r="F6" s="81"/>
      <c r="G6" s="81"/>
      <c r="H6" s="81"/>
      <c r="I6" s="81"/>
      <c r="J6" s="81"/>
      <c r="K6" s="81"/>
      <c r="L6" s="81"/>
      <c r="M6" s="81"/>
      <c r="N6" s="81"/>
      <c r="O6" s="81"/>
      <c r="P6" s="81"/>
      <c r="Q6" s="81"/>
      <c r="R6" s="81"/>
      <c r="S6" s="81"/>
      <c r="T6" s="81"/>
      <c r="U6" s="81"/>
      <c r="V6" s="81"/>
      <c r="W6" s="81"/>
      <c r="X6" s="81"/>
      <c r="Y6" s="81"/>
      <c r="Z6" s="81"/>
    </row>
    <row r="7" spans="1:53" ht="22.5" customHeight="1" x14ac:dyDescent="0.4">
      <c r="A7" s="81"/>
      <c r="B7" s="81"/>
      <c r="C7" s="81"/>
      <c r="D7" s="81"/>
      <c r="E7" s="81"/>
      <c r="F7" s="81"/>
      <c r="G7" s="81"/>
      <c r="H7" s="81"/>
      <c r="I7" s="81"/>
      <c r="J7" s="81"/>
      <c r="K7" s="81"/>
      <c r="L7" s="81"/>
      <c r="M7" s="189" t="s">
        <v>3</v>
      </c>
      <c r="N7" s="189"/>
      <c r="O7" s="189"/>
      <c r="P7" s="189"/>
      <c r="Q7" s="83" t="s">
        <v>9</v>
      </c>
      <c r="R7" s="192" t="str">
        <f>IF(第１号!R7="","",第１号!R7)</f>
        <v>　　　－　　　　</v>
      </c>
      <c r="S7" s="192"/>
      <c r="T7" s="192"/>
      <c r="U7" s="192"/>
      <c r="V7" s="192"/>
      <c r="W7" s="192"/>
      <c r="X7" s="537"/>
      <c r="Y7" s="537"/>
      <c r="Z7" s="538"/>
    </row>
    <row r="8" spans="1:53" ht="26.25" customHeight="1" x14ac:dyDescent="0.4">
      <c r="A8" s="81"/>
      <c r="B8" s="81"/>
      <c r="C8" s="81"/>
      <c r="D8" s="81"/>
      <c r="E8" s="81"/>
      <c r="F8" s="81"/>
      <c r="G8" s="81"/>
      <c r="H8" s="81"/>
      <c r="I8" s="81"/>
      <c r="J8" s="81"/>
      <c r="K8" s="81"/>
      <c r="L8" s="81"/>
      <c r="M8" s="189" t="s">
        <v>4</v>
      </c>
      <c r="N8" s="189"/>
      <c r="O8" s="189"/>
      <c r="P8" s="189"/>
      <c r="Q8" s="465" t="str">
        <f>IF(第１号!Q8="","",第１号!Q8)</f>
        <v/>
      </c>
      <c r="R8" s="465"/>
      <c r="S8" s="465"/>
      <c r="T8" s="465"/>
      <c r="U8" s="465"/>
      <c r="V8" s="465"/>
      <c r="W8" s="465"/>
      <c r="X8" s="465"/>
      <c r="Y8" s="465"/>
      <c r="Z8" s="465"/>
    </row>
    <row r="9" spans="1:53" ht="26.25" customHeight="1" x14ac:dyDescent="0.4">
      <c r="A9" s="81"/>
      <c r="B9" s="81"/>
      <c r="C9" s="81"/>
      <c r="D9" s="81"/>
      <c r="E9" s="81"/>
      <c r="F9" s="81"/>
      <c r="G9" s="81"/>
      <c r="H9" s="81"/>
      <c r="I9" s="81"/>
      <c r="J9" s="81"/>
      <c r="K9" s="81"/>
      <c r="L9" s="84" t="s">
        <v>7</v>
      </c>
      <c r="M9" s="189" t="s">
        <v>5</v>
      </c>
      <c r="N9" s="189"/>
      <c r="O9" s="189"/>
      <c r="P9" s="189"/>
      <c r="Q9" s="465" t="str">
        <f>IF(第１号!Q9="","",第１号!Q9)</f>
        <v/>
      </c>
      <c r="R9" s="465"/>
      <c r="S9" s="465"/>
      <c r="T9" s="465"/>
      <c r="U9" s="465"/>
      <c r="V9" s="465"/>
      <c r="W9" s="465"/>
      <c r="X9" s="465"/>
      <c r="Y9" s="465"/>
      <c r="Z9" s="465"/>
    </row>
    <row r="10" spans="1:53" ht="26.25" customHeight="1" x14ac:dyDescent="0.4">
      <c r="A10" s="81"/>
      <c r="B10" s="81"/>
      <c r="C10" s="81"/>
      <c r="D10" s="81"/>
      <c r="E10" s="81"/>
      <c r="F10" s="81"/>
      <c r="G10" s="81"/>
      <c r="H10" s="81"/>
      <c r="I10" s="81"/>
      <c r="J10" s="81"/>
      <c r="K10" s="81"/>
      <c r="L10" s="81"/>
      <c r="M10" s="189" t="s">
        <v>6</v>
      </c>
      <c r="N10" s="189"/>
      <c r="O10" s="189"/>
      <c r="P10" s="189"/>
      <c r="Q10" s="190" t="str">
        <f>IF(第１号!Q10="","",第１号!Q10)</f>
        <v/>
      </c>
      <c r="R10" s="190"/>
      <c r="S10" s="190"/>
      <c r="T10" s="190"/>
      <c r="U10" s="190"/>
      <c r="V10" s="190"/>
      <c r="W10" s="190"/>
      <c r="X10" s="190"/>
      <c r="Y10" s="190"/>
      <c r="Z10" s="190"/>
      <c r="AB10" s="103" t="s">
        <v>379</v>
      </c>
    </row>
    <row r="11" spans="1:53" ht="7.5" customHeight="1" thickBot="1" x14ac:dyDescent="0.45">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row>
    <row r="12" spans="1:53" ht="18.75" customHeight="1" thickBot="1" x14ac:dyDescent="0.45">
      <c r="A12" s="214" t="str">
        <f ca="1">"　"&amp;DBCS(TEXT(AB1,"ggge年m月d日"))&amp;"付け仙台市（"&amp;DBCS("R"&amp;IF(AB1="令和　　年　　月　　日",DB!D5,DB!L6))&amp;"環脱経）指令第"&amp;DBCS(TEXT(AV12,"0000"))&amp;"号で交付決定を受けました標記の補助金について、補助事業が完了したので、仙台市補助金等交付規則"&amp;DBCS(DB!L7)&amp;"及び仙台市運送事業用次世代自動車導入支援補助金交付要綱"&amp;DBCS(DB!L8)&amp;"の規定により、関係書類を添えて下記のとおり報告します。"</f>
        <v>　令和　　年　　月　　日付け仙台市（Ｒ７環脱経）指令第　　　　号で交付決定を受けました標記の補助金について、補助事業が完了したので、仙台市補助金等交付規則第１２条及び仙台市運送事業用次世代自動車導入支援補助金交付要綱第１４条の規定により、関係書類を添えて下記のとおり報告します。</v>
      </c>
      <c r="B12" s="214"/>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B12" s="376" t="s">
        <v>264</v>
      </c>
      <c r="AC12" s="377"/>
      <c r="AD12" s="377"/>
      <c r="AE12" s="377"/>
      <c r="AF12" s="377"/>
      <c r="AG12" s="377"/>
      <c r="AH12" s="468" t="s">
        <v>344</v>
      </c>
      <c r="AI12" s="469"/>
      <c r="AJ12" s="469"/>
      <c r="AK12" s="469"/>
      <c r="AL12" s="469"/>
      <c r="AM12" s="469"/>
      <c r="AN12" s="469"/>
      <c r="AO12" s="470"/>
      <c r="AP12" s="377" t="s">
        <v>265</v>
      </c>
      <c r="AQ12" s="377"/>
      <c r="AR12" s="377"/>
      <c r="AS12" s="377"/>
      <c r="AT12" s="377"/>
      <c r="AU12" s="377"/>
      <c r="AV12" s="472" t="s">
        <v>164</v>
      </c>
      <c r="AW12" s="472"/>
      <c r="AX12" s="472"/>
      <c r="AY12" s="472"/>
      <c r="AZ12" s="472"/>
      <c r="BA12" s="473"/>
    </row>
    <row r="13" spans="1:53" ht="18.75" customHeight="1" x14ac:dyDescent="0.4">
      <c r="A13" s="214"/>
      <c r="B13" s="214"/>
      <c r="C13" s="214"/>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H13" s="150"/>
      <c r="AI13" s="471"/>
      <c r="AJ13" s="471"/>
      <c r="AK13" s="471"/>
      <c r="AL13" s="471"/>
      <c r="AM13" s="471"/>
      <c r="AN13" s="471"/>
      <c r="AO13" s="471"/>
    </row>
    <row r="14" spans="1:53" ht="18.75" customHeight="1" x14ac:dyDescent="0.4">
      <c r="A14" s="214"/>
      <c r="B14" s="214"/>
      <c r="C14" s="214"/>
      <c r="D14" s="214"/>
      <c r="E14" s="214"/>
      <c r="F14" s="214"/>
      <c r="G14" s="214"/>
      <c r="H14" s="214"/>
      <c r="I14" s="214"/>
      <c r="J14" s="214"/>
      <c r="K14" s="214"/>
      <c r="L14" s="214"/>
      <c r="M14" s="214"/>
      <c r="N14" s="214"/>
      <c r="O14" s="214"/>
      <c r="P14" s="214"/>
      <c r="Q14" s="214"/>
      <c r="R14" s="214"/>
      <c r="S14" s="214"/>
      <c r="T14" s="214"/>
      <c r="U14" s="214"/>
      <c r="V14" s="214"/>
      <c r="W14" s="214"/>
      <c r="X14" s="214"/>
      <c r="Y14" s="214"/>
      <c r="Z14" s="214"/>
    </row>
    <row r="15" spans="1:53" ht="7.5" customHeight="1" x14ac:dyDescent="0.4">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row>
    <row r="16" spans="1:53" ht="18.75" customHeight="1" x14ac:dyDescent="0.4">
      <c r="A16" s="208" t="s">
        <v>8</v>
      </c>
      <c r="B16" s="208"/>
      <c r="C16" s="208"/>
      <c r="D16" s="208"/>
      <c r="E16" s="208"/>
      <c r="F16" s="208"/>
      <c r="G16" s="208"/>
      <c r="H16" s="208"/>
      <c r="I16" s="208"/>
      <c r="J16" s="208"/>
      <c r="K16" s="208"/>
      <c r="L16" s="208"/>
      <c r="M16" s="208"/>
      <c r="N16" s="208"/>
      <c r="O16" s="208"/>
      <c r="P16" s="208"/>
      <c r="Q16" s="208"/>
      <c r="R16" s="208"/>
      <c r="S16" s="208"/>
      <c r="T16" s="208"/>
      <c r="U16" s="208"/>
      <c r="V16" s="208"/>
      <c r="W16" s="208"/>
      <c r="X16" s="208"/>
      <c r="Y16" s="208"/>
      <c r="Z16" s="208"/>
    </row>
    <row r="17" spans="1:26" ht="7.5" customHeight="1" thickBot="1" x14ac:dyDescent="0.45">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row>
    <row r="18" spans="1:26" ht="22.5" customHeight="1" x14ac:dyDescent="0.4">
      <c r="A18" s="215" t="s">
        <v>154</v>
      </c>
      <c r="B18" s="216"/>
      <c r="C18" s="216"/>
      <c r="D18" s="216"/>
      <c r="E18" s="216"/>
      <c r="F18" s="216"/>
      <c r="G18" s="216"/>
      <c r="H18" s="104"/>
      <c r="I18" s="280" t="str">
        <f>IF(第１号!I19="","",第１号!I19)</f>
        <v/>
      </c>
      <c r="J18" s="280"/>
      <c r="K18" s="280"/>
      <c r="L18" s="280"/>
      <c r="M18" s="280"/>
      <c r="N18" s="280"/>
      <c r="O18" s="280"/>
      <c r="P18" s="280"/>
      <c r="Q18" s="280"/>
      <c r="R18" s="280"/>
      <c r="S18" s="280"/>
      <c r="T18" s="280"/>
      <c r="U18" s="280"/>
      <c r="V18" s="280"/>
      <c r="W18" s="280"/>
      <c r="X18" s="280"/>
      <c r="Y18" s="280"/>
      <c r="Z18" s="88"/>
    </row>
    <row r="19" spans="1:26" ht="22.5" customHeight="1" x14ac:dyDescent="0.4">
      <c r="A19" s="206" t="s">
        <v>316</v>
      </c>
      <c r="B19" s="207"/>
      <c r="C19" s="207"/>
      <c r="D19" s="207"/>
      <c r="E19" s="207"/>
      <c r="F19" s="207"/>
      <c r="G19" s="207"/>
      <c r="H19" s="89"/>
      <c r="I19" s="245" t="str">
        <f>IF(第１号!I20="","",第１号!I20)</f>
        <v/>
      </c>
      <c r="J19" s="245"/>
      <c r="K19" s="245"/>
      <c r="L19" s="245"/>
      <c r="M19" s="245"/>
      <c r="N19" s="245"/>
      <c r="O19" s="245"/>
      <c r="P19" s="245"/>
      <c r="Q19" s="245"/>
      <c r="R19" s="245"/>
      <c r="S19" s="245"/>
      <c r="T19" s="245"/>
      <c r="U19" s="245"/>
      <c r="V19" s="245"/>
      <c r="W19" s="245"/>
      <c r="X19" s="245"/>
      <c r="Y19" s="245"/>
      <c r="Z19" s="90"/>
    </row>
    <row r="20" spans="1:26" ht="22.5" customHeight="1" x14ac:dyDescent="0.4">
      <c r="A20" s="206" t="s">
        <v>155</v>
      </c>
      <c r="B20" s="207"/>
      <c r="C20" s="207"/>
      <c r="D20" s="207"/>
      <c r="E20" s="207"/>
      <c r="F20" s="207"/>
      <c r="G20" s="207"/>
      <c r="H20" s="89"/>
      <c r="I20" s="478" t="str">
        <f>IF(第１号!I21="","",第１号!I21)</f>
        <v/>
      </c>
      <c r="J20" s="478"/>
      <c r="K20" s="478"/>
      <c r="L20" s="478"/>
      <c r="M20" s="478"/>
      <c r="N20" s="478"/>
      <c r="O20" s="478"/>
      <c r="P20" s="478"/>
      <c r="Q20" s="478"/>
      <c r="R20" s="478"/>
      <c r="S20" s="478"/>
      <c r="T20" s="478"/>
      <c r="U20" s="478"/>
      <c r="V20" s="478"/>
      <c r="W20" s="478"/>
      <c r="X20" s="478"/>
      <c r="Y20" s="91" t="s">
        <v>17</v>
      </c>
      <c r="Z20" s="90"/>
    </row>
    <row r="21" spans="1:26" ht="22.5" customHeight="1" thickBot="1" x14ac:dyDescent="0.45">
      <c r="A21" s="480" t="s">
        <v>156</v>
      </c>
      <c r="B21" s="476"/>
      <c r="C21" s="476"/>
      <c r="D21" s="476"/>
      <c r="E21" s="476"/>
      <c r="F21" s="476"/>
      <c r="G21" s="476"/>
      <c r="H21" s="112"/>
      <c r="I21" s="113"/>
      <c r="J21" s="113"/>
      <c r="K21" s="113"/>
      <c r="L21" s="113"/>
      <c r="M21" s="113"/>
      <c r="N21" s="481" t="s">
        <v>343</v>
      </c>
      <c r="O21" s="481"/>
      <c r="P21" s="481"/>
      <c r="Q21" s="481"/>
      <c r="R21" s="481"/>
      <c r="S21" s="481"/>
      <c r="T21" s="481"/>
      <c r="U21" s="481"/>
      <c r="V21" s="113"/>
      <c r="W21" s="113"/>
      <c r="X21" s="113"/>
      <c r="Y21" s="113"/>
      <c r="Z21" s="114"/>
    </row>
    <row r="22" spans="1:26" ht="18.75" customHeight="1" x14ac:dyDescent="0.4">
      <c r="A22" s="101" t="s">
        <v>157</v>
      </c>
      <c r="B22" s="81"/>
      <c r="C22" s="81"/>
      <c r="D22" s="81"/>
      <c r="E22" s="81"/>
      <c r="F22" s="81"/>
      <c r="G22" s="81"/>
      <c r="H22" s="81"/>
      <c r="I22" s="81"/>
      <c r="J22" s="81"/>
      <c r="K22" s="81"/>
      <c r="L22" s="81"/>
      <c r="M22" s="81"/>
      <c r="N22" s="81"/>
      <c r="O22" s="81"/>
      <c r="P22" s="81"/>
      <c r="Q22" s="81"/>
      <c r="R22" s="81"/>
      <c r="S22" s="81"/>
      <c r="T22" s="81"/>
      <c r="U22" s="81"/>
      <c r="V22" s="81"/>
      <c r="W22" s="81"/>
      <c r="X22" s="81"/>
      <c r="Y22" s="81"/>
      <c r="Z22" s="81"/>
    </row>
    <row r="23" spans="1:26" ht="18.75" customHeight="1" x14ac:dyDescent="0.4">
      <c r="A23" s="474" t="s">
        <v>319</v>
      </c>
      <c r="B23" s="474"/>
      <c r="C23" s="474"/>
      <c r="D23" s="474"/>
      <c r="E23" s="474"/>
      <c r="F23" s="474"/>
      <c r="G23" s="474"/>
      <c r="H23" s="474"/>
      <c r="I23" s="474"/>
      <c r="J23" s="474"/>
      <c r="K23" s="474"/>
      <c r="L23" s="474"/>
      <c r="M23" s="474"/>
      <c r="N23" s="474"/>
      <c r="O23" s="474"/>
      <c r="P23" s="474"/>
      <c r="Q23" s="474"/>
      <c r="R23" s="474"/>
      <c r="S23" s="474"/>
      <c r="T23" s="474"/>
      <c r="U23" s="474"/>
      <c r="V23" s="474"/>
      <c r="W23" s="474"/>
      <c r="X23" s="474"/>
      <c r="Y23" s="474"/>
      <c r="Z23" s="474"/>
    </row>
    <row r="24" spans="1:26" ht="18.75" customHeight="1" x14ac:dyDescent="0.4">
      <c r="A24" s="474" t="s">
        <v>318</v>
      </c>
      <c r="B24" s="474"/>
      <c r="C24" s="474"/>
      <c r="D24" s="474"/>
      <c r="E24" s="474"/>
      <c r="F24" s="474"/>
      <c r="G24" s="474"/>
      <c r="H24" s="474"/>
      <c r="I24" s="474"/>
      <c r="J24" s="474"/>
      <c r="K24" s="474"/>
      <c r="L24" s="474"/>
      <c r="M24" s="474"/>
      <c r="N24" s="474"/>
      <c r="O24" s="474"/>
      <c r="P24" s="474"/>
      <c r="Q24" s="474"/>
      <c r="R24" s="474"/>
      <c r="S24" s="474"/>
      <c r="T24" s="474"/>
      <c r="U24" s="474"/>
      <c r="V24" s="474"/>
      <c r="W24" s="474"/>
      <c r="X24" s="474"/>
      <c r="Y24" s="474"/>
      <c r="Z24" s="474"/>
    </row>
    <row r="25" spans="1:26" ht="18.75" customHeight="1" x14ac:dyDescent="0.4">
      <c r="A25" s="101" t="s">
        <v>317</v>
      </c>
      <c r="B25" s="81"/>
      <c r="C25" s="81"/>
      <c r="D25" s="81"/>
      <c r="E25" s="81"/>
      <c r="F25" s="81"/>
      <c r="G25" s="81"/>
      <c r="H25" s="81"/>
      <c r="I25" s="81"/>
      <c r="J25" s="81"/>
      <c r="K25" s="81"/>
      <c r="L25" s="81"/>
      <c r="M25" s="81"/>
      <c r="N25" s="81"/>
      <c r="O25" s="81"/>
      <c r="P25" s="81"/>
      <c r="Q25" s="81"/>
      <c r="R25" s="81"/>
      <c r="S25" s="81"/>
      <c r="T25" s="81"/>
      <c r="U25" s="81"/>
      <c r="V25" s="81"/>
      <c r="W25" s="81"/>
      <c r="X25" s="81"/>
      <c r="Y25" s="81"/>
      <c r="Z25" s="81"/>
    </row>
    <row r="26" spans="1:26" ht="18.75" customHeight="1" x14ac:dyDescent="0.4">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row>
    <row r="27" spans="1:26" ht="18.75" customHeight="1" x14ac:dyDescent="0.4">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row>
    <row r="28" spans="1:26" ht="18.75" customHeight="1" x14ac:dyDescent="0.4">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row>
    <row r="29" spans="1:26" ht="18.75" customHeight="1" x14ac:dyDescent="0.4">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26" ht="18.75" customHeight="1" x14ac:dyDescent="0.4">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row r="31" spans="1:26" ht="18.75" customHeight="1" x14ac:dyDescent="0.4">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row>
    <row r="32" spans="1:26" ht="18.75" customHeight="1" x14ac:dyDescent="0.4">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row>
    <row r="33" spans="1:28" ht="18.75" customHeight="1" x14ac:dyDescent="0.4">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row>
    <row r="34" spans="1:28" ht="18.75" customHeight="1" x14ac:dyDescent="0.4">
      <c r="A34" s="81" t="s">
        <v>336</v>
      </c>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8" ht="18.75" customHeight="1" x14ac:dyDescent="0.4">
      <c r="A35" s="101" t="s">
        <v>160</v>
      </c>
      <c r="B35" s="151"/>
      <c r="C35" s="81"/>
      <c r="D35" s="81"/>
      <c r="E35" s="81"/>
      <c r="F35" s="81"/>
      <c r="G35" s="81"/>
      <c r="H35" s="81"/>
      <c r="I35" s="81"/>
      <c r="J35" s="81"/>
      <c r="K35" s="81"/>
      <c r="L35" s="81"/>
      <c r="M35" s="81"/>
      <c r="N35" s="81"/>
      <c r="O35" s="81"/>
      <c r="P35" s="81"/>
      <c r="Q35" s="81"/>
      <c r="R35" s="81"/>
      <c r="S35" s="81"/>
      <c r="T35" s="81"/>
      <c r="U35" s="81"/>
      <c r="V35" s="81"/>
      <c r="W35" s="81"/>
      <c r="X35" s="81"/>
      <c r="Y35" s="81"/>
      <c r="Z35" s="81"/>
    </row>
    <row r="36" spans="1:28" ht="7.5" customHeight="1" thickBot="1" x14ac:dyDescent="0.45">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row>
    <row r="37" spans="1:28" ht="22.5" customHeight="1" x14ac:dyDescent="0.15">
      <c r="A37" s="293" t="s">
        <v>158</v>
      </c>
      <c r="B37" s="294"/>
      <c r="C37" s="294"/>
      <c r="D37" s="294"/>
      <c r="E37" s="216" t="str">
        <f>IF(第２号!E8="",第１号!Q9,第２号!E8)</f>
        <v>　</v>
      </c>
      <c r="F37" s="216" ph="1"/>
      <c r="G37" s="216" ph="1"/>
      <c r="H37" s="216" ph="1"/>
      <c r="I37" s="216" ph="1"/>
      <c r="J37" s="216" ph="1"/>
      <c r="K37" s="216" ph="1"/>
      <c r="L37" s="216" ph="1"/>
      <c r="M37" s="216" ph="1"/>
      <c r="N37" s="216" ph="1"/>
      <c r="O37" s="216" ph="1"/>
      <c r="P37" s="216" ph="1"/>
      <c r="Q37" s="216" ph="1"/>
      <c r="R37" s="216" ph="1"/>
      <c r="S37" s="216" ph="1"/>
      <c r="T37" s="216" ph="1"/>
      <c r="U37" s="216" ph="1"/>
      <c r="V37" s="216" ph="1"/>
      <c r="W37" s="216" ph="1"/>
      <c r="X37" s="216" ph="1"/>
      <c r="Y37" s="216" ph="1"/>
      <c r="Z37" s="479" ph="1"/>
    </row>
    <row r="38" spans="1:28" ht="22.5" customHeight="1" thickBot="1" x14ac:dyDescent="0.45">
      <c r="A38" s="271" t="s">
        <v>159</v>
      </c>
      <c r="B38" s="272"/>
      <c r="C38" s="272"/>
      <c r="D38" s="272"/>
      <c r="E38" s="476" t="str">
        <f>IF(第２号!O14="","",第２号!O14)</f>
        <v/>
      </c>
      <c r="F38" s="476"/>
      <c r="G38" s="476"/>
      <c r="H38" s="476"/>
      <c r="I38" s="476"/>
      <c r="J38" s="476"/>
      <c r="K38" s="476"/>
      <c r="L38" s="476"/>
      <c r="M38" s="476"/>
      <c r="N38" s="476"/>
      <c r="O38" s="476"/>
      <c r="P38" s="476"/>
      <c r="Q38" s="476"/>
      <c r="R38" s="476"/>
      <c r="S38" s="476"/>
      <c r="T38" s="476"/>
      <c r="U38" s="476"/>
      <c r="V38" s="476"/>
      <c r="W38" s="476"/>
      <c r="X38" s="476"/>
      <c r="Y38" s="476"/>
      <c r="Z38" s="477"/>
    </row>
    <row r="39" spans="1:28" ht="18.75" customHeight="1" x14ac:dyDescent="0.15">
      <c r="A39" s="81"/>
      <c r="B39" s="81"/>
      <c r="C39" s="81"/>
      <c r="D39" s="81"/>
      <c r="E39" s="81" ph="1"/>
      <c r="F39" s="81" ph="1"/>
      <c r="G39" s="81" ph="1"/>
      <c r="H39" s="81" ph="1"/>
      <c r="I39" s="81" ph="1"/>
      <c r="J39" s="81" ph="1"/>
      <c r="K39" s="81" ph="1"/>
      <c r="L39" s="81" ph="1"/>
      <c r="M39" s="81" ph="1"/>
      <c r="N39" s="81" ph="1"/>
      <c r="O39" s="81" ph="1"/>
      <c r="P39" s="81" ph="1"/>
      <c r="Q39" s="81" ph="1"/>
      <c r="R39" s="81" ph="1"/>
      <c r="S39" s="81" ph="1"/>
      <c r="T39" s="81" ph="1"/>
      <c r="U39" s="81" ph="1"/>
      <c r="V39" s="81" ph="1"/>
      <c r="W39" s="81" ph="1"/>
      <c r="X39" s="81" ph="1"/>
      <c r="Y39" s="81" ph="1"/>
      <c r="Z39" s="81" ph="1"/>
    </row>
    <row r="40" spans="1:28" ht="18.75" customHeight="1" x14ac:dyDescent="0.4">
      <c r="A40" s="81" t="s">
        <v>337</v>
      </c>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B40" s="103" t="s">
        <v>282</v>
      </c>
    </row>
    <row r="41" spans="1:28" ht="7.5" customHeight="1" thickBot="1" x14ac:dyDescent="0.45">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row>
    <row r="42" spans="1:28" ht="22.5" customHeight="1" x14ac:dyDescent="0.4">
      <c r="A42" s="293" t="s">
        <v>52</v>
      </c>
      <c r="B42" s="294"/>
      <c r="C42" s="294"/>
      <c r="D42" s="294"/>
      <c r="E42" s="294"/>
      <c r="F42" s="294"/>
      <c r="G42" s="294"/>
      <c r="H42" s="294"/>
      <c r="I42" s="294"/>
      <c r="J42" s="294"/>
      <c r="K42" s="294"/>
      <c r="L42" s="294"/>
      <c r="M42" s="294"/>
      <c r="N42" s="294" t="s">
        <v>59</v>
      </c>
      <c r="O42" s="294"/>
      <c r="P42" s="294"/>
      <c r="Q42" s="294"/>
      <c r="R42" s="294"/>
      <c r="S42" s="294"/>
      <c r="T42" s="294"/>
      <c r="U42" s="294"/>
      <c r="V42" s="294" t="s">
        <v>47</v>
      </c>
      <c r="W42" s="294"/>
      <c r="X42" s="294"/>
      <c r="Y42" s="294"/>
      <c r="Z42" s="323"/>
    </row>
    <row r="43" spans="1:28" ht="22.5" customHeight="1" x14ac:dyDescent="0.4">
      <c r="A43" s="206" t="s">
        <v>64</v>
      </c>
      <c r="B43" s="207"/>
      <c r="C43" s="207"/>
      <c r="D43" s="207"/>
      <c r="E43" s="207"/>
      <c r="F43" s="207"/>
      <c r="G43" s="207"/>
      <c r="H43" s="207"/>
      <c r="I43" s="207"/>
      <c r="J43" s="207"/>
      <c r="K43" s="207"/>
      <c r="L43" s="207"/>
      <c r="M43" s="207"/>
      <c r="N43" s="120" t="s">
        <v>54</v>
      </c>
      <c r="O43" s="475">
        <f>IF(請求額算定表_自動車!I8="","",請求額算定表_自動車!I8+請求額算定表_自動車!P8+請求額算定表_自動車!W8)</f>
        <v>0</v>
      </c>
      <c r="P43" s="475"/>
      <c r="Q43" s="475"/>
      <c r="R43" s="475"/>
      <c r="S43" s="475"/>
      <c r="T43" s="475"/>
      <c r="U43" s="115" t="s">
        <v>40</v>
      </c>
      <c r="V43" s="349"/>
      <c r="W43" s="349"/>
      <c r="X43" s="349"/>
      <c r="Y43" s="349"/>
      <c r="Z43" s="350"/>
    </row>
    <row r="44" spans="1:28" ht="22.5" customHeight="1" x14ac:dyDescent="0.4">
      <c r="A44" s="206" t="s">
        <v>65</v>
      </c>
      <c r="B44" s="207"/>
      <c r="C44" s="207"/>
      <c r="D44" s="207"/>
      <c r="E44" s="207"/>
      <c r="F44" s="207"/>
      <c r="G44" s="207"/>
      <c r="H44" s="207"/>
      <c r="I44" s="207"/>
      <c r="J44" s="207"/>
      <c r="K44" s="207"/>
      <c r="L44" s="207"/>
      <c r="M44" s="207"/>
      <c r="N44" s="120" t="s">
        <v>55</v>
      </c>
      <c r="O44" s="475">
        <f>IF(請求額算定表_自動車!I9="","",請求額算定表_自動車!I9+請求額算定表_自動車!P9+請求額算定表_自動車!W9)</f>
        <v>0</v>
      </c>
      <c r="P44" s="475"/>
      <c r="Q44" s="475"/>
      <c r="R44" s="475"/>
      <c r="S44" s="475"/>
      <c r="T44" s="475"/>
      <c r="U44" s="115" t="s">
        <v>40</v>
      </c>
      <c r="V44" s="349"/>
      <c r="W44" s="349"/>
      <c r="X44" s="349"/>
      <c r="Y44" s="349"/>
      <c r="Z44" s="350"/>
    </row>
    <row r="45" spans="1:28" ht="22.5" customHeight="1" x14ac:dyDescent="0.4">
      <c r="A45" s="206" t="s">
        <v>66</v>
      </c>
      <c r="B45" s="207"/>
      <c r="C45" s="207"/>
      <c r="D45" s="207"/>
      <c r="E45" s="207"/>
      <c r="F45" s="207"/>
      <c r="G45" s="207"/>
      <c r="H45" s="207"/>
      <c r="I45" s="207"/>
      <c r="J45" s="207"/>
      <c r="K45" s="207"/>
      <c r="L45" s="207"/>
      <c r="M45" s="207"/>
      <c r="N45" s="120" t="s">
        <v>56</v>
      </c>
      <c r="O45" s="475">
        <f>IF(請求額算定表_自動車!I10="","",請求額算定表_自動車!I10+請求額算定表_自動車!P10+請求額算定表_自動車!W10)</f>
        <v>0</v>
      </c>
      <c r="P45" s="475"/>
      <c r="Q45" s="475"/>
      <c r="R45" s="475"/>
      <c r="S45" s="475"/>
      <c r="T45" s="475"/>
      <c r="U45" s="115" t="s">
        <v>40</v>
      </c>
      <c r="V45" s="349"/>
      <c r="W45" s="349"/>
      <c r="X45" s="349"/>
      <c r="Y45" s="349"/>
      <c r="Z45" s="350"/>
    </row>
    <row r="46" spans="1:28" ht="22.5" customHeight="1" x14ac:dyDescent="0.4">
      <c r="A46" s="206" t="s">
        <v>53</v>
      </c>
      <c r="B46" s="207"/>
      <c r="C46" s="207"/>
      <c r="D46" s="207"/>
      <c r="E46" s="207"/>
      <c r="F46" s="207"/>
      <c r="G46" s="207"/>
      <c r="H46" s="207"/>
      <c r="I46" s="207"/>
      <c r="J46" s="207"/>
      <c r="K46" s="207"/>
      <c r="L46" s="207"/>
      <c r="M46" s="207"/>
      <c r="N46" s="120" t="s">
        <v>57</v>
      </c>
      <c r="O46" s="475">
        <f>IF(請求額算定表_自動車!I11="","",請求額算定表_自動車!I11+請求額算定表_自動車!P11+請求額算定表_自動車!W11)</f>
        <v>0</v>
      </c>
      <c r="P46" s="475"/>
      <c r="Q46" s="475"/>
      <c r="R46" s="475"/>
      <c r="S46" s="475"/>
      <c r="T46" s="475"/>
      <c r="U46" s="115" t="s">
        <v>40</v>
      </c>
      <c r="V46" s="349"/>
      <c r="W46" s="349"/>
      <c r="X46" s="349"/>
      <c r="Y46" s="349"/>
      <c r="Z46" s="350"/>
    </row>
    <row r="47" spans="1:28" ht="22.5" customHeight="1" x14ac:dyDescent="0.4">
      <c r="A47" s="206" t="s">
        <v>310</v>
      </c>
      <c r="B47" s="207"/>
      <c r="C47" s="207"/>
      <c r="D47" s="207"/>
      <c r="E47" s="207"/>
      <c r="F47" s="207"/>
      <c r="G47" s="207"/>
      <c r="H47" s="207"/>
      <c r="I47" s="207"/>
      <c r="J47" s="207"/>
      <c r="K47" s="207"/>
      <c r="L47" s="207"/>
      <c r="M47" s="207"/>
      <c r="N47" s="120" t="s">
        <v>58</v>
      </c>
      <c r="O47" s="475">
        <f>IF(請求額算定表_レトロフィット!I18="","",請求額算定表_レトロフィット!I18+請求額算定表_レトロフィット!P18+請求額算定表_レトロフィット!W18)</f>
        <v>0</v>
      </c>
      <c r="P47" s="475"/>
      <c r="Q47" s="475"/>
      <c r="R47" s="475"/>
      <c r="S47" s="475"/>
      <c r="T47" s="475"/>
      <c r="U47" s="115" t="s">
        <v>40</v>
      </c>
      <c r="V47" s="349"/>
      <c r="W47" s="349"/>
      <c r="X47" s="349"/>
      <c r="Y47" s="349"/>
      <c r="Z47" s="350"/>
    </row>
    <row r="48" spans="1:28" ht="22.5" customHeight="1" x14ac:dyDescent="0.4">
      <c r="A48" s="206" t="s">
        <v>311</v>
      </c>
      <c r="B48" s="207"/>
      <c r="C48" s="207"/>
      <c r="D48" s="207"/>
      <c r="E48" s="207"/>
      <c r="F48" s="207"/>
      <c r="G48" s="207"/>
      <c r="H48" s="207"/>
      <c r="I48" s="207"/>
      <c r="J48" s="207"/>
      <c r="K48" s="207"/>
      <c r="L48" s="207"/>
      <c r="M48" s="207"/>
      <c r="N48" s="120" t="s">
        <v>63</v>
      </c>
      <c r="O48" s="475">
        <f>IF(請求額算定表_レトロフィット!I12="","",請求額算定表_レトロフィット!I12+請求額算定表_レトロフィット!P12+請求額算定表_レトロフィット!W12)</f>
        <v>0</v>
      </c>
      <c r="P48" s="475"/>
      <c r="Q48" s="475"/>
      <c r="R48" s="475"/>
      <c r="S48" s="475"/>
      <c r="T48" s="475"/>
      <c r="U48" s="115" t="s">
        <v>40</v>
      </c>
      <c r="V48" s="349"/>
      <c r="W48" s="349"/>
      <c r="X48" s="349"/>
      <c r="Y48" s="349"/>
      <c r="Z48" s="350"/>
    </row>
    <row r="49" spans="1:28" ht="22.5" customHeight="1" thickBot="1" x14ac:dyDescent="0.45">
      <c r="A49" s="311" t="s">
        <v>353</v>
      </c>
      <c r="B49" s="312"/>
      <c r="C49" s="312"/>
      <c r="D49" s="312"/>
      <c r="E49" s="312"/>
      <c r="F49" s="312"/>
      <c r="G49" s="312"/>
      <c r="H49" s="312"/>
      <c r="I49" s="312"/>
      <c r="J49" s="312"/>
      <c r="K49" s="312"/>
      <c r="L49" s="312"/>
      <c r="M49" s="312"/>
      <c r="N49" s="121" t="s">
        <v>308</v>
      </c>
      <c r="O49" s="322">
        <f>IF(請求額算定表_自動車!I12="","",SUM(請求額算定表_自動車!I12,請求額算定表_自動車!P12,請求額算定表_自動車!W12))+IF(請求額算定表_レトロフィット!I13="","",SUM(請求額算定表_レトロフィット!I13,請求額算定表_レトロフィット!P13,請求額算定表_レトロフィット!W13))</f>
        <v>0</v>
      </c>
      <c r="P49" s="322"/>
      <c r="Q49" s="322"/>
      <c r="R49" s="322"/>
      <c r="S49" s="322"/>
      <c r="T49" s="322"/>
      <c r="U49" s="122" t="s">
        <v>40</v>
      </c>
      <c r="V49" s="328" t="s">
        <v>60</v>
      </c>
      <c r="W49" s="328"/>
      <c r="X49" s="328"/>
      <c r="Y49" s="328"/>
      <c r="Z49" s="329"/>
    </row>
    <row r="50" spans="1:28" ht="22.5" customHeight="1" thickTop="1" thickBot="1" x14ac:dyDescent="0.45">
      <c r="A50" s="309" t="s">
        <v>354</v>
      </c>
      <c r="B50" s="310"/>
      <c r="C50" s="310"/>
      <c r="D50" s="310"/>
      <c r="E50" s="310"/>
      <c r="F50" s="310"/>
      <c r="G50" s="310"/>
      <c r="H50" s="310"/>
      <c r="I50" s="310"/>
      <c r="J50" s="310"/>
      <c r="K50" s="310"/>
      <c r="L50" s="310"/>
      <c r="M50" s="310"/>
      <c r="N50" s="123" t="s">
        <v>309</v>
      </c>
      <c r="O50" s="321">
        <f>IF(O49="","",SUM(O43:O49))</f>
        <v>0</v>
      </c>
      <c r="P50" s="321"/>
      <c r="Q50" s="321"/>
      <c r="R50" s="321"/>
      <c r="S50" s="321"/>
      <c r="T50" s="321"/>
      <c r="U50" s="124" t="s">
        <v>40</v>
      </c>
      <c r="V50" s="319" t="s">
        <v>161</v>
      </c>
      <c r="W50" s="319"/>
      <c r="X50" s="319"/>
      <c r="Y50" s="319"/>
      <c r="Z50" s="320"/>
    </row>
    <row r="51" spans="1:28" ht="18.75" customHeight="1" x14ac:dyDescent="0.4">
      <c r="A51" s="152" t="s">
        <v>339</v>
      </c>
      <c r="B51" s="81"/>
      <c r="C51" s="81"/>
      <c r="D51" s="81"/>
      <c r="E51" s="81"/>
      <c r="F51" s="81"/>
      <c r="G51" s="81"/>
      <c r="H51" s="81"/>
      <c r="I51" s="81"/>
      <c r="J51" s="81"/>
      <c r="K51" s="81"/>
      <c r="L51" s="81"/>
      <c r="M51" s="81"/>
      <c r="N51" s="81"/>
      <c r="O51" s="81"/>
      <c r="P51" s="81"/>
      <c r="Q51" s="81"/>
      <c r="R51" s="81"/>
      <c r="S51" s="81"/>
      <c r="T51" s="81"/>
      <c r="U51" s="81"/>
      <c r="V51" s="81"/>
      <c r="W51" s="81"/>
      <c r="X51" s="81"/>
      <c r="Y51" s="81"/>
      <c r="Z51" s="81"/>
    </row>
    <row r="52" spans="1:28" ht="7.5" customHeight="1" x14ac:dyDescent="0.4">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row>
    <row r="53" spans="1:28" ht="18.75" customHeight="1" x14ac:dyDescent="0.4">
      <c r="A53" s="81" t="s">
        <v>338</v>
      </c>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B53" s="103" t="s">
        <v>282</v>
      </c>
    </row>
    <row r="54" spans="1:28" ht="7.5" customHeight="1" thickBot="1" x14ac:dyDescent="0.45">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row>
    <row r="55" spans="1:28" ht="22.5" customHeight="1" x14ac:dyDescent="0.4">
      <c r="A55" s="279" t="s">
        <v>321</v>
      </c>
      <c r="B55" s="280"/>
      <c r="C55" s="280"/>
      <c r="D55" s="280"/>
      <c r="E55" s="280"/>
      <c r="F55" s="280"/>
      <c r="G55" s="280"/>
      <c r="H55" s="280"/>
      <c r="I55" s="280"/>
      <c r="J55" s="280"/>
      <c r="K55" s="280"/>
      <c r="L55" s="280"/>
      <c r="M55" s="281"/>
      <c r="N55" s="126" t="s">
        <v>54</v>
      </c>
      <c r="O55" s="268">
        <f>IF(O43="","",O43)</f>
        <v>0</v>
      </c>
      <c r="P55" s="268"/>
      <c r="Q55" s="268"/>
      <c r="R55" s="268"/>
      <c r="S55" s="268"/>
      <c r="T55" s="268"/>
      <c r="U55" s="88" t="s">
        <v>40</v>
      </c>
      <c r="V55" s="81"/>
      <c r="W55" s="81"/>
      <c r="X55" s="81"/>
      <c r="Y55" s="81"/>
      <c r="Z55" s="81"/>
    </row>
    <row r="56" spans="1:28" ht="22.5" customHeight="1" x14ac:dyDescent="0.4">
      <c r="A56" s="244" t="s">
        <v>69</v>
      </c>
      <c r="B56" s="245"/>
      <c r="C56" s="245"/>
      <c r="D56" s="245"/>
      <c r="E56" s="245"/>
      <c r="F56" s="245"/>
      <c r="G56" s="245"/>
      <c r="H56" s="245"/>
      <c r="I56" s="245"/>
      <c r="J56" s="245"/>
      <c r="K56" s="245"/>
      <c r="L56" s="245"/>
      <c r="M56" s="246"/>
      <c r="N56" s="120" t="s">
        <v>55</v>
      </c>
      <c r="O56" s="269">
        <f>IF(O55="","",SUM(請求額算定表_自動車!I14:I16)+SUM(請求額算定表_自動車!P14:P16)+SUM(請求額算定表_自動車!W14:W16))</f>
        <v>0</v>
      </c>
      <c r="P56" s="269"/>
      <c r="Q56" s="269"/>
      <c r="R56" s="269"/>
      <c r="S56" s="269"/>
      <c r="T56" s="269"/>
      <c r="U56" s="90" t="s">
        <v>40</v>
      </c>
      <c r="V56" s="81"/>
      <c r="W56" s="81"/>
      <c r="X56" s="81"/>
      <c r="Y56" s="81"/>
      <c r="Z56" s="81"/>
    </row>
    <row r="57" spans="1:28" ht="22.5" customHeight="1" x14ac:dyDescent="0.4">
      <c r="A57" s="244" t="s">
        <v>70</v>
      </c>
      <c r="B57" s="245"/>
      <c r="C57" s="245"/>
      <c r="D57" s="245"/>
      <c r="E57" s="245"/>
      <c r="F57" s="245"/>
      <c r="G57" s="245"/>
      <c r="H57" s="245"/>
      <c r="I57" s="245"/>
      <c r="J57" s="245"/>
      <c r="K57" s="245"/>
      <c r="L57" s="245"/>
      <c r="M57" s="246"/>
      <c r="N57" s="120" t="s">
        <v>56</v>
      </c>
      <c r="O57" s="269">
        <f>IF(O56="","",O55-O56)</f>
        <v>0</v>
      </c>
      <c r="P57" s="269"/>
      <c r="Q57" s="269"/>
      <c r="R57" s="269"/>
      <c r="S57" s="269"/>
      <c r="T57" s="269"/>
      <c r="U57" s="90" t="s">
        <v>40</v>
      </c>
      <c r="V57" s="81"/>
      <c r="W57" s="81"/>
      <c r="X57" s="81"/>
      <c r="Y57" s="81"/>
      <c r="Z57" s="81"/>
    </row>
    <row r="58" spans="1:28" ht="22.5" customHeight="1" thickBot="1" x14ac:dyDescent="0.45">
      <c r="A58" s="265" t="s">
        <v>34</v>
      </c>
      <c r="B58" s="266"/>
      <c r="C58" s="266"/>
      <c r="D58" s="266"/>
      <c r="E58" s="266"/>
      <c r="F58" s="266"/>
      <c r="G58" s="266"/>
      <c r="H58" s="266"/>
      <c r="I58" s="266"/>
      <c r="J58" s="266"/>
      <c r="K58" s="266"/>
      <c r="L58" s="266"/>
      <c r="M58" s="267"/>
      <c r="N58" s="127" t="s">
        <v>57</v>
      </c>
      <c r="O58" s="270" t="str">
        <f>IF(請求額算定表_自動車!I8="","",請求額算定表_自動車!I22)</f>
        <v/>
      </c>
      <c r="P58" s="270"/>
      <c r="Q58" s="270"/>
      <c r="R58" s="270"/>
      <c r="S58" s="270"/>
      <c r="T58" s="270"/>
      <c r="U58" s="114" t="s">
        <v>40</v>
      </c>
      <c r="V58" s="81"/>
      <c r="W58" s="81"/>
      <c r="X58" s="81"/>
      <c r="Y58" s="81"/>
      <c r="Z58" s="81"/>
    </row>
    <row r="59" spans="1:28" ht="18.75" customHeight="1" x14ac:dyDescent="0.4">
      <c r="A59" s="474" t="s">
        <v>340</v>
      </c>
      <c r="B59" s="474"/>
      <c r="C59" s="474"/>
      <c r="D59" s="474"/>
      <c r="E59" s="474"/>
      <c r="F59" s="474"/>
      <c r="G59" s="474"/>
      <c r="H59" s="474"/>
      <c r="I59" s="474"/>
      <c r="J59" s="474"/>
      <c r="K59" s="474"/>
      <c r="L59" s="474"/>
      <c r="M59" s="474"/>
      <c r="N59" s="474"/>
      <c r="O59" s="474"/>
      <c r="P59" s="474"/>
      <c r="Q59" s="474"/>
      <c r="R59" s="474"/>
      <c r="S59" s="474"/>
      <c r="T59" s="474"/>
      <c r="U59" s="474"/>
      <c r="V59" s="474"/>
      <c r="W59" s="474"/>
      <c r="X59" s="474"/>
      <c r="Y59" s="474"/>
      <c r="Z59" s="474"/>
    </row>
    <row r="60" spans="1:28" ht="18.75" customHeight="1" x14ac:dyDescent="0.4">
      <c r="A60" s="474" t="s">
        <v>162</v>
      </c>
      <c r="B60" s="474"/>
      <c r="C60" s="474"/>
      <c r="D60" s="474"/>
      <c r="E60" s="474"/>
      <c r="F60" s="474"/>
      <c r="G60" s="474"/>
      <c r="H60" s="474"/>
      <c r="I60" s="474"/>
      <c r="J60" s="474"/>
      <c r="K60" s="474"/>
      <c r="L60" s="474"/>
      <c r="M60" s="474"/>
      <c r="N60" s="474"/>
      <c r="O60" s="474"/>
      <c r="P60" s="474"/>
      <c r="Q60" s="474"/>
      <c r="R60" s="474"/>
      <c r="S60" s="474"/>
      <c r="T60" s="474"/>
      <c r="U60" s="474"/>
      <c r="V60" s="474"/>
      <c r="W60" s="474"/>
      <c r="X60" s="474"/>
      <c r="Y60" s="474"/>
      <c r="Z60" s="474"/>
    </row>
    <row r="61" spans="1:28" ht="18.75" customHeight="1" x14ac:dyDescent="0.4">
      <c r="A61" s="474" t="s">
        <v>163</v>
      </c>
      <c r="B61" s="474"/>
      <c r="C61" s="474"/>
      <c r="D61" s="474"/>
      <c r="E61" s="474"/>
      <c r="F61" s="474"/>
      <c r="G61" s="474"/>
      <c r="H61" s="474"/>
      <c r="I61" s="474"/>
      <c r="J61" s="474"/>
      <c r="K61" s="474"/>
      <c r="L61" s="474"/>
      <c r="M61" s="474"/>
      <c r="N61" s="474"/>
      <c r="O61" s="474"/>
      <c r="P61" s="474"/>
      <c r="Q61" s="474"/>
      <c r="R61" s="474"/>
      <c r="S61" s="474"/>
      <c r="T61" s="474"/>
      <c r="U61" s="474"/>
      <c r="V61" s="474"/>
      <c r="W61" s="474"/>
      <c r="X61" s="474"/>
      <c r="Y61" s="474"/>
      <c r="Z61" s="474"/>
    </row>
    <row r="62" spans="1:28" ht="18.75" customHeight="1" x14ac:dyDescent="0.4">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row>
    <row r="63" spans="1:28" ht="18.75" customHeight="1" x14ac:dyDescent="0.4">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row>
    <row r="64" spans="1:28" ht="18.75" customHeight="1" x14ac:dyDescent="0.4">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row>
    <row r="65" spans="1:26" ht="18.75" customHeight="1" x14ac:dyDescent="0.4">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row>
    <row r="66" spans="1:26" ht="18.75" customHeight="1" x14ac:dyDescent="0.4">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row>
    <row r="67" spans="1:26" ht="18.75" customHeight="1" x14ac:dyDescent="0.4">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row>
    <row r="68" spans="1:26" ht="18.75" customHeight="1" x14ac:dyDescent="0.4">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row>
    <row r="69" spans="1:26" ht="18.75" customHeight="1" x14ac:dyDescent="0.4">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row>
    <row r="70" spans="1:26" ht="18.75" customHeight="1" x14ac:dyDescent="0.4">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row>
  </sheetData>
  <sheetProtection algorithmName="SHA-512" hashValue="LZSy4vAAfe+J/vK9MSQETN7TNXloyQ9YXD0k2ONoXqX08lQSN80hj1LuFRFMSyeuM3MPqtyzwOu4tGk3AC2upA==" saltValue="LMgnnnZB0aZedgwe47Bitw==" spinCount="100000" sheet="1" selectLockedCells="1"/>
  <mergeCells count="70">
    <mergeCell ref="A16:Z16"/>
    <mergeCell ref="A18:G18"/>
    <mergeCell ref="A19:G19"/>
    <mergeCell ref="M9:P9"/>
    <mergeCell ref="Q9:Z9"/>
    <mergeCell ref="M10:P10"/>
    <mergeCell ref="I18:Y18"/>
    <mergeCell ref="I19:Y19"/>
    <mergeCell ref="A12:Z14"/>
    <mergeCell ref="Q10:Z10"/>
    <mergeCell ref="I20:X20"/>
    <mergeCell ref="A37:D37"/>
    <mergeCell ref="E37:Z37"/>
    <mergeCell ref="A20:G20"/>
    <mergeCell ref="A21:G21"/>
    <mergeCell ref="A23:Z23"/>
    <mergeCell ref="A24:Z24"/>
    <mergeCell ref="N21:U21"/>
    <mergeCell ref="A38:D38"/>
    <mergeCell ref="E38:Z38"/>
    <mergeCell ref="A42:M42"/>
    <mergeCell ref="N42:U42"/>
    <mergeCell ref="V42:Z42"/>
    <mergeCell ref="A43:M43"/>
    <mergeCell ref="O43:T43"/>
    <mergeCell ref="V43:Z43"/>
    <mergeCell ref="A44:M44"/>
    <mergeCell ref="O44:T44"/>
    <mergeCell ref="V44:Z44"/>
    <mergeCell ref="V49:Z49"/>
    <mergeCell ref="A50:M50"/>
    <mergeCell ref="O50:T50"/>
    <mergeCell ref="V50:Z50"/>
    <mergeCell ref="A45:M45"/>
    <mergeCell ref="O45:T45"/>
    <mergeCell ref="V45:Z45"/>
    <mergeCell ref="A46:M46"/>
    <mergeCell ref="O46:T46"/>
    <mergeCell ref="V46:Z46"/>
    <mergeCell ref="A47:M47"/>
    <mergeCell ref="O47:T47"/>
    <mergeCell ref="V47:Z47"/>
    <mergeCell ref="A48:M48"/>
    <mergeCell ref="O48:T48"/>
    <mergeCell ref="V48:Z48"/>
    <mergeCell ref="A55:M55"/>
    <mergeCell ref="O55:T55"/>
    <mergeCell ref="A56:M56"/>
    <mergeCell ref="O56:T56"/>
    <mergeCell ref="A49:M49"/>
    <mergeCell ref="O49:T49"/>
    <mergeCell ref="A61:Z61"/>
    <mergeCell ref="A59:Z59"/>
    <mergeCell ref="A60:Z60"/>
    <mergeCell ref="A57:M57"/>
    <mergeCell ref="O57:T57"/>
    <mergeCell ref="A58:M58"/>
    <mergeCell ref="O58:T58"/>
    <mergeCell ref="AP12:AU12"/>
    <mergeCell ref="AV12:BA12"/>
    <mergeCell ref="A3:Z3"/>
    <mergeCell ref="M7:P7"/>
    <mergeCell ref="M8:P8"/>
    <mergeCell ref="Q8:Z8"/>
    <mergeCell ref="AB12:AG12"/>
    <mergeCell ref="AB1:AI1"/>
    <mergeCell ref="S5:Z5"/>
    <mergeCell ref="R7:W7"/>
    <mergeCell ref="AH12:AO12"/>
    <mergeCell ref="AI13:AO13"/>
  </mergeCells>
  <phoneticPr fontId="3" type="Hiragana" alignment="center"/>
  <dataValidations count="6">
    <dataValidation imeMode="halfAlpha" allowBlank="1" showInputMessage="1" showErrorMessage="1" promptTitle="-------- 実績年月日を入力してください --------" prompt="1.キーボードで「2026/4/21」などと入力してください。_x000a_2.Enterキーを押すと、自動的に日付として認識されます。" sqref="S5:Z5" xr:uid="{89812F32-2005-42C9-A22C-0B5D4CE67F8F}"/>
    <dataValidation allowBlank="1" showInputMessage="1" showErrorMessage="1" promptTitle="-------- 役職名等を入力してください --------" prompt="役職名および代表者名を入力してください。_x000a_(入力例)_x000a_代表取締役　仙台　太郎" sqref="Q10:Z10" xr:uid="{A4900E40-477E-4071-9576-17389DDE56B6}"/>
    <dataValidation type="textLength"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7:W7" xr:uid="{6F201BEA-BCE0-450F-9679-03AB63160E94}">
      <formula1>7</formula1>
    </dataValidation>
    <dataValidation allowBlank="1" showInputMessage="1" showErrorMessage="1" promptTitle="-------- 交付決定番号を入力してください -------" prompt="交付決定通知書に記載されている４桁の番号を入力してください。" sqref="AV12:BA12" xr:uid="{940B9E66-A852-4F63-BB4F-868BBBE9E100}"/>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F3E28928-8B17-4398-AA19-6CF936BBDFBB}"/>
    <dataValidation imeMode="halfAlpha" allowBlank="1" showInputMessage="1" promptTitle="------- 事業完了年月日を入力してください -------" prompt="1.キーボードで「2026/4/21」などと入力してください。_x000a_2.Enterキーを押すと、自動的に日付として認識されます。_x000a__x000a_※「工事の完了」、「補助対象経費の支払い」の全てが_x000a_　完了した日を入力してください。" sqref="N21:U21" xr:uid="{1B754735-8A4A-463D-B4FE-AE0C235601D8}"/>
  </dataValidations>
  <pageMargins left="0.78740157480314965" right="0.39370078740157483" top="0.59055118110236227" bottom="0.59055118110236227" header="0.31496062992125984" footer="0.31496062992125984"/>
  <pageSetup paperSize="9" orientation="portrait" blackAndWhite="1" r:id="rId1"/>
  <rowBreaks count="2" manualBreakCount="2">
    <brk id="32" max="25" man="1"/>
    <brk id="70" max="25"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9" tint="-0.249977111117893"/>
  </sheetPr>
  <dimension ref="A1:AC38"/>
  <sheetViews>
    <sheetView view="pageBreakPreview" zoomScaleNormal="100" zoomScaleSheetLayoutView="100" workbookViewId="0">
      <pane ySplit="3" topLeftCell="A4" activePane="bottomLeft" state="frozen"/>
      <selection pane="bottomLeft" activeCell="P10" sqref="P10:Z10"/>
    </sheetView>
  </sheetViews>
  <sheetFormatPr defaultColWidth="3.125" defaultRowHeight="18.75" customHeight="1" x14ac:dyDescent="0.4"/>
  <cols>
    <col min="1" max="16384" width="3.125" style="82"/>
  </cols>
  <sheetData>
    <row r="1" spans="1:28" ht="18.75" customHeight="1" x14ac:dyDescent="0.4">
      <c r="A1" s="81" t="s">
        <v>165</v>
      </c>
      <c r="B1" s="81"/>
      <c r="C1" s="81"/>
      <c r="D1" s="81"/>
      <c r="E1" s="81"/>
      <c r="F1" s="81"/>
      <c r="G1" s="81"/>
      <c r="H1" s="81"/>
      <c r="I1" s="81"/>
      <c r="J1" s="81"/>
      <c r="K1" s="81"/>
      <c r="L1" s="81"/>
      <c r="M1" s="81"/>
      <c r="N1" s="81"/>
      <c r="O1" s="81"/>
      <c r="P1" s="81"/>
      <c r="Q1" s="81"/>
      <c r="R1" s="81"/>
      <c r="S1" s="81"/>
      <c r="T1" s="81"/>
      <c r="U1" s="81"/>
      <c r="V1" s="81"/>
      <c r="W1" s="81"/>
      <c r="X1" s="81"/>
      <c r="Y1" s="81"/>
      <c r="Z1" s="81"/>
    </row>
    <row r="2" spans="1:28" ht="7.5" customHeight="1" x14ac:dyDescent="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28" ht="18.75" customHeight="1" x14ac:dyDescent="0.4">
      <c r="A3" s="208" t="s">
        <v>151</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B3" s="103" t="s">
        <v>270</v>
      </c>
    </row>
    <row r="4" spans="1:28" ht="7.5" customHeight="1" x14ac:dyDescent="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28" ht="18.75" customHeight="1" x14ac:dyDescent="0.4">
      <c r="A5" s="81" t="s">
        <v>81</v>
      </c>
      <c r="B5" s="81"/>
      <c r="C5" s="81"/>
      <c r="D5" s="81"/>
      <c r="E5" s="81"/>
      <c r="F5" s="81"/>
      <c r="G5" s="81"/>
      <c r="H5" s="81"/>
      <c r="I5" s="81"/>
      <c r="J5" s="81"/>
      <c r="K5" s="81"/>
      <c r="L5" s="81"/>
      <c r="M5" s="81"/>
      <c r="N5" s="81"/>
      <c r="O5" s="81"/>
      <c r="P5" s="81"/>
      <c r="Q5" s="81"/>
      <c r="R5" s="81"/>
      <c r="S5" s="81"/>
      <c r="T5" s="81"/>
      <c r="U5" s="81"/>
      <c r="V5" s="81"/>
      <c r="W5" s="81"/>
      <c r="X5" s="81"/>
      <c r="Y5" s="81"/>
      <c r="Z5" s="81"/>
    </row>
    <row r="6" spans="1:28" ht="7.5" customHeight="1" thickBot="1" x14ac:dyDescent="0.45">
      <c r="A6" s="81"/>
      <c r="B6" s="81"/>
      <c r="C6" s="81"/>
      <c r="D6" s="81"/>
      <c r="E6" s="81"/>
      <c r="F6" s="81"/>
      <c r="G6" s="81"/>
      <c r="H6" s="81"/>
      <c r="I6" s="81"/>
      <c r="J6" s="81"/>
      <c r="K6" s="81"/>
      <c r="L6" s="81"/>
      <c r="M6" s="81"/>
      <c r="N6" s="81"/>
      <c r="O6" s="81"/>
      <c r="P6" s="81"/>
      <c r="Q6" s="81"/>
      <c r="R6" s="81"/>
      <c r="S6" s="81"/>
      <c r="T6" s="81"/>
      <c r="U6" s="81"/>
      <c r="V6" s="81"/>
      <c r="W6" s="81"/>
      <c r="X6" s="81"/>
      <c r="Y6" s="81"/>
      <c r="Z6" s="81"/>
    </row>
    <row r="7" spans="1:28" ht="22.5" customHeight="1" x14ac:dyDescent="0.4">
      <c r="A7" s="293" t="s">
        <v>82</v>
      </c>
      <c r="B7" s="294"/>
      <c r="C7" s="294"/>
      <c r="D7" s="294"/>
      <c r="E7" s="294"/>
      <c r="F7" s="294"/>
      <c r="G7" s="294"/>
      <c r="H7" s="294"/>
      <c r="I7" s="294" t="s">
        <v>166</v>
      </c>
      <c r="J7" s="294"/>
      <c r="K7" s="294"/>
      <c r="L7" s="294"/>
      <c r="M7" s="294"/>
      <c r="N7" s="294"/>
      <c r="O7" s="294"/>
      <c r="P7" s="294" t="s">
        <v>92</v>
      </c>
      <c r="Q7" s="294"/>
      <c r="R7" s="294"/>
      <c r="S7" s="294"/>
      <c r="T7" s="294"/>
      <c r="U7" s="294"/>
      <c r="V7" s="294"/>
      <c r="W7" s="294"/>
      <c r="X7" s="294"/>
      <c r="Y7" s="294"/>
      <c r="Z7" s="323"/>
    </row>
    <row r="8" spans="1:28" ht="22.5" customHeight="1" x14ac:dyDescent="0.4">
      <c r="A8" s="282" t="s">
        <v>83</v>
      </c>
      <c r="B8" s="283"/>
      <c r="C8" s="283"/>
      <c r="D8" s="283"/>
      <c r="E8" s="283"/>
      <c r="F8" s="283"/>
      <c r="G8" s="283"/>
      <c r="H8" s="283"/>
      <c r="I8" s="334" t="str">
        <f>IFERROR(I13-SUM(I9:N12),"")</f>
        <v/>
      </c>
      <c r="J8" s="269"/>
      <c r="K8" s="269"/>
      <c r="L8" s="269"/>
      <c r="M8" s="269"/>
      <c r="N8" s="269"/>
      <c r="O8" s="115" t="s">
        <v>91</v>
      </c>
      <c r="P8" s="335"/>
      <c r="Q8" s="335"/>
      <c r="R8" s="335"/>
      <c r="S8" s="335"/>
      <c r="T8" s="335"/>
      <c r="U8" s="335"/>
      <c r="V8" s="335"/>
      <c r="W8" s="335"/>
      <c r="X8" s="335"/>
      <c r="Y8" s="335"/>
      <c r="Z8" s="336"/>
    </row>
    <row r="9" spans="1:28" ht="22.5" customHeight="1" x14ac:dyDescent="0.4">
      <c r="A9" s="282" t="s">
        <v>84</v>
      </c>
      <c r="B9" s="283"/>
      <c r="C9" s="283"/>
      <c r="D9" s="283"/>
      <c r="E9" s="283"/>
      <c r="F9" s="283"/>
      <c r="G9" s="283"/>
      <c r="H9" s="283"/>
      <c r="I9" s="334" t="str">
        <f>IFERROR(請求額算定表_自動車!I22,"")</f>
        <v/>
      </c>
      <c r="J9" s="269"/>
      <c r="K9" s="269"/>
      <c r="L9" s="269"/>
      <c r="M9" s="269"/>
      <c r="N9" s="269"/>
      <c r="O9" s="115" t="s">
        <v>91</v>
      </c>
      <c r="P9" s="335" t="s">
        <v>93</v>
      </c>
      <c r="Q9" s="335"/>
      <c r="R9" s="335"/>
      <c r="S9" s="335"/>
      <c r="T9" s="335"/>
      <c r="U9" s="335"/>
      <c r="V9" s="335"/>
      <c r="W9" s="335"/>
      <c r="X9" s="335"/>
      <c r="Y9" s="335"/>
      <c r="Z9" s="336"/>
    </row>
    <row r="10" spans="1:28" ht="22.5" customHeight="1" x14ac:dyDescent="0.4">
      <c r="A10" s="330" t="s">
        <v>89</v>
      </c>
      <c r="B10" s="331"/>
      <c r="C10" s="283" t="s">
        <v>85</v>
      </c>
      <c r="D10" s="283"/>
      <c r="E10" s="283"/>
      <c r="F10" s="283"/>
      <c r="G10" s="283"/>
      <c r="H10" s="283"/>
      <c r="I10" s="334">
        <f>IFERROR(IF(請求額算定表_自動車!I14="","",請求額算定表_自動車!I14+請求額算定表_自動車!P14+請求額算定表_自動車!W14),"")</f>
        <v>0</v>
      </c>
      <c r="J10" s="269"/>
      <c r="K10" s="269"/>
      <c r="L10" s="269"/>
      <c r="M10" s="269"/>
      <c r="N10" s="269"/>
      <c r="O10" s="115" t="s">
        <v>91</v>
      </c>
      <c r="P10" s="337"/>
      <c r="Q10" s="337"/>
      <c r="R10" s="337"/>
      <c r="S10" s="337"/>
      <c r="T10" s="337"/>
      <c r="U10" s="337"/>
      <c r="V10" s="337"/>
      <c r="W10" s="337"/>
      <c r="X10" s="337"/>
      <c r="Y10" s="337"/>
      <c r="Z10" s="338"/>
    </row>
    <row r="11" spans="1:28" ht="22.5" customHeight="1" x14ac:dyDescent="0.4">
      <c r="A11" s="330"/>
      <c r="B11" s="331"/>
      <c r="C11" s="283" t="s">
        <v>86</v>
      </c>
      <c r="D11" s="283"/>
      <c r="E11" s="283"/>
      <c r="F11" s="283"/>
      <c r="G11" s="283"/>
      <c r="H11" s="283"/>
      <c r="I11" s="334">
        <f>IFERROR(IF(請求額算定表_自動車!I15="","",請求額算定表_自動車!I15+請求額算定表_自動車!P15+請求額算定表_自動車!W15),"")</f>
        <v>0</v>
      </c>
      <c r="J11" s="269"/>
      <c r="K11" s="269"/>
      <c r="L11" s="269"/>
      <c r="M11" s="269"/>
      <c r="N11" s="269"/>
      <c r="O11" s="115" t="s">
        <v>91</v>
      </c>
      <c r="P11" s="337"/>
      <c r="Q11" s="337"/>
      <c r="R11" s="337"/>
      <c r="S11" s="337"/>
      <c r="T11" s="337"/>
      <c r="U11" s="337"/>
      <c r="V11" s="337"/>
      <c r="W11" s="337"/>
      <c r="X11" s="337"/>
      <c r="Y11" s="337"/>
      <c r="Z11" s="338"/>
    </row>
    <row r="12" spans="1:28" ht="22.5" customHeight="1" thickBot="1" x14ac:dyDescent="0.45">
      <c r="A12" s="332"/>
      <c r="B12" s="333"/>
      <c r="C12" s="286" t="s">
        <v>87</v>
      </c>
      <c r="D12" s="286"/>
      <c r="E12" s="286"/>
      <c r="F12" s="286"/>
      <c r="G12" s="286"/>
      <c r="H12" s="286"/>
      <c r="I12" s="359">
        <f>IFERROR(IF(請求額算定表_自動車!I16="","",請求額算定表_自動車!I16+請求額算定表_自動車!P16+請求額算定表_自動車!W16),"")</f>
        <v>0</v>
      </c>
      <c r="J12" s="360"/>
      <c r="K12" s="360"/>
      <c r="L12" s="360"/>
      <c r="M12" s="360"/>
      <c r="N12" s="360"/>
      <c r="O12" s="116" t="s">
        <v>91</v>
      </c>
      <c r="P12" s="339"/>
      <c r="Q12" s="339"/>
      <c r="R12" s="339"/>
      <c r="S12" s="339"/>
      <c r="T12" s="339"/>
      <c r="U12" s="339"/>
      <c r="V12" s="339"/>
      <c r="W12" s="339"/>
      <c r="X12" s="339"/>
      <c r="Y12" s="339"/>
      <c r="Z12" s="340"/>
    </row>
    <row r="13" spans="1:28" ht="22.5" customHeight="1" thickTop="1" thickBot="1" x14ac:dyDescent="0.45">
      <c r="A13" s="357" t="s">
        <v>88</v>
      </c>
      <c r="B13" s="358"/>
      <c r="C13" s="358"/>
      <c r="D13" s="358"/>
      <c r="E13" s="358"/>
      <c r="F13" s="358"/>
      <c r="G13" s="358"/>
      <c r="H13" s="358"/>
      <c r="I13" s="361" t="str">
        <f>IF(I28="","",I28)</f>
        <v/>
      </c>
      <c r="J13" s="362"/>
      <c r="K13" s="362"/>
      <c r="L13" s="362"/>
      <c r="M13" s="362"/>
      <c r="N13" s="362"/>
      <c r="O13" s="124" t="s">
        <v>91</v>
      </c>
      <c r="P13" s="341"/>
      <c r="Q13" s="341"/>
      <c r="R13" s="341"/>
      <c r="S13" s="341"/>
      <c r="T13" s="341"/>
      <c r="U13" s="341"/>
      <c r="V13" s="341"/>
      <c r="W13" s="341"/>
      <c r="X13" s="341"/>
      <c r="Y13" s="341"/>
      <c r="Z13" s="342"/>
    </row>
    <row r="14" spans="1:28" ht="18.75" customHeight="1" x14ac:dyDescent="0.4">
      <c r="A14" s="101" t="s">
        <v>94</v>
      </c>
      <c r="B14" s="81"/>
      <c r="C14" s="81"/>
      <c r="D14" s="81"/>
      <c r="E14" s="81"/>
      <c r="F14" s="81"/>
      <c r="G14" s="81"/>
      <c r="H14" s="81"/>
      <c r="I14" s="81"/>
      <c r="J14" s="81"/>
      <c r="K14" s="81"/>
      <c r="L14" s="81"/>
      <c r="M14" s="81"/>
      <c r="N14" s="81"/>
      <c r="O14" s="81"/>
      <c r="P14" s="81"/>
      <c r="Q14" s="81"/>
      <c r="R14" s="81"/>
      <c r="S14" s="81"/>
      <c r="T14" s="81"/>
      <c r="U14" s="81"/>
      <c r="V14" s="81"/>
      <c r="W14" s="81"/>
      <c r="X14" s="81"/>
      <c r="Y14" s="81"/>
      <c r="Z14" s="81"/>
    </row>
    <row r="15" spans="1:28" ht="18.75" customHeight="1" x14ac:dyDescent="0.4">
      <c r="A15" s="101" t="s">
        <v>95</v>
      </c>
      <c r="B15" s="81"/>
      <c r="C15" s="81"/>
      <c r="D15" s="81"/>
      <c r="E15" s="81"/>
      <c r="F15" s="81"/>
      <c r="G15" s="81"/>
      <c r="H15" s="81"/>
      <c r="I15" s="81"/>
      <c r="J15" s="81"/>
      <c r="K15" s="81"/>
      <c r="L15" s="81"/>
      <c r="M15" s="81"/>
      <c r="N15" s="81"/>
      <c r="O15" s="81"/>
      <c r="P15" s="81"/>
      <c r="Q15" s="81"/>
      <c r="R15" s="81"/>
      <c r="S15" s="81"/>
      <c r="T15" s="81"/>
      <c r="U15" s="81"/>
      <c r="V15" s="81"/>
      <c r="W15" s="81"/>
      <c r="X15" s="81"/>
      <c r="Y15" s="81"/>
      <c r="Z15" s="81"/>
    </row>
    <row r="16" spans="1:28" ht="18.75" customHeight="1" x14ac:dyDescent="0.4">
      <c r="A16" s="101" t="s">
        <v>96</v>
      </c>
      <c r="B16" s="81"/>
      <c r="C16" s="81"/>
      <c r="D16" s="81"/>
      <c r="E16" s="81"/>
      <c r="F16" s="81"/>
      <c r="G16" s="81"/>
      <c r="H16" s="81"/>
      <c r="I16" s="81"/>
      <c r="J16" s="81"/>
      <c r="K16" s="81"/>
      <c r="L16" s="81"/>
      <c r="M16" s="81"/>
      <c r="N16" s="81"/>
      <c r="O16" s="81"/>
      <c r="P16" s="81"/>
      <c r="Q16" s="81"/>
      <c r="R16" s="81"/>
      <c r="S16" s="81"/>
      <c r="T16" s="81"/>
      <c r="U16" s="81"/>
      <c r="V16" s="81"/>
      <c r="W16" s="81"/>
      <c r="X16" s="81"/>
      <c r="Y16" s="81"/>
      <c r="Z16" s="81"/>
    </row>
    <row r="17" spans="1:29" ht="18.75" customHeight="1" x14ac:dyDescent="0.4">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row>
    <row r="18" spans="1:29" ht="18.75" customHeight="1" x14ac:dyDescent="0.4">
      <c r="A18" s="81" t="s">
        <v>97</v>
      </c>
      <c r="B18" s="81"/>
      <c r="C18" s="81"/>
      <c r="D18" s="81"/>
      <c r="E18" s="81"/>
      <c r="F18" s="81"/>
      <c r="G18" s="81"/>
      <c r="H18" s="81"/>
      <c r="I18" s="81"/>
      <c r="J18" s="81"/>
      <c r="K18" s="81"/>
      <c r="L18" s="81"/>
      <c r="M18" s="81"/>
      <c r="N18" s="81"/>
      <c r="O18" s="81"/>
      <c r="P18" s="81"/>
      <c r="Q18" s="81"/>
      <c r="R18" s="81"/>
      <c r="S18" s="81"/>
      <c r="T18" s="81"/>
      <c r="U18" s="81"/>
      <c r="V18" s="81"/>
      <c r="W18" s="81"/>
      <c r="X18" s="81"/>
      <c r="Y18" s="81"/>
      <c r="Z18" s="81"/>
    </row>
    <row r="19" spans="1:29" ht="7.5" customHeight="1" thickBot="1" x14ac:dyDescent="0.45">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row>
    <row r="20" spans="1:29" ht="22.5" customHeight="1" x14ac:dyDescent="0.4">
      <c r="A20" s="293" t="s">
        <v>98</v>
      </c>
      <c r="B20" s="294"/>
      <c r="C20" s="294"/>
      <c r="D20" s="294"/>
      <c r="E20" s="294"/>
      <c r="F20" s="294"/>
      <c r="G20" s="294"/>
      <c r="H20" s="294"/>
      <c r="I20" s="294" t="s">
        <v>166</v>
      </c>
      <c r="J20" s="294"/>
      <c r="K20" s="294"/>
      <c r="L20" s="294"/>
      <c r="M20" s="294"/>
      <c r="N20" s="294"/>
      <c r="O20" s="294"/>
      <c r="P20" s="294" t="s">
        <v>92</v>
      </c>
      <c r="Q20" s="294"/>
      <c r="R20" s="294"/>
      <c r="S20" s="294"/>
      <c r="T20" s="294"/>
      <c r="U20" s="294"/>
      <c r="V20" s="294"/>
      <c r="W20" s="294"/>
      <c r="X20" s="294"/>
      <c r="Y20" s="294"/>
      <c r="Z20" s="323"/>
    </row>
    <row r="21" spans="1:29" ht="22.5" customHeight="1" x14ac:dyDescent="0.4">
      <c r="A21" s="282" t="s">
        <v>99</v>
      </c>
      <c r="B21" s="283"/>
      <c r="C21" s="283"/>
      <c r="D21" s="283"/>
      <c r="E21" s="283"/>
      <c r="F21" s="283"/>
      <c r="G21" s="283"/>
      <c r="H21" s="283"/>
      <c r="I21" s="359" t="str">
        <f>IF(請求額算定表_自動車!I8=0,"",請求額算定表_自動車!I8)</f>
        <v/>
      </c>
      <c r="J21" s="360"/>
      <c r="K21" s="360"/>
      <c r="L21" s="360"/>
      <c r="M21" s="360"/>
      <c r="N21" s="360"/>
      <c r="O21" s="116" t="str">
        <f t="shared" ref="O21:O23" si="0">IF(I21="","","円")</f>
        <v/>
      </c>
      <c r="P21" s="343"/>
      <c r="Q21" s="343"/>
      <c r="R21" s="343"/>
      <c r="S21" s="343"/>
      <c r="T21" s="343"/>
      <c r="U21" s="343"/>
      <c r="V21" s="343"/>
      <c r="W21" s="343"/>
      <c r="X21" s="343"/>
      <c r="Y21" s="343"/>
      <c r="Z21" s="344"/>
    </row>
    <row r="22" spans="1:29" ht="22.5" customHeight="1" x14ac:dyDescent="0.4">
      <c r="A22" s="282"/>
      <c r="B22" s="283"/>
      <c r="C22" s="283"/>
      <c r="D22" s="283"/>
      <c r="E22" s="283"/>
      <c r="F22" s="283"/>
      <c r="G22" s="283"/>
      <c r="H22" s="283"/>
      <c r="I22" s="351" t="str">
        <f>IF(請求額算定表_自動車!P8=0,"",請求額算定表_自動車!P8)</f>
        <v/>
      </c>
      <c r="J22" s="352"/>
      <c r="K22" s="352"/>
      <c r="L22" s="352"/>
      <c r="M22" s="352"/>
      <c r="N22" s="352"/>
      <c r="O22" s="140" t="str">
        <f t="shared" si="0"/>
        <v/>
      </c>
      <c r="P22" s="345"/>
      <c r="Q22" s="345"/>
      <c r="R22" s="345"/>
      <c r="S22" s="345"/>
      <c r="T22" s="345"/>
      <c r="U22" s="345"/>
      <c r="V22" s="345"/>
      <c r="W22" s="345"/>
      <c r="X22" s="345"/>
      <c r="Y22" s="345"/>
      <c r="Z22" s="346"/>
    </row>
    <row r="23" spans="1:29" ht="22.5" customHeight="1" x14ac:dyDescent="0.4">
      <c r="A23" s="282"/>
      <c r="B23" s="283"/>
      <c r="C23" s="283"/>
      <c r="D23" s="283"/>
      <c r="E23" s="283"/>
      <c r="F23" s="283"/>
      <c r="G23" s="283"/>
      <c r="H23" s="283"/>
      <c r="I23" s="353" t="str">
        <f>IF(請求額算定表_自動車!W8=0,"",請求額算定表_自動車!W8)</f>
        <v/>
      </c>
      <c r="J23" s="354"/>
      <c r="K23" s="354"/>
      <c r="L23" s="354"/>
      <c r="M23" s="354"/>
      <c r="N23" s="354"/>
      <c r="O23" s="141" t="str">
        <f t="shared" si="0"/>
        <v/>
      </c>
      <c r="P23" s="347"/>
      <c r="Q23" s="347"/>
      <c r="R23" s="347"/>
      <c r="S23" s="347"/>
      <c r="T23" s="347"/>
      <c r="U23" s="347"/>
      <c r="V23" s="347"/>
      <c r="W23" s="347"/>
      <c r="X23" s="347"/>
      <c r="Y23" s="347"/>
      <c r="Z23" s="348"/>
    </row>
    <row r="24" spans="1:29" ht="22.5" customHeight="1" x14ac:dyDescent="0.4">
      <c r="A24" s="355" t="s">
        <v>313</v>
      </c>
      <c r="B24" s="288"/>
      <c r="C24" s="288"/>
      <c r="D24" s="288"/>
      <c r="E24" s="288"/>
      <c r="F24" s="288"/>
      <c r="G24" s="288"/>
      <c r="H24" s="289"/>
      <c r="I24" s="351" t="str">
        <f>IF(請求額算定表_レトロフィット!I11=0,"",請求額算定表_レトロフィット!I11)</f>
        <v/>
      </c>
      <c r="J24" s="352"/>
      <c r="K24" s="352"/>
      <c r="L24" s="352"/>
      <c r="M24" s="352"/>
      <c r="N24" s="352"/>
      <c r="O24" s="140" t="str">
        <f t="shared" ref="O24:O25" si="1">IF(I24="","","円")</f>
        <v/>
      </c>
      <c r="P24" s="345"/>
      <c r="Q24" s="345"/>
      <c r="R24" s="345"/>
      <c r="S24" s="345"/>
      <c r="T24" s="345"/>
      <c r="U24" s="345"/>
      <c r="V24" s="345"/>
      <c r="W24" s="345"/>
      <c r="X24" s="345"/>
      <c r="Y24" s="345"/>
      <c r="Z24" s="346"/>
    </row>
    <row r="25" spans="1:29" ht="22.5" customHeight="1" x14ac:dyDescent="0.4">
      <c r="A25" s="356"/>
      <c r="B25" s="291"/>
      <c r="C25" s="291"/>
      <c r="D25" s="291"/>
      <c r="E25" s="291"/>
      <c r="F25" s="291"/>
      <c r="G25" s="291"/>
      <c r="H25" s="292"/>
      <c r="I25" s="353" t="str">
        <f>IF(請求額算定表_レトロフィット!P11=0,"",請求額算定表_レトロフィット!P11)</f>
        <v/>
      </c>
      <c r="J25" s="354"/>
      <c r="K25" s="354"/>
      <c r="L25" s="354"/>
      <c r="M25" s="354"/>
      <c r="N25" s="354"/>
      <c r="O25" s="141" t="str">
        <f t="shared" si="1"/>
        <v/>
      </c>
      <c r="P25" s="347"/>
      <c r="Q25" s="347"/>
      <c r="R25" s="347"/>
      <c r="S25" s="347"/>
      <c r="T25" s="347"/>
      <c r="U25" s="347"/>
      <c r="V25" s="347"/>
      <c r="W25" s="347"/>
      <c r="X25" s="347"/>
      <c r="Y25" s="347"/>
      <c r="Z25" s="348"/>
    </row>
    <row r="26" spans="1:29" ht="22.5" customHeight="1" x14ac:dyDescent="0.4">
      <c r="A26" s="282" t="s">
        <v>100</v>
      </c>
      <c r="B26" s="283"/>
      <c r="C26" s="283"/>
      <c r="D26" s="283"/>
      <c r="E26" s="283"/>
      <c r="F26" s="283"/>
      <c r="G26" s="283"/>
      <c r="H26" s="283"/>
      <c r="I26" s="334" t="str">
        <f>IF(AND(I21="",I22="",I23="",I24="",I25=""),"",SUM(請求額算定表_自動車!I8,請求額算定表_自動車!P8,請求額算定表_自動車!W8)+SUM(請求額算定表_レトロフィット!I11,請求額算定表_レトロフィット!P11))</f>
        <v/>
      </c>
      <c r="J26" s="269"/>
      <c r="K26" s="269"/>
      <c r="L26" s="269"/>
      <c r="M26" s="269"/>
      <c r="N26" s="269"/>
      <c r="O26" s="115" t="s">
        <v>91</v>
      </c>
      <c r="P26" s="349"/>
      <c r="Q26" s="349"/>
      <c r="R26" s="349"/>
      <c r="S26" s="349"/>
      <c r="T26" s="349"/>
      <c r="U26" s="349"/>
      <c r="V26" s="349"/>
      <c r="W26" s="349"/>
      <c r="X26" s="349"/>
      <c r="Y26" s="349"/>
      <c r="Z26" s="350"/>
    </row>
    <row r="27" spans="1:29" ht="22.5" customHeight="1" thickBot="1" x14ac:dyDescent="0.45">
      <c r="A27" s="367" t="s">
        <v>101</v>
      </c>
      <c r="B27" s="286"/>
      <c r="C27" s="286"/>
      <c r="D27" s="286"/>
      <c r="E27" s="286"/>
      <c r="F27" s="286"/>
      <c r="G27" s="286"/>
      <c r="H27" s="286"/>
      <c r="I27" s="359" t="str">
        <f>IF(I26="","",IF(DB!L10=TRUE,ROUNDUP(I26*0.1,0),ROUNDDOWN(I26*0.1,0)))</f>
        <v/>
      </c>
      <c r="J27" s="360"/>
      <c r="K27" s="360"/>
      <c r="L27" s="360"/>
      <c r="M27" s="360"/>
      <c r="N27" s="360"/>
      <c r="O27" s="116" t="s">
        <v>91</v>
      </c>
      <c r="P27" s="363" t="s">
        <v>104</v>
      </c>
      <c r="Q27" s="363"/>
      <c r="R27" s="363"/>
      <c r="S27" s="363"/>
      <c r="T27" s="363"/>
      <c r="U27" s="363"/>
      <c r="V27" s="363"/>
      <c r="W27" s="363"/>
      <c r="X27" s="363"/>
      <c r="Y27" s="363"/>
      <c r="Z27" s="364"/>
      <c r="AC27" s="103" t="s">
        <v>255</v>
      </c>
    </row>
    <row r="28" spans="1:29" ht="22.5" customHeight="1" thickTop="1" thickBot="1" x14ac:dyDescent="0.45">
      <c r="A28" s="357" t="s">
        <v>88</v>
      </c>
      <c r="B28" s="358"/>
      <c r="C28" s="358"/>
      <c r="D28" s="358"/>
      <c r="E28" s="358"/>
      <c r="F28" s="358"/>
      <c r="G28" s="358"/>
      <c r="H28" s="358"/>
      <c r="I28" s="361" t="str">
        <f>IF(I27="","",SUM(I26:N27))</f>
        <v/>
      </c>
      <c r="J28" s="362"/>
      <c r="K28" s="362"/>
      <c r="L28" s="362"/>
      <c r="M28" s="362"/>
      <c r="N28" s="362"/>
      <c r="O28" s="124" t="s">
        <v>91</v>
      </c>
      <c r="P28" s="365"/>
      <c r="Q28" s="365"/>
      <c r="R28" s="365"/>
      <c r="S28" s="365"/>
      <c r="T28" s="365"/>
      <c r="U28" s="365"/>
      <c r="V28" s="365"/>
      <c r="W28" s="365"/>
      <c r="X28" s="365"/>
      <c r="Y28" s="365"/>
      <c r="Z28" s="366"/>
    </row>
    <row r="29" spans="1:29" ht="18.75" customHeight="1" x14ac:dyDescent="0.4">
      <c r="A29" s="101" t="s">
        <v>102</v>
      </c>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29" ht="18.75" customHeight="1" x14ac:dyDescent="0.4">
      <c r="A30" s="101" t="s">
        <v>341</v>
      </c>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row r="31" spans="1:29" ht="18.75" customHeight="1" x14ac:dyDescent="0.4">
      <c r="A31" s="101" t="s">
        <v>342</v>
      </c>
      <c r="B31" s="81"/>
      <c r="C31" s="81"/>
      <c r="D31" s="81"/>
      <c r="E31" s="81"/>
      <c r="F31" s="81"/>
      <c r="G31" s="81"/>
      <c r="H31" s="81"/>
      <c r="I31" s="81"/>
      <c r="J31" s="81"/>
      <c r="K31" s="81"/>
      <c r="L31" s="81"/>
      <c r="M31" s="81"/>
      <c r="N31" s="81"/>
      <c r="O31" s="81"/>
      <c r="P31" s="81"/>
      <c r="Q31" s="81"/>
      <c r="R31" s="81"/>
      <c r="S31" s="81"/>
      <c r="T31" s="81"/>
      <c r="U31" s="81"/>
      <c r="V31" s="81"/>
      <c r="W31" s="81"/>
      <c r="X31" s="81"/>
      <c r="Y31" s="81"/>
      <c r="Z31" s="81"/>
    </row>
    <row r="32" spans="1:29" ht="18.75" customHeight="1" x14ac:dyDescent="0.4">
      <c r="A32" s="101" t="s">
        <v>167</v>
      </c>
      <c r="B32" s="81"/>
      <c r="C32" s="81"/>
      <c r="D32" s="81"/>
      <c r="E32" s="81"/>
      <c r="F32" s="81"/>
      <c r="G32" s="81"/>
      <c r="H32" s="81"/>
      <c r="I32" s="81"/>
      <c r="J32" s="81"/>
      <c r="K32" s="81"/>
      <c r="L32" s="81"/>
      <c r="M32" s="81"/>
      <c r="N32" s="81"/>
      <c r="O32" s="81"/>
      <c r="P32" s="81"/>
      <c r="Q32" s="81"/>
      <c r="R32" s="81"/>
      <c r="S32" s="81"/>
      <c r="T32" s="81"/>
      <c r="U32" s="81"/>
      <c r="V32" s="81"/>
      <c r="W32" s="81"/>
      <c r="X32" s="81"/>
      <c r="Y32" s="81"/>
      <c r="Z32" s="81"/>
    </row>
    <row r="33" spans="1:26" ht="18.75" customHeight="1" x14ac:dyDescent="0.4">
      <c r="A33" s="101" t="s">
        <v>103</v>
      </c>
      <c r="B33" s="81"/>
      <c r="C33" s="81"/>
      <c r="D33" s="81"/>
      <c r="E33" s="81"/>
      <c r="F33" s="81"/>
      <c r="G33" s="81"/>
      <c r="H33" s="81"/>
      <c r="I33" s="81"/>
      <c r="J33" s="81"/>
      <c r="K33" s="81"/>
      <c r="L33" s="81"/>
      <c r="M33" s="81"/>
      <c r="N33" s="81"/>
      <c r="O33" s="81"/>
      <c r="P33" s="81"/>
      <c r="Q33" s="81"/>
      <c r="R33" s="81"/>
      <c r="S33" s="81"/>
      <c r="T33" s="81"/>
      <c r="U33" s="81"/>
      <c r="V33" s="81"/>
      <c r="W33" s="81"/>
      <c r="X33" s="81"/>
      <c r="Y33" s="81"/>
      <c r="Z33" s="81"/>
    </row>
    <row r="34" spans="1:26" ht="18.75" customHeight="1" x14ac:dyDescent="0.4">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6" ht="18.75" customHeight="1" x14ac:dyDescent="0.4">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row r="36" spans="1:26" ht="18.75" customHeight="1" x14ac:dyDescent="0.4">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row>
    <row r="37" spans="1:26" ht="18.75" customHeight="1" x14ac:dyDescent="0.4">
      <c r="A37" s="81"/>
      <c r="B37" s="81"/>
      <c r="C37" s="81"/>
      <c r="D37" s="81"/>
      <c r="E37" s="81"/>
      <c r="F37" s="81"/>
      <c r="G37" s="81"/>
      <c r="H37" s="81"/>
      <c r="I37" s="81"/>
      <c r="J37" s="81"/>
      <c r="K37" s="81"/>
      <c r="L37" s="81"/>
      <c r="M37" s="81"/>
      <c r="N37" s="81"/>
      <c r="O37" s="81"/>
      <c r="P37" s="81"/>
      <c r="Q37" s="81"/>
      <c r="R37" s="81"/>
      <c r="S37" s="81"/>
      <c r="T37" s="81"/>
      <c r="U37" s="81"/>
      <c r="V37" s="81"/>
      <c r="W37" s="81"/>
      <c r="X37" s="81"/>
      <c r="Y37" s="81"/>
      <c r="Z37" s="81"/>
    </row>
    <row r="38" spans="1:26" ht="18.75" customHeight="1" x14ac:dyDescent="0.4">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81"/>
    </row>
  </sheetData>
  <sheetProtection algorithmName="SHA-512" hashValue="NByvUq1Jr1NSBg54DXpcCrY8LWiAAsOPLjm9oBdqgsoQcE4cJvdwg9dpkWyLbnE7++Unp7PbwoYHeBl5Aw8WnA==" saltValue="NL7MUFthvY+OGGfHICQDPA==" spinCount="100000" sheet="1" selectLockedCells="1"/>
  <mergeCells count="47">
    <mergeCell ref="A3:Z3"/>
    <mergeCell ref="A7:H7"/>
    <mergeCell ref="I7:O7"/>
    <mergeCell ref="P7:Z7"/>
    <mergeCell ref="A8:H8"/>
    <mergeCell ref="I8:N8"/>
    <mergeCell ref="P8:Z8"/>
    <mergeCell ref="A9:H9"/>
    <mergeCell ref="I9:N9"/>
    <mergeCell ref="P9:Z9"/>
    <mergeCell ref="A10:B12"/>
    <mergeCell ref="C10:H10"/>
    <mergeCell ref="I10:N10"/>
    <mergeCell ref="P10:Z10"/>
    <mergeCell ref="C11:H11"/>
    <mergeCell ref="I11:N11"/>
    <mergeCell ref="P11:Z11"/>
    <mergeCell ref="C12:H12"/>
    <mergeCell ref="I12:N12"/>
    <mergeCell ref="P12:Z12"/>
    <mergeCell ref="A13:H13"/>
    <mergeCell ref="I13:N13"/>
    <mergeCell ref="P13:Z13"/>
    <mergeCell ref="A20:H20"/>
    <mergeCell ref="I20:O20"/>
    <mergeCell ref="P20:Z20"/>
    <mergeCell ref="A21:H23"/>
    <mergeCell ref="I21:N21"/>
    <mergeCell ref="P21:Z21"/>
    <mergeCell ref="I22:N22"/>
    <mergeCell ref="P22:Z22"/>
    <mergeCell ref="I23:N23"/>
    <mergeCell ref="P23:Z23"/>
    <mergeCell ref="A28:H28"/>
    <mergeCell ref="I28:N28"/>
    <mergeCell ref="P28:Z28"/>
    <mergeCell ref="A26:H26"/>
    <mergeCell ref="I26:N26"/>
    <mergeCell ref="P26:Z26"/>
    <mergeCell ref="A27:H27"/>
    <mergeCell ref="I27:N27"/>
    <mergeCell ref="P27:Z27"/>
    <mergeCell ref="I24:N24"/>
    <mergeCell ref="P24:Z24"/>
    <mergeCell ref="I25:N25"/>
    <mergeCell ref="P25:Z25"/>
    <mergeCell ref="A24:H25"/>
  </mergeCells>
  <phoneticPr fontId="2"/>
  <pageMargins left="0.78740157480314965" right="0.39370078740157483" top="0.59055118110236227" bottom="0.59055118110236227" header="0.31496062992125984" footer="0.31496062992125984"/>
  <pageSetup paperSize="9" orientation="portrait" blackAndWhite="1" r:id="rId1"/>
  <rowBreaks count="1" manualBreakCount="1">
    <brk id="38"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27</xdr:col>
                    <xdr:colOff>0</xdr:colOff>
                    <xdr:row>26</xdr:row>
                    <xdr:rowOff>0</xdr:rowOff>
                  </from>
                  <to>
                    <xdr:col>28</xdr:col>
                    <xdr:colOff>0</xdr:colOff>
                    <xdr:row>27</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AG23"/>
  <sheetViews>
    <sheetView view="pageBreakPreview" zoomScaleNormal="100" zoomScaleSheetLayoutView="100" workbookViewId="0">
      <selection activeCell="I8" sqref="I8:N8"/>
    </sheetView>
  </sheetViews>
  <sheetFormatPr defaultColWidth="3.125" defaultRowHeight="18.75" customHeight="1" x14ac:dyDescent="0.4"/>
  <cols>
    <col min="1" max="16384" width="3.125" style="82"/>
  </cols>
  <sheetData>
    <row r="1" spans="1:33" ht="18.75" customHeight="1" x14ac:dyDescent="0.4">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3" ht="7.5" customHeight="1" x14ac:dyDescent="0.4">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row>
    <row r="3" spans="1:33" ht="18.75" customHeight="1" x14ac:dyDescent="0.4">
      <c r="A3" s="208" t="s">
        <v>217</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row>
    <row r="4" spans="1:33" ht="7.5" customHeight="1" thickBot="1" x14ac:dyDescent="0.45">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row>
    <row r="5" spans="1:33" ht="22.5" customHeight="1" thickBot="1" x14ac:dyDescent="0.45">
      <c r="A5" s="81"/>
      <c r="B5" s="376" t="s">
        <v>205</v>
      </c>
      <c r="C5" s="377"/>
      <c r="D5" s="377"/>
      <c r="E5" s="374" t="s">
        <v>382</v>
      </c>
      <c r="F5" s="374"/>
      <c r="G5" s="375"/>
      <c r="H5" s="81"/>
      <c r="I5" s="81" t="str">
        <f>IF(OR(E5="トラック",E5="バス"),"２台まで請求できます。",IF(E5="タクシー","３台まで請求できます。",""))</f>
        <v>３台まで請求できます。</v>
      </c>
      <c r="J5" s="81"/>
      <c r="K5" s="81"/>
      <c r="L5" s="81"/>
      <c r="M5" s="81"/>
      <c r="N5" s="81"/>
      <c r="O5" s="81"/>
      <c r="P5" s="81"/>
      <c r="Q5" s="81"/>
      <c r="R5" s="81"/>
      <c r="S5" s="81"/>
      <c r="T5" s="81"/>
      <c r="U5" s="81"/>
      <c r="V5" s="81"/>
      <c r="W5" s="81"/>
      <c r="X5" s="81"/>
      <c r="Y5" s="81"/>
      <c r="Z5" s="81"/>
      <c r="AA5" s="81"/>
      <c r="AB5" s="81"/>
      <c r="AC5" s="81"/>
      <c r="AD5" s="81"/>
    </row>
    <row r="6" spans="1:33" ht="18.75" customHeight="1" thickBot="1" x14ac:dyDescent="0.45">
      <c r="A6" s="81"/>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row>
    <row r="7" spans="1:33" ht="22.5" customHeight="1" x14ac:dyDescent="0.4">
      <c r="A7" s="81"/>
      <c r="B7" s="293" t="s">
        <v>215</v>
      </c>
      <c r="C7" s="294"/>
      <c r="D7" s="294"/>
      <c r="E7" s="294"/>
      <c r="F7" s="294"/>
      <c r="G7" s="294"/>
      <c r="H7" s="294"/>
      <c r="I7" s="294" t="s">
        <v>202</v>
      </c>
      <c r="J7" s="294"/>
      <c r="K7" s="294"/>
      <c r="L7" s="294"/>
      <c r="M7" s="294"/>
      <c r="N7" s="294"/>
      <c r="O7" s="294"/>
      <c r="P7" s="294" t="s">
        <v>203</v>
      </c>
      <c r="Q7" s="294"/>
      <c r="R7" s="294"/>
      <c r="S7" s="294"/>
      <c r="T7" s="294"/>
      <c r="U7" s="294"/>
      <c r="V7" s="294"/>
      <c r="W7" s="294" t="s">
        <v>204</v>
      </c>
      <c r="X7" s="294"/>
      <c r="Y7" s="294"/>
      <c r="Z7" s="294"/>
      <c r="AA7" s="294"/>
      <c r="AB7" s="294"/>
      <c r="AC7" s="323"/>
      <c r="AD7" s="81"/>
    </row>
    <row r="8" spans="1:33" ht="22.5" customHeight="1" x14ac:dyDescent="0.4">
      <c r="A8" s="81"/>
      <c r="B8" s="390" t="s">
        <v>206</v>
      </c>
      <c r="C8" s="391"/>
      <c r="D8" s="391"/>
      <c r="E8" s="391"/>
      <c r="F8" s="391"/>
      <c r="G8" s="391"/>
      <c r="H8" s="391"/>
      <c r="I8" s="380">
        <f>IFERROR(IF(申請額算定表_自動車!I8="",0,申請額算定表_自動車!I8),"")</f>
        <v>0</v>
      </c>
      <c r="J8" s="381"/>
      <c r="K8" s="381"/>
      <c r="L8" s="381"/>
      <c r="M8" s="381"/>
      <c r="N8" s="381"/>
      <c r="O8" s="129" t="s">
        <v>91</v>
      </c>
      <c r="P8" s="380">
        <f>IFERROR(IF(申請額算定表_自動車!P8="",0,申請額算定表_自動車!P8),"")</f>
        <v>0</v>
      </c>
      <c r="Q8" s="381"/>
      <c r="R8" s="381"/>
      <c r="S8" s="381"/>
      <c r="T8" s="381"/>
      <c r="U8" s="381"/>
      <c r="V8" s="129" t="s">
        <v>91</v>
      </c>
      <c r="W8" s="380">
        <f>IFERROR(IF(申請額算定表_自動車!W8="",0,申請額算定表_自動車!W8),"")</f>
        <v>0</v>
      </c>
      <c r="X8" s="381"/>
      <c r="Y8" s="381"/>
      <c r="Z8" s="381"/>
      <c r="AA8" s="381"/>
      <c r="AB8" s="381"/>
      <c r="AC8" s="134" t="s">
        <v>91</v>
      </c>
      <c r="AD8" s="81"/>
    </row>
    <row r="9" spans="1:33" ht="22.5" customHeight="1" x14ac:dyDescent="0.4">
      <c r="A9" s="81"/>
      <c r="B9" s="382" t="s">
        <v>138</v>
      </c>
      <c r="C9" s="383"/>
      <c r="D9" s="383"/>
      <c r="E9" s="383"/>
      <c r="F9" s="383"/>
      <c r="G9" s="383"/>
      <c r="H9" s="383"/>
      <c r="I9" s="370">
        <f>IFERROR(IF(申請額算定表_自動車!I9="",0,申請額算定表_自動車!I9),"")</f>
        <v>0</v>
      </c>
      <c r="J9" s="371"/>
      <c r="K9" s="371"/>
      <c r="L9" s="371"/>
      <c r="M9" s="371"/>
      <c r="N9" s="371"/>
      <c r="O9" s="131" t="s">
        <v>91</v>
      </c>
      <c r="P9" s="370">
        <f>IFERROR(IF(申請額算定表_自動車!P9="",0,申請額算定表_自動車!P9),"")</f>
        <v>0</v>
      </c>
      <c r="Q9" s="371"/>
      <c r="R9" s="371"/>
      <c r="S9" s="371"/>
      <c r="T9" s="371"/>
      <c r="U9" s="371"/>
      <c r="V9" s="131" t="s">
        <v>91</v>
      </c>
      <c r="W9" s="370">
        <f>IFERROR(IF(申請額算定表_自動車!W9="",0,申請額算定表_自動車!W9),"")</f>
        <v>0</v>
      </c>
      <c r="X9" s="371"/>
      <c r="Y9" s="371"/>
      <c r="Z9" s="371"/>
      <c r="AA9" s="371"/>
      <c r="AB9" s="371"/>
      <c r="AC9" s="135" t="s">
        <v>91</v>
      </c>
      <c r="AD9" s="81"/>
    </row>
    <row r="10" spans="1:33" ht="22.5" customHeight="1" x14ac:dyDescent="0.4">
      <c r="A10" s="81"/>
      <c r="B10" s="382" t="s">
        <v>251</v>
      </c>
      <c r="C10" s="383"/>
      <c r="D10" s="383"/>
      <c r="E10" s="383"/>
      <c r="F10" s="383"/>
      <c r="G10" s="383"/>
      <c r="H10" s="383"/>
      <c r="I10" s="370">
        <f>IFERROR(IF(申請額算定表_自動車!I10="",0,申請額算定表_自動車!I10),"")</f>
        <v>0</v>
      </c>
      <c r="J10" s="371"/>
      <c r="K10" s="371"/>
      <c r="L10" s="371"/>
      <c r="M10" s="371"/>
      <c r="N10" s="371"/>
      <c r="O10" s="131" t="s">
        <v>91</v>
      </c>
      <c r="P10" s="370">
        <f>IFERROR(IF(申請額算定表_自動車!P10="",0,申請額算定表_自動車!P10),"")</f>
        <v>0</v>
      </c>
      <c r="Q10" s="371"/>
      <c r="R10" s="371"/>
      <c r="S10" s="371"/>
      <c r="T10" s="371"/>
      <c r="U10" s="371"/>
      <c r="V10" s="131" t="s">
        <v>91</v>
      </c>
      <c r="W10" s="370">
        <f>IFERROR(IF(申請額算定表_自動車!W10="",0,申請額算定表_自動車!W10),"")</f>
        <v>0</v>
      </c>
      <c r="X10" s="371"/>
      <c r="Y10" s="371"/>
      <c r="Z10" s="371"/>
      <c r="AA10" s="371"/>
      <c r="AB10" s="371"/>
      <c r="AC10" s="135" t="s">
        <v>91</v>
      </c>
      <c r="AD10" s="81"/>
    </row>
    <row r="11" spans="1:33" ht="22.5" customHeight="1" x14ac:dyDescent="0.4">
      <c r="A11" s="81"/>
      <c r="B11" s="382" t="s">
        <v>252</v>
      </c>
      <c r="C11" s="383"/>
      <c r="D11" s="383"/>
      <c r="E11" s="383"/>
      <c r="F11" s="383"/>
      <c r="G11" s="383"/>
      <c r="H11" s="383"/>
      <c r="I11" s="370">
        <f>IFERROR(IF(申請額算定表_自動車!I11="",0,申請額算定表_自動車!I11),"")</f>
        <v>0</v>
      </c>
      <c r="J11" s="371"/>
      <c r="K11" s="371"/>
      <c r="L11" s="371"/>
      <c r="M11" s="371"/>
      <c r="N11" s="371"/>
      <c r="O11" s="131" t="s">
        <v>91</v>
      </c>
      <c r="P11" s="370">
        <f>IFERROR(IF(申請額算定表_自動車!P11="",0,申請額算定表_自動車!P11),"")</f>
        <v>0</v>
      </c>
      <c r="Q11" s="371"/>
      <c r="R11" s="371"/>
      <c r="S11" s="371"/>
      <c r="T11" s="371"/>
      <c r="U11" s="371"/>
      <c r="V11" s="131" t="s">
        <v>91</v>
      </c>
      <c r="W11" s="370">
        <f>IFERROR(IF(申請額算定表_自動車!W11="",0,申請額算定表_自動車!W11),"")</f>
        <v>0</v>
      </c>
      <c r="X11" s="371"/>
      <c r="Y11" s="371"/>
      <c r="Z11" s="371"/>
      <c r="AA11" s="371"/>
      <c r="AB11" s="371"/>
      <c r="AC11" s="135" t="s">
        <v>91</v>
      </c>
      <c r="AD11" s="81"/>
    </row>
    <row r="12" spans="1:33" ht="22.5" customHeight="1" x14ac:dyDescent="0.4">
      <c r="A12" s="81"/>
      <c r="B12" s="382" t="s">
        <v>253</v>
      </c>
      <c r="C12" s="383"/>
      <c r="D12" s="383"/>
      <c r="E12" s="383"/>
      <c r="F12" s="383"/>
      <c r="G12" s="383"/>
      <c r="H12" s="383"/>
      <c r="I12" s="372">
        <f>IF(I8="","",IF(DB!L12=TRUE,ROUNDUP(SUM(請求額算定表_自動車!I8:I10)*0.1,0),ROUNDDOWN(SUM(請求額算定表_自動車!I8:I10)*0.1,0)))</f>
        <v>0</v>
      </c>
      <c r="J12" s="373"/>
      <c r="K12" s="373"/>
      <c r="L12" s="373"/>
      <c r="M12" s="373"/>
      <c r="N12" s="373"/>
      <c r="O12" s="131" t="s">
        <v>91</v>
      </c>
      <c r="P12" s="372">
        <f>IF(P8="","",IF(DB!L12=TRUE,ROUNDUP(SUM(請求額算定表_自動車!P8:P10)*0.1,0),ROUNDDOWN(SUM(請求額算定表_自動車!P8:P10)*0.1,0)))</f>
        <v>0</v>
      </c>
      <c r="Q12" s="373"/>
      <c r="R12" s="373"/>
      <c r="S12" s="373"/>
      <c r="T12" s="373"/>
      <c r="U12" s="373"/>
      <c r="V12" s="131" t="s">
        <v>91</v>
      </c>
      <c r="W12" s="372">
        <f>IF(W8="","",IF(DB!L12=TRUE,ROUNDUP(SUM(請求額算定表_自動車!W8:W10)*0.1,0),ROUNDDOWN(SUM(請求額算定表_自動車!W8:W10)*0.1,0)))</f>
        <v>0</v>
      </c>
      <c r="X12" s="373"/>
      <c r="Y12" s="373"/>
      <c r="Z12" s="373"/>
      <c r="AA12" s="373"/>
      <c r="AB12" s="373"/>
      <c r="AC12" s="135" t="s">
        <v>91</v>
      </c>
      <c r="AD12" s="81"/>
      <c r="AG12" s="92" t="s">
        <v>255</v>
      </c>
    </row>
    <row r="13" spans="1:33" ht="22.5" customHeight="1" x14ac:dyDescent="0.4">
      <c r="A13" s="81"/>
      <c r="B13" s="384" t="s">
        <v>267</v>
      </c>
      <c r="C13" s="385"/>
      <c r="D13" s="385"/>
      <c r="E13" s="385"/>
      <c r="F13" s="385"/>
      <c r="G13" s="385"/>
      <c r="H13" s="385"/>
      <c r="I13" s="368">
        <f t="shared" ref="I13" si="0">SUM(I8:N12)</f>
        <v>0</v>
      </c>
      <c r="J13" s="369"/>
      <c r="K13" s="369"/>
      <c r="L13" s="369"/>
      <c r="M13" s="369"/>
      <c r="N13" s="369"/>
      <c r="O13" s="133" t="s">
        <v>91</v>
      </c>
      <c r="P13" s="368">
        <f t="shared" ref="P13" si="1">SUM(P8:U12)</f>
        <v>0</v>
      </c>
      <c r="Q13" s="369"/>
      <c r="R13" s="369"/>
      <c r="S13" s="369"/>
      <c r="T13" s="369"/>
      <c r="U13" s="369"/>
      <c r="V13" s="133" t="s">
        <v>91</v>
      </c>
      <c r="W13" s="368">
        <f t="shared" ref="W13" si="2">SUM(W8:AB12)</f>
        <v>0</v>
      </c>
      <c r="X13" s="369"/>
      <c r="Y13" s="369"/>
      <c r="Z13" s="369"/>
      <c r="AA13" s="369"/>
      <c r="AB13" s="369"/>
      <c r="AC13" s="136" t="s">
        <v>91</v>
      </c>
      <c r="AD13" s="81"/>
    </row>
    <row r="14" spans="1:33" ht="22.5" customHeight="1" x14ac:dyDescent="0.4">
      <c r="A14" s="81"/>
      <c r="B14" s="395" t="s">
        <v>207</v>
      </c>
      <c r="C14" s="396"/>
      <c r="D14" s="396"/>
      <c r="E14" s="396"/>
      <c r="F14" s="396"/>
      <c r="G14" s="396"/>
      <c r="H14" s="396"/>
      <c r="I14" s="370">
        <f>IFERROR(IF(申請額算定表_自動車!I14="",0,申請額算定表_自動車!I14),"")</f>
        <v>0</v>
      </c>
      <c r="J14" s="371"/>
      <c r="K14" s="371"/>
      <c r="L14" s="371"/>
      <c r="M14" s="371"/>
      <c r="N14" s="371"/>
      <c r="O14" s="131" t="s">
        <v>91</v>
      </c>
      <c r="P14" s="370">
        <f>IFERROR(IF(申請額算定表_自動車!P14="",0,申請額算定表_自動車!P14),"")</f>
        <v>0</v>
      </c>
      <c r="Q14" s="371"/>
      <c r="R14" s="371"/>
      <c r="S14" s="371"/>
      <c r="T14" s="371"/>
      <c r="U14" s="371"/>
      <c r="V14" s="131" t="s">
        <v>91</v>
      </c>
      <c r="W14" s="370">
        <f>IFERROR(IF(申請額算定表_自動車!W14="",0,申請額算定表_自動車!W14),"")</f>
        <v>0</v>
      </c>
      <c r="X14" s="371"/>
      <c r="Y14" s="371"/>
      <c r="Z14" s="371"/>
      <c r="AA14" s="371"/>
      <c r="AB14" s="371"/>
      <c r="AC14" s="135" t="s">
        <v>91</v>
      </c>
      <c r="AD14" s="81"/>
    </row>
    <row r="15" spans="1:33" ht="22.5" customHeight="1" x14ac:dyDescent="0.4">
      <c r="A15" s="81"/>
      <c r="B15" s="395" t="s">
        <v>208</v>
      </c>
      <c r="C15" s="396"/>
      <c r="D15" s="396"/>
      <c r="E15" s="396"/>
      <c r="F15" s="396"/>
      <c r="G15" s="396"/>
      <c r="H15" s="396"/>
      <c r="I15" s="370">
        <f>IFERROR(IF(申請額算定表_自動車!I15="",0,申請額算定表_自動車!I15),"")</f>
        <v>0</v>
      </c>
      <c r="J15" s="371"/>
      <c r="K15" s="371"/>
      <c r="L15" s="371"/>
      <c r="M15" s="371"/>
      <c r="N15" s="371"/>
      <c r="O15" s="131" t="s">
        <v>91</v>
      </c>
      <c r="P15" s="370">
        <f>IFERROR(IF(申請額算定表_自動車!P15="",0,申請額算定表_自動車!P15),"")</f>
        <v>0</v>
      </c>
      <c r="Q15" s="371"/>
      <c r="R15" s="371"/>
      <c r="S15" s="371"/>
      <c r="T15" s="371"/>
      <c r="U15" s="371"/>
      <c r="V15" s="131" t="s">
        <v>91</v>
      </c>
      <c r="W15" s="370">
        <f>IFERROR(IF(申請額算定表_自動車!W15="",0,申請額算定表_自動車!W15),"")</f>
        <v>0</v>
      </c>
      <c r="X15" s="371"/>
      <c r="Y15" s="371"/>
      <c r="Z15" s="371"/>
      <c r="AA15" s="371"/>
      <c r="AB15" s="371"/>
      <c r="AC15" s="135" t="s">
        <v>91</v>
      </c>
      <c r="AD15" s="81"/>
    </row>
    <row r="16" spans="1:33" ht="22.5" customHeight="1" x14ac:dyDescent="0.4">
      <c r="A16" s="81"/>
      <c r="B16" s="388" t="s">
        <v>209</v>
      </c>
      <c r="C16" s="389"/>
      <c r="D16" s="389"/>
      <c r="E16" s="389"/>
      <c r="F16" s="389"/>
      <c r="G16" s="389"/>
      <c r="H16" s="389"/>
      <c r="I16" s="386">
        <f>IFERROR(IF(申請額算定表_自動車!I16="",0,申請額算定表_自動車!I16),"")</f>
        <v>0</v>
      </c>
      <c r="J16" s="387"/>
      <c r="K16" s="387"/>
      <c r="L16" s="387"/>
      <c r="M16" s="387"/>
      <c r="N16" s="387"/>
      <c r="O16" s="133" t="s">
        <v>91</v>
      </c>
      <c r="P16" s="386">
        <f>IFERROR(IF(申請額算定表_自動車!P16="",0,申請額算定表_自動車!P16),"")</f>
        <v>0</v>
      </c>
      <c r="Q16" s="387"/>
      <c r="R16" s="387"/>
      <c r="S16" s="387"/>
      <c r="T16" s="387"/>
      <c r="U16" s="387"/>
      <c r="V16" s="133" t="s">
        <v>91</v>
      </c>
      <c r="W16" s="386">
        <f>IFERROR(IF(申請額算定表_自動車!W16="",0,申請額算定表_自動車!W16),"")</f>
        <v>0</v>
      </c>
      <c r="X16" s="387"/>
      <c r="Y16" s="387"/>
      <c r="Z16" s="387"/>
      <c r="AA16" s="387"/>
      <c r="AB16" s="387"/>
      <c r="AC16" s="136" t="s">
        <v>91</v>
      </c>
      <c r="AD16" s="81"/>
    </row>
    <row r="17" spans="1:30" ht="22.5" customHeight="1" x14ac:dyDescent="0.4">
      <c r="A17" s="81"/>
      <c r="B17" s="390" t="s">
        <v>210</v>
      </c>
      <c r="C17" s="391"/>
      <c r="D17" s="391"/>
      <c r="E17" s="391"/>
      <c r="F17" s="391"/>
      <c r="G17" s="391"/>
      <c r="H17" s="391"/>
      <c r="I17" s="403">
        <f>IF(I8="",0,I8-SUM(I14:N16))</f>
        <v>0</v>
      </c>
      <c r="J17" s="404"/>
      <c r="K17" s="404"/>
      <c r="L17" s="404"/>
      <c r="M17" s="404"/>
      <c r="N17" s="404"/>
      <c r="O17" s="129" t="s">
        <v>91</v>
      </c>
      <c r="P17" s="403">
        <f>IF(P8="",0,P8-SUM(P14:U16))</f>
        <v>0</v>
      </c>
      <c r="Q17" s="404"/>
      <c r="R17" s="404"/>
      <c r="S17" s="404"/>
      <c r="T17" s="404"/>
      <c r="U17" s="404"/>
      <c r="V17" s="129" t="s">
        <v>91</v>
      </c>
      <c r="W17" s="403">
        <f>IF(W8="",0,IF(E5="タクシー",W8-SUM(W14:AB16),""))</f>
        <v>0</v>
      </c>
      <c r="X17" s="404"/>
      <c r="Y17" s="404"/>
      <c r="Z17" s="404"/>
      <c r="AA17" s="404"/>
      <c r="AB17" s="404"/>
      <c r="AC17" s="134" t="s">
        <v>91</v>
      </c>
      <c r="AD17" s="81"/>
    </row>
    <row r="18" spans="1:30" ht="22.5" customHeight="1" x14ac:dyDescent="0.4">
      <c r="A18" s="81"/>
      <c r="B18" s="395" t="s">
        <v>212</v>
      </c>
      <c r="C18" s="396"/>
      <c r="D18" s="396"/>
      <c r="E18" s="396"/>
      <c r="F18" s="396"/>
      <c r="G18" s="396"/>
      <c r="H18" s="396"/>
      <c r="I18" s="372">
        <f t="shared" ref="I18" si="3">IF($E$5="タクシー",300000,500000)</f>
        <v>300000</v>
      </c>
      <c r="J18" s="373"/>
      <c r="K18" s="373"/>
      <c r="L18" s="373"/>
      <c r="M18" s="373"/>
      <c r="N18" s="373"/>
      <c r="O18" s="131" t="s">
        <v>91</v>
      </c>
      <c r="P18" s="372">
        <f t="shared" ref="P18" si="4">IF($E$5="タクシー",300000,500000)</f>
        <v>300000</v>
      </c>
      <c r="Q18" s="373"/>
      <c r="R18" s="373"/>
      <c r="S18" s="373"/>
      <c r="T18" s="373"/>
      <c r="U18" s="373"/>
      <c r="V18" s="131" t="s">
        <v>91</v>
      </c>
      <c r="W18" s="397">
        <f>IF($E$5="タクシー",300000,"")</f>
        <v>300000</v>
      </c>
      <c r="X18" s="373"/>
      <c r="Y18" s="373"/>
      <c r="Z18" s="373"/>
      <c r="AA18" s="373"/>
      <c r="AB18" s="373"/>
      <c r="AC18" s="135" t="s">
        <v>91</v>
      </c>
      <c r="AD18" s="81"/>
    </row>
    <row r="19" spans="1:30" ht="22.5" customHeight="1" thickBot="1" x14ac:dyDescent="0.45">
      <c r="A19" s="81"/>
      <c r="B19" s="398" t="s">
        <v>218</v>
      </c>
      <c r="C19" s="399"/>
      <c r="D19" s="399"/>
      <c r="E19" s="399"/>
      <c r="F19" s="399"/>
      <c r="G19" s="399"/>
      <c r="H19" s="399"/>
      <c r="I19" s="400">
        <f>IFERROR(IF(I17/5&gt;=I18,I18,ROUNDDOWN(I17/5,-3)),"")</f>
        <v>0</v>
      </c>
      <c r="J19" s="401"/>
      <c r="K19" s="401"/>
      <c r="L19" s="401"/>
      <c r="M19" s="401"/>
      <c r="N19" s="401"/>
      <c r="O19" s="137" t="s">
        <v>91</v>
      </c>
      <c r="P19" s="400">
        <f>IFERROR(IF(P17/5&gt;=P18,P18,ROUNDDOWN(P17/5,-3)),"")</f>
        <v>0</v>
      </c>
      <c r="Q19" s="401"/>
      <c r="R19" s="401"/>
      <c r="S19" s="401"/>
      <c r="T19" s="401"/>
      <c r="U19" s="401"/>
      <c r="V19" s="137" t="s">
        <v>91</v>
      </c>
      <c r="W19" s="402">
        <f>IF(E5="タクシー",IF(W17/5&gt;=W18,W18,ROUNDDOWN(W17/5,-3)),"")</f>
        <v>0</v>
      </c>
      <c r="X19" s="401"/>
      <c r="Y19" s="401"/>
      <c r="Z19" s="401"/>
      <c r="AA19" s="401"/>
      <c r="AB19" s="401"/>
      <c r="AC19" s="138" t="s">
        <v>91</v>
      </c>
      <c r="AD19" s="81"/>
    </row>
    <row r="20" spans="1:30" ht="18.75" customHeight="1" thickBot="1" x14ac:dyDescent="0.45">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row>
    <row r="21" spans="1:30" ht="22.5" customHeight="1" x14ac:dyDescent="0.4">
      <c r="A21" s="81"/>
      <c r="B21" s="293" t="s">
        <v>213</v>
      </c>
      <c r="C21" s="294"/>
      <c r="D21" s="294"/>
      <c r="E21" s="294"/>
      <c r="F21" s="294"/>
      <c r="G21" s="294"/>
      <c r="H21" s="294"/>
      <c r="I21" s="392" t="str">
        <f>IFERROR(IF(E5="タクシー",IF(I17+P17+W17=0,"",I17+P17+W17),IF(I17+P17=0,"",I17+P17)),"")</f>
        <v/>
      </c>
      <c r="J21" s="268"/>
      <c r="K21" s="268"/>
      <c r="L21" s="268"/>
      <c r="M21" s="268"/>
      <c r="N21" s="268"/>
      <c r="O21" s="88" t="s">
        <v>91</v>
      </c>
      <c r="P21" s="81"/>
      <c r="Q21" s="81"/>
      <c r="R21" s="81"/>
      <c r="S21" s="81"/>
      <c r="T21" s="81"/>
      <c r="U21" s="81"/>
      <c r="V21" s="81"/>
      <c r="W21" s="81"/>
      <c r="X21" s="81"/>
      <c r="Y21" s="81"/>
      <c r="Z21" s="81"/>
      <c r="AA21" s="81"/>
      <c r="AB21" s="81"/>
      <c r="AC21" s="81"/>
      <c r="AD21" s="81"/>
    </row>
    <row r="22" spans="1:30" ht="22.5" customHeight="1" thickBot="1" x14ac:dyDescent="0.45">
      <c r="A22" s="81"/>
      <c r="B22" s="271" t="s">
        <v>219</v>
      </c>
      <c r="C22" s="272"/>
      <c r="D22" s="272"/>
      <c r="E22" s="272"/>
      <c r="F22" s="272"/>
      <c r="G22" s="272"/>
      <c r="H22" s="272"/>
      <c r="I22" s="393" t="str">
        <f>IFERROR(IF(E5="タクシー",IF(I19+P19+W19=0,"",I19+P19+W19),IF(I19+P19=0,"",I19+P19)),"")</f>
        <v/>
      </c>
      <c r="J22" s="394"/>
      <c r="K22" s="394"/>
      <c r="L22" s="394"/>
      <c r="M22" s="394"/>
      <c r="N22" s="394"/>
      <c r="O22" s="114" t="s">
        <v>91</v>
      </c>
      <c r="P22" s="81"/>
      <c r="Q22" s="81"/>
      <c r="R22" s="81"/>
      <c r="S22" s="81"/>
      <c r="T22" s="81"/>
      <c r="U22" s="81"/>
      <c r="V22" s="81"/>
      <c r="W22" s="81"/>
      <c r="X22" s="81"/>
      <c r="Y22" s="81"/>
      <c r="Z22" s="81"/>
      <c r="AA22" s="81"/>
      <c r="AB22" s="81"/>
      <c r="AC22" s="81"/>
      <c r="AD22" s="81"/>
    </row>
    <row r="23" spans="1:30" ht="18.75" customHeight="1" x14ac:dyDescent="0.4">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row>
  </sheetData>
  <sheetProtection algorithmName="SHA-512" hashValue="QF6ai8/TEEZPMUKPA/Rg5iqcv6q0wrDElchKdP+RK8uNjxVHNbauRD7zaAPnaU8zr/7hQDfb/4VCX+SyDwUAUA==" saltValue="PmMvto/S7YEHOwcQX34V7w==" spinCount="100000" sheet="1" selectLockedCells="1"/>
  <mergeCells count="59">
    <mergeCell ref="B22:H22"/>
    <mergeCell ref="I22:N22"/>
    <mergeCell ref="B19:H19"/>
    <mergeCell ref="I19:N19"/>
    <mergeCell ref="P19:U19"/>
    <mergeCell ref="W19:AB19"/>
    <mergeCell ref="B21:H21"/>
    <mergeCell ref="I21:N21"/>
    <mergeCell ref="B17:H17"/>
    <mergeCell ref="I17:N17"/>
    <mergeCell ref="P17:U17"/>
    <mergeCell ref="W17:AB17"/>
    <mergeCell ref="B18:H18"/>
    <mergeCell ref="I18:N18"/>
    <mergeCell ref="P18:U18"/>
    <mergeCell ref="W18:AB18"/>
    <mergeCell ref="B15:H15"/>
    <mergeCell ref="I15:N15"/>
    <mergeCell ref="P15:U15"/>
    <mergeCell ref="W15:AB15"/>
    <mergeCell ref="B16:H16"/>
    <mergeCell ref="I16:N16"/>
    <mergeCell ref="P16:U16"/>
    <mergeCell ref="W16:AB16"/>
    <mergeCell ref="B8:H8"/>
    <mergeCell ref="I8:N8"/>
    <mergeCell ref="P8:U8"/>
    <mergeCell ref="W8:AB8"/>
    <mergeCell ref="B14:H14"/>
    <mergeCell ref="I14:N14"/>
    <mergeCell ref="P14:U14"/>
    <mergeCell ref="W14:AB14"/>
    <mergeCell ref="B9:H9"/>
    <mergeCell ref="I9:N9"/>
    <mergeCell ref="P9:U9"/>
    <mergeCell ref="W9:AB9"/>
    <mergeCell ref="B10:H10"/>
    <mergeCell ref="I10:N10"/>
    <mergeCell ref="P10:U10"/>
    <mergeCell ref="W10:AB10"/>
    <mergeCell ref="A3:AD3"/>
    <mergeCell ref="B5:D5"/>
    <mergeCell ref="E5:G5"/>
    <mergeCell ref="B7:H7"/>
    <mergeCell ref="I7:O7"/>
    <mergeCell ref="P7:V7"/>
    <mergeCell ref="W7:AC7"/>
    <mergeCell ref="B13:H13"/>
    <mergeCell ref="I13:N13"/>
    <mergeCell ref="P13:U13"/>
    <mergeCell ref="W13:AB13"/>
    <mergeCell ref="B11:H11"/>
    <mergeCell ref="I11:N11"/>
    <mergeCell ref="P11:U11"/>
    <mergeCell ref="W11:AB11"/>
    <mergeCell ref="B12:H12"/>
    <mergeCell ref="I12:N12"/>
    <mergeCell ref="P12:U12"/>
    <mergeCell ref="W12:AB12"/>
  </mergeCells>
  <phoneticPr fontId="2"/>
  <conditionalFormatting sqref="W8:AB11 W14:AB16">
    <cfRule type="expression" dxfId="1" priority="1">
      <formula>OR($E$5="トラック",$E$5="バス")</formula>
    </cfRule>
  </conditionalFormatting>
  <dataValidations count="1">
    <dataValidation type="list" allowBlank="1" showInputMessage="1" showErrorMessage="1" sqref="E5:G5" xr:uid="{00000000-0002-0000-0B00-000000000000}">
      <formula1>"トラック,バス,タクシー"</formula1>
    </dataValidation>
  </dataValidations>
  <pageMargins left="0.78740157480314965" right="0.39370078740157483" top="0.59055118110236227" bottom="0.59055118110236227" header="0.31496062992125984" footer="0.31496062992125984"/>
  <pageSetup paperSize="9" scale="88" orientation="portrait" blackAndWhite="1" r:id="rId1"/>
  <rowBreaks count="1" manualBreakCount="1">
    <brk id="2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27651" r:id="rId4" name="Check Box 3">
              <controlPr defaultSize="0" autoFill="0" autoLine="0" autoPict="0">
                <anchor moveWithCells="1">
                  <from>
                    <xdr:col>31</xdr:col>
                    <xdr:colOff>0</xdr:colOff>
                    <xdr:row>11</xdr:row>
                    <xdr:rowOff>0</xdr:rowOff>
                  </from>
                  <to>
                    <xdr:col>32</xdr:col>
                    <xdr:colOff>0</xdr:colOff>
                    <xdr:row>12</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823B7-C7D8-4446-A289-89E8A4BC4510}">
  <sheetPr>
    <tabColor theme="9" tint="-0.249977111117893"/>
  </sheetPr>
  <dimension ref="A1:AG25"/>
  <sheetViews>
    <sheetView view="pageBreakPreview" zoomScaleNormal="100" zoomScaleSheetLayoutView="100" workbookViewId="0">
      <selection activeCell="I8" sqref="I8:N8"/>
    </sheetView>
  </sheetViews>
  <sheetFormatPr defaultColWidth="3.125" defaultRowHeight="18.75" customHeight="1" x14ac:dyDescent="0.4"/>
  <cols>
    <col min="1" max="16384" width="3.125" style="82"/>
  </cols>
  <sheetData>
    <row r="1" spans="1:33" ht="18.75" customHeight="1" x14ac:dyDescent="0.4">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3" ht="7.5" customHeight="1" x14ac:dyDescent="0.4">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row>
    <row r="3" spans="1:33" ht="18.75" customHeight="1" x14ac:dyDescent="0.4">
      <c r="A3" s="208" t="s">
        <v>217</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row>
    <row r="4" spans="1:33" ht="7.5" customHeight="1" thickBot="1" x14ac:dyDescent="0.45">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row>
    <row r="5" spans="1:33" ht="22.5" customHeight="1" thickBot="1" x14ac:dyDescent="0.45">
      <c r="A5" s="81"/>
      <c r="B5" s="376" t="s">
        <v>205</v>
      </c>
      <c r="C5" s="377"/>
      <c r="D5" s="377"/>
      <c r="E5" s="377" t="s">
        <v>355</v>
      </c>
      <c r="F5" s="377"/>
      <c r="G5" s="405"/>
      <c r="H5" s="81"/>
      <c r="I5" s="81"/>
      <c r="J5" s="81"/>
      <c r="K5" s="81"/>
      <c r="L5" s="81"/>
      <c r="M5" s="81"/>
      <c r="N5" s="81"/>
      <c r="O5" s="81"/>
      <c r="P5" s="81"/>
      <c r="Q5" s="81"/>
      <c r="R5" s="81"/>
      <c r="S5" s="81"/>
      <c r="T5" s="81"/>
      <c r="U5" s="81"/>
      <c r="V5" s="81"/>
      <c r="W5" s="81"/>
      <c r="X5" s="81"/>
      <c r="Y5" s="81"/>
      <c r="Z5" s="81"/>
      <c r="AA5" s="81"/>
      <c r="AB5" s="81"/>
      <c r="AC5" s="81"/>
      <c r="AD5" s="81"/>
    </row>
    <row r="6" spans="1:33" ht="18.75" customHeight="1" thickBot="1" x14ac:dyDescent="0.45">
      <c r="A6" s="81"/>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row>
    <row r="7" spans="1:33" ht="22.5" customHeight="1" x14ac:dyDescent="0.4">
      <c r="A7" s="81"/>
      <c r="B7" s="293" t="s">
        <v>215</v>
      </c>
      <c r="C7" s="294"/>
      <c r="D7" s="294"/>
      <c r="E7" s="294"/>
      <c r="F7" s="294"/>
      <c r="G7" s="294"/>
      <c r="H7" s="294"/>
      <c r="I7" s="294" t="s">
        <v>202</v>
      </c>
      <c r="J7" s="294"/>
      <c r="K7" s="294"/>
      <c r="L7" s="294"/>
      <c r="M7" s="294"/>
      <c r="N7" s="294"/>
      <c r="O7" s="294"/>
      <c r="P7" s="294" t="s">
        <v>203</v>
      </c>
      <c r="Q7" s="294"/>
      <c r="R7" s="294"/>
      <c r="S7" s="294"/>
      <c r="T7" s="294"/>
      <c r="U7" s="294"/>
      <c r="V7" s="323"/>
      <c r="W7" s="482"/>
      <c r="X7" s="208"/>
      <c r="Y7" s="208"/>
      <c r="Z7" s="208"/>
      <c r="AA7" s="208"/>
      <c r="AB7" s="208"/>
      <c r="AC7" s="208"/>
      <c r="AD7" s="81"/>
    </row>
    <row r="8" spans="1:33" ht="22.5" customHeight="1" x14ac:dyDescent="0.4">
      <c r="A8" s="81"/>
      <c r="B8" s="378" t="s">
        <v>357</v>
      </c>
      <c r="C8" s="379"/>
      <c r="D8" s="379"/>
      <c r="E8" s="379"/>
      <c r="F8" s="379"/>
      <c r="G8" s="379"/>
      <c r="H8" s="379"/>
      <c r="I8" s="380" t="str">
        <f>IFERROR(IF(申請額算定表_レトロフィット!I8="","",申請額算定表_レトロフィット!I8),"")</f>
        <v/>
      </c>
      <c r="J8" s="381"/>
      <c r="K8" s="381"/>
      <c r="L8" s="381"/>
      <c r="M8" s="381"/>
      <c r="N8" s="381"/>
      <c r="O8" s="129" t="s">
        <v>91</v>
      </c>
      <c r="P8" s="380" t="str">
        <f>IFERROR(IF(申請額算定表_レトロフィット!P8="","",申請額算定表_レトロフィット!P8),"")</f>
        <v/>
      </c>
      <c r="Q8" s="381"/>
      <c r="R8" s="381"/>
      <c r="S8" s="381"/>
      <c r="T8" s="381"/>
      <c r="U8" s="381"/>
      <c r="V8" s="134" t="s">
        <v>91</v>
      </c>
      <c r="W8" s="541"/>
      <c r="X8" s="542"/>
      <c r="Y8" s="542"/>
      <c r="Z8" s="542"/>
      <c r="AA8" s="542"/>
      <c r="AB8" s="542"/>
      <c r="AC8" s="81"/>
      <c r="AD8" s="81"/>
    </row>
    <row r="9" spans="1:33" ht="22.5" customHeight="1" x14ac:dyDescent="0.4">
      <c r="A9" s="81"/>
      <c r="B9" s="382" t="s">
        <v>363</v>
      </c>
      <c r="C9" s="383"/>
      <c r="D9" s="383"/>
      <c r="E9" s="383"/>
      <c r="F9" s="383"/>
      <c r="G9" s="383"/>
      <c r="H9" s="383"/>
      <c r="I9" s="370" t="str">
        <f>IFERROR(IF(申請額算定表_レトロフィット!I9="","",申請額算定表_レトロフィット!I9),"")</f>
        <v/>
      </c>
      <c r="J9" s="371"/>
      <c r="K9" s="371"/>
      <c r="L9" s="371"/>
      <c r="M9" s="371"/>
      <c r="N9" s="371"/>
      <c r="O9" s="131" t="s">
        <v>91</v>
      </c>
      <c r="P9" s="370" t="str">
        <f>IFERROR(IF(申請額算定表_レトロフィット!P9="","",申請額算定表_レトロフィット!P9),"")</f>
        <v/>
      </c>
      <c r="Q9" s="371"/>
      <c r="R9" s="371"/>
      <c r="S9" s="371"/>
      <c r="T9" s="371"/>
      <c r="U9" s="371"/>
      <c r="V9" s="135" t="s">
        <v>91</v>
      </c>
      <c r="W9" s="541"/>
      <c r="X9" s="542"/>
      <c r="Y9" s="542"/>
      <c r="Z9" s="542"/>
      <c r="AA9" s="542"/>
      <c r="AB9" s="542"/>
      <c r="AC9" s="81"/>
      <c r="AD9" s="81"/>
    </row>
    <row r="10" spans="1:33" ht="22.5" customHeight="1" x14ac:dyDescent="0.4">
      <c r="A10" s="81"/>
      <c r="B10" s="384" t="s">
        <v>364</v>
      </c>
      <c r="C10" s="385"/>
      <c r="D10" s="385"/>
      <c r="E10" s="385"/>
      <c r="F10" s="385"/>
      <c r="G10" s="385"/>
      <c r="H10" s="385"/>
      <c r="I10" s="386" t="str">
        <f>IFERROR(IF(申請額算定表_レトロフィット!I10="","",申請額算定表_レトロフィット!I10),"")</f>
        <v/>
      </c>
      <c r="J10" s="387"/>
      <c r="K10" s="387"/>
      <c r="L10" s="387"/>
      <c r="M10" s="387"/>
      <c r="N10" s="387"/>
      <c r="O10" s="133" t="s">
        <v>91</v>
      </c>
      <c r="P10" s="386" t="str">
        <f>IFERROR(IF(申請額算定表_レトロフィット!P10="","",申請額算定表_レトロフィット!P10),"")</f>
        <v/>
      </c>
      <c r="Q10" s="387"/>
      <c r="R10" s="387"/>
      <c r="S10" s="387"/>
      <c r="T10" s="387"/>
      <c r="U10" s="387"/>
      <c r="V10" s="136" t="s">
        <v>91</v>
      </c>
      <c r="W10" s="541"/>
      <c r="X10" s="542"/>
      <c r="Y10" s="542"/>
      <c r="Z10" s="542"/>
      <c r="AA10" s="542"/>
      <c r="AB10" s="542"/>
      <c r="AC10" s="81"/>
      <c r="AD10" s="81"/>
    </row>
    <row r="11" spans="1:33" ht="22.5" customHeight="1" x14ac:dyDescent="0.4">
      <c r="A11" s="81"/>
      <c r="B11" s="378" t="s">
        <v>210</v>
      </c>
      <c r="C11" s="379"/>
      <c r="D11" s="379"/>
      <c r="E11" s="379"/>
      <c r="F11" s="379"/>
      <c r="G11" s="379"/>
      <c r="H11" s="379"/>
      <c r="I11" s="403" t="str">
        <f t="shared" ref="I11" si="0">IF(AND(I8="",I9="",I10=""),"",SUM(I8:N10))</f>
        <v/>
      </c>
      <c r="J11" s="404"/>
      <c r="K11" s="404"/>
      <c r="L11" s="404"/>
      <c r="M11" s="404"/>
      <c r="N11" s="404"/>
      <c r="O11" s="129" t="s">
        <v>91</v>
      </c>
      <c r="P11" s="403" t="str">
        <f t="shared" ref="P11" si="1">IF(AND(P8="",P9="",P10=""),"",SUM(P8:U10))</f>
        <v/>
      </c>
      <c r="Q11" s="404"/>
      <c r="R11" s="404"/>
      <c r="S11" s="404"/>
      <c r="T11" s="404"/>
      <c r="U11" s="404"/>
      <c r="V11" s="134" t="s">
        <v>91</v>
      </c>
      <c r="W11" s="541"/>
      <c r="X11" s="542"/>
      <c r="Y11" s="542"/>
      <c r="Z11" s="542"/>
      <c r="AA11" s="542"/>
      <c r="AB11" s="542"/>
      <c r="AC11" s="81"/>
      <c r="AD11" s="81"/>
    </row>
    <row r="12" spans="1:33" ht="22.5" customHeight="1" x14ac:dyDescent="0.4">
      <c r="A12" s="81"/>
      <c r="B12" s="384" t="s">
        <v>358</v>
      </c>
      <c r="C12" s="385"/>
      <c r="D12" s="385"/>
      <c r="E12" s="385"/>
      <c r="F12" s="385"/>
      <c r="G12" s="385"/>
      <c r="H12" s="385"/>
      <c r="I12" s="386">
        <f>IFERROR(IF(申請額算定表_レトロフィット!I12="",0,申請額算定表_レトロフィット!I12),"")</f>
        <v>0</v>
      </c>
      <c r="J12" s="387"/>
      <c r="K12" s="387"/>
      <c r="L12" s="387"/>
      <c r="M12" s="387"/>
      <c r="N12" s="387"/>
      <c r="O12" s="133" t="s">
        <v>91</v>
      </c>
      <c r="P12" s="386">
        <f>IFERROR(IF(申請額算定表_レトロフィット!P12="",0,申請額算定表_レトロフィット!P12),"")</f>
        <v>0</v>
      </c>
      <c r="Q12" s="387"/>
      <c r="R12" s="387"/>
      <c r="S12" s="387"/>
      <c r="T12" s="387"/>
      <c r="U12" s="387"/>
      <c r="V12" s="136" t="s">
        <v>91</v>
      </c>
      <c r="W12" s="541"/>
      <c r="X12" s="542"/>
      <c r="Y12" s="542"/>
      <c r="Z12" s="542"/>
      <c r="AA12" s="542"/>
      <c r="AB12" s="542"/>
      <c r="AC12" s="81"/>
      <c r="AD12" s="81"/>
    </row>
    <row r="13" spans="1:33" ht="22.5" customHeight="1" x14ac:dyDescent="0.4">
      <c r="A13" s="81"/>
      <c r="B13" s="378" t="s">
        <v>253</v>
      </c>
      <c r="C13" s="379"/>
      <c r="D13" s="379"/>
      <c r="E13" s="379"/>
      <c r="F13" s="379"/>
      <c r="G13" s="379"/>
      <c r="H13" s="379"/>
      <c r="I13" s="403">
        <f>IF(AND(I11="",I12=""),"",IF(DB!$L$13=TRUE,ROUNDUP(SUM(申請額算定表_レトロフィット!I11:I12)*0.1,0),ROUNDDOWN(SUM(申請額算定表_レトロフィット!I11:I12)*0.1,0)))</f>
        <v>0</v>
      </c>
      <c r="J13" s="404"/>
      <c r="K13" s="404"/>
      <c r="L13" s="404"/>
      <c r="M13" s="404"/>
      <c r="N13" s="404"/>
      <c r="O13" s="129" t="s">
        <v>91</v>
      </c>
      <c r="P13" s="403">
        <f>IF(AND(P11="",P12=""),"",IF(DB!$L$13=TRUE,ROUNDUP(SUM(申請額算定表_レトロフィット!P11:P12)*0.1,0),ROUNDDOWN(SUM(申請額算定表_レトロフィット!P11:P12)*0.1,0)))</f>
        <v>0</v>
      </c>
      <c r="Q13" s="404"/>
      <c r="R13" s="404"/>
      <c r="S13" s="404"/>
      <c r="T13" s="404"/>
      <c r="U13" s="404"/>
      <c r="V13" s="134" t="s">
        <v>91</v>
      </c>
      <c r="W13" s="543"/>
      <c r="X13" s="544"/>
      <c r="Y13" s="544"/>
      <c r="Z13" s="544"/>
      <c r="AA13" s="544"/>
      <c r="AB13" s="544"/>
      <c r="AC13" s="81"/>
      <c r="AD13" s="81"/>
      <c r="AG13" s="103" t="s">
        <v>255</v>
      </c>
    </row>
    <row r="14" spans="1:33" ht="22.5" customHeight="1" x14ac:dyDescent="0.4">
      <c r="A14" s="81"/>
      <c r="B14" s="384" t="s">
        <v>254</v>
      </c>
      <c r="C14" s="385"/>
      <c r="D14" s="385"/>
      <c r="E14" s="385"/>
      <c r="F14" s="385"/>
      <c r="G14" s="385"/>
      <c r="H14" s="385"/>
      <c r="I14" s="368">
        <f t="shared" ref="I14" si="2">SUM(I11:N13)</f>
        <v>0</v>
      </c>
      <c r="J14" s="369"/>
      <c r="K14" s="369"/>
      <c r="L14" s="369"/>
      <c r="M14" s="369"/>
      <c r="N14" s="369"/>
      <c r="O14" s="133" t="s">
        <v>91</v>
      </c>
      <c r="P14" s="368">
        <f t="shared" ref="P14" si="3">SUM(P11:U13)</f>
        <v>0</v>
      </c>
      <c r="Q14" s="369"/>
      <c r="R14" s="369"/>
      <c r="S14" s="369"/>
      <c r="T14" s="369"/>
      <c r="U14" s="369"/>
      <c r="V14" s="136" t="s">
        <v>91</v>
      </c>
      <c r="W14" s="543"/>
      <c r="X14" s="544"/>
      <c r="Y14" s="544"/>
      <c r="Z14" s="544"/>
      <c r="AA14" s="544"/>
      <c r="AB14" s="544"/>
      <c r="AC14" s="81"/>
      <c r="AD14" s="81"/>
    </row>
    <row r="15" spans="1:33" ht="22.5" customHeight="1" x14ac:dyDescent="0.4">
      <c r="A15" s="81"/>
      <c r="B15" s="390" t="s">
        <v>207</v>
      </c>
      <c r="C15" s="391"/>
      <c r="D15" s="391"/>
      <c r="E15" s="391"/>
      <c r="F15" s="391"/>
      <c r="G15" s="391"/>
      <c r="H15" s="391"/>
      <c r="I15" s="380" t="str">
        <f>IFERROR(IF(申請額算定表_レトロフィット!I15="","",申請額算定表_レトロフィット!I15),"")</f>
        <v/>
      </c>
      <c r="J15" s="381"/>
      <c r="K15" s="381"/>
      <c r="L15" s="381"/>
      <c r="M15" s="381"/>
      <c r="N15" s="381"/>
      <c r="O15" s="129" t="s">
        <v>91</v>
      </c>
      <c r="P15" s="380" t="str">
        <f>IFERROR(IF(申請額算定表_レトロフィット!P15="","",申請額算定表_レトロフィット!P15),"")</f>
        <v/>
      </c>
      <c r="Q15" s="381"/>
      <c r="R15" s="381"/>
      <c r="S15" s="381"/>
      <c r="T15" s="381"/>
      <c r="U15" s="381"/>
      <c r="V15" s="134" t="s">
        <v>91</v>
      </c>
      <c r="W15" s="541"/>
      <c r="X15" s="542"/>
      <c r="Y15" s="542"/>
      <c r="Z15" s="542"/>
      <c r="AA15" s="542"/>
      <c r="AB15" s="542"/>
      <c r="AC15" s="81"/>
      <c r="AD15" s="81"/>
    </row>
    <row r="16" spans="1:33" ht="22.5" customHeight="1" x14ac:dyDescent="0.4">
      <c r="A16" s="81"/>
      <c r="B16" s="395" t="s">
        <v>208</v>
      </c>
      <c r="C16" s="396"/>
      <c r="D16" s="396"/>
      <c r="E16" s="396"/>
      <c r="F16" s="396"/>
      <c r="G16" s="396"/>
      <c r="H16" s="396"/>
      <c r="I16" s="370" t="str">
        <f>IFERROR(IF(申請額算定表_レトロフィット!I16="","",申請額算定表_レトロフィット!I16),"")</f>
        <v/>
      </c>
      <c r="J16" s="371"/>
      <c r="K16" s="371"/>
      <c r="L16" s="371"/>
      <c r="M16" s="371"/>
      <c r="N16" s="371"/>
      <c r="O16" s="131" t="s">
        <v>91</v>
      </c>
      <c r="P16" s="370" t="str">
        <f>IFERROR(IF(申請額算定表_レトロフィット!P16="","",申請額算定表_レトロフィット!P16),"")</f>
        <v/>
      </c>
      <c r="Q16" s="371"/>
      <c r="R16" s="371"/>
      <c r="S16" s="371"/>
      <c r="T16" s="371"/>
      <c r="U16" s="371"/>
      <c r="V16" s="135" t="s">
        <v>91</v>
      </c>
      <c r="W16" s="541"/>
      <c r="X16" s="542"/>
      <c r="Y16" s="542"/>
      <c r="Z16" s="542"/>
      <c r="AA16" s="542"/>
      <c r="AB16" s="542"/>
      <c r="AC16" s="81"/>
      <c r="AD16" s="81"/>
    </row>
    <row r="17" spans="1:30" ht="22.5" customHeight="1" x14ac:dyDescent="0.4">
      <c r="A17" s="81"/>
      <c r="B17" s="388" t="s">
        <v>209</v>
      </c>
      <c r="C17" s="389"/>
      <c r="D17" s="389"/>
      <c r="E17" s="389"/>
      <c r="F17" s="389"/>
      <c r="G17" s="389"/>
      <c r="H17" s="389"/>
      <c r="I17" s="386" t="str">
        <f>IFERROR(IF(申請額算定表_レトロフィット!I17="","",申請額算定表_レトロフィット!I17),"")</f>
        <v/>
      </c>
      <c r="J17" s="387"/>
      <c r="K17" s="387"/>
      <c r="L17" s="387"/>
      <c r="M17" s="387"/>
      <c r="N17" s="387"/>
      <c r="O17" s="133" t="s">
        <v>91</v>
      </c>
      <c r="P17" s="386" t="str">
        <f>IFERROR(IF(申請額算定表_レトロフィット!P17="","",申請額算定表_レトロフィット!P17),"")</f>
        <v/>
      </c>
      <c r="Q17" s="387"/>
      <c r="R17" s="387"/>
      <c r="S17" s="387"/>
      <c r="T17" s="387"/>
      <c r="U17" s="387"/>
      <c r="V17" s="136" t="s">
        <v>91</v>
      </c>
      <c r="W17" s="541"/>
      <c r="X17" s="542"/>
      <c r="Y17" s="542"/>
      <c r="Z17" s="542"/>
      <c r="AA17" s="542"/>
      <c r="AB17" s="542"/>
      <c r="AC17" s="81"/>
      <c r="AD17" s="81"/>
    </row>
    <row r="18" spans="1:30" ht="22.5" customHeight="1" x14ac:dyDescent="0.4">
      <c r="A18" s="81"/>
      <c r="B18" s="390" t="s">
        <v>360</v>
      </c>
      <c r="C18" s="391"/>
      <c r="D18" s="391"/>
      <c r="E18" s="391"/>
      <c r="F18" s="391"/>
      <c r="G18" s="391"/>
      <c r="H18" s="391"/>
      <c r="I18" s="403">
        <f t="shared" ref="I18" si="4">IF(I11="",0,I11-SUM(I15:N17))</f>
        <v>0</v>
      </c>
      <c r="J18" s="404"/>
      <c r="K18" s="404"/>
      <c r="L18" s="404"/>
      <c r="M18" s="404"/>
      <c r="N18" s="404"/>
      <c r="O18" s="129" t="s">
        <v>91</v>
      </c>
      <c r="P18" s="403">
        <f t="shared" ref="P18" si="5">IF(P11="",0,P11-SUM(P15:U17))</f>
        <v>0</v>
      </c>
      <c r="Q18" s="404"/>
      <c r="R18" s="404"/>
      <c r="S18" s="404"/>
      <c r="T18" s="404"/>
      <c r="U18" s="404"/>
      <c r="V18" s="134" t="s">
        <v>91</v>
      </c>
      <c r="W18" s="543"/>
      <c r="X18" s="544"/>
      <c r="Y18" s="544"/>
      <c r="Z18" s="544"/>
      <c r="AA18" s="544"/>
      <c r="AB18" s="544"/>
      <c r="AC18" s="81"/>
      <c r="AD18" s="81"/>
    </row>
    <row r="19" spans="1:30" ht="22.5" customHeight="1" x14ac:dyDescent="0.4">
      <c r="A19" s="81"/>
      <c r="B19" s="395" t="s">
        <v>212</v>
      </c>
      <c r="C19" s="396"/>
      <c r="D19" s="396"/>
      <c r="E19" s="396"/>
      <c r="F19" s="396"/>
      <c r="G19" s="396"/>
      <c r="H19" s="396"/>
      <c r="I19" s="372">
        <f t="shared" ref="I19" si="6">IF($E$5="タクシー",300000,500000)</f>
        <v>500000</v>
      </c>
      <c r="J19" s="373"/>
      <c r="K19" s="373"/>
      <c r="L19" s="373"/>
      <c r="M19" s="373"/>
      <c r="N19" s="373"/>
      <c r="O19" s="131" t="s">
        <v>91</v>
      </c>
      <c r="P19" s="372">
        <f t="shared" ref="P19" si="7">IF($E$5="タクシー",300000,500000)</f>
        <v>500000</v>
      </c>
      <c r="Q19" s="373"/>
      <c r="R19" s="373"/>
      <c r="S19" s="373"/>
      <c r="T19" s="373"/>
      <c r="U19" s="373"/>
      <c r="V19" s="135" t="s">
        <v>91</v>
      </c>
      <c r="W19" s="545"/>
      <c r="X19" s="544"/>
      <c r="Y19" s="544"/>
      <c r="Z19" s="544"/>
      <c r="AA19" s="544"/>
      <c r="AB19" s="544"/>
      <c r="AC19" s="81"/>
      <c r="AD19" s="81"/>
    </row>
    <row r="20" spans="1:30" ht="22.5" customHeight="1" thickBot="1" x14ac:dyDescent="0.45">
      <c r="A20" s="81"/>
      <c r="B20" s="398" t="s">
        <v>211</v>
      </c>
      <c r="C20" s="399"/>
      <c r="D20" s="399"/>
      <c r="E20" s="399"/>
      <c r="F20" s="399"/>
      <c r="G20" s="399"/>
      <c r="H20" s="399"/>
      <c r="I20" s="400">
        <f t="shared" ref="I20" si="8">IFERROR(IF(I18/5&gt;=I19,I19,ROUNDDOWN(I18/5,-3)),"")</f>
        <v>0</v>
      </c>
      <c r="J20" s="401"/>
      <c r="K20" s="401"/>
      <c r="L20" s="401"/>
      <c r="M20" s="401"/>
      <c r="N20" s="401"/>
      <c r="O20" s="137" t="s">
        <v>91</v>
      </c>
      <c r="P20" s="400">
        <f t="shared" ref="P20" si="9">IFERROR(IF(P18/5&gt;=P19,P19,ROUNDDOWN(P18/5,-3)),"")</f>
        <v>0</v>
      </c>
      <c r="Q20" s="401"/>
      <c r="R20" s="401"/>
      <c r="S20" s="401"/>
      <c r="T20" s="401"/>
      <c r="U20" s="401"/>
      <c r="V20" s="138" t="s">
        <v>91</v>
      </c>
      <c r="W20" s="545"/>
      <c r="X20" s="544"/>
      <c r="Y20" s="544"/>
      <c r="Z20" s="544"/>
      <c r="AA20" s="544"/>
      <c r="AB20" s="544"/>
      <c r="AC20" s="81"/>
      <c r="AD20" s="81"/>
    </row>
    <row r="21" spans="1:30" ht="18.75" customHeight="1" thickBot="1" x14ac:dyDescent="0.45">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row>
    <row r="22" spans="1:30" ht="22.5" customHeight="1" x14ac:dyDescent="0.4">
      <c r="A22" s="81"/>
      <c r="B22" s="406" t="s">
        <v>213</v>
      </c>
      <c r="C22" s="407"/>
      <c r="D22" s="407"/>
      <c r="E22" s="407"/>
      <c r="F22" s="407"/>
      <c r="G22" s="407"/>
      <c r="H22" s="407"/>
      <c r="I22" s="408">
        <f>IFERROR(IF(E5="タクシー",IF(I18+P18+W18=0,0,I18+P18+W18),IF(I18+P18=0,0,I18+P18)),0)</f>
        <v>0</v>
      </c>
      <c r="J22" s="409"/>
      <c r="K22" s="409"/>
      <c r="L22" s="409"/>
      <c r="M22" s="409"/>
      <c r="N22" s="409"/>
      <c r="O22" s="139" t="s">
        <v>91</v>
      </c>
      <c r="P22" s="81"/>
      <c r="Q22" s="81"/>
      <c r="R22" s="81"/>
      <c r="S22" s="81"/>
      <c r="T22" s="81"/>
      <c r="U22" s="81"/>
      <c r="V22" s="81"/>
      <c r="W22" s="81"/>
      <c r="X22" s="81"/>
      <c r="Y22" s="81"/>
      <c r="Z22" s="81"/>
      <c r="AA22" s="81"/>
      <c r="AB22" s="81"/>
      <c r="AC22" s="81"/>
      <c r="AD22" s="81"/>
    </row>
    <row r="23" spans="1:30" ht="22.5" customHeight="1" x14ac:dyDescent="0.4">
      <c r="A23" s="81"/>
      <c r="B23" s="388" t="s">
        <v>359</v>
      </c>
      <c r="C23" s="389"/>
      <c r="D23" s="389"/>
      <c r="E23" s="389"/>
      <c r="F23" s="389"/>
      <c r="G23" s="389"/>
      <c r="H23" s="389"/>
      <c r="I23" s="368" t="str">
        <f>IFERROR(IF(E5="タクシー",IF(I12+P12+W12=0,"",I12+P12+W12),IF(I12+P12=0,"",I12+P12)),"")</f>
        <v/>
      </c>
      <c r="J23" s="369"/>
      <c r="K23" s="369"/>
      <c r="L23" s="369"/>
      <c r="M23" s="369"/>
      <c r="N23" s="369"/>
      <c r="O23" s="136" t="s">
        <v>91</v>
      </c>
      <c r="P23" s="81"/>
      <c r="Q23" s="81"/>
      <c r="R23" s="81"/>
      <c r="S23" s="81"/>
      <c r="T23" s="81"/>
      <c r="U23" s="81"/>
      <c r="V23" s="81"/>
      <c r="W23" s="81"/>
      <c r="X23" s="81"/>
      <c r="Y23" s="81"/>
      <c r="Z23" s="81"/>
      <c r="AA23" s="81"/>
      <c r="AB23" s="81"/>
      <c r="AC23" s="81"/>
      <c r="AD23" s="81"/>
    </row>
    <row r="24" spans="1:30" ht="22.5" customHeight="1" thickBot="1" x14ac:dyDescent="0.45">
      <c r="A24" s="81"/>
      <c r="B24" s="271" t="s">
        <v>214</v>
      </c>
      <c r="C24" s="272"/>
      <c r="D24" s="272"/>
      <c r="E24" s="272"/>
      <c r="F24" s="272"/>
      <c r="G24" s="272"/>
      <c r="H24" s="272"/>
      <c r="I24" s="393" t="str">
        <f>IFERROR(IF(E5="タクシー",IF(I20+P20+W20=0,"",I20+P20+W20),IF(I20+P20=0,"",I20+P20)),"")</f>
        <v/>
      </c>
      <c r="J24" s="394"/>
      <c r="K24" s="394"/>
      <c r="L24" s="394"/>
      <c r="M24" s="394"/>
      <c r="N24" s="394"/>
      <c r="O24" s="114" t="s">
        <v>91</v>
      </c>
      <c r="P24" s="81"/>
      <c r="Q24" s="81"/>
      <c r="R24" s="81"/>
      <c r="S24" s="81"/>
      <c r="T24" s="81"/>
      <c r="U24" s="81"/>
      <c r="V24" s="81"/>
      <c r="W24" s="81"/>
      <c r="X24" s="81"/>
      <c r="Y24" s="81"/>
      <c r="Z24" s="81"/>
      <c r="AA24" s="81"/>
      <c r="AB24" s="81"/>
      <c r="AC24" s="81"/>
      <c r="AD24" s="81"/>
    </row>
    <row r="25" spans="1:30" ht="18.75" customHeight="1" x14ac:dyDescent="0.4">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row>
  </sheetData>
  <sheetProtection algorithmName="SHA-512" hashValue="ZNHnZarOD3NcXM62ouXtGN9uT/0RCVlF7vvF/FbFZUyWaNPL7pXFRx+4TU5aGq/uiQUrO79huIrDj15bT6gkmw==" saltValue="bGAO9a7MHqbbApSCWq4kzg==" spinCount="100000" sheet="1" selectLockedCells="1"/>
  <mergeCells count="65">
    <mergeCell ref="B12:H12"/>
    <mergeCell ref="I12:N12"/>
    <mergeCell ref="P12:U12"/>
    <mergeCell ref="W12:AB12"/>
    <mergeCell ref="B23:H23"/>
    <mergeCell ref="I23:N23"/>
    <mergeCell ref="B22:H22"/>
    <mergeCell ref="I22:N22"/>
    <mergeCell ref="W19:AB19"/>
    <mergeCell ref="W20:AB20"/>
    <mergeCell ref="B17:H17"/>
    <mergeCell ref="I17:N17"/>
    <mergeCell ref="P17:U17"/>
    <mergeCell ref="W17:AB17"/>
    <mergeCell ref="B18:H18"/>
    <mergeCell ref="I18:N18"/>
    <mergeCell ref="B24:H24"/>
    <mergeCell ref="I24:N24"/>
    <mergeCell ref="B19:H19"/>
    <mergeCell ref="I19:N19"/>
    <mergeCell ref="P19:U19"/>
    <mergeCell ref="B20:H20"/>
    <mergeCell ref="I20:N20"/>
    <mergeCell ref="P20:U20"/>
    <mergeCell ref="P18:U18"/>
    <mergeCell ref="W18:AB18"/>
    <mergeCell ref="B15:H15"/>
    <mergeCell ref="I15:N15"/>
    <mergeCell ref="P15:U15"/>
    <mergeCell ref="W15:AB15"/>
    <mergeCell ref="B16:H16"/>
    <mergeCell ref="I16:N16"/>
    <mergeCell ref="P16:U16"/>
    <mergeCell ref="W16:AB16"/>
    <mergeCell ref="B13:H13"/>
    <mergeCell ref="I13:N13"/>
    <mergeCell ref="P13:U13"/>
    <mergeCell ref="W13:AB13"/>
    <mergeCell ref="B14:H14"/>
    <mergeCell ref="I14:N14"/>
    <mergeCell ref="P14:U14"/>
    <mergeCell ref="W14:AB14"/>
    <mergeCell ref="B10:H10"/>
    <mergeCell ref="I10:N10"/>
    <mergeCell ref="P10:U10"/>
    <mergeCell ref="W10:AB10"/>
    <mergeCell ref="B11:H11"/>
    <mergeCell ref="I11:N11"/>
    <mergeCell ref="P11:U11"/>
    <mergeCell ref="W11:AB11"/>
    <mergeCell ref="B8:H8"/>
    <mergeCell ref="I8:N8"/>
    <mergeCell ref="P8:U8"/>
    <mergeCell ref="W8:AB8"/>
    <mergeCell ref="B9:H9"/>
    <mergeCell ref="I9:N9"/>
    <mergeCell ref="P9:U9"/>
    <mergeCell ref="W9:AB9"/>
    <mergeCell ref="A3:AD3"/>
    <mergeCell ref="B5:D5"/>
    <mergeCell ref="E5:G5"/>
    <mergeCell ref="B7:H7"/>
    <mergeCell ref="I7:O7"/>
    <mergeCell ref="P7:V7"/>
    <mergeCell ref="W7:AC7"/>
  </mergeCells>
  <phoneticPr fontId="2"/>
  <conditionalFormatting sqref="W8:AB12 W15:AB17">
    <cfRule type="expression" dxfId="0" priority="1">
      <formula>OR($E$5="トラック",$E$5="バス")</formula>
    </cfRule>
  </conditionalFormatting>
  <pageMargins left="0.78740157480314965" right="0.39370078740157483" top="0.59055118110236227" bottom="0.59055118110236227" header="0.31496062992125984" footer="0.31496062992125984"/>
  <pageSetup paperSize="9" scale="88" orientation="portrait" blackAndWhite="1" r:id="rId1"/>
  <rowBreaks count="1" manualBreakCount="1">
    <brk id="2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31</xdr:col>
                    <xdr:colOff>0</xdr:colOff>
                    <xdr:row>12</xdr:row>
                    <xdr:rowOff>0</xdr:rowOff>
                  </from>
                  <to>
                    <xdr:col>32</xdr:col>
                    <xdr:colOff>0</xdr:colOff>
                    <xdr:row>13</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9" tint="-0.249977111117893"/>
  </sheetPr>
  <dimension ref="A1:Z42"/>
  <sheetViews>
    <sheetView zoomScaleNormal="100" zoomScaleSheetLayoutView="100" workbookViewId="0">
      <pane ySplit="3" topLeftCell="A4" activePane="bottomLeft" state="frozen"/>
      <selection pane="bottomLeft" activeCell="C8" sqref="C8:X23"/>
    </sheetView>
  </sheetViews>
  <sheetFormatPr defaultColWidth="3.125" defaultRowHeight="18.75" customHeight="1" x14ac:dyDescent="0.4"/>
  <cols>
    <col min="1" max="16384" width="3.125" style="160"/>
  </cols>
  <sheetData>
    <row r="1" spans="1:26" ht="18.75" customHeight="1" x14ac:dyDescent="0.4">
      <c r="A1" s="158" t="s">
        <v>168</v>
      </c>
      <c r="B1" s="158"/>
      <c r="C1" s="158"/>
      <c r="D1" s="158"/>
      <c r="E1" s="158"/>
      <c r="F1" s="158"/>
      <c r="G1" s="158"/>
      <c r="H1" s="158"/>
      <c r="I1" s="158"/>
      <c r="J1" s="158"/>
      <c r="K1" s="158"/>
      <c r="L1" s="158"/>
      <c r="M1" s="158"/>
      <c r="N1" s="158"/>
      <c r="O1" s="158"/>
      <c r="P1" s="158"/>
      <c r="Q1" s="158"/>
      <c r="R1" s="158"/>
      <c r="S1" s="158"/>
      <c r="T1" s="158"/>
      <c r="U1" s="158"/>
      <c r="V1" s="158"/>
      <c r="W1" s="158"/>
      <c r="X1" s="158"/>
      <c r="Y1" s="158"/>
      <c r="Z1" s="158"/>
    </row>
    <row r="2" spans="1:26" ht="7.5" customHeight="1" x14ac:dyDescent="0.4">
      <c r="A2" s="158"/>
      <c r="B2" s="158"/>
      <c r="C2" s="158"/>
      <c r="D2" s="158"/>
      <c r="E2" s="158"/>
      <c r="F2" s="158"/>
      <c r="G2" s="158"/>
      <c r="H2" s="158"/>
      <c r="I2" s="158"/>
      <c r="J2" s="158"/>
      <c r="K2" s="158"/>
      <c r="L2" s="158"/>
      <c r="M2" s="158"/>
      <c r="N2" s="158"/>
      <c r="O2" s="158"/>
      <c r="P2" s="158"/>
      <c r="Q2" s="158"/>
      <c r="R2" s="158"/>
      <c r="S2" s="158"/>
      <c r="T2" s="158"/>
      <c r="U2" s="158"/>
      <c r="V2" s="158"/>
      <c r="W2" s="158"/>
      <c r="X2" s="158"/>
      <c r="Y2" s="158"/>
      <c r="Z2" s="158"/>
    </row>
    <row r="3" spans="1:26" ht="18.75" customHeight="1" x14ac:dyDescent="0.4">
      <c r="A3" s="492" t="s">
        <v>93</v>
      </c>
      <c r="B3" s="492"/>
      <c r="C3" s="492"/>
      <c r="D3" s="492"/>
      <c r="E3" s="492"/>
      <c r="F3" s="492"/>
      <c r="G3" s="492"/>
      <c r="H3" s="492"/>
      <c r="I3" s="492"/>
      <c r="J3" s="492"/>
      <c r="K3" s="492"/>
      <c r="L3" s="492"/>
      <c r="M3" s="492"/>
      <c r="N3" s="492"/>
      <c r="O3" s="492"/>
      <c r="P3" s="492"/>
      <c r="Q3" s="492"/>
      <c r="R3" s="492"/>
      <c r="S3" s="492"/>
      <c r="T3" s="492"/>
      <c r="U3" s="492"/>
      <c r="V3" s="492"/>
      <c r="W3" s="492"/>
      <c r="X3" s="492"/>
      <c r="Y3" s="492"/>
      <c r="Z3" s="492"/>
    </row>
    <row r="4" spans="1:26" ht="7.5" customHeight="1" thickBot="1" x14ac:dyDescent="0.45">
      <c r="A4" s="158"/>
      <c r="B4" s="158"/>
      <c r="C4" s="158"/>
      <c r="D4" s="158"/>
      <c r="E4" s="158"/>
      <c r="F4" s="158"/>
      <c r="G4" s="158"/>
      <c r="H4" s="158"/>
      <c r="I4" s="158"/>
      <c r="J4" s="158"/>
      <c r="K4" s="158"/>
      <c r="L4" s="158"/>
      <c r="M4" s="158"/>
      <c r="N4" s="158"/>
      <c r="O4" s="158"/>
      <c r="P4" s="158"/>
      <c r="Q4" s="158"/>
      <c r="R4" s="158"/>
      <c r="S4" s="158"/>
      <c r="T4" s="158"/>
      <c r="U4" s="158"/>
      <c r="V4" s="158"/>
      <c r="W4" s="158"/>
      <c r="X4" s="158"/>
      <c r="Y4" s="158"/>
      <c r="Z4" s="158"/>
    </row>
    <row r="5" spans="1:26" ht="22.5" customHeight="1" x14ac:dyDescent="0.4">
      <c r="A5" s="158"/>
      <c r="B5" s="495" t="s">
        <v>7</v>
      </c>
      <c r="C5" s="496"/>
      <c r="D5" s="496"/>
      <c r="E5" s="493" t="s">
        <v>5</v>
      </c>
      <c r="F5" s="493"/>
      <c r="G5" s="493"/>
      <c r="H5" s="493"/>
      <c r="I5" s="499" t="str">
        <f>IF(第12号!Q9="","",第12号!Q9)</f>
        <v/>
      </c>
      <c r="J5" s="500"/>
      <c r="K5" s="500"/>
      <c r="L5" s="500"/>
      <c r="M5" s="500"/>
      <c r="N5" s="500"/>
      <c r="O5" s="500"/>
      <c r="P5" s="500"/>
      <c r="Q5" s="500"/>
      <c r="R5" s="500"/>
      <c r="S5" s="500"/>
      <c r="T5" s="500"/>
      <c r="U5" s="500"/>
      <c r="V5" s="500"/>
      <c r="W5" s="500"/>
      <c r="X5" s="500"/>
      <c r="Y5" s="501"/>
      <c r="Z5" s="158"/>
    </row>
    <row r="6" spans="1:26" ht="22.5" customHeight="1" thickBot="1" x14ac:dyDescent="0.45">
      <c r="A6" s="158"/>
      <c r="B6" s="497"/>
      <c r="C6" s="498"/>
      <c r="D6" s="498"/>
      <c r="E6" s="494" t="s">
        <v>6</v>
      </c>
      <c r="F6" s="494"/>
      <c r="G6" s="494"/>
      <c r="H6" s="494"/>
      <c r="I6" s="502" t="str">
        <f>IF(第12号!Q10="","",第12号!Q10)</f>
        <v/>
      </c>
      <c r="J6" s="503"/>
      <c r="K6" s="503"/>
      <c r="L6" s="503"/>
      <c r="M6" s="503"/>
      <c r="N6" s="503"/>
      <c r="O6" s="503"/>
      <c r="P6" s="503"/>
      <c r="Q6" s="503"/>
      <c r="R6" s="503"/>
      <c r="S6" s="503"/>
      <c r="T6" s="503"/>
      <c r="U6" s="503"/>
      <c r="V6" s="503"/>
      <c r="W6" s="503"/>
      <c r="X6" s="503"/>
      <c r="Y6" s="504"/>
      <c r="Z6" s="158"/>
    </row>
    <row r="7" spans="1:26" ht="7.5" customHeight="1" thickBot="1" x14ac:dyDescent="0.45">
      <c r="A7" s="158"/>
      <c r="B7" s="158"/>
      <c r="C7" s="158"/>
      <c r="D7" s="158"/>
      <c r="E7" s="158"/>
      <c r="F7" s="158"/>
      <c r="G7" s="158"/>
      <c r="H7" s="158"/>
      <c r="I7" s="158"/>
      <c r="J7" s="158"/>
      <c r="K7" s="158"/>
      <c r="L7" s="158"/>
      <c r="M7" s="158"/>
      <c r="N7" s="158"/>
      <c r="O7" s="158"/>
      <c r="P7" s="158"/>
      <c r="Q7" s="158"/>
      <c r="R7" s="158"/>
      <c r="S7" s="158"/>
      <c r="T7" s="158"/>
      <c r="U7" s="158"/>
      <c r="V7" s="158"/>
      <c r="W7" s="158"/>
      <c r="X7" s="158"/>
      <c r="Y7" s="158"/>
      <c r="Z7" s="158"/>
    </row>
    <row r="8" spans="1:26" ht="18.75" customHeight="1" x14ac:dyDescent="0.4">
      <c r="A8" s="158"/>
      <c r="B8" s="158"/>
      <c r="C8" s="483" t="e" vm="1">
        <v>#VALUE!</v>
      </c>
      <c r="D8" s="484"/>
      <c r="E8" s="484"/>
      <c r="F8" s="484"/>
      <c r="G8" s="484"/>
      <c r="H8" s="484"/>
      <c r="I8" s="484"/>
      <c r="J8" s="484"/>
      <c r="K8" s="484"/>
      <c r="L8" s="484"/>
      <c r="M8" s="484"/>
      <c r="N8" s="484"/>
      <c r="O8" s="484"/>
      <c r="P8" s="484"/>
      <c r="Q8" s="484"/>
      <c r="R8" s="484"/>
      <c r="S8" s="484"/>
      <c r="T8" s="484"/>
      <c r="U8" s="484"/>
      <c r="V8" s="484"/>
      <c r="W8" s="484"/>
      <c r="X8" s="485"/>
      <c r="Y8" s="158"/>
      <c r="Z8" s="158"/>
    </row>
    <row r="9" spans="1:26" ht="18.75" customHeight="1" x14ac:dyDescent="0.4">
      <c r="A9" s="158"/>
      <c r="B9" s="158"/>
      <c r="C9" s="486"/>
      <c r="D9" s="487"/>
      <c r="E9" s="487"/>
      <c r="F9" s="487"/>
      <c r="G9" s="487"/>
      <c r="H9" s="487"/>
      <c r="I9" s="487"/>
      <c r="J9" s="487"/>
      <c r="K9" s="487"/>
      <c r="L9" s="487"/>
      <c r="M9" s="487"/>
      <c r="N9" s="487"/>
      <c r="O9" s="487"/>
      <c r="P9" s="487"/>
      <c r="Q9" s="487"/>
      <c r="R9" s="487"/>
      <c r="S9" s="487"/>
      <c r="T9" s="487"/>
      <c r="U9" s="487"/>
      <c r="V9" s="487"/>
      <c r="W9" s="487"/>
      <c r="X9" s="488"/>
      <c r="Y9" s="158"/>
      <c r="Z9" s="158"/>
    </row>
    <row r="10" spans="1:26" ht="18.75" customHeight="1" x14ac:dyDescent="0.4">
      <c r="A10" s="158"/>
      <c r="B10" s="158"/>
      <c r="C10" s="486"/>
      <c r="D10" s="487"/>
      <c r="E10" s="487"/>
      <c r="F10" s="487"/>
      <c r="G10" s="487"/>
      <c r="H10" s="487"/>
      <c r="I10" s="487"/>
      <c r="J10" s="487"/>
      <c r="K10" s="487"/>
      <c r="L10" s="487"/>
      <c r="M10" s="487"/>
      <c r="N10" s="487"/>
      <c r="O10" s="487"/>
      <c r="P10" s="487"/>
      <c r="Q10" s="487"/>
      <c r="R10" s="487"/>
      <c r="S10" s="487"/>
      <c r="T10" s="487"/>
      <c r="U10" s="487"/>
      <c r="V10" s="487"/>
      <c r="W10" s="487"/>
      <c r="X10" s="488"/>
      <c r="Y10" s="158"/>
      <c r="Z10" s="158"/>
    </row>
    <row r="11" spans="1:26" ht="18.75" customHeight="1" x14ac:dyDescent="0.4">
      <c r="A11" s="158"/>
      <c r="B11" s="158"/>
      <c r="C11" s="486"/>
      <c r="D11" s="487"/>
      <c r="E11" s="487"/>
      <c r="F11" s="487"/>
      <c r="G11" s="487"/>
      <c r="H11" s="487"/>
      <c r="I11" s="487"/>
      <c r="J11" s="487"/>
      <c r="K11" s="487"/>
      <c r="L11" s="487"/>
      <c r="M11" s="487"/>
      <c r="N11" s="487"/>
      <c r="O11" s="487"/>
      <c r="P11" s="487"/>
      <c r="Q11" s="487"/>
      <c r="R11" s="487"/>
      <c r="S11" s="487"/>
      <c r="T11" s="487"/>
      <c r="U11" s="487"/>
      <c r="V11" s="487"/>
      <c r="W11" s="487"/>
      <c r="X11" s="488"/>
      <c r="Y11" s="158"/>
      <c r="Z11" s="158"/>
    </row>
    <row r="12" spans="1:26" ht="18.75" customHeight="1" x14ac:dyDescent="0.4">
      <c r="A12" s="158"/>
      <c r="B12" s="158"/>
      <c r="C12" s="486"/>
      <c r="D12" s="487"/>
      <c r="E12" s="487"/>
      <c r="F12" s="487"/>
      <c r="G12" s="487"/>
      <c r="H12" s="487"/>
      <c r="I12" s="487"/>
      <c r="J12" s="487"/>
      <c r="K12" s="487"/>
      <c r="L12" s="487"/>
      <c r="M12" s="487"/>
      <c r="N12" s="487"/>
      <c r="O12" s="487"/>
      <c r="P12" s="487"/>
      <c r="Q12" s="487"/>
      <c r="R12" s="487"/>
      <c r="S12" s="487"/>
      <c r="T12" s="487"/>
      <c r="U12" s="487"/>
      <c r="V12" s="487"/>
      <c r="W12" s="487"/>
      <c r="X12" s="488"/>
      <c r="Y12" s="158"/>
      <c r="Z12" s="158"/>
    </row>
    <row r="13" spans="1:26" ht="18.75" customHeight="1" x14ac:dyDescent="0.4">
      <c r="A13" s="158"/>
      <c r="B13" s="158"/>
      <c r="C13" s="486"/>
      <c r="D13" s="487"/>
      <c r="E13" s="487"/>
      <c r="F13" s="487"/>
      <c r="G13" s="487"/>
      <c r="H13" s="487"/>
      <c r="I13" s="487"/>
      <c r="J13" s="487"/>
      <c r="K13" s="487"/>
      <c r="L13" s="487"/>
      <c r="M13" s="487"/>
      <c r="N13" s="487"/>
      <c r="O13" s="487"/>
      <c r="P13" s="487"/>
      <c r="Q13" s="487"/>
      <c r="R13" s="487"/>
      <c r="S13" s="487"/>
      <c r="T13" s="487"/>
      <c r="U13" s="487"/>
      <c r="V13" s="487"/>
      <c r="W13" s="487"/>
      <c r="X13" s="488"/>
      <c r="Y13" s="158"/>
      <c r="Z13" s="158"/>
    </row>
    <row r="14" spans="1:26" ht="18.75" customHeight="1" x14ac:dyDescent="0.4">
      <c r="A14" s="158"/>
      <c r="B14" s="158"/>
      <c r="C14" s="486"/>
      <c r="D14" s="487"/>
      <c r="E14" s="487"/>
      <c r="F14" s="487"/>
      <c r="G14" s="487"/>
      <c r="H14" s="487"/>
      <c r="I14" s="487"/>
      <c r="J14" s="487"/>
      <c r="K14" s="487"/>
      <c r="L14" s="487"/>
      <c r="M14" s="487"/>
      <c r="N14" s="487"/>
      <c r="O14" s="487"/>
      <c r="P14" s="487"/>
      <c r="Q14" s="487"/>
      <c r="R14" s="487"/>
      <c r="S14" s="487"/>
      <c r="T14" s="487"/>
      <c r="U14" s="487"/>
      <c r="V14" s="487"/>
      <c r="W14" s="487"/>
      <c r="X14" s="488"/>
      <c r="Y14" s="158"/>
      <c r="Z14" s="158"/>
    </row>
    <row r="15" spans="1:26" ht="18.75" customHeight="1" x14ac:dyDescent="0.4">
      <c r="A15" s="158"/>
      <c r="B15" s="158"/>
      <c r="C15" s="486"/>
      <c r="D15" s="487"/>
      <c r="E15" s="487"/>
      <c r="F15" s="487"/>
      <c r="G15" s="487"/>
      <c r="H15" s="487"/>
      <c r="I15" s="487"/>
      <c r="J15" s="487"/>
      <c r="K15" s="487"/>
      <c r="L15" s="487"/>
      <c r="M15" s="487"/>
      <c r="N15" s="487"/>
      <c r="O15" s="487"/>
      <c r="P15" s="487"/>
      <c r="Q15" s="487"/>
      <c r="R15" s="487"/>
      <c r="S15" s="487"/>
      <c r="T15" s="487"/>
      <c r="U15" s="487"/>
      <c r="V15" s="487"/>
      <c r="W15" s="487"/>
      <c r="X15" s="488"/>
      <c r="Y15" s="158"/>
      <c r="Z15" s="158"/>
    </row>
    <row r="16" spans="1:26" ht="18.75" customHeight="1" x14ac:dyDescent="0.4">
      <c r="A16" s="158"/>
      <c r="B16" s="158"/>
      <c r="C16" s="486"/>
      <c r="D16" s="487"/>
      <c r="E16" s="487"/>
      <c r="F16" s="487"/>
      <c r="G16" s="487"/>
      <c r="H16" s="487"/>
      <c r="I16" s="487"/>
      <c r="J16" s="487"/>
      <c r="K16" s="487"/>
      <c r="L16" s="487"/>
      <c r="M16" s="487"/>
      <c r="N16" s="487"/>
      <c r="O16" s="487"/>
      <c r="P16" s="487"/>
      <c r="Q16" s="487"/>
      <c r="R16" s="487"/>
      <c r="S16" s="487"/>
      <c r="T16" s="487"/>
      <c r="U16" s="487"/>
      <c r="V16" s="487"/>
      <c r="W16" s="487"/>
      <c r="X16" s="488"/>
      <c r="Y16" s="158"/>
      <c r="Z16" s="158"/>
    </row>
    <row r="17" spans="1:26" ht="18.75" customHeight="1" x14ac:dyDescent="0.4">
      <c r="A17" s="158"/>
      <c r="B17" s="158"/>
      <c r="C17" s="486"/>
      <c r="D17" s="487"/>
      <c r="E17" s="487"/>
      <c r="F17" s="487"/>
      <c r="G17" s="487"/>
      <c r="H17" s="487"/>
      <c r="I17" s="487"/>
      <c r="J17" s="487"/>
      <c r="K17" s="487"/>
      <c r="L17" s="487"/>
      <c r="M17" s="487"/>
      <c r="N17" s="487"/>
      <c r="O17" s="487"/>
      <c r="P17" s="487"/>
      <c r="Q17" s="487"/>
      <c r="R17" s="487"/>
      <c r="S17" s="487"/>
      <c r="T17" s="487"/>
      <c r="U17" s="487"/>
      <c r="V17" s="487"/>
      <c r="W17" s="487"/>
      <c r="X17" s="488"/>
      <c r="Y17" s="158"/>
      <c r="Z17" s="158"/>
    </row>
    <row r="18" spans="1:26" ht="18.75" customHeight="1" x14ac:dyDescent="0.4">
      <c r="A18" s="158"/>
      <c r="B18" s="158"/>
      <c r="C18" s="486"/>
      <c r="D18" s="487"/>
      <c r="E18" s="487"/>
      <c r="F18" s="487"/>
      <c r="G18" s="487"/>
      <c r="H18" s="487"/>
      <c r="I18" s="487"/>
      <c r="J18" s="487"/>
      <c r="K18" s="487"/>
      <c r="L18" s="487"/>
      <c r="M18" s="487"/>
      <c r="N18" s="487"/>
      <c r="O18" s="487"/>
      <c r="P18" s="487"/>
      <c r="Q18" s="487"/>
      <c r="R18" s="487"/>
      <c r="S18" s="487"/>
      <c r="T18" s="487"/>
      <c r="U18" s="487"/>
      <c r="V18" s="487"/>
      <c r="W18" s="487"/>
      <c r="X18" s="488"/>
      <c r="Y18" s="158"/>
      <c r="Z18" s="158"/>
    </row>
    <row r="19" spans="1:26" ht="18.75" customHeight="1" x14ac:dyDescent="0.4">
      <c r="A19" s="158"/>
      <c r="B19" s="158"/>
      <c r="C19" s="486"/>
      <c r="D19" s="487"/>
      <c r="E19" s="487"/>
      <c r="F19" s="487"/>
      <c r="G19" s="487"/>
      <c r="H19" s="487"/>
      <c r="I19" s="487"/>
      <c r="J19" s="487"/>
      <c r="K19" s="487"/>
      <c r="L19" s="487"/>
      <c r="M19" s="487"/>
      <c r="N19" s="487"/>
      <c r="O19" s="487"/>
      <c r="P19" s="487"/>
      <c r="Q19" s="487"/>
      <c r="R19" s="487"/>
      <c r="S19" s="487"/>
      <c r="T19" s="487"/>
      <c r="U19" s="487"/>
      <c r="V19" s="487"/>
      <c r="W19" s="487"/>
      <c r="X19" s="488"/>
      <c r="Y19" s="158"/>
      <c r="Z19" s="158"/>
    </row>
    <row r="20" spans="1:26" ht="18.75" customHeight="1" x14ac:dyDescent="0.4">
      <c r="A20" s="158"/>
      <c r="B20" s="158"/>
      <c r="C20" s="486"/>
      <c r="D20" s="487"/>
      <c r="E20" s="487"/>
      <c r="F20" s="487"/>
      <c r="G20" s="487"/>
      <c r="H20" s="487"/>
      <c r="I20" s="487"/>
      <c r="J20" s="487"/>
      <c r="K20" s="487"/>
      <c r="L20" s="487"/>
      <c r="M20" s="487"/>
      <c r="N20" s="487"/>
      <c r="O20" s="487"/>
      <c r="P20" s="487"/>
      <c r="Q20" s="487"/>
      <c r="R20" s="487"/>
      <c r="S20" s="487"/>
      <c r="T20" s="487"/>
      <c r="U20" s="487"/>
      <c r="V20" s="487"/>
      <c r="W20" s="487"/>
      <c r="X20" s="488"/>
      <c r="Y20" s="158"/>
      <c r="Z20" s="158"/>
    </row>
    <row r="21" spans="1:26" ht="18.75" customHeight="1" x14ac:dyDescent="0.4">
      <c r="A21" s="158"/>
      <c r="B21" s="158"/>
      <c r="C21" s="486"/>
      <c r="D21" s="487"/>
      <c r="E21" s="487"/>
      <c r="F21" s="487"/>
      <c r="G21" s="487"/>
      <c r="H21" s="487"/>
      <c r="I21" s="487"/>
      <c r="J21" s="487"/>
      <c r="K21" s="487"/>
      <c r="L21" s="487"/>
      <c r="M21" s="487"/>
      <c r="N21" s="487"/>
      <c r="O21" s="487"/>
      <c r="P21" s="487"/>
      <c r="Q21" s="487"/>
      <c r="R21" s="487"/>
      <c r="S21" s="487"/>
      <c r="T21" s="487"/>
      <c r="U21" s="487"/>
      <c r="V21" s="487"/>
      <c r="W21" s="487"/>
      <c r="X21" s="488"/>
      <c r="Y21" s="158"/>
      <c r="Z21" s="158"/>
    </row>
    <row r="22" spans="1:26" ht="18.75" customHeight="1" x14ac:dyDescent="0.4">
      <c r="A22" s="158"/>
      <c r="B22" s="158"/>
      <c r="C22" s="486"/>
      <c r="D22" s="487"/>
      <c r="E22" s="487"/>
      <c r="F22" s="487"/>
      <c r="G22" s="487"/>
      <c r="H22" s="487"/>
      <c r="I22" s="487"/>
      <c r="J22" s="487"/>
      <c r="K22" s="487"/>
      <c r="L22" s="487"/>
      <c r="M22" s="487"/>
      <c r="N22" s="487"/>
      <c r="O22" s="487"/>
      <c r="P22" s="487"/>
      <c r="Q22" s="487"/>
      <c r="R22" s="487"/>
      <c r="S22" s="487"/>
      <c r="T22" s="487"/>
      <c r="U22" s="487"/>
      <c r="V22" s="487"/>
      <c r="W22" s="487"/>
      <c r="X22" s="488"/>
      <c r="Y22" s="158"/>
      <c r="Z22" s="158"/>
    </row>
    <row r="23" spans="1:26" ht="18.75" customHeight="1" thickBot="1" x14ac:dyDescent="0.45">
      <c r="A23" s="158"/>
      <c r="B23" s="158"/>
      <c r="C23" s="489"/>
      <c r="D23" s="490"/>
      <c r="E23" s="490"/>
      <c r="F23" s="490"/>
      <c r="G23" s="490"/>
      <c r="H23" s="490"/>
      <c r="I23" s="490"/>
      <c r="J23" s="490"/>
      <c r="K23" s="490"/>
      <c r="L23" s="490"/>
      <c r="M23" s="490"/>
      <c r="N23" s="490"/>
      <c r="O23" s="490"/>
      <c r="P23" s="490"/>
      <c r="Q23" s="490"/>
      <c r="R23" s="490"/>
      <c r="S23" s="490"/>
      <c r="T23" s="490"/>
      <c r="U23" s="490"/>
      <c r="V23" s="490"/>
      <c r="W23" s="490"/>
      <c r="X23" s="491"/>
      <c r="Y23" s="158"/>
      <c r="Z23" s="158"/>
    </row>
    <row r="24" spans="1:26" ht="18.75" customHeight="1" x14ac:dyDescent="0.4">
      <c r="A24" s="158"/>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row>
    <row r="25" spans="1:26" ht="18.75" customHeight="1" thickBot="1" x14ac:dyDescent="0.45">
      <c r="A25" s="158"/>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row>
    <row r="26" spans="1:26" ht="18.75" customHeight="1" x14ac:dyDescent="0.4">
      <c r="A26" s="158"/>
      <c r="B26" s="158"/>
      <c r="C26" s="483" t="e" vm="2">
        <v>#VALUE!</v>
      </c>
      <c r="D26" s="484"/>
      <c r="E26" s="484"/>
      <c r="F26" s="484"/>
      <c r="G26" s="484"/>
      <c r="H26" s="484"/>
      <c r="I26" s="484"/>
      <c r="J26" s="484"/>
      <c r="K26" s="484"/>
      <c r="L26" s="484"/>
      <c r="M26" s="484"/>
      <c r="N26" s="484"/>
      <c r="O26" s="484"/>
      <c r="P26" s="484"/>
      <c r="Q26" s="484"/>
      <c r="R26" s="484"/>
      <c r="S26" s="484"/>
      <c r="T26" s="484"/>
      <c r="U26" s="484"/>
      <c r="V26" s="484"/>
      <c r="W26" s="484"/>
      <c r="X26" s="485"/>
      <c r="Y26" s="158"/>
      <c r="Z26" s="158"/>
    </row>
    <row r="27" spans="1:26" ht="18.75" customHeight="1" x14ac:dyDescent="0.4">
      <c r="A27" s="158"/>
      <c r="B27" s="158"/>
      <c r="C27" s="486"/>
      <c r="D27" s="487"/>
      <c r="E27" s="487"/>
      <c r="F27" s="487"/>
      <c r="G27" s="487"/>
      <c r="H27" s="487"/>
      <c r="I27" s="487"/>
      <c r="J27" s="487"/>
      <c r="K27" s="487"/>
      <c r="L27" s="487"/>
      <c r="M27" s="487"/>
      <c r="N27" s="487"/>
      <c r="O27" s="487"/>
      <c r="P27" s="487"/>
      <c r="Q27" s="487"/>
      <c r="R27" s="487"/>
      <c r="S27" s="487"/>
      <c r="T27" s="487"/>
      <c r="U27" s="487"/>
      <c r="V27" s="487"/>
      <c r="W27" s="487"/>
      <c r="X27" s="488"/>
      <c r="Y27" s="158"/>
      <c r="Z27" s="158"/>
    </row>
    <row r="28" spans="1:26" ht="18.75" customHeight="1" x14ac:dyDescent="0.4">
      <c r="A28" s="158"/>
      <c r="B28" s="158"/>
      <c r="C28" s="486"/>
      <c r="D28" s="487"/>
      <c r="E28" s="487"/>
      <c r="F28" s="487"/>
      <c r="G28" s="487"/>
      <c r="H28" s="487"/>
      <c r="I28" s="487"/>
      <c r="J28" s="487"/>
      <c r="K28" s="487"/>
      <c r="L28" s="487"/>
      <c r="M28" s="487"/>
      <c r="N28" s="487"/>
      <c r="O28" s="487"/>
      <c r="P28" s="487"/>
      <c r="Q28" s="487"/>
      <c r="R28" s="487"/>
      <c r="S28" s="487"/>
      <c r="T28" s="487"/>
      <c r="U28" s="487"/>
      <c r="V28" s="487"/>
      <c r="W28" s="487"/>
      <c r="X28" s="488"/>
      <c r="Y28" s="158"/>
      <c r="Z28" s="158"/>
    </row>
    <row r="29" spans="1:26" ht="18.75" customHeight="1" x14ac:dyDescent="0.4">
      <c r="A29" s="158"/>
      <c r="B29" s="158"/>
      <c r="C29" s="486"/>
      <c r="D29" s="487"/>
      <c r="E29" s="487"/>
      <c r="F29" s="487"/>
      <c r="G29" s="487"/>
      <c r="H29" s="487"/>
      <c r="I29" s="487"/>
      <c r="J29" s="487"/>
      <c r="K29" s="487"/>
      <c r="L29" s="487"/>
      <c r="M29" s="487"/>
      <c r="N29" s="487"/>
      <c r="O29" s="487"/>
      <c r="P29" s="487"/>
      <c r="Q29" s="487"/>
      <c r="R29" s="487"/>
      <c r="S29" s="487"/>
      <c r="T29" s="487"/>
      <c r="U29" s="487"/>
      <c r="V29" s="487"/>
      <c r="W29" s="487"/>
      <c r="X29" s="488"/>
      <c r="Y29" s="158"/>
      <c r="Z29" s="158"/>
    </row>
    <row r="30" spans="1:26" ht="18.75" customHeight="1" x14ac:dyDescent="0.4">
      <c r="A30" s="158"/>
      <c r="B30" s="158"/>
      <c r="C30" s="486"/>
      <c r="D30" s="487"/>
      <c r="E30" s="487"/>
      <c r="F30" s="487"/>
      <c r="G30" s="487"/>
      <c r="H30" s="487"/>
      <c r="I30" s="487"/>
      <c r="J30" s="487"/>
      <c r="K30" s="487"/>
      <c r="L30" s="487"/>
      <c r="M30" s="487"/>
      <c r="N30" s="487"/>
      <c r="O30" s="487"/>
      <c r="P30" s="487"/>
      <c r="Q30" s="487"/>
      <c r="R30" s="487"/>
      <c r="S30" s="487"/>
      <c r="T30" s="487"/>
      <c r="U30" s="487"/>
      <c r="V30" s="487"/>
      <c r="W30" s="487"/>
      <c r="X30" s="488"/>
      <c r="Y30" s="158"/>
      <c r="Z30" s="158"/>
    </row>
    <row r="31" spans="1:26" ht="18.75" customHeight="1" x14ac:dyDescent="0.4">
      <c r="A31" s="158"/>
      <c r="B31" s="158"/>
      <c r="C31" s="486"/>
      <c r="D31" s="487"/>
      <c r="E31" s="487"/>
      <c r="F31" s="487"/>
      <c r="G31" s="487"/>
      <c r="H31" s="487"/>
      <c r="I31" s="487"/>
      <c r="J31" s="487"/>
      <c r="K31" s="487"/>
      <c r="L31" s="487"/>
      <c r="M31" s="487"/>
      <c r="N31" s="487"/>
      <c r="O31" s="487"/>
      <c r="P31" s="487"/>
      <c r="Q31" s="487"/>
      <c r="R31" s="487"/>
      <c r="S31" s="487"/>
      <c r="T31" s="487"/>
      <c r="U31" s="487"/>
      <c r="V31" s="487"/>
      <c r="W31" s="487"/>
      <c r="X31" s="488"/>
      <c r="Y31" s="158"/>
      <c r="Z31" s="158"/>
    </row>
    <row r="32" spans="1:26" ht="18.75" customHeight="1" x14ac:dyDescent="0.4">
      <c r="A32" s="158"/>
      <c r="B32" s="158"/>
      <c r="C32" s="486"/>
      <c r="D32" s="487"/>
      <c r="E32" s="487"/>
      <c r="F32" s="487"/>
      <c r="G32" s="487"/>
      <c r="H32" s="487"/>
      <c r="I32" s="487"/>
      <c r="J32" s="487"/>
      <c r="K32" s="487"/>
      <c r="L32" s="487"/>
      <c r="M32" s="487"/>
      <c r="N32" s="487"/>
      <c r="O32" s="487"/>
      <c r="P32" s="487"/>
      <c r="Q32" s="487"/>
      <c r="R32" s="487"/>
      <c r="S32" s="487"/>
      <c r="T32" s="487"/>
      <c r="U32" s="487"/>
      <c r="V32" s="487"/>
      <c r="W32" s="487"/>
      <c r="X32" s="488"/>
      <c r="Y32" s="158"/>
      <c r="Z32" s="158"/>
    </row>
    <row r="33" spans="1:26" ht="18.75" customHeight="1" x14ac:dyDescent="0.4">
      <c r="A33" s="158"/>
      <c r="B33" s="158"/>
      <c r="C33" s="486"/>
      <c r="D33" s="487"/>
      <c r="E33" s="487"/>
      <c r="F33" s="487"/>
      <c r="G33" s="487"/>
      <c r="H33" s="487"/>
      <c r="I33" s="487"/>
      <c r="J33" s="487"/>
      <c r="K33" s="487"/>
      <c r="L33" s="487"/>
      <c r="M33" s="487"/>
      <c r="N33" s="487"/>
      <c r="O33" s="487"/>
      <c r="P33" s="487"/>
      <c r="Q33" s="487"/>
      <c r="R33" s="487"/>
      <c r="S33" s="487"/>
      <c r="T33" s="487"/>
      <c r="U33" s="487"/>
      <c r="V33" s="487"/>
      <c r="W33" s="487"/>
      <c r="X33" s="488"/>
      <c r="Y33" s="158"/>
      <c r="Z33" s="158"/>
    </row>
    <row r="34" spans="1:26" ht="18.75" customHeight="1" x14ac:dyDescent="0.4">
      <c r="A34" s="158"/>
      <c r="B34" s="158"/>
      <c r="C34" s="486"/>
      <c r="D34" s="487"/>
      <c r="E34" s="487"/>
      <c r="F34" s="487"/>
      <c r="G34" s="487"/>
      <c r="H34" s="487"/>
      <c r="I34" s="487"/>
      <c r="J34" s="487"/>
      <c r="K34" s="487"/>
      <c r="L34" s="487"/>
      <c r="M34" s="487"/>
      <c r="N34" s="487"/>
      <c r="O34" s="487"/>
      <c r="P34" s="487"/>
      <c r="Q34" s="487"/>
      <c r="R34" s="487"/>
      <c r="S34" s="487"/>
      <c r="T34" s="487"/>
      <c r="U34" s="487"/>
      <c r="V34" s="487"/>
      <c r="W34" s="487"/>
      <c r="X34" s="488"/>
      <c r="Y34" s="158"/>
      <c r="Z34" s="158"/>
    </row>
    <row r="35" spans="1:26" ht="18.75" customHeight="1" x14ac:dyDescent="0.4">
      <c r="A35" s="158"/>
      <c r="B35" s="158"/>
      <c r="C35" s="486"/>
      <c r="D35" s="487"/>
      <c r="E35" s="487"/>
      <c r="F35" s="487"/>
      <c r="G35" s="487"/>
      <c r="H35" s="487"/>
      <c r="I35" s="487"/>
      <c r="J35" s="487"/>
      <c r="K35" s="487"/>
      <c r="L35" s="487"/>
      <c r="M35" s="487"/>
      <c r="N35" s="487"/>
      <c r="O35" s="487"/>
      <c r="P35" s="487"/>
      <c r="Q35" s="487"/>
      <c r="R35" s="487"/>
      <c r="S35" s="487"/>
      <c r="T35" s="487"/>
      <c r="U35" s="487"/>
      <c r="V35" s="487"/>
      <c r="W35" s="487"/>
      <c r="X35" s="488"/>
      <c r="Y35" s="158"/>
      <c r="Z35" s="158"/>
    </row>
    <row r="36" spans="1:26" ht="18.75" customHeight="1" x14ac:dyDescent="0.4">
      <c r="A36" s="158"/>
      <c r="B36" s="158"/>
      <c r="C36" s="486"/>
      <c r="D36" s="487"/>
      <c r="E36" s="487"/>
      <c r="F36" s="487"/>
      <c r="G36" s="487"/>
      <c r="H36" s="487"/>
      <c r="I36" s="487"/>
      <c r="J36" s="487"/>
      <c r="K36" s="487"/>
      <c r="L36" s="487"/>
      <c r="M36" s="487"/>
      <c r="N36" s="487"/>
      <c r="O36" s="487"/>
      <c r="P36" s="487"/>
      <c r="Q36" s="487"/>
      <c r="R36" s="487"/>
      <c r="S36" s="487"/>
      <c r="T36" s="487"/>
      <c r="U36" s="487"/>
      <c r="V36" s="487"/>
      <c r="W36" s="487"/>
      <c r="X36" s="488"/>
      <c r="Y36" s="158"/>
      <c r="Z36" s="158"/>
    </row>
    <row r="37" spans="1:26" ht="18.75" customHeight="1" x14ac:dyDescent="0.4">
      <c r="A37" s="158"/>
      <c r="B37" s="158"/>
      <c r="C37" s="486"/>
      <c r="D37" s="487"/>
      <c r="E37" s="487"/>
      <c r="F37" s="487"/>
      <c r="G37" s="487"/>
      <c r="H37" s="487"/>
      <c r="I37" s="487"/>
      <c r="J37" s="487"/>
      <c r="K37" s="487"/>
      <c r="L37" s="487"/>
      <c r="M37" s="487"/>
      <c r="N37" s="487"/>
      <c r="O37" s="487"/>
      <c r="P37" s="487"/>
      <c r="Q37" s="487"/>
      <c r="R37" s="487"/>
      <c r="S37" s="487"/>
      <c r="T37" s="487"/>
      <c r="U37" s="487"/>
      <c r="V37" s="487"/>
      <c r="W37" s="487"/>
      <c r="X37" s="488"/>
      <c r="Y37" s="158"/>
      <c r="Z37" s="158"/>
    </row>
    <row r="38" spans="1:26" ht="18.75" customHeight="1" x14ac:dyDescent="0.4">
      <c r="A38" s="158"/>
      <c r="B38" s="158"/>
      <c r="C38" s="486"/>
      <c r="D38" s="487"/>
      <c r="E38" s="487"/>
      <c r="F38" s="487"/>
      <c r="G38" s="487"/>
      <c r="H38" s="487"/>
      <c r="I38" s="487"/>
      <c r="J38" s="487"/>
      <c r="K38" s="487"/>
      <c r="L38" s="487"/>
      <c r="M38" s="487"/>
      <c r="N38" s="487"/>
      <c r="O38" s="487"/>
      <c r="P38" s="487"/>
      <c r="Q38" s="487"/>
      <c r="R38" s="487"/>
      <c r="S38" s="487"/>
      <c r="T38" s="487"/>
      <c r="U38" s="487"/>
      <c r="V38" s="487"/>
      <c r="W38" s="487"/>
      <c r="X38" s="488"/>
      <c r="Y38" s="158"/>
      <c r="Z38" s="158"/>
    </row>
    <row r="39" spans="1:26" ht="18.75" customHeight="1" x14ac:dyDescent="0.4">
      <c r="A39" s="158"/>
      <c r="B39" s="158"/>
      <c r="C39" s="486"/>
      <c r="D39" s="487"/>
      <c r="E39" s="487"/>
      <c r="F39" s="487"/>
      <c r="G39" s="487"/>
      <c r="H39" s="487"/>
      <c r="I39" s="487"/>
      <c r="J39" s="487"/>
      <c r="K39" s="487"/>
      <c r="L39" s="487"/>
      <c r="M39" s="487"/>
      <c r="N39" s="487"/>
      <c r="O39" s="487"/>
      <c r="P39" s="487"/>
      <c r="Q39" s="487"/>
      <c r="R39" s="487"/>
      <c r="S39" s="487"/>
      <c r="T39" s="487"/>
      <c r="U39" s="487"/>
      <c r="V39" s="487"/>
      <c r="W39" s="487"/>
      <c r="X39" s="488"/>
      <c r="Y39" s="158"/>
      <c r="Z39" s="158"/>
    </row>
    <row r="40" spans="1:26" ht="18.75" customHeight="1" x14ac:dyDescent="0.4">
      <c r="A40" s="158"/>
      <c r="B40" s="158"/>
      <c r="C40" s="486"/>
      <c r="D40" s="487"/>
      <c r="E40" s="487"/>
      <c r="F40" s="487"/>
      <c r="G40" s="487"/>
      <c r="H40" s="487"/>
      <c r="I40" s="487"/>
      <c r="J40" s="487"/>
      <c r="K40" s="487"/>
      <c r="L40" s="487"/>
      <c r="M40" s="487"/>
      <c r="N40" s="487"/>
      <c r="O40" s="487"/>
      <c r="P40" s="487"/>
      <c r="Q40" s="487"/>
      <c r="R40" s="487"/>
      <c r="S40" s="487"/>
      <c r="T40" s="487"/>
      <c r="U40" s="487"/>
      <c r="V40" s="487"/>
      <c r="W40" s="487"/>
      <c r="X40" s="488"/>
      <c r="Y40" s="158"/>
      <c r="Z40" s="158"/>
    </row>
    <row r="41" spans="1:26" ht="18.75" customHeight="1" thickBot="1" x14ac:dyDescent="0.45">
      <c r="A41" s="158"/>
      <c r="B41" s="158"/>
      <c r="C41" s="489"/>
      <c r="D41" s="490"/>
      <c r="E41" s="490"/>
      <c r="F41" s="490"/>
      <c r="G41" s="490"/>
      <c r="H41" s="490"/>
      <c r="I41" s="490"/>
      <c r="J41" s="490"/>
      <c r="K41" s="490"/>
      <c r="L41" s="490"/>
      <c r="M41" s="490"/>
      <c r="N41" s="490"/>
      <c r="O41" s="490"/>
      <c r="P41" s="490"/>
      <c r="Q41" s="490"/>
      <c r="R41" s="490"/>
      <c r="S41" s="490"/>
      <c r="T41" s="490"/>
      <c r="U41" s="490"/>
      <c r="V41" s="490"/>
      <c r="W41" s="490"/>
      <c r="X41" s="491"/>
      <c r="Y41" s="158"/>
      <c r="Z41" s="158"/>
    </row>
    <row r="42" spans="1:26" ht="18.75" customHeight="1" x14ac:dyDescent="0.4">
      <c r="A42" s="158"/>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row>
  </sheetData>
  <sheetProtection algorithmName="SHA-512" hashValue="btURG7maqjeqai+Wz5F2Rpmu9+6bDqqLFJaReyj6ypscvLQngMymzi/IFIyZaTvjkNqxiWNYmIiuh6DeZFoWQg==" saltValue="YWDAnpxdbBTZABmspjQlNg==" spinCount="100000" sheet="1" selectLockedCells="1"/>
  <mergeCells count="8">
    <mergeCell ref="C8:X23"/>
    <mergeCell ref="C26:X41"/>
    <mergeCell ref="A3:Z3"/>
    <mergeCell ref="E5:H5"/>
    <mergeCell ref="E6:H6"/>
    <mergeCell ref="B5:D6"/>
    <mergeCell ref="I5:Y5"/>
    <mergeCell ref="I6:Y6"/>
  </mergeCells>
  <phoneticPr fontId="2"/>
  <pageMargins left="0.78740157480314965" right="0.39370078740157483" top="0.59055118110236227" bottom="0.59055118110236227" header="0.31496062992125984" footer="0.31496062992125984"/>
  <pageSetup paperSize="9" scale="97" orientation="portrait" r:id="rId1"/>
  <rowBreaks count="1" manualBreakCount="1">
    <brk id="42" max="25"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99"/>
  </sheetPr>
  <dimension ref="A1:BA35"/>
  <sheetViews>
    <sheetView view="pageBreakPreview" zoomScaleNormal="100" zoomScaleSheetLayoutView="100" workbookViewId="0">
      <pane ySplit="3" topLeftCell="A4" activePane="bottomLeft" state="frozen"/>
      <selection pane="bottomLeft" activeCell="S5" sqref="S5:Z5"/>
    </sheetView>
  </sheetViews>
  <sheetFormatPr defaultColWidth="3.125" defaultRowHeight="18.75" customHeight="1" x14ac:dyDescent="0.4"/>
  <cols>
    <col min="1" max="16384" width="3.125" style="82"/>
  </cols>
  <sheetData>
    <row r="1" spans="1:53" ht="18.75" customHeight="1" x14ac:dyDescent="0.4">
      <c r="A1" s="81" t="s">
        <v>178</v>
      </c>
      <c r="B1" s="81"/>
      <c r="C1" s="81"/>
      <c r="D1" s="81"/>
      <c r="E1" s="81"/>
      <c r="F1" s="81"/>
      <c r="G1" s="81"/>
      <c r="H1" s="81"/>
      <c r="I1" s="81"/>
      <c r="J1" s="81"/>
      <c r="K1" s="81"/>
      <c r="L1" s="81"/>
      <c r="M1" s="81"/>
      <c r="N1" s="81"/>
      <c r="O1" s="81"/>
      <c r="P1" s="81"/>
      <c r="Q1" s="81"/>
      <c r="R1" s="81"/>
      <c r="S1" s="81"/>
      <c r="T1" s="81"/>
      <c r="U1" s="81"/>
      <c r="V1" s="81"/>
      <c r="W1" s="81"/>
      <c r="X1" s="81"/>
      <c r="Y1" s="81"/>
      <c r="Z1" s="81"/>
      <c r="AB1" s="467" t="str">
        <f>IF(AH13="","令和  年  月  日",AH13)</f>
        <v>令和　　年　　月　　日</v>
      </c>
      <c r="AC1" s="467"/>
      <c r="AD1" s="467"/>
      <c r="AE1" s="467"/>
      <c r="AF1" s="467"/>
      <c r="AG1" s="467"/>
      <c r="AH1" s="467"/>
      <c r="AI1" s="467"/>
    </row>
    <row r="2" spans="1:53" ht="7.5" customHeight="1" x14ac:dyDescent="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53" ht="18.75" customHeight="1" x14ac:dyDescent="0.4">
      <c r="A3" s="208" t="s">
        <v>179</v>
      </c>
      <c r="B3" s="208"/>
      <c r="C3" s="208"/>
      <c r="D3" s="208"/>
      <c r="E3" s="208"/>
      <c r="F3" s="208"/>
      <c r="G3" s="208"/>
      <c r="H3" s="208"/>
      <c r="I3" s="208"/>
      <c r="J3" s="208"/>
      <c r="K3" s="208"/>
      <c r="L3" s="208"/>
      <c r="M3" s="208"/>
      <c r="N3" s="208"/>
      <c r="O3" s="208"/>
      <c r="P3" s="208"/>
      <c r="Q3" s="208"/>
      <c r="R3" s="208"/>
      <c r="S3" s="208"/>
      <c r="T3" s="208"/>
      <c r="U3" s="208"/>
      <c r="V3" s="208"/>
      <c r="W3" s="208"/>
      <c r="X3" s="208"/>
      <c r="Y3" s="208"/>
      <c r="Z3" s="208"/>
    </row>
    <row r="4" spans="1:53" ht="7.5" customHeight="1" x14ac:dyDescent="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53" ht="22.5" customHeight="1" x14ac:dyDescent="0.4">
      <c r="A5" s="81"/>
      <c r="B5" s="81"/>
      <c r="C5" s="81"/>
      <c r="D5" s="81"/>
      <c r="E5" s="81"/>
      <c r="F5" s="81"/>
      <c r="G5" s="81"/>
      <c r="H5" s="81"/>
      <c r="I5" s="81"/>
      <c r="J5" s="81"/>
      <c r="K5" s="81"/>
      <c r="L5" s="81"/>
      <c r="M5" s="81"/>
      <c r="N5" s="81"/>
      <c r="O5" s="81"/>
      <c r="P5" s="81"/>
      <c r="Q5" s="81"/>
      <c r="R5" s="81"/>
      <c r="S5" s="191" t="s">
        <v>344</v>
      </c>
      <c r="T5" s="191"/>
      <c r="U5" s="191"/>
      <c r="V5" s="191"/>
      <c r="W5" s="191"/>
      <c r="X5" s="191"/>
      <c r="Y5" s="191"/>
      <c r="Z5" s="191"/>
    </row>
    <row r="6" spans="1:53" ht="18.75" customHeight="1" x14ac:dyDescent="0.4">
      <c r="A6" s="81" t="s">
        <v>2</v>
      </c>
      <c r="B6" s="81"/>
      <c r="C6" s="81"/>
      <c r="D6" s="81"/>
      <c r="E6" s="81"/>
      <c r="F6" s="81"/>
      <c r="G6" s="81"/>
      <c r="H6" s="81"/>
      <c r="I6" s="81"/>
      <c r="J6" s="81"/>
      <c r="K6" s="81"/>
      <c r="L6" s="81"/>
      <c r="M6" s="81"/>
      <c r="N6" s="81"/>
      <c r="O6" s="81"/>
      <c r="P6" s="81"/>
      <c r="Q6" s="81"/>
      <c r="R6" s="81"/>
      <c r="S6" s="81"/>
      <c r="T6" s="81"/>
      <c r="U6" s="81"/>
      <c r="V6" s="81"/>
      <c r="W6" s="81"/>
      <c r="X6" s="81"/>
      <c r="Y6" s="81"/>
      <c r="Z6" s="81"/>
    </row>
    <row r="7" spans="1:53" ht="22.5" customHeight="1" x14ac:dyDescent="0.4">
      <c r="A7" s="81"/>
      <c r="B7" s="81"/>
      <c r="C7" s="81"/>
      <c r="D7" s="81"/>
      <c r="E7" s="81"/>
      <c r="F7" s="81"/>
      <c r="G7" s="81"/>
      <c r="H7" s="81"/>
      <c r="I7" s="81"/>
      <c r="J7" s="81"/>
      <c r="K7" s="81"/>
      <c r="L7" s="81"/>
      <c r="M7" s="189" t="s">
        <v>3</v>
      </c>
      <c r="N7" s="189"/>
      <c r="O7" s="189"/>
      <c r="P7" s="189"/>
      <c r="Q7" s="83" t="s">
        <v>9</v>
      </c>
      <c r="R7" s="192" t="str">
        <f>IF(第１号!R7="","",第１号!R7)</f>
        <v>　　　－　　　　</v>
      </c>
      <c r="S7" s="192"/>
      <c r="T7" s="192"/>
      <c r="U7" s="192"/>
      <c r="V7" s="192"/>
      <c r="W7" s="192"/>
      <c r="X7" s="537"/>
      <c r="Y7" s="537"/>
      <c r="Z7" s="538"/>
    </row>
    <row r="8" spans="1:53" ht="26.25" customHeight="1" x14ac:dyDescent="0.4">
      <c r="A8" s="81"/>
      <c r="B8" s="81"/>
      <c r="C8" s="81"/>
      <c r="D8" s="81"/>
      <c r="E8" s="81"/>
      <c r="F8" s="81"/>
      <c r="G8" s="81"/>
      <c r="H8" s="81"/>
      <c r="I8" s="81"/>
      <c r="J8" s="81"/>
      <c r="K8" s="81"/>
      <c r="L8" s="81"/>
      <c r="M8" s="189" t="s">
        <v>4</v>
      </c>
      <c r="N8" s="189"/>
      <c r="O8" s="189"/>
      <c r="P8" s="189"/>
      <c r="Q8" s="465" t="str">
        <f>IF(第１号!Q8="","",第１号!Q8)</f>
        <v/>
      </c>
      <c r="R8" s="465"/>
      <c r="S8" s="465"/>
      <c r="T8" s="465"/>
      <c r="U8" s="465"/>
      <c r="V8" s="465"/>
      <c r="W8" s="465"/>
      <c r="X8" s="465"/>
      <c r="Y8" s="465"/>
      <c r="Z8" s="465"/>
    </row>
    <row r="9" spans="1:53" ht="26.25" customHeight="1" x14ac:dyDescent="0.4">
      <c r="A9" s="81"/>
      <c r="B9" s="81"/>
      <c r="C9" s="81"/>
      <c r="D9" s="81"/>
      <c r="E9" s="81"/>
      <c r="F9" s="81"/>
      <c r="G9" s="81"/>
      <c r="H9" s="81"/>
      <c r="I9" s="81"/>
      <c r="J9" s="81"/>
      <c r="K9" s="81"/>
      <c r="L9" s="84" t="s">
        <v>7</v>
      </c>
      <c r="M9" s="189" t="s">
        <v>5</v>
      </c>
      <c r="N9" s="189"/>
      <c r="O9" s="189"/>
      <c r="P9" s="189"/>
      <c r="Q9" s="465" t="str">
        <f>IF(第１号!Q9="","",第１号!Q9)</f>
        <v/>
      </c>
      <c r="R9" s="465"/>
      <c r="S9" s="465"/>
      <c r="T9" s="465"/>
      <c r="U9" s="465"/>
      <c r="V9" s="465"/>
      <c r="W9" s="465"/>
      <c r="X9" s="465"/>
      <c r="Y9" s="465"/>
      <c r="Z9" s="465"/>
    </row>
    <row r="10" spans="1:53" ht="26.25" customHeight="1" x14ac:dyDescent="0.4">
      <c r="A10" s="81"/>
      <c r="B10" s="81"/>
      <c r="C10" s="81"/>
      <c r="D10" s="81"/>
      <c r="E10" s="81"/>
      <c r="F10" s="81"/>
      <c r="G10" s="81"/>
      <c r="H10" s="81"/>
      <c r="I10" s="81"/>
      <c r="J10" s="81"/>
      <c r="K10" s="81"/>
      <c r="L10" s="81"/>
      <c r="M10" s="189" t="s">
        <v>6</v>
      </c>
      <c r="N10" s="189"/>
      <c r="O10" s="189"/>
      <c r="P10" s="189"/>
      <c r="Q10" s="465" t="str">
        <f>IF(第１号!Q10="","",第１号!Q10)</f>
        <v/>
      </c>
      <c r="R10" s="465"/>
      <c r="S10" s="465"/>
      <c r="T10" s="465"/>
      <c r="U10" s="465"/>
      <c r="V10" s="465"/>
      <c r="W10" s="465"/>
      <c r="X10" s="465"/>
      <c r="Y10" s="465"/>
      <c r="Z10" s="465"/>
    </row>
    <row r="11" spans="1:53" ht="26.25" customHeight="1" x14ac:dyDescent="0.4">
      <c r="A11" s="81"/>
      <c r="B11" s="81"/>
      <c r="C11" s="81"/>
      <c r="D11" s="81"/>
      <c r="E11" s="81"/>
      <c r="F11" s="81"/>
      <c r="G11" s="81"/>
      <c r="H11" s="81"/>
      <c r="I11" s="81"/>
      <c r="J11" s="81"/>
      <c r="K11" s="81"/>
      <c r="L11" s="81"/>
      <c r="M11" s="153"/>
      <c r="N11" s="153"/>
      <c r="O11" s="153"/>
      <c r="P11" s="153"/>
      <c r="Q11" s="81"/>
      <c r="R11" s="81" t="s">
        <v>273</v>
      </c>
      <c r="S11" s="81"/>
      <c r="T11" s="81"/>
      <c r="U11" s="81"/>
      <c r="V11" s="81" t="s">
        <v>274</v>
      </c>
      <c r="W11" s="81"/>
      <c r="X11" s="81"/>
      <c r="Y11" s="81"/>
      <c r="Z11" s="81"/>
      <c r="AB11" s="103" t="s">
        <v>380</v>
      </c>
    </row>
    <row r="12" spans="1:53" ht="7.5" customHeight="1" thickBot="1" x14ac:dyDescent="0.45">
      <c r="A12" s="81"/>
      <c r="B12" s="81"/>
      <c r="C12" s="81"/>
      <c r="D12" s="81"/>
      <c r="E12" s="81"/>
      <c r="F12" s="81"/>
      <c r="G12" s="81"/>
      <c r="H12" s="81"/>
      <c r="I12" s="81"/>
      <c r="J12" s="81"/>
      <c r="K12" s="81"/>
      <c r="L12" s="81"/>
      <c r="M12" s="81"/>
      <c r="N12" s="81"/>
      <c r="O12" s="81"/>
      <c r="P12" s="81"/>
      <c r="Q12" s="81"/>
      <c r="R12" s="81"/>
      <c r="S12" s="81"/>
      <c r="T12" s="81"/>
      <c r="U12" s="81"/>
      <c r="V12" s="81"/>
      <c r="W12" s="81"/>
      <c r="X12" s="81"/>
      <c r="Y12" s="81"/>
      <c r="Z12" s="81"/>
    </row>
    <row r="13" spans="1:53" ht="18.75" customHeight="1" thickBot="1" x14ac:dyDescent="0.45">
      <c r="A13" s="214" t="str">
        <f ca="1">"　"&amp;DBCS(TEXT(AB1,"ggge年m月d日"))&amp;"付け仙台市（"&amp;DBCS("R"&amp;IF(AB1="令和　　年　　月　　日",DB!D5,DB!L18))&amp;"環脱経）指令第"&amp;DBCS(TEXT(AV13,"0000"))&amp;"号で交付額確定通知がありました標記の補助金について、仙台市運送事業用次世代自動車導入支援補助金交付要綱"&amp;DBCS(DB!L19)&amp;"の規定により、下記のとおり請求します。"</f>
        <v>　令和　　年　　月　　日付け仙台市（Ｒ７環脱経）指令第　　　　号で交付額確定通知がありました標記の補助金について、仙台市運送事業用次世代自動車導入支援補助金交付要綱第１７条第２項の規定により、下記のとおり請求します。</v>
      </c>
      <c r="B13" s="214"/>
      <c r="C13" s="214"/>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B13" s="376" t="s">
        <v>370</v>
      </c>
      <c r="AC13" s="377"/>
      <c r="AD13" s="377"/>
      <c r="AE13" s="377"/>
      <c r="AF13" s="377"/>
      <c r="AG13" s="377"/>
      <c r="AH13" s="468" t="s">
        <v>344</v>
      </c>
      <c r="AI13" s="469"/>
      <c r="AJ13" s="469"/>
      <c r="AK13" s="469"/>
      <c r="AL13" s="469"/>
      <c r="AM13" s="469"/>
      <c r="AN13" s="469"/>
      <c r="AO13" s="470"/>
      <c r="AP13" s="377" t="s">
        <v>371</v>
      </c>
      <c r="AQ13" s="377"/>
      <c r="AR13" s="377"/>
      <c r="AS13" s="377"/>
      <c r="AT13" s="377"/>
      <c r="AU13" s="377"/>
      <c r="AV13" s="472" t="s">
        <v>283</v>
      </c>
      <c r="AW13" s="472"/>
      <c r="AX13" s="472"/>
      <c r="AY13" s="472"/>
      <c r="AZ13" s="472"/>
      <c r="BA13" s="473"/>
    </row>
    <row r="14" spans="1:53" ht="18.75" customHeight="1" x14ac:dyDescent="0.4">
      <c r="A14" s="214"/>
      <c r="B14" s="214"/>
      <c r="C14" s="214"/>
      <c r="D14" s="214"/>
      <c r="E14" s="214"/>
      <c r="F14" s="214"/>
      <c r="G14" s="214"/>
      <c r="H14" s="214"/>
      <c r="I14" s="214"/>
      <c r="J14" s="214"/>
      <c r="K14" s="214"/>
      <c r="L14" s="214"/>
      <c r="M14" s="214"/>
      <c r="N14" s="214"/>
      <c r="O14" s="214"/>
      <c r="P14" s="214"/>
      <c r="Q14" s="214"/>
      <c r="R14" s="214"/>
      <c r="S14" s="214"/>
      <c r="T14" s="214"/>
      <c r="U14" s="214"/>
      <c r="V14" s="214"/>
      <c r="W14" s="214"/>
      <c r="X14" s="214"/>
      <c r="Y14" s="214"/>
      <c r="Z14" s="214"/>
      <c r="AH14" s="150"/>
      <c r="AI14" s="471"/>
      <c r="AJ14" s="471"/>
      <c r="AK14" s="471"/>
      <c r="AL14" s="471"/>
      <c r="AM14" s="471"/>
      <c r="AN14" s="471"/>
      <c r="AO14" s="471"/>
    </row>
    <row r="15" spans="1:53" ht="18.75" customHeight="1" x14ac:dyDescent="0.4">
      <c r="A15" s="214"/>
      <c r="B15" s="214"/>
      <c r="C15" s="214"/>
      <c r="D15" s="214"/>
      <c r="E15" s="214"/>
      <c r="F15" s="214"/>
      <c r="G15" s="214"/>
      <c r="H15" s="214"/>
      <c r="I15" s="214"/>
      <c r="J15" s="214"/>
      <c r="K15" s="214"/>
      <c r="L15" s="214"/>
      <c r="M15" s="214"/>
      <c r="N15" s="214"/>
      <c r="O15" s="214"/>
      <c r="P15" s="214"/>
      <c r="Q15" s="214"/>
      <c r="R15" s="214"/>
      <c r="S15" s="214"/>
      <c r="T15" s="214"/>
      <c r="U15" s="214"/>
      <c r="V15" s="214"/>
      <c r="W15" s="214"/>
      <c r="X15" s="214"/>
      <c r="Y15" s="214"/>
      <c r="Z15" s="214"/>
    </row>
    <row r="16" spans="1:53" ht="7.5" customHeight="1" x14ac:dyDescent="0.4">
      <c r="A16" s="81"/>
      <c r="B16" s="81"/>
      <c r="C16" s="81"/>
      <c r="D16" s="81"/>
      <c r="E16" s="81"/>
      <c r="F16" s="81"/>
      <c r="G16" s="81"/>
      <c r="H16" s="81"/>
      <c r="I16" s="81"/>
      <c r="J16" s="81"/>
      <c r="K16" s="81"/>
      <c r="L16" s="81"/>
      <c r="M16" s="81"/>
      <c r="N16" s="81"/>
      <c r="O16" s="81"/>
      <c r="P16" s="81"/>
      <c r="Q16" s="81"/>
      <c r="R16" s="81"/>
      <c r="S16" s="81"/>
      <c r="T16" s="81"/>
      <c r="U16" s="81"/>
      <c r="V16" s="81"/>
      <c r="W16" s="81"/>
      <c r="X16" s="81"/>
      <c r="Y16" s="81"/>
      <c r="Z16" s="81"/>
    </row>
    <row r="17" spans="1:35" ht="18.75" customHeight="1" x14ac:dyDescent="0.4">
      <c r="A17" s="208" t="s">
        <v>8</v>
      </c>
      <c r="B17" s="208"/>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row>
    <row r="18" spans="1:35" ht="7.5" customHeight="1" thickBot="1" x14ac:dyDescent="0.45">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row>
    <row r="19" spans="1:35" ht="52.5" customHeight="1" x14ac:dyDescent="0.4">
      <c r="A19" s="81"/>
      <c r="B19" s="81"/>
      <c r="C19" s="293" t="s">
        <v>180</v>
      </c>
      <c r="D19" s="294"/>
      <c r="E19" s="294"/>
      <c r="F19" s="294"/>
      <c r="G19" s="520" t="str">
        <f>DBCS(LEFT(RIGHT(" "&amp;AB19&amp;SUM(請求額算定表_自動車!I22,請求額算定表_レトロフィット!I24),8),1))</f>
        <v>　</v>
      </c>
      <c r="H19" s="517"/>
      <c r="I19" s="517" t="str">
        <f>DBCS(LEFT(RIGHT(" "&amp;AB19&amp;SUM(請求額算定表_自動車!I22,請求額算定表_レトロフィット!I24),7),1))</f>
        <v>　</v>
      </c>
      <c r="J19" s="517"/>
      <c r="K19" s="517" t="str">
        <f>DBCS(LEFT(RIGHT(" "&amp;AB19&amp;SUM(請求額算定表_自動車!I22,請求額算定表_レトロフィット!I24),6),1))</f>
        <v>　</v>
      </c>
      <c r="L19" s="517"/>
      <c r="M19" s="517" t="str">
        <f>DBCS(LEFT(RIGHT(" "&amp;AB19&amp;SUM(請求額算定表_自動車!I22,請求額算定表_レトロフィット!I24),5),1))</f>
        <v>　</v>
      </c>
      <c r="N19" s="517"/>
      <c r="O19" s="517" t="str">
        <f>DBCS(LEFT(RIGHT(" "&amp;AB19&amp;SUM(請求額算定表_自動車!I22,請求額算定表_レトロフィット!I24),4),1))</f>
        <v>　</v>
      </c>
      <c r="P19" s="517"/>
      <c r="Q19" s="517">
        <v>0</v>
      </c>
      <c r="R19" s="517"/>
      <c r="S19" s="517">
        <v>0</v>
      </c>
      <c r="T19" s="517"/>
      <c r="U19" s="518">
        <v>0</v>
      </c>
      <c r="V19" s="519"/>
      <c r="W19" s="294" t="s">
        <v>185</v>
      </c>
      <c r="X19" s="323"/>
      <c r="Y19" s="81"/>
      <c r="Z19" s="81"/>
      <c r="AB19" s="161" t="s">
        <v>220</v>
      </c>
      <c r="AC19" s="162"/>
      <c r="AD19" s="162"/>
      <c r="AE19" s="162"/>
      <c r="AF19" s="162"/>
      <c r="AG19" s="162"/>
      <c r="AH19" s="162"/>
      <c r="AI19" s="162"/>
    </row>
    <row r="20" spans="1:35" ht="26.45" customHeight="1" x14ac:dyDescent="0.4">
      <c r="A20" s="81"/>
      <c r="B20" s="81"/>
      <c r="C20" s="355" t="s">
        <v>181</v>
      </c>
      <c r="D20" s="288"/>
      <c r="E20" s="288"/>
      <c r="F20" s="289"/>
      <c r="G20" s="283" t="s">
        <v>182</v>
      </c>
      <c r="H20" s="283"/>
      <c r="I20" s="283"/>
      <c r="J20" s="283"/>
      <c r="K20" s="89"/>
      <c r="L20" s="516" t="s">
        <v>372</v>
      </c>
      <c r="M20" s="516"/>
      <c r="N20" s="516"/>
      <c r="O20" s="516"/>
      <c r="P20" s="516"/>
      <c r="Q20" s="539" t="s">
        <v>373</v>
      </c>
      <c r="R20" s="539"/>
      <c r="S20" s="516" t="s">
        <v>374</v>
      </c>
      <c r="T20" s="516"/>
      <c r="U20" s="516"/>
      <c r="V20" s="516"/>
      <c r="W20" s="539" t="s">
        <v>375</v>
      </c>
      <c r="X20" s="540"/>
      <c r="Y20" s="81"/>
      <c r="Z20" s="81"/>
    </row>
    <row r="21" spans="1:35" ht="26.45" customHeight="1" x14ac:dyDescent="0.4">
      <c r="A21" s="81"/>
      <c r="B21" s="81"/>
      <c r="C21" s="482"/>
      <c r="D21" s="208"/>
      <c r="E21" s="208"/>
      <c r="F21" s="505"/>
      <c r="G21" s="283" t="s">
        <v>183</v>
      </c>
      <c r="H21" s="283"/>
      <c r="I21" s="283"/>
      <c r="J21" s="283"/>
      <c r="K21" s="89"/>
      <c r="L21" s="91"/>
      <c r="M21" s="91" t="s">
        <v>186</v>
      </c>
      <c r="N21" s="91"/>
      <c r="O21" s="91"/>
      <c r="P21" s="91"/>
      <c r="Q21" s="91"/>
      <c r="R21" s="91"/>
      <c r="S21" s="91" t="s">
        <v>187</v>
      </c>
      <c r="T21" s="91"/>
      <c r="U21" s="91"/>
      <c r="V21" s="91"/>
      <c r="W21" s="91"/>
      <c r="X21" s="90"/>
      <c r="Y21" s="81"/>
      <c r="Z21" s="81"/>
    </row>
    <row r="22" spans="1:35" ht="52.5" customHeight="1" x14ac:dyDescent="0.4">
      <c r="A22" s="81"/>
      <c r="B22" s="81"/>
      <c r="C22" s="482"/>
      <c r="D22" s="208"/>
      <c r="E22" s="208"/>
      <c r="F22" s="505"/>
      <c r="G22" s="306" t="s">
        <v>188</v>
      </c>
      <c r="H22" s="283"/>
      <c r="I22" s="283"/>
      <c r="J22" s="283"/>
      <c r="K22" s="511"/>
      <c r="L22" s="509"/>
      <c r="M22" s="509"/>
      <c r="N22" s="509"/>
      <c r="O22" s="509"/>
      <c r="P22" s="509"/>
      <c r="Q22" s="509"/>
      <c r="R22" s="509"/>
      <c r="S22" s="509"/>
      <c r="T22" s="509"/>
      <c r="U22" s="509"/>
      <c r="V22" s="509"/>
      <c r="W22" s="509"/>
      <c r="X22" s="510"/>
      <c r="Y22" s="81"/>
      <c r="Z22" s="81"/>
    </row>
    <row r="23" spans="1:35" ht="26.45" customHeight="1" x14ac:dyDescent="0.4">
      <c r="A23" s="81"/>
      <c r="B23" s="81"/>
      <c r="C23" s="482"/>
      <c r="D23" s="208"/>
      <c r="E23" s="208"/>
      <c r="F23" s="505"/>
      <c r="G23" s="283" t="s">
        <v>184</v>
      </c>
      <c r="H23" s="283"/>
      <c r="I23" s="283"/>
      <c r="J23" s="283"/>
      <c r="K23" s="512" t="s">
        <v>189</v>
      </c>
      <c r="L23" s="512"/>
      <c r="M23" s="512"/>
      <c r="N23" s="512"/>
      <c r="O23" s="512"/>
      <c r="P23" s="512"/>
      <c r="Q23" s="512"/>
      <c r="R23" s="512"/>
      <c r="S23" s="512"/>
      <c r="T23" s="512"/>
      <c r="U23" s="512"/>
      <c r="V23" s="512"/>
      <c r="W23" s="512"/>
      <c r="X23" s="513"/>
      <c r="Y23" s="81"/>
      <c r="Z23" s="81"/>
    </row>
    <row r="24" spans="1:35" ht="52.5" customHeight="1" thickBot="1" x14ac:dyDescent="0.45">
      <c r="A24" s="81"/>
      <c r="B24" s="81"/>
      <c r="C24" s="506"/>
      <c r="D24" s="507"/>
      <c r="E24" s="507"/>
      <c r="F24" s="508"/>
      <c r="G24" s="272"/>
      <c r="H24" s="272"/>
      <c r="I24" s="272"/>
      <c r="J24" s="272"/>
      <c r="K24" s="514"/>
      <c r="L24" s="514"/>
      <c r="M24" s="514"/>
      <c r="N24" s="514"/>
      <c r="O24" s="514"/>
      <c r="P24" s="514"/>
      <c r="Q24" s="514"/>
      <c r="R24" s="514"/>
      <c r="S24" s="514"/>
      <c r="T24" s="514"/>
      <c r="U24" s="514"/>
      <c r="V24" s="514"/>
      <c r="W24" s="514"/>
      <c r="X24" s="515"/>
      <c r="Y24" s="81"/>
      <c r="Z24" s="81"/>
    </row>
    <row r="25" spans="1:35" ht="18.75" customHeight="1" x14ac:dyDescent="0.4">
      <c r="A25" s="81"/>
      <c r="B25" s="81"/>
      <c r="C25" s="101" t="s">
        <v>190</v>
      </c>
      <c r="D25" s="81"/>
      <c r="E25" s="81"/>
      <c r="F25" s="81"/>
      <c r="G25" s="81"/>
      <c r="H25" s="81"/>
      <c r="I25" s="81"/>
      <c r="J25" s="81"/>
      <c r="K25" s="81"/>
      <c r="L25" s="81"/>
      <c r="M25" s="81"/>
      <c r="N25" s="81"/>
      <c r="O25" s="81"/>
      <c r="P25" s="81"/>
      <c r="Q25" s="81"/>
      <c r="R25" s="81"/>
      <c r="S25" s="81"/>
      <c r="T25" s="81"/>
      <c r="U25" s="81"/>
      <c r="V25" s="81"/>
      <c r="W25" s="81"/>
      <c r="X25" s="81"/>
      <c r="Y25" s="81"/>
      <c r="Z25" s="81"/>
    </row>
    <row r="26" spans="1:35" ht="18.75" customHeight="1" x14ac:dyDescent="0.4">
      <c r="A26" s="81"/>
      <c r="B26" s="81"/>
      <c r="C26" s="101" t="s">
        <v>191</v>
      </c>
      <c r="D26" s="81"/>
      <c r="E26" s="81"/>
      <c r="F26" s="81"/>
      <c r="G26" s="81"/>
      <c r="H26" s="81"/>
      <c r="I26" s="81"/>
      <c r="J26" s="81"/>
      <c r="K26" s="81"/>
      <c r="L26" s="81"/>
      <c r="M26" s="81"/>
      <c r="N26" s="81"/>
      <c r="O26" s="81"/>
      <c r="P26" s="81"/>
      <c r="Q26" s="81"/>
      <c r="R26" s="81"/>
      <c r="S26" s="81"/>
      <c r="T26" s="81"/>
      <c r="U26" s="81"/>
      <c r="V26" s="81"/>
      <c r="W26" s="81"/>
      <c r="X26" s="81"/>
      <c r="Y26" s="81"/>
      <c r="Z26" s="81"/>
    </row>
    <row r="27" spans="1:35" ht="18.75" customHeight="1" x14ac:dyDescent="0.4">
      <c r="A27" s="81"/>
      <c r="B27" s="81"/>
      <c r="C27" s="101" t="s">
        <v>275</v>
      </c>
      <c r="D27" s="81"/>
      <c r="E27" s="81"/>
      <c r="F27" s="81"/>
      <c r="G27" s="81"/>
      <c r="H27" s="81"/>
      <c r="I27" s="81"/>
      <c r="J27" s="81"/>
      <c r="K27" s="81"/>
      <c r="L27" s="81"/>
      <c r="M27" s="81"/>
      <c r="N27" s="81"/>
      <c r="O27" s="81"/>
      <c r="P27" s="81"/>
      <c r="Q27" s="81"/>
      <c r="R27" s="81"/>
      <c r="S27" s="81"/>
      <c r="T27" s="81"/>
      <c r="U27" s="81"/>
      <c r="V27" s="81"/>
      <c r="W27" s="81"/>
      <c r="X27" s="81"/>
      <c r="Y27" s="81"/>
      <c r="Z27" s="81"/>
    </row>
    <row r="28" spans="1:35" ht="18.75" customHeight="1" x14ac:dyDescent="0.4">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row>
    <row r="29" spans="1:35" ht="18.75" customHeight="1" x14ac:dyDescent="0.4">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35" ht="18.75" customHeight="1" x14ac:dyDescent="0.4">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row r="31" spans="1:35" ht="18.75" customHeight="1" x14ac:dyDescent="0.4">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row>
    <row r="32" spans="1:35" ht="18.75" customHeight="1" x14ac:dyDescent="0.4">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row>
    <row r="33" spans="1:26" ht="18.75" customHeight="1" x14ac:dyDescent="0.4">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row>
    <row r="34" spans="1:26" ht="18.75" customHeight="1" x14ac:dyDescent="0.4">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6" ht="18.75" customHeight="1" x14ac:dyDescent="0.4">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sheetData>
  <sheetProtection algorithmName="SHA-512" hashValue="wgskVViyG0RwYHYwWIzcGUyoc9UWcY177Mezd/6/kGl/6/JLW+hy69cGpV6x0iuAH6EKwi8xYU/PW6PnOC5UvQ==" saltValue="PFst+BD1l8VeA9Zgys7XFw==" spinCount="100000" sheet="1" selectLockedCells="1"/>
  <mergeCells count="46">
    <mergeCell ref="G19:H19"/>
    <mergeCell ref="I19:J19"/>
    <mergeCell ref="K19:L19"/>
    <mergeCell ref="M19:N19"/>
    <mergeCell ref="O19:P19"/>
    <mergeCell ref="R7:W7"/>
    <mergeCell ref="Q10:Z10"/>
    <mergeCell ref="Q20:R20"/>
    <mergeCell ref="S20:V20"/>
    <mergeCell ref="W20:X20"/>
    <mergeCell ref="Q19:R19"/>
    <mergeCell ref="S19:T19"/>
    <mergeCell ref="U19:V19"/>
    <mergeCell ref="W19:X19"/>
    <mergeCell ref="AB1:AI1"/>
    <mergeCell ref="AI14:AO14"/>
    <mergeCell ref="G21:J21"/>
    <mergeCell ref="G22:J22"/>
    <mergeCell ref="G23:J24"/>
    <mergeCell ref="L20:P20"/>
    <mergeCell ref="W22:X22"/>
    <mergeCell ref="U22:V22"/>
    <mergeCell ref="S22:T22"/>
    <mergeCell ref="Q22:R22"/>
    <mergeCell ref="O22:P22"/>
    <mergeCell ref="M22:N22"/>
    <mergeCell ref="K22:L22"/>
    <mergeCell ref="K23:X23"/>
    <mergeCell ref="K24:X24"/>
    <mergeCell ref="G20:J20"/>
    <mergeCell ref="C20:F24"/>
    <mergeCell ref="A3:Z3"/>
    <mergeCell ref="AP13:AU13"/>
    <mergeCell ref="AV13:BA13"/>
    <mergeCell ref="AB13:AG13"/>
    <mergeCell ref="M7:P7"/>
    <mergeCell ref="M8:P8"/>
    <mergeCell ref="Q8:Z8"/>
    <mergeCell ref="A17:Z17"/>
    <mergeCell ref="C19:F19"/>
    <mergeCell ref="M9:P9"/>
    <mergeCell ref="Q9:Z9"/>
    <mergeCell ref="M10:P10"/>
    <mergeCell ref="A13:Z15"/>
    <mergeCell ref="AH13:AO13"/>
    <mergeCell ref="S5:Z5"/>
  </mergeCells>
  <phoneticPr fontId="2"/>
  <dataValidations count="8">
    <dataValidation allowBlank="1" showInputMessage="1" sqref="G19:P19" xr:uid="{00000000-0002-0000-0D00-000000000000}"/>
    <dataValidation imeMode="halfAlpha" allowBlank="1" showInputMessage="1" promptTitle="-------- 確定年月日を入力してください --------" prompt="1.キーボードで「2026/4/21」などと入力してください。_x000a_2.Enterキーを押すと、自動的に日付として認識されます。_x000a__x000a_※確定通知書に記載されている年月日を入力してください。" sqref="AH13:AO13" xr:uid="{90BE4950-35F9-49F2-AB6F-11AA83927511}"/>
    <dataValidation imeMode="halfAlpha" allowBlank="1" showInputMessage="1" showErrorMessage="1" promptTitle="-------- 請求年月日を入力してください --------" prompt="1.キーボードで「2026/4/21」などと入力してください。_x000a_2.Enterキーを押すと、自動的に日付として認識されます。" sqref="S5:Z5" xr:uid="{13F7AE22-8C17-4653-8046-B1142601DEA1}"/>
    <dataValidation allowBlank="1" showInputMessage="1" showErrorMessage="1" promptTitle="-------- 役職名等を入力してください --------" prompt="役職名および代表者名を入力してください。_x000a_(入力例)_x000a_代表取締役　仙台　太郎" sqref="Q10:Z10" xr:uid="{456986C5-CFDE-4AB7-A419-9901631B5218}"/>
    <dataValidation type="textLength"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7:W7" xr:uid="{7B2157A9-366B-4DBD-898E-0057B5A0319A}">
      <formula1>7</formula1>
    </dataValidation>
    <dataValidation type="list" allowBlank="1" showInputMessage="1" sqref="W20:X20" xr:uid="{5A225A8C-AD50-44EA-A92C-2479C92B1138}">
      <formula1>"本店　,支店　,出張所,　"</formula1>
    </dataValidation>
    <dataValidation type="list" allowBlank="1" showInputMessage="1" sqref="Q20:R20" xr:uid="{1C223459-6E7D-424B-854C-A6A322FDF6C1}">
      <formula1>"銀行　,金庫　,信組　,信連　,農協　,漁協　,信漁連,　"</formula1>
    </dataValidation>
    <dataValidation imeMode="off" allowBlank="1" showInputMessage="1" showErrorMessage="1" sqref="K22:X22" xr:uid="{BB4960CA-7443-4267-B155-6ADD05956C9D}"/>
  </dataValidations>
  <pageMargins left="0.78740157480314965" right="0.39370078740157483" top="0.59055118110236227" bottom="0.59055118110236227" header="0.31496062992125984" footer="0.31496062992125984"/>
  <pageSetup paperSize="9" scale="96" orientation="portrait" blackAndWhite="1" r:id="rId1"/>
  <rowBreaks count="1" manualBreakCount="1">
    <brk id="35"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5124" r:id="rId4" name="Check Box 4">
              <controlPr defaultSize="0" autoFill="0" autoLine="0" autoPict="0">
                <anchor moveWithCells="1">
                  <from>
                    <xdr:col>11</xdr:col>
                    <xdr:colOff>0</xdr:colOff>
                    <xdr:row>20</xdr:row>
                    <xdr:rowOff>0</xdr:rowOff>
                  </from>
                  <to>
                    <xdr:col>14</xdr:col>
                    <xdr:colOff>219075</xdr:colOff>
                    <xdr:row>21</xdr:row>
                    <xdr:rowOff>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17</xdr:col>
                    <xdr:colOff>0</xdr:colOff>
                    <xdr:row>20</xdr:row>
                    <xdr:rowOff>0</xdr:rowOff>
                  </from>
                  <to>
                    <xdr:col>20</xdr:col>
                    <xdr:colOff>228600</xdr:colOff>
                    <xdr:row>21</xdr:row>
                    <xdr:rowOff>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16</xdr:col>
                    <xdr:colOff>0</xdr:colOff>
                    <xdr:row>10</xdr:row>
                    <xdr:rowOff>0</xdr:rowOff>
                  </from>
                  <to>
                    <xdr:col>18</xdr:col>
                    <xdr:colOff>133350</xdr:colOff>
                    <xdr:row>11</xdr:row>
                    <xdr:rowOff>0</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20</xdr:col>
                    <xdr:colOff>0</xdr:colOff>
                    <xdr:row>10</xdr:row>
                    <xdr:rowOff>0</xdr:rowOff>
                  </from>
                  <to>
                    <xdr:col>23</xdr:col>
                    <xdr:colOff>95250</xdr:colOff>
                    <xdr:row>11</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FF0000"/>
  </sheetPr>
  <dimension ref="A1:Z14"/>
  <sheetViews>
    <sheetView view="pageBreakPreview" zoomScaleNormal="100" zoomScaleSheetLayoutView="100" workbookViewId="0">
      <pane ySplit="4" topLeftCell="A5" activePane="bottomLeft" state="frozen"/>
      <selection pane="bottomLeft" activeCell="M8" sqref="M8:Z8"/>
    </sheetView>
  </sheetViews>
  <sheetFormatPr defaultColWidth="3.125" defaultRowHeight="18.75" customHeight="1" x14ac:dyDescent="0.4"/>
  <cols>
    <col min="1" max="2" width="3.125" style="156"/>
    <col min="3" max="13" width="3.125" style="82" customWidth="1"/>
    <col min="14" max="16384" width="3.125" style="82"/>
  </cols>
  <sheetData>
    <row r="1" spans="1:26" ht="18.75" customHeight="1" x14ac:dyDescent="0.4">
      <c r="A1" s="158"/>
      <c r="B1" s="158"/>
      <c r="C1" s="158"/>
      <c r="D1" s="158"/>
      <c r="E1" s="158"/>
      <c r="F1" s="158"/>
      <c r="G1" s="158"/>
      <c r="H1" s="158"/>
      <c r="I1" s="158"/>
      <c r="J1" s="158"/>
      <c r="K1" s="158"/>
      <c r="L1" s="158"/>
      <c r="M1" s="158"/>
      <c r="N1" s="158"/>
      <c r="O1" s="158"/>
      <c r="P1" s="158"/>
      <c r="Q1" s="158"/>
      <c r="R1" s="158"/>
      <c r="S1" s="158"/>
      <c r="T1" s="158"/>
      <c r="U1" s="158"/>
      <c r="V1" s="158"/>
      <c r="W1" s="158"/>
      <c r="X1" s="158"/>
      <c r="Y1" s="158"/>
      <c r="Z1" s="158"/>
    </row>
    <row r="2" spans="1:26" ht="18.75" customHeight="1" x14ac:dyDescent="0.4">
      <c r="A2" s="158" t="s">
        <v>173</v>
      </c>
      <c r="B2" s="158"/>
      <c r="C2" s="158"/>
      <c r="D2" s="158"/>
      <c r="E2" s="158"/>
      <c r="F2" s="158"/>
      <c r="G2" s="158"/>
      <c r="H2" s="158"/>
      <c r="I2" s="158"/>
      <c r="J2" s="158"/>
      <c r="K2" s="158"/>
      <c r="L2" s="158"/>
      <c r="M2" s="158"/>
      <c r="N2" s="158"/>
      <c r="O2" s="158"/>
      <c r="P2" s="158"/>
      <c r="Q2" s="158"/>
      <c r="R2" s="158"/>
      <c r="S2" s="158"/>
      <c r="T2" s="158"/>
      <c r="U2" s="158"/>
      <c r="V2" s="158"/>
      <c r="W2" s="158"/>
      <c r="X2" s="158"/>
      <c r="Y2" s="158"/>
      <c r="Z2" s="158"/>
    </row>
    <row r="3" spans="1:26" ht="7.5" customHeight="1" thickBot="1" x14ac:dyDescent="0.45">
      <c r="A3" s="158"/>
      <c r="B3" s="158"/>
      <c r="C3" s="158"/>
      <c r="D3" s="158"/>
      <c r="E3" s="158"/>
      <c r="F3" s="158"/>
      <c r="G3" s="158"/>
      <c r="H3" s="158"/>
      <c r="I3" s="158"/>
      <c r="J3" s="158"/>
      <c r="K3" s="158"/>
      <c r="L3" s="158"/>
      <c r="M3" s="158"/>
      <c r="N3" s="158"/>
      <c r="O3" s="158"/>
      <c r="P3" s="158"/>
      <c r="Q3" s="158"/>
      <c r="R3" s="158"/>
      <c r="S3" s="158"/>
      <c r="T3" s="158"/>
      <c r="U3" s="158"/>
      <c r="V3" s="158"/>
      <c r="W3" s="158"/>
      <c r="X3" s="158"/>
      <c r="Y3" s="158"/>
      <c r="Z3" s="158"/>
    </row>
    <row r="4" spans="1:26" ht="22.5" customHeight="1" x14ac:dyDescent="0.4">
      <c r="A4" s="155"/>
      <c r="B4" s="154" t="s">
        <v>125</v>
      </c>
      <c r="C4" s="294" t="s">
        <v>124</v>
      </c>
      <c r="D4" s="294"/>
      <c r="E4" s="294"/>
      <c r="F4" s="294"/>
      <c r="G4" s="294"/>
      <c r="H4" s="294"/>
      <c r="I4" s="294"/>
      <c r="J4" s="294"/>
      <c r="K4" s="294"/>
      <c r="L4" s="294"/>
      <c r="M4" s="294" t="s">
        <v>92</v>
      </c>
      <c r="N4" s="294"/>
      <c r="O4" s="294"/>
      <c r="P4" s="294"/>
      <c r="Q4" s="294"/>
      <c r="R4" s="294"/>
      <c r="S4" s="294"/>
      <c r="T4" s="294"/>
      <c r="U4" s="294"/>
      <c r="V4" s="294"/>
      <c r="W4" s="294"/>
      <c r="X4" s="294"/>
      <c r="Y4" s="294"/>
      <c r="Z4" s="323"/>
    </row>
    <row r="5" spans="1:26" ht="22.5" customHeight="1" x14ac:dyDescent="0.4">
      <c r="A5" s="163"/>
      <c r="B5" s="164" t="s">
        <v>113</v>
      </c>
      <c r="C5" s="524" t="s">
        <v>169</v>
      </c>
      <c r="D5" s="524"/>
      <c r="E5" s="524"/>
      <c r="F5" s="524"/>
      <c r="G5" s="524"/>
      <c r="H5" s="524"/>
      <c r="I5" s="524"/>
      <c r="J5" s="524"/>
      <c r="K5" s="524"/>
      <c r="L5" s="524"/>
      <c r="M5" s="525" t="s">
        <v>170</v>
      </c>
      <c r="N5" s="525"/>
      <c r="O5" s="525"/>
      <c r="P5" s="525"/>
      <c r="Q5" s="525"/>
      <c r="R5" s="525"/>
      <c r="S5" s="525"/>
      <c r="T5" s="525"/>
      <c r="U5" s="525"/>
      <c r="V5" s="525"/>
      <c r="W5" s="525"/>
      <c r="X5" s="525"/>
      <c r="Y5" s="525"/>
      <c r="Z5" s="526"/>
    </row>
    <row r="6" spans="1:26" ht="22.5" customHeight="1" x14ac:dyDescent="0.4">
      <c r="A6" s="163"/>
      <c r="B6" s="164" t="s">
        <v>114</v>
      </c>
      <c r="C6" s="524" t="s">
        <v>171</v>
      </c>
      <c r="D6" s="524"/>
      <c r="E6" s="524"/>
      <c r="F6" s="524"/>
      <c r="G6" s="524"/>
      <c r="H6" s="524"/>
      <c r="I6" s="524"/>
      <c r="J6" s="524"/>
      <c r="K6" s="524"/>
      <c r="L6" s="524"/>
      <c r="M6" s="525" t="s">
        <v>172</v>
      </c>
      <c r="N6" s="525"/>
      <c r="O6" s="525"/>
      <c r="P6" s="525"/>
      <c r="Q6" s="525"/>
      <c r="R6" s="525"/>
      <c r="S6" s="525"/>
      <c r="T6" s="525"/>
      <c r="U6" s="525"/>
      <c r="V6" s="525"/>
      <c r="W6" s="525"/>
      <c r="X6" s="525"/>
      <c r="Y6" s="525"/>
      <c r="Z6" s="526"/>
    </row>
    <row r="7" spans="1:26" ht="22.5" customHeight="1" x14ac:dyDescent="0.4">
      <c r="A7" s="163"/>
      <c r="B7" s="164" t="s">
        <v>115</v>
      </c>
      <c r="C7" s="524" t="s">
        <v>174</v>
      </c>
      <c r="D7" s="524"/>
      <c r="E7" s="524"/>
      <c r="F7" s="524"/>
      <c r="G7" s="524"/>
      <c r="H7" s="524"/>
      <c r="I7" s="524"/>
      <c r="J7" s="524"/>
      <c r="K7" s="524"/>
      <c r="L7" s="524"/>
      <c r="M7" s="525" t="s">
        <v>175</v>
      </c>
      <c r="N7" s="525"/>
      <c r="O7" s="525"/>
      <c r="P7" s="525"/>
      <c r="Q7" s="525"/>
      <c r="R7" s="525"/>
      <c r="S7" s="525"/>
      <c r="T7" s="525"/>
      <c r="U7" s="525"/>
      <c r="V7" s="525"/>
      <c r="W7" s="525"/>
      <c r="X7" s="525"/>
      <c r="Y7" s="525"/>
      <c r="Z7" s="526"/>
    </row>
    <row r="8" spans="1:26" ht="22.5" customHeight="1" thickBot="1" x14ac:dyDescent="0.45">
      <c r="A8" s="165"/>
      <c r="B8" s="166" t="s">
        <v>116</v>
      </c>
      <c r="C8" s="521" t="s">
        <v>176</v>
      </c>
      <c r="D8" s="521"/>
      <c r="E8" s="521"/>
      <c r="F8" s="521"/>
      <c r="G8" s="521"/>
      <c r="H8" s="521"/>
      <c r="I8" s="521"/>
      <c r="J8" s="521"/>
      <c r="K8" s="521"/>
      <c r="L8" s="521"/>
      <c r="M8" s="522" t="s">
        <v>177</v>
      </c>
      <c r="N8" s="522"/>
      <c r="O8" s="522"/>
      <c r="P8" s="522"/>
      <c r="Q8" s="522"/>
      <c r="R8" s="522"/>
      <c r="S8" s="522"/>
      <c r="T8" s="522"/>
      <c r="U8" s="522"/>
      <c r="V8" s="522"/>
      <c r="W8" s="522"/>
      <c r="X8" s="522"/>
      <c r="Y8" s="522"/>
      <c r="Z8" s="523"/>
    </row>
    <row r="9" spans="1:26" ht="7.5" customHeight="1" x14ac:dyDescent="0.4">
      <c r="A9" s="159"/>
      <c r="B9" s="159"/>
      <c r="C9" s="158"/>
      <c r="D9" s="158"/>
      <c r="E9" s="158"/>
      <c r="F9" s="158"/>
      <c r="G9" s="158"/>
      <c r="H9" s="158"/>
      <c r="I9" s="158"/>
      <c r="J9" s="158"/>
      <c r="K9" s="158"/>
      <c r="L9" s="158"/>
      <c r="M9" s="158"/>
      <c r="N9" s="158"/>
      <c r="O9" s="158"/>
      <c r="P9" s="158"/>
      <c r="Q9" s="158"/>
      <c r="R9" s="158"/>
      <c r="S9" s="158"/>
      <c r="T9" s="158"/>
      <c r="U9" s="158"/>
      <c r="V9" s="158"/>
      <c r="W9" s="158"/>
      <c r="X9" s="158"/>
      <c r="Y9" s="158"/>
      <c r="Z9" s="158"/>
    </row>
    <row r="10" spans="1:26" ht="18.75" customHeight="1" x14ac:dyDescent="0.4">
      <c r="A10" s="159"/>
      <c r="B10" s="159"/>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row>
    <row r="11" spans="1:26" ht="18.75" customHeight="1" x14ac:dyDescent="0.4">
      <c r="A11" s="159"/>
      <c r="B11" s="159"/>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row>
    <row r="12" spans="1:26" ht="18.75" customHeight="1" x14ac:dyDescent="0.4">
      <c r="A12" s="159"/>
      <c r="B12" s="159"/>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row>
    <row r="13" spans="1:26" ht="18.75" customHeight="1" x14ac:dyDescent="0.4">
      <c r="A13" s="159"/>
      <c r="B13" s="159"/>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row>
    <row r="14" spans="1:26" ht="18.75" customHeight="1" x14ac:dyDescent="0.4">
      <c r="A14" s="159"/>
      <c r="B14" s="159"/>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row>
  </sheetData>
  <sheetProtection selectLockedCells="1"/>
  <mergeCells count="10">
    <mergeCell ref="C8:L8"/>
    <mergeCell ref="M8:Z8"/>
    <mergeCell ref="C7:L7"/>
    <mergeCell ref="M7:Z7"/>
    <mergeCell ref="C4:L4"/>
    <mergeCell ref="M4:Z4"/>
    <mergeCell ref="C5:L5"/>
    <mergeCell ref="M5:Z5"/>
    <mergeCell ref="C6:L6"/>
    <mergeCell ref="M6:Z6"/>
  </mergeCells>
  <phoneticPr fontId="2"/>
  <hyperlinks>
    <hyperlink ref="M5:Z5" location="第８号!Print_Area" display="・様式第８号" xr:uid="{00000000-0004-0000-0E00-000000000000}"/>
    <hyperlink ref="M6:Z6" location="第９号!Print_Area" display="・様式第９号" xr:uid="{00000000-0004-0000-0E00-000001000000}"/>
    <hyperlink ref="M7:Z7" location="第11号!Print_Area" display="・様式第１１号" xr:uid="{00000000-0004-0000-0E00-000002000000}"/>
    <hyperlink ref="M8:Z8" location="第17号!Print_Area" display="・様式第１７号" xr:uid="{00000000-0004-0000-0E00-000003000000}"/>
  </hyperlinks>
  <pageMargins left="0.78740157480314965" right="0.39370078740157483" top="0.59055118110236215" bottom="0.5905511811023621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0</xdr:col>
                    <xdr:colOff>0</xdr:colOff>
                    <xdr:row>4</xdr:row>
                    <xdr:rowOff>0</xdr:rowOff>
                  </from>
                  <to>
                    <xdr:col>1</xdr:col>
                    <xdr:colOff>0</xdr:colOff>
                    <xdr:row>5</xdr:row>
                    <xdr:rowOff>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0</xdr:col>
                    <xdr:colOff>0</xdr:colOff>
                    <xdr:row>5</xdr:row>
                    <xdr:rowOff>0</xdr:rowOff>
                  </from>
                  <to>
                    <xdr:col>1</xdr:col>
                    <xdr:colOff>0</xdr:colOff>
                    <xdr:row>6</xdr:row>
                    <xdr:rowOff>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0</xdr:col>
                    <xdr:colOff>0</xdr:colOff>
                    <xdr:row>6</xdr:row>
                    <xdr:rowOff>0</xdr:rowOff>
                  </from>
                  <to>
                    <xdr:col>1</xdr:col>
                    <xdr:colOff>0</xdr:colOff>
                    <xdr:row>7</xdr:row>
                    <xdr:rowOff>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0</xdr:col>
                    <xdr:colOff>0</xdr:colOff>
                    <xdr:row>7</xdr:row>
                    <xdr:rowOff>0</xdr:rowOff>
                  </from>
                  <to>
                    <xdr:col>1</xdr:col>
                    <xdr:colOff>0</xdr:colOff>
                    <xdr:row>8</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theme="5" tint="0.59999389629810485"/>
  </sheetPr>
  <dimension ref="A1:BA35"/>
  <sheetViews>
    <sheetView view="pageBreakPreview" zoomScaleNormal="100" zoomScaleSheetLayoutView="100" workbookViewId="0">
      <pane ySplit="3" topLeftCell="A4" activePane="bottomLeft" state="frozen"/>
      <selection activeCell="M8" sqref="M8:Z8"/>
      <selection pane="bottomLeft" activeCell="S5" sqref="S5:Z5"/>
    </sheetView>
  </sheetViews>
  <sheetFormatPr defaultColWidth="3.125" defaultRowHeight="18.75" customHeight="1" x14ac:dyDescent="0.4"/>
  <cols>
    <col min="1" max="16384" width="3.125" style="82"/>
  </cols>
  <sheetData>
    <row r="1" spans="1:53" ht="18.75" customHeight="1" x14ac:dyDescent="0.4">
      <c r="A1" s="81" t="s">
        <v>192</v>
      </c>
      <c r="B1" s="81"/>
      <c r="C1" s="81"/>
      <c r="D1" s="81"/>
      <c r="E1" s="81"/>
      <c r="F1" s="81"/>
      <c r="G1" s="81"/>
      <c r="H1" s="81"/>
      <c r="I1" s="81"/>
      <c r="J1" s="81"/>
      <c r="K1" s="81"/>
      <c r="L1" s="81"/>
      <c r="M1" s="81"/>
      <c r="N1" s="81"/>
      <c r="O1" s="81"/>
      <c r="P1" s="81"/>
      <c r="Q1" s="81"/>
      <c r="R1" s="81"/>
      <c r="S1" s="81"/>
      <c r="T1" s="81"/>
      <c r="U1" s="81"/>
      <c r="V1" s="81"/>
      <c r="W1" s="81"/>
      <c r="X1" s="81"/>
      <c r="Y1" s="81"/>
      <c r="Z1" s="81"/>
      <c r="AB1" s="467" t="str">
        <f>IF(AH12="","令和  年  月  日",AH12)</f>
        <v>令和　　年　　月　　日</v>
      </c>
      <c r="AC1" s="467"/>
      <c r="AD1" s="467"/>
      <c r="AE1" s="467"/>
      <c r="AF1" s="467"/>
      <c r="AG1" s="467"/>
      <c r="AH1" s="467"/>
      <c r="AI1" s="467"/>
    </row>
    <row r="2" spans="1:53" ht="7.5" customHeight="1" x14ac:dyDescent="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53" ht="18.75" customHeight="1" x14ac:dyDescent="0.4">
      <c r="A3" s="208" t="s">
        <v>193</v>
      </c>
      <c r="B3" s="208"/>
      <c r="C3" s="208"/>
      <c r="D3" s="208"/>
      <c r="E3" s="208"/>
      <c r="F3" s="208"/>
      <c r="G3" s="208"/>
      <c r="H3" s="208"/>
      <c r="I3" s="208"/>
      <c r="J3" s="208"/>
      <c r="K3" s="208"/>
      <c r="L3" s="208"/>
      <c r="M3" s="208"/>
      <c r="N3" s="208"/>
      <c r="O3" s="208"/>
      <c r="P3" s="208"/>
      <c r="Q3" s="208"/>
      <c r="R3" s="208"/>
      <c r="S3" s="208"/>
      <c r="T3" s="208"/>
      <c r="U3" s="208"/>
      <c r="V3" s="208"/>
      <c r="W3" s="208"/>
      <c r="X3" s="208"/>
      <c r="Y3" s="208"/>
      <c r="Z3" s="208"/>
    </row>
    <row r="4" spans="1:53" ht="7.5" customHeight="1" x14ac:dyDescent="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53" ht="22.5" customHeight="1" x14ac:dyDescent="0.4">
      <c r="A5" s="81"/>
      <c r="B5" s="81"/>
      <c r="C5" s="81"/>
      <c r="D5" s="81"/>
      <c r="E5" s="81"/>
      <c r="F5" s="81"/>
      <c r="G5" s="81"/>
      <c r="H5" s="81"/>
      <c r="I5" s="81"/>
      <c r="J5" s="81"/>
      <c r="K5" s="81"/>
      <c r="L5" s="81"/>
      <c r="M5" s="81"/>
      <c r="N5" s="81"/>
      <c r="O5" s="81"/>
      <c r="P5" s="81"/>
      <c r="Q5" s="81"/>
      <c r="R5" s="149"/>
      <c r="S5" s="191" t="s">
        <v>344</v>
      </c>
      <c r="T5" s="191"/>
      <c r="U5" s="191"/>
      <c r="V5" s="191"/>
      <c r="W5" s="191"/>
      <c r="X5" s="191"/>
      <c r="Y5" s="191"/>
      <c r="Z5" s="191"/>
    </row>
    <row r="6" spans="1:53" ht="18.75" customHeight="1" x14ac:dyDescent="0.4">
      <c r="A6" s="81" t="s">
        <v>2</v>
      </c>
      <c r="B6" s="81"/>
      <c r="C6" s="81"/>
      <c r="D6" s="81"/>
      <c r="E6" s="81"/>
      <c r="F6" s="81"/>
      <c r="G6" s="81"/>
      <c r="H6" s="81"/>
      <c r="I6" s="81"/>
      <c r="J6" s="81"/>
      <c r="K6" s="81"/>
      <c r="L6" s="81"/>
      <c r="M6" s="81"/>
      <c r="N6" s="81"/>
      <c r="O6" s="81"/>
      <c r="P6" s="81"/>
      <c r="Q6" s="81"/>
      <c r="R6" s="81"/>
      <c r="S6" s="81"/>
      <c r="T6" s="81"/>
      <c r="U6" s="81"/>
      <c r="V6" s="81"/>
      <c r="W6" s="81"/>
      <c r="X6" s="81"/>
      <c r="Y6" s="81"/>
      <c r="Z6" s="81"/>
    </row>
    <row r="7" spans="1:53" ht="22.5" customHeight="1" x14ac:dyDescent="0.4">
      <c r="A7" s="81"/>
      <c r="B7" s="81"/>
      <c r="C7" s="81"/>
      <c r="D7" s="81"/>
      <c r="E7" s="81"/>
      <c r="F7" s="81"/>
      <c r="G7" s="81"/>
      <c r="H7" s="81"/>
      <c r="I7" s="81"/>
      <c r="J7" s="81"/>
      <c r="K7" s="81"/>
      <c r="L7" s="81"/>
      <c r="M7" s="189" t="s">
        <v>3</v>
      </c>
      <c r="N7" s="189"/>
      <c r="O7" s="189"/>
      <c r="P7" s="189"/>
      <c r="Q7" s="83" t="s">
        <v>9</v>
      </c>
      <c r="R7" s="192" t="str">
        <f>IF(第１号!R7="","",第１号!R7)</f>
        <v>　　　－　　　　</v>
      </c>
      <c r="S7" s="192"/>
      <c r="T7" s="192"/>
      <c r="U7" s="192"/>
      <c r="V7" s="192"/>
      <c r="W7" s="192"/>
      <c r="X7" s="537"/>
      <c r="Y7" s="537"/>
      <c r="Z7" s="538"/>
    </row>
    <row r="8" spans="1:53" ht="26.25" customHeight="1" x14ac:dyDescent="0.4">
      <c r="A8" s="81"/>
      <c r="B8" s="81"/>
      <c r="C8" s="81"/>
      <c r="D8" s="81"/>
      <c r="E8" s="81"/>
      <c r="F8" s="81"/>
      <c r="G8" s="81"/>
      <c r="H8" s="81"/>
      <c r="I8" s="81"/>
      <c r="J8" s="81"/>
      <c r="K8" s="81"/>
      <c r="L8" s="81"/>
      <c r="M8" s="189" t="s">
        <v>4</v>
      </c>
      <c r="N8" s="189"/>
      <c r="O8" s="189"/>
      <c r="P8" s="189"/>
      <c r="Q8" s="465" t="str">
        <f>IF(第１号!Q8="","",第１号!Q8)</f>
        <v/>
      </c>
      <c r="R8" s="465"/>
      <c r="S8" s="465"/>
      <c r="T8" s="465"/>
      <c r="U8" s="465"/>
      <c r="V8" s="465"/>
      <c r="W8" s="465"/>
      <c r="X8" s="465"/>
      <c r="Y8" s="465"/>
      <c r="Z8" s="465"/>
    </row>
    <row r="9" spans="1:53" ht="26.25" customHeight="1" x14ac:dyDescent="0.4">
      <c r="A9" s="81"/>
      <c r="B9" s="81"/>
      <c r="C9" s="81"/>
      <c r="D9" s="81"/>
      <c r="E9" s="81"/>
      <c r="F9" s="81"/>
      <c r="G9" s="81"/>
      <c r="H9" s="81"/>
      <c r="I9" s="81"/>
      <c r="J9" s="81"/>
      <c r="K9" s="81"/>
      <c r="L9" s="84" t="s">
        <v>7</v>
      </c>
      <c r="M9" s="189" t="s">
        <v>5</v>
      </c>
      <c r="N9" s="189"/>
      <c r="O9" s="189"/>
      <c r="P9" s="189"/>
      <c r="Q9" s="465" t="str">
        <f>IF(第１号!Q9="","",第１号!Q9)</f>
        <v/>
      </c>
      <c r="R9" s="465"/>
      <c r="S9" s="465"/>
      <c r="T9" s="465"/>
      <c r="U9" s="465"/>
      <c r="V9" s="465"/>
      <c r="W9" s="465"/>
      <c r="X9" s="465"/>
      <c r="Y9" s="465"/>
      <c r="Z9" s="465"/>
    </row>
    <row r="10" spans="1:53" ht="26.25" customHeight="1" x14ac:dyDescent="0.4">
      <c r="A10" s="81"/>
      <c r="B10" s="81"/>
      <c r="C10" s="81"/>
      <c r="D10" s="81"/>
      <c r="E10" s="81"/>
      <c r="F10" s="81"/>
      <c r="G10" s="81"/>
      <c r="H10" s="81"/>
      <c r="I10" s="81"/>
      <c r="J10" s="81"/>
      <c r="K10" s="81"/>
      <c r="L10" s="81"/>
      <c r="M10" s="189" t="s">
        <v>6</v>
      </c>
      <c r="N10" s="189"/>
      <c r="O10" s="189"/>
      <c r="P10" s="189"/>
      <c r="Q10" s="465" t="str">
        <f>IF(第１号!Q10="","",第１号!Q10)</f>
        <v/>
      </c>
      <c r="R10" s="465"/>
      <c r="S10" s="465"/>
      <c r="T10" s="465"/>
      <c r="U10" s="465"/>
      <c r="V10" s="465"/>
      <c r="W10" s="465"/>
      <c r="X10" s="465"/>
      <c r="Y10" s="465"/>
      <c r="Z10" s="465"/>
      <c r="AB10" s="103" t="s">
        <v>379</v>
      </c>
    </row>
    <row r="11" spans="1:53" ht="7.5" customHeight="1" thickBot="1" x14ac:dyDescent="0.45">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row>
    <row r="12" spans="1:53" ht="18.75" customHeight="1" thickBot="1" x14ac:dyDescent="0.45">
      <c r="A12" s="214" t="str">
        <f ca="1">"　"&amp;DBCS(TEXT(AB1,"ggge年m月d日"))&amp;"付け仙台市（"&amp;DBCS("R"&amp;IF(AB1="令和　　年　　月　　日",DB!D5,DB!P6))&amp;"環脱経）指令第"&amp;DBCS(TEXT(AV12,"0000"))&amp;"号で交付決定を受けました標記の補助金について、下記のとおり変更したいので、仙台市補助金等交付規則"&amp;DBCS(DB!P7)&amp;"及び仙台市運送事業用次世代自動車導入支援補助金交付要綱"&amp;DBCS(DB!P8)&amp;"の規定により、関係書類を添えて申請します。"</f>
        <v>　令和　　年　　月　　日付け仙台市（Ｒ７環脱経）指令第　　　　号で交付決定を受けました標記の補助金について、下記のとおり変更したいので、仙台市補助金等交付規則第５条第１項第１号及び仙台市運送事業用次世代自動車導入支援補助金交付要綱第１２条第２項の規定により、関係書類を添えて申請します。</v>
      </c>
      <c r="B12" s="214"/>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B12" s="376" t="s">
        <v>264</v>
      </c>
      <c r="AC12" s="377"/>
      <c r="AD12" s="377"/>
      <c r="AE12" s="377"/>
      <c r="AF12" s="377"/>
      <c r="AG12" s="377"/>
      <c r="AH12" s="468" t="s">
        <v>344</v>
      </c>
      <c r="AI12" s="469"/>
      <c r="AJ12" s="469"/>
      <c r="AK12" s="469"/>
      <c r="AL12" s="469"/>
      <c r="AM12" s="469"/>
      <c r="AN12" s="469"/>
      <c r="AO12" s="470"/>
      <c r="AP12" s="377" t="s">
        <v>265</v>
      </c>
      <c r="AQ12" s="377"/>
      <c r="AR12" s="377"/>
      <c r="AS12" s="377"/>
      <c r="AT12" s="377"/>
      <c r="AU12" s="377"/>
      <c r="AV12" s="472" t="s">
        <v>164</v>
      </c>
      <c r="AW12" s="472"/>
      <c r="AX12" s="472"/>
      <c r="AY12" s="472"/>
      <c r="AZ12" s="472"/>
      <c r="BA12" s="473"/>
    </row>
    <row r="13" spans="1:53" ht="18.75" customHeight="1" x14ac:dyDescent="0.4">
      <c r="A13" s="214"/>
      <c r="B13" s="214"/>
      <c r="C13" s="214"/>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H13" s="150"/>
      <c r="AI13" s="471"/>
      <c r="AJ13" s="471"/>
      <c r="AK13" s="471"/>
      <c r="AL13" s="471"/>
      <c r="AM13" s="471"/>
      <c r="AN13" s="471"/>
      <c r="AO13" s="471"/>
    </row>
    <row r="14" spans="1:53" ht="18.75" customHeight="1" x14ac:dyDescent="0.4">
      <c r="A14" s="214"/>
      <c r="B14" s="214"/>
      <c r="C14" s="214"/>
      <c r="D14" s="214"/>
      <c r="E14" s="214"/>
      <c r="F14" s="214"/>
      <c r="G14" s="214"/>
      <c r="H14" s="214"/>
      <c r="I14" s="214"/>
      <c r="J14" s="214"/>
      <c r="K14" s="214"/>
      <c r="L14" s="214"/>
      <c r="M14" s="214"/>
      <c r="N14" s="214"/>
      <c r="O14" s="214"/>
      <c r="P14" s="214"/>
      <c r="Q14" s="214"/>
      <c r="R14" s="214"/>
      <c r="S14" s="214"/>
      <c r="T14" s="214"/>
      <c r="U14" s="214"/>
      <c r="V14" s="214"/>
      <c r="W14" s="214"/>
      <c r="X14" s="214"/>
      <c r="Y14" s="214"/>
      <c r="Z14" s="214"/>
    </row>
    <row r="15" spans="1:53" ht="7.5" customHeight="1" x14ac:dyDescent="0.4">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row>
    <row r="16" spans="1:53" ht="18.75" customHeight="1" x14ac:dyDescent="0.4">
      <c r="A16" s="208" t="s">
        <v>8</v>
      </c>
      <c r="B16" s="208"/>
      <c r="C16" s="208"/>
      <c r="D16" s="208"/>
      <c r="E16" s="208"/>
      <c r="F16" s="208"/>
      <c r="G16" s="208"/>
      <c r="H16" s="208"/>
      <c r="I16" s="208"/>
      <c r="J16" s="208"/>
      <c r="K16" s="208"/>
      <c r="L16" s="208"/>
      <c r="M16" s="208"/>
      <c r="N16" s="208"/>
      <c r="O16" s="208"/>
      <c r="P16" s="208"/>
      <c r="Q16" s="208"/>
      <c r="R16" s="208"/>
      <c r="S16" s="208"/>
      <c r="T16" s="208"/>
      <c r="U16" s="208"/>
      <c r="V16" s="208"/>
      <c r="W16" s="208"/>
      <c r="X16" s="208"/>
      <c r="Y16" s="208"/>
      <c r="Z16" s="208"/>
    </row>
    <row r="17" spans="1:26" ht="7.5" customHeight="1" thickBot="1" x14ac:dyDescent="0.45">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row>
    <row r="18" spans="1:26" ht="22.5" customHeight="1" x14ac:dyDescent="0.4">
      <c r="A18" s="215" t="s">
        <v>154</v>
      </c>
      <c r="B18" s="216"/>
      <c r="C18" s="216"/>
      <c r="D18" s="216"/>
      <c r="E18" s="216"/>
      <c r="F18" s="216"/>
      <c r="G18" s="216"/>
      <c r="H18" s="104"/>
      <c r="I18" s="527" t="str">
        <f>IF(第１号!I19="","",第１号!I19)</f>
        <v/>
      </c>
      <c r="J18" s="527"/>
      <c r="K18" s="527"/>
      <c r="L18" s="527"/>
      <c r="M18" s="527"/>
      <c r="N18" s="527"/>
      <c r="O18" s="527"/>
      <c r="P18" s="527"/>
      <c r="Q18" s="527"/>
      <c r="R18" s="527"/>
      <c r="S18" s="527"/>
      <c r="T18" s="527"/>
      <c r="U18" s="527"/>
      <c r="V18" s="527"/>
      <c r="W18" s="527"/>
      <c r="X18" s="527"/>
      <c r="Y18" s="527"/>
      <c r="Z18" s="88"/>
    </row>
    <row r="19" spans="1:26" ht="45" customHeight="1" x14ac:dyDescent="0.4">
      <c r="A19" s="206" t="s">
        <v>334</v>
      </c>
      <c r="B19" s="207"/>
      <c r="C19" s="207"/>
      <c r="D19" s="207"/>
      <c r="E19" s="207"/>
      <c r="F19" s="207"/>
      <c r="G19" s="207"/>
      <c r="H19" s="89"/>
      <c r="I19" s="530"/>
      <c r="J19" s="530"/>
      <c r="K19" s="530"/>
      <c r="L19" s="530"/>
      <c r="M19" s="530"/>
      <c r="N19" s="530"/>
      <c r="O19" s="530"/>
      <c r="P19" s="530"/>
      <c r="Q19" s="530"/>
      <c r="R19" s="530"/>
      <c r="S19" s="530"/>
      <c r="T19" s="530"/>
      <c r="U19" s="530"/>
      <c r="V19" s="530"/>
      <c r="W19" s="530"/>
      <c r="X19" s="530"/>
      <c r="Y19" s="530"/>
      <c r="Z19" s="90"/>
    </row>
    <row r="20" spans="1:26" ht="45" customHeight="1" x14ac:dyDescent="0.4">
      <c r="A20" s="206" t="s">
        <v>335</v>
      </c>
      <c r="B20" s="207"/>
      <c r="C20" s="207"/>
      <c r="D20" s="207"/>
      <c r="E20" s="207"/>
      <c r="F20" s="207"/>
      <c r="G20" s="207"/>
      <c r="H20" s="89"/>
      <c r="I20" s="530"/>
      <c r="J20" s="530"/>
      <c r="K20" s="530"/>
      <c r="L20" s="530"/>
      <c r="M20" s="530"/>
      <c r="N20" s="530"/>
      <c r="O20" s="530"/>
      <c r="P20" s="530"/>
      <c r="Q20" s="530"/>
      <c r="R20" s="530"/>
      <c r="S20" s="530"/>
      <c r="T20" s="530"/>
      <c r="U20" s="530"/>
      <c r="V20" s="530"/>
      <c r="W20" s="530"/>
      <c r="X20" s="530"/>
      <c r="Y20" s="530"/>
      <c r="Z20" s="90"/>
    </row>
    <row r="21" spans="1:26" ht="45" customHeight="1" thickBot="1" x14ac:dyDescent="0.45">
      <c r="A21" s="480" t="s">
        <v>333</v>
      </c>
      <c r="B21" s="476"/>
      <c r="C21" s="476"/>
      <c r="D21" s="476"/>
      <c r="E21" s="476"/>
      <c r="F21" s="476"/>
      <c r="G21" s="476"/>
      <c r="H21" s="528" t="s">
        <v>194</v>
      </c>
      <c r="I21" s="266"/>
      <c r="J21" s="266"/>
      <c r="K21" s="266"/>
      <c r="L21" s="266"/>
      <c r="M21" s="266"/>
      <c r="N21" s="266"/>
      <c r="O21" s="266"/>
      <c r="P21" s="266"/>
      <c r="Q21" s="266"/>
      <c r="R21" s="266"/>
      <c r="S21" s="266"/>
      <c r="T21" s="266"/>
      <c r="U21" s="266"/>
      <c r="V21" s="266"/>
      <c r="W21" s="266"/>
      <c r="X21" s="266"/>
      <c r="Y21" s="266"/>
      <c r="Z21" s="529"/>
    </row>
    <row r="22" spans="1:26" ht="18.75" customHeight="1" x14ac:dyDescent="0.4">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row>
    <row r="23" spans="1:26" ht="18.75" customHeight="1" x14ac:dyDescent="0.4">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row>
    <row r="24" spans="1:26" ht="18.75" customHeight="1" x14ac:dyDescent="0.4">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row>
    <row r="25" spans="1:26" ht="18.75" customHeight="1" x14ac:dyDescent="0.4">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row>
    <row r="26" spans="1:26" ht="18.75" customHeight="1" x14ac:dyDescent="0.4">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row>
    <row r="27" spans="1:26" ht="18.75" customHeight="1" x14ac:dyDescent="0.4">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row>
    <row r="28" spans="1:26" ht="18.75" customHeight="1" x14ac:dyDescent="0.4">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row>
    <row r="29" spans="1:26" ht="18.75" customHeight="1" x14ac:dyDescent="0.4">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26" ht="18.75" customHeight="1" x14ac:dyDescent="0.4">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row r="31" spans="1:26" ht="18.75" customHeight="1" x14ac:dyDescent="0.4">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row>
    <row r="32" spans="1:26" ht="18.75" customHeight="1" x14ac:dyDescent="0.4">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row>
    <row r="33" spans="1:26" ht="18.75" customHeight="1" x14ac:dyDescent="0.4">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row>
    <row r="34" spans="1:26" ht="18.75" customHeight="1" x14ac:dyDescent="0.4">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6" ht="18.75" customHeight="1" x14ac:dyDescent="0.4">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sheetData>
  <sheetProtection algorithmName="SHA-512" hashValue="fMitGHDiOEoaU8jCXWL3C4jruvNrXazwgfLRJIAoqvwQ+D2AvJYE0Q4nlyrCZ/vYY2lEKkOhWxkUAEQRawBKbQ==" saltValue="6IhMU2pwrkndKMTZdg4rZw==" spinCount="100000" sheet="1" selectLockedCells="1"/>
  <mergeCells count="26">
    <mergeCell ref="A16:Z16"/>
    <mergeCell ref="A18:G18"/>
    <mergeCell ref="I18:Y18"/>
    <mergeCell ref="A21:G21"/>
    <mergeCell ref="H21:Z21"/>
    <mergeCell ref="A19:G19"/>
    <mergeCell ref="I19:Y19"/>
    <mergeCell ref="A20:G20"/>
    <mergeCell ref="I20:Y20"/>
    <mergeCell ref="AP12:AU12"/>
    <mergeCell ref="AV12:BA12"/>
    <mergeCell ref="A3:Z3"/>
    <mergeCell ref="AB12:AG12"/>
    <mergeCell ref="AH12:AO12"/>
    <mergeCell ref="M9:P9"/>
    <mergeCell ref="Q9:Z9"/>
    <mergeCell ref="M10:P10"/>
    <mergeCell ref="A12:Z14"/>
    <mergeCell ref="Q10:Z10"/>
    <mergeCell ref="AI13:AO13"/>
    <mergeCell ref="AB1:AI1"/>
    <mergeCell ref="M7:P7"/>
    <mergeCell ref="M8:P8"/>
    <mergeCell ref="Q8:Z8"/>
    <mergeCell ref="S5:Z5"/>
    <mergeCell ref="R7:W7"/>
  </mergeCells>
  <phoneticPr fontId="3" type="Hiragana" alignment="center"/>
  <dataValidations count="5">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0A8B5ED9-6B60-4E8C-BDDB-40B06EB7577C}"/>
    <dataValidation allowBlank="1" showInputMessage="1" showErrorMessage="1" promptTitle="-------- 交付決定番号を入力してください -------" prompt="交付決定通知書に記載されている４桁の番号を入力してください。" sqref="AV12:BA12" xr:uid="{E8C76C70-3EDC-453B-961E-C4784586E81B}"/>
    <dataValidation imeMode="halfAlpha" allowBlank="1" showInputMessage="1" showErrorMessage="1" promptTitle="-------- 変更年月日を入力してください --------" prompt="1.キーボードで「2026/4/21」などと入力してください。_x000a_2.Enterキーを押すと、自動的に日付として認識されます。" sqref="S5:Z5" xr:uid="{F8EEB151-BCE0-4859-8ABA-793C1711735B}"/>
    <dataValidation type="textLength"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7:W7" xr:uid="{19607E35-FD2E-402B-8A73-180FD069586C}">
      <formula1>7</formula1>
    </dataValidation>
    <dataValidation allowBlank="1" showInputMessage="1" showErrorMessage="1" promptTitle="-------- 役職名等を入力してください --------" prompt="役職名および代表者名を入力してください。_x000a_(入力例)_x000a_代表取締役　仙台　太郎" sqref="Q10:Z10" xr:uid="{7C50FD5C-9B21-4970-A73F-D96A66621D9A}"/>
  </dataValidations>
  <pageMargins left="0.78740157480314965" right="0.39370078740157483" top="0.59055118110236227" bottom="0.59055118110236227" header="0.31496062992125984" footer="0.31496062992125984"/>
  <pageSetup paperSize="9" scale="99" orientation="portrait" blackAndWhite="1" r:id="rId1"/>
  <rowBreaks count="1" manualBreakCount="1">
    <brk id="35" max="2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theme="5" tint="0.59999389629810485"/>
  </sheetPr>
  <dimension ref="A1:BA35"/>
  <sheetViews>
    <sheetView view="pageBreakPreview" zoomScaleNormal="100" zoomScaleSheetLayoutView="100" workbookViewId="0">
      <pane ySplit="3" topLeftCell="A5" activePane="bottomLeft" state="frozen"/>
      <selection activeCell="M8" sqref="M8:Z8"/>
      <selection pane="bottomLeft" activeCell="S5" sqref="S5:Z5"/>
    </sheetView>
  </sheetViews>
  <sheetFormatPr defaultColWidth="3.125" defaultRowHeight="18.75" customHeight="1" x14ac:dyDescent="0.4"/>
  <cols>
    <col min="1" max="16384" width="3.125" style="82"/>
  </cols>
  <sheetData>
    <row r="1" spans="1:53" ht="18.75" customHeight="1" x14ac:dyDescent="0.4">
      <c r="A1" s="81" t="s">
        <v>195</v>
      </c>
      <c r="B1" s="81"/>
      <c r="C1" s="81"/>
      <c r="D1" s="81"/>
      <c r="E1" s="81"/>
      <c r="F1" s="81"/>
      <c r="G1" s="81"/>
      <c r="H1" s="81"/>
      <c r="I1" s="81"/>
      <c r="J1" s="81"/>
      <c r="K1" s="81"/>
      <c r="L1" s="81"/>
      <c r="M1" s="81"/>
      <c r="N1" s="81"/>
      <c r="O1" s="81"/>
      <c r="P1" s="81"/>
      <c r="Q1" s="81"/>
      <c r="R1" s="81"/>
      <c r="S1" s="81"/>
      <c r="T1" s="81"/>
      <c r="U1" s="81"/>
      <c r="V1" s="81"/>
      <c r="W1" s="81"/>
      <c r="X1" s="81"/>
      <c r="Y1" s="81"/>
      <c r="Z1" s="81"/>
      <c r="AB1" s="467" t="str">
        <f>IF(AH12="","令和  年  月  日",AH12)</f>
        <v>令和　　年　　月　　日</v>
      </c>
      <c r="AC1" s="467"/>
      <c r="AD1" s="467"/>
      <c r="AE1" s="467"/>
      <c r="AF1" s="467"/>
      <c r="AG1" s="467"/>
      <c r="AH1" s="467"/>
      <c r="AI1" s="467"/>
    </row>
    <row r="2" spans="1:53" ht="7.5" customHeight="1" x14ac:dyDescent="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53" ht="18.75" customHeight="1" x14ac:dyDescent="0.4">
      <c r="A3" s="208" t="s">
        <v>196</v>
      </c>
      <c r="B3" s="208"/>
      <c r="C3" s="208"/>
      <c r="D3" s="208"/>
      <c r="E3" s="208"/>
      <c r="F3" s="208"/>
      <c r="G3" s="208"/>
      <c r="H3" s="208"/>
      <c r="I3" s="208"/>
      <c r="J3" s="208"/>
      <c r="K3" s="208"/>
      <c r="L3" s="208"/>
      <c r="M3" s="208"/>
      <c r="N3" s="208"/>
      <c r="O3" s="208"/>
      <c r="P3" s="208"/>
      <c r="Q3" s="208"/>
      <c r="R3" s="208"/>
      <c r="S3" s="208"/>
      <c r="T3" s="208"/>
      <c r="U3" s="208"/>
      <c r="V3" s="208"/>
      <c r="W3" s="208"/>
      <c r="X3" s="208"/>
      <c r="Y3" s="208"/>
      <c r="Z3" s="208"/>
    </row>
    <row r="4" spans="1:53" ht="7.5" customHeight="1" x14ac:dyDescent="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53" ht="22.5" customHeight="1" x14ac:dyDescent="0.4">
      <c r="A5" s="81"/>
      <c r="B5" s="81"/>
      <c r="C5" s="81"/>
      <c r="D5" s="81"/>
      <c r="E5" s="81"/>
      <c r="F5" s="81"/>
      <c r="G5" s="81"/>
      <c r="H5" s="81"/>
      <c r="I5" s="81"/>
      <c r="J5" s="81"/>
      <c r="K5" s="81"/>
      <c r="L5" s="81"/>
      <c r="M5" s="81"/>
      <c r="N5" s="81"/>
      <c r="O5" s="81"/>
      <c r="P5" s="81"/>
      <c r="Q5" s="81"/>
      <c r="R5" s="149"/>
      <c r="S5" s="191" t="s">
        <v>344</v>
      </c>
      <c r="T5" s="191"/>
      <c r="U5" s="191"/>
      <c r="V5" s="191"/>
      <c r="W5" s="191"/>
      <c r="X5" s="191"/>
      <c r="Y5" s="191"/>
      <c r="Z5" s="191"/>
    </row>
    <row r="6" spans="1:53" ht="18.75" customHeight="1" x14ac:dyDescent="0.4">
      <c r="A6" s="81" t="s">
        <v>2</v>
      </c>
      <c r="B6" s="81"/>
      <c r="C6" s="81"/>
      <c r="D6" s="81"/>
      <c r="E6" s="81"/>
      <c r="F6" s="81"/>
      <c r="G6" s="81"/>
      <c r="H6" s="81"/>
      <c r="I6" s="81"/>
      <c r="J6" s="81"/>
      <c r="K6" s="81"/>
      <c r="L6" s="81"/>
      <c r="M6" s="81"/>
      <c r="N6" s="81"/>
      <c r="O6" s="81"/>
      <c r="P6" s="81"/>
      <c r="Q6" s="81"/>
      <c r="R6" s="81"/>
      <c r="S6" s="81"/>
      <c r="T6" s="81"/>
      <c r="U6" s="81"/>
      <c r="V6" s="81"/>
      <c r="W6" s="81"/>
      <c r="X6" s="81"/>
      <c r="Y6" s="81"/>
      <c r="Z6" s="81"/>
    </row>
    <row r="7" spans="1:53" ht="22.5" customHeight="1" x14ac:dyDescent="0.4">
      <c r="A7" s="81"/>
      <c r="B7" s="81"/>
      <c r="C7" s="81"/>
      <c r="D7" s="81"/>
      <c r="E7" s="81"/>
      <c r="F7" s="81"/>
      <c r="G7" s="81"/>
      <c r="H7" s="81"/>
      <c r="I7" s="81"/>
      <c r="J7" s="81"/>
      <c r="K7" s="81"/>
      <c r="L7" s="81"/>
      <c r="M7" s="189" t="s">
        <v>3</v>
      </c>
      <c r="N7" s="189"/>
      <c r="O7" s="189"/>
      <c r="P7" s="189"/>
      <c r="Q7" s="83" t="s">
        <v>9</v>
      </c>
      <c r="R7" s="192" t="str">
        <f>IF(第１号!R7="","",第１号!R7)</f>
        <v>　　　－　　　　</v>
      </c>
      <c r="S7" s="192"/>
      <c r="T7" s="192"/>
      <c r="U7" s="192"/>
      <c r="V7" s="192"/>
      <c r="W7" s="192"/>
      <c r="X7" s="537"/>
      <c r="Y7" s="537"/>
      <c r="Z7" s="538"/>
    </row>
    <row r="8" spans="1:53" ht="26.25" customHeight="1" x14ac:dyDescent="0.4">
      <c r="A8" s="81"/>
      <c r="B8" s="81"/>
      <c r="C8" s="81"/>
      <c r="D8" s="81"/>
      <c r="E8" s="81"/>
      <c r="F8" s="81"/>
      <c r="G8" s="81"/>
      <c r="H8" s="81"/>
      <c r="I8" s="81"/>
      <c r="J8" s="81"/>
      <c r="K8" s="81"/>
      <c r="L8" s="81"/>
      <c r="M8" s="189" t="s">
        <v>4</v>
      </c>
      <c r="N8" s="189"/>
      <c r="O8" s="189"/>
      <c r="P8" s="189"/>
      <c r="Q8" s="465" t="str">
        <f>IF(第１号!Q8="","",第１号!Q8)</f>
        <v/>
      </c>
      <c r="R8" s="465"/>
      <c r="S8" s="465"/>
      <c r="T8" s="465"/>
      <c r="U8" s="465"/>
      <c r="V8" s="465"/>
      <c r="W8" s="465"/>
      <c r="X8" s="465"/>
      <c r="Y8" s="465"/>
      <c r="Z8" s="465"/>
    </row>
    <row r="9" spans="1:53" ht="26.25" customHeight="1" x14ac:dyDescent="0.4">
      <c r="A9" s="81"/>
      <c r="B9" s="81"/>
      <c r="C9" s="81"/>
      <c r="D9" s="81"/>
      <c r="E9" s="81"/>
      <c r="F9" s="81"/>
      <c r="G9" s="81"/>
      <c r="H9" s="81"/>
      <c r="I9" s="81"/>
      <c r="J9" s="81"/>
      <c r="K9" s="81"/>
      <c r="L9" s="84" t="s">
        <v>7</v>
      </c>
      <c r="M9" s="189" t="s">
        <v>5</v>
      </c>
      <c r="N9" s="189"/>
      <c r="O9" s="189"/>
      <c r="P9" s="189"/>
      <c r="Q9" s="465" t="str">
        <f>IF(第１号!Q9="","",第１号!Q9)</f>
        <v/>
      </c>
      <c r="R9" s="465"/>
      <c r="S9" s="465"/>
      <c r="T9" s="465"/>
      <c r="U9" s="465"/>
      <c r="V9" s="465"/>
      <c r="W9" s="465"/>
      <c r="X9" s="465"/>
      <c r="Y9" s="465"/>
      <c r="Z9" s="465"/>
    </row>
    <row r="10" spans="1:53" ht="26.25" customHeight="1" x14ac:dyDescent="0.4">
      <c r="A10" s="81"/>
      <c r="B10" s="81"/>
      <c r="C10" s="81"/>
      <c r="D10" s="81"/>
      <c r="E10" s="81"/>
      <c r="F10" s="81"/>
      <c r="G10" s="81"/>
      <c r="H10" s="81"/>
      <c r="I10" s="81"/>
      <c r="J10" s="81"/>
      <c r="K10" s="81"/>
      <c r="L10" s="81"/>
      <c r="M10" s="189" t="s">
        <v>6</v>
      </c>
      <c r="N10" s="189"/>
      <c r="O10" s="189"/>
      <c r="P10" s="189"/>
      <c r="Q10" s="465" t="str">
        <f>IF(第１号!Q10="","",第１号!Q10)</f>
        <v/>
      </c>
      <c r="R10" s="465"/>
      <c r="S10" s="465"/>
      <c r="T10" s="465"/>
      <c r="U10" s="465"/>
      <c r="V10" s="465"/>
      <c r="W10" s="465"/>
      <c r="X10" s="465"/>
      <c r="Y10" s="465"/>
      <c r="Z10" s="465"/>
      <c r="AB10" s="103" t="s">
        <v>379</v>
      </c>
    </row>
    <row r="11" spans="1:53" ht="7.5" customHeight="1" thickBot="1" x14ac:dyDescent="0.45">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row>
    <row r="12" spans="1:53" ht="18.75" customHeight="1" thickBot="1" x14ac:dyDescent="0.45">
      <c r="A12" s="214" t="str">
        <f ca="1">"　"&amp;DBCS(TEXT(AB1,"ggge年m月d日"))&amp;"付け仙台市（"&amp;DBCS("R"&amp;IF(AB1="令和　　年　　月　　日",DB!D5,DB!P12))&amp;"環脱経）指令第"&amp;DBCS(TEXT(AV12,"0000"))&amp;"号で交付決定を受けました標記の補助金について、下記の理由により補助事業を中止（廃止）したいので、仙台市補助金等交付規則"&amp;DBCS(DB!P13)&amp;"及び仙台市運送事業用次世代自動車導入支援補助金交付要綱"&amp;DBCS(DB!P14)&amp;"の規定により、関係書類を添えて申請します。"</f>
        <v>　令和　　年　　月　　日付け仙台市（Ｒ７環脱経）指令第　　　　号で交付決定を受けました標記の補助金について、下記の理由により補助事業を中止（廃止）したいので、仙台市補助金等交付規則第５条第１項第２号及び仙台市運送事業用次世代自動車導入支援補助金交付要綱第１２条第３項の規定により、関係書類を添えて申請します。</v>
      </c>
      <c r="B12" s="214"/>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B12" s="376" t="s">
        <v>264</v>
      </c>
      <c r="AC12" s="377"/>
      <c r="AD12" s="377"/>
      <c r="AE12" s="377"/>
      <c r="AF12" s="377"/>
      <c r="AG12" s="377"/>
      <c r="AH12" s="468" t="s">
        <v>344</v>
      </c>
      <c r="AI12" s="469"/>
      <c r="AJ12" s="469"/>
      <c r="AK12" s="469"/>
      <c r="AL12" s="469"/>
      <c r="AM12" s="469"/>
      <c r="AN12" s="469"/>
      <c r="AO12" s="470"/>
      <c r="AP12" s="377" t="s">
        <v>265</v>
      </c>
      <c r="AQ12" s="377"/>
      <c r="AR12" s="377"/>
      <c r="AS12" s="377"/>
      <c r="AT12" s="377"/>
      <c r="AU12" s="377"/>
      <c r="AV12" s="472" t="s">
        <v>164</v>
      </c>
      <c r="AW12" s="472"/>
      <c r="AX12" s="472"/>
      <c r="AY12" s="472"/>
      <c r="AZ12" s="472"/>
      <c r="BA12" s="473"/>
    </row>
    <row r="13" spans="1:53" ht="18.75" customHeight="1" x14ac:dyDescent="0.4">
      <c r="A13" s="214"/>
      <c r="B13" s="214"/>
      <c r="C13" s="214"/>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H13" s="150"/>
      <c r="AI13" s="471"/>
      <c r="AJ13" s="471"/>
      <c r="AK13" s="471"/>
      <c r="AL13" s="471"/>
      <c r="AM13" s="471"/>
      <c r="AN13" s="471"/>
      <c r="AO13" s="471"/>
    </row>
    <row r="14" spans="1:53" ht="18.75" customHeight="1" x14ac:dyDescent="0.4">
      <c r="A14" s="214"/>
      <c r="B14" s="214"/>
      <c r="C14" s="214"/>
      <c r="D14" s="214"/>
      <c r="E14" s="214"/>
      <c r="F14" s="214"/>
      <c r="G14" s="214"/>
      <c r="H14" s="214"/>
      <c r="I14" s="214"/>
      <c r="J14" s="214"/>
      <c r="K14" s="214"/>
      <c r="L14" s="214"/>
      <c r="M14" s="214"/>
      <c r="N14" s="214"/>
      <c r="O14" s="214"/>
      <c r="P14" s="214"/>
      <c r="Q14" s="214"/>
      <c r="R14" s="214"/>
      <c r="S14" s="214"/>
      <c r="T14" s="214"/>
      <c r="U14" s="214"/>
      <c r="V14" s="214"/>
      <c r="W14" s="214"/>
      <c r="X14" s="214"/>
      <c r="Y14" s="214"/>
      <c r="Z14" s="214"/>
    </row>
    <row r="15" spans="1:53" ht="7.5" customHeight="1" x14ac:dyDescent="0.4">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row>
    <row r="16" spans="1:53" ht="18.75" customHeight="1" x14ac:dyDescent="0.4">
      <c r="A16" s="208" t="s">
        <v>8</v>
      </c>
      <c r="B16" s="208"/>
      <c r="C16" s="208"/>
      <c r="D16" s="208"/>
      <c r="E16" s="208"/>
      <c r="F16" s="208"/>
      <c r="G16" s="208"/>
      <c r="H16" s="208"/>
      <c r="I16" s="208"/>
      <c r="J16" s="208"/>
      <c r="K16" s="208"/>
      <c r="L16" s="208"/>
      <c r="M16" s="208"/>
      <c r="N16" s="208"/>
      <c r="O16" s="208"/>
      <c r="P16" s="208"/>
      <c r="Q16" s="208"/>
      <c r="R16" s="208"/>
      <c r="S16" s="208"/>
      <c r="T16" s="208"/>
      <c r="U16" s="208"/>
      <c r="V16" s="208"/>
      <c r="W16" s="208"/>
      <c r="X16" s="208"/>
      <c r="Y16" s="208"/>
      <c r="Z16" s="208"/>
    </row>
    <row r="17" spans="1:26" ht="7.5" customHeight="1" thickBot="1" x14ac:dyDescent="0.45">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row>
    <row r="18" spans="1:26" ht="22.5" customHeight="1" x14ac:dyDescent="0.4">
      <c r="A18" s="215" t="s">
        <v>154</v>
      </c>
      <c r="B18" s="216"/>
      <c r="C18" s="216"/>
      <c r="D18" s="216"/>
      <c r="E18" s="216"/>
      <c r="F18" s="216"/>
      <c r="G18" s="216"/>
      <c r="H18" s="104"/>
      <c r="I18" s="527" t="str">
        <f>IF(第１号!I19="","",第１号!I19)</f>
        <v/>
      </c>
      <c r="J18" s="527"/>
      <c r="K18" s="527"/>
      <c r="L18" s="527"/>
      <c r="M18" s="527"/>
      <c r="N18" s="527"/>
      <c r="O18" s="527"/>
      <c r="P18" s="527"/>
      <c r="Q18" s="527"/>
      <c r="R18" s="527"/>
      <c r="S18" s="527"/>
      <c r="T18" s="527"/>
      <c r="U18" s="527"/>
      <c r="V18" s="527"/>
      <c r="W18" s="527"/>
      <c r="X18" s="527"/>
      <c r="Y18" s="527"/>
      <c r="Z18" s="88"/>
    </row>
    <row r="19" spans="1:26" ht="45" customHeight="1" x14ac:dyDescent="0.4">
      <c r="A19" s="206" t="s">
        <v>331</v>
      </c>
      <c r="B19" s="207"/>
      <c r="C19" s="207"/>
      <c r="D19" s="207"/>
      <c r="E19" s="207"/>
      <c r="F19" s="207"/>
      <c r="G19" s="207"/>
      <c r="H19" s="89"/>
      <c r="I19" s="530"/>
      <c r="J19" s="530"/>
      <c r="K19" s="530"/>
      <c r="L19" s="530"/>
      <c r="M19" s="530"/>
      <c r="N19" s="530"/>
      <c r="O19" s="530"/>
      <c r="P19" s="530"/>
      <c r="Q19" s="530"/>
      <c r="R19" s="530"/>
      <c r="S19" s="530"/>
      <c r="T19" s="530"/>
      <c r="U19" s="530"/>
      <c r="V19" s="530"/>
      <c r="W19" s="530"/>
      <c r="X19" s="530"/>
      <c r="Y19" s="530"/>
      <c r="Z19" s="90"/>
    </row>
    <row r="20" spans="1:26" ht="45" customHeight="1" x14ac:dyDescent="0.4">
      <c r="A20" s="532" t="s">
        <v>332</v>
      </c>
      <c r="B20" s="207"/>
      <c r="C20" s="207"/>
      <c r="D20" s="207"/>
      <c r="E20" s="207"/>
      <c r="F20" s="207"/>
      <c r="G20" s="207"/>
      <c r="H20" s="89"/>
      <c r="I20" s="530"/>
      <c r="J20" s="530"/>
      <c r="K20" s="530"/>
      <c r="L20" s="530"/>
      <c r="M20" s="530"/>
      <c r="N20" s="530"/>
      <c r="O20" s="530"/>
      <c r="P20" s="530"/>
      <c r="Q20" s="530"/>
      <c r="R20" s="530"/>
      <c r="S20" s="530"/>
      <c r="T20" s="530"/>
      <c r="U20" s="530"/>
      <c r="V20" s="530"/>
      <c r="W20" s="530"/>
      <c r="X20" s="530"/>
      <c r="Y20" s="530"/>
      <c r="Z20" s="90"/>
    </row>
    <row r="21" spans="1:26" ht="45" customHeight="1" thickBot="1" x14ac:dyDescent="0.45">
      <c r="A21" s="480" t="s">
        <v>333</v>
      </c>
      <c r="B21" s="476"/>
      <c r="C21" s="476"/>
      <c r="D21" s="476"/>
      <c r="E21" s="476"/>
      <c r="F21" s="476"/>
      <c r="G21" s="476"/>
      <c r="H21" s="112"/>
      <c r="I21" s="531"/>
      <c r="J21" s="531"/>
      <c r="K21" s="531"/>
      <c r="L21" s="531"/>
      <c r="M21" s="531"/>
      <c r="N21" s="531"/>
      <c r="O21" s="531"/>
      <c r="P21" s="531"/>
      <c r="Q21" s="531"/>
      <c r="R21" s="531"/>
      <c r="S21" s="531"/>
      <c r="T21" s="531"/>
      <c r="U21" s="531"/>
      <c r="V21" s="531"/>
      <c r="W21" s="531"/>
      <c r="X21" s="531"/>
      <c r="Y21" s="531"/>
      <c r="Z21" s="114"/>
    </row>
    <row r="22" spans="1:26" ht="18.75" customHeight="1" x14ac:dyDescent="0.4">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row>
    <row r="23" spans="1:26" ht="18.75" customHeight="1" x14ac:dyDescent="0.4">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row>
    <row r="24" spans="1:26" ht="18.75" customHeight="1" x14ac:dyDescent="0.4">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row>
    <row r="25" spans="1:26" ht="18.75" customHeight="1" x14ac:dyDescent="0.4">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row>
    <row r="26" spans="1:26" ht="18.75" customHeight="1" x14ac:dyDescent="0.4">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row>
    <row r="27" spans="1:26" ht="18.75" customHeight="1" x14ac:dyDescent="0.4">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row>
    <row r="28" spans="1:26" ht="18.75" customHeight="1" x14ac:dyDescent="0.4">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row>
    <row r="29" spans="1:26" ht="18.75" customHeight="1" x14ac:dyDescent="0.4">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26" ht="18.75" customHeight="1" x14ac:dyDescent="0.4">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row r="31" spans="1:26" ht="18.75" customHeight="1" x14ac:dyDescent="0.4">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row>
    <row r="32" spans="1:26" ht="18.75" customHeight="1" x14ac:dyDescent="0.4">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row>
    <row r="33" spans="1:26" ht="18.75" customHeight="1" x14ac:dyDescent="0.4">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row>
    <row r="34" spans="1:26" ht="18.75" customHeight="1" x14ac:dyDescent="0.4">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6" ht="18.75" customHeight="1" x14ac:dyDescent="0.4">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sheetData>
  <sheetProtection algorithmName="SHA-512" hashValue="dQXr4QEDYAJaG2jz2NNQ+KQ+pHuLwZVarvwkNJZSljUwm24OQFAvrPaY+XC8nHkTE7E1sLB3v9L9T9XadyXHLA==" saltValue="QoEaUmZH1j3vOPnhyRA4Eg==" spinCount="100000" sheet="1" selectLockedCells="1"/>
  <mergeCells count="26">
    <mergeCell ref="AI13:AO13"/>
    <mergeCell ref="A16:Z16"/>
    <mergeCell ref="A20:G20"/>
    <mergeCell ref="I20:Y20"/>
    <mergeCell ref="M7:P7"/>
    <mergeCell ref="M8:P8"/>
    <mergeCell ref="Q8:Z8"/>
    <mergeCell ref="R7:W7"/>
    <mergeCell ref="M9:P9"/>
    <mergeCell ref="Q9:Z9"/>
    <mergeCell ref="M10:P10"/>
    <mergeCell ref="A12:Z14"/>
    <mergeCell ref="Q10:Z10"/>
    <mergeCell ref="A21:G21"/>
    <mergeCell ref="I21:Y21"/>
    <mergeCell ref="A19:G19"/>
    <mergeCell ref="I19:Y19"/>
    <mergeCell ref="A18:G18"/>
    <mergeCell ref="I18:Y18"/>
    <mergeCell ref="AB1:AI1"/>
    <mergeCell ref="AP12:AU12"/>
    <mergeCell ref="AV12:BA12"/>
    <mergeCell ref="A3:Z3"/>
    <mergeCell ref="AB12:AG12"/>
    <mergeCell ref="AH12:AO12"/>
    <mergeCell ref="S5:Z5"/>
  </mergeCells>
  <phoneticPr fontId="2"/>
  <dataValidations count="5">
    <dataValidation allowBlank="1" showInputMessage="1" showErrorMessage="1" promptTitle="-------- 交付決定番号を入力してください -------" prompt="交付決定通知書に記載されている４桁の番号を入力してください。" sqref="AV12:BA12" xr:uid="{CA3AA8BB-BA5A-4A6F-864D-71D6E204C75B}"/>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D43E9863-5D52-4893-A665-3CD59C906962}"/>
    <dataValidation allowBlank="1" showInputMessage="1" showErrorMessage="1" promptTitle="-------- 役職名等を入力してください --------" prompt="役職名および代表者名を入力してください。_x000a_(入力例)_x000a_代表取締役　仙台　太郎" sqref="Q10:Z10" xr:uid="{BC36953D-7EBC-45B6-B0AB-A02499B09AA2}"/>
    <dataValidation type="textLength"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7:W7" xr:uid="{132552C3-8F6B-4D43-A205-B925EF4EDAA9}">
      <formula1>7</formula1>
    </dataValidation>
    <dataValidation imeMode="halfAlpha" allowBlank="1" showInputMessage="1" showErrorMessage="1" promptTitle="-------- 中止年月日を入力してください --------" prompt="1.キーボードで「2026/4/21」などと入力してください。_x000a_2.Enterキーを押すと、自動的に日付として認識されます。" sqref="S5:Z5" xr:uid="{DD1CA068-C093-40C4-94BB-2B2C67D6A01F}"/>
  </dataValidations>
  <pageMargins left="0.78740157480314965" right="0.39370078740157483" top="0.59055118110236227" bottom="0.59055118110236227" header="0.31496062992125984" footer="0.31496062992125984"/>
  <pageSetup paperSize="9" orientation="portrait" blackAndWhite="1" r:id="rId1"/>
  <rowBreaks count="1" manualBreakCount="1">
    <brk id="35"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Z37"/>
  <sheetViews>
    <sheetView tabSelected="1" view="pageBreakPreview" zoomScaleNormal="100" zoomScaleSheetLayoutView="100" workbookViewId="0">
      <pane ySplit="4" topLeftCell="A5" activePane="bottomLeft" state="frozen"/>
      <selection pane="bottomLeft"/>
    </sheetView>
  </sheetViews>
  <sheetFormatPr defaultColWidth="3.125" defaultRowHeight="18.75" customHeight="1" x14ac:dyDescent="0.4"/>
  <cols>
    <col min="1" max="2" width="3.125" style="547"/>
    <col min="3" max="13" width="3.125" style="546" customWidth="1"/>
    <col min="14" max="16384" width="3.125" style="546"/>
  </cols>
  <sheetData>
    <row r="1" spans="1:26" ht="18.75" customHeight="1" x14ac:dyDescent="0.4">
      <c r="A1" s="546"/>
      <c r="B1" s="546"/>
    </row>
    <row r="2" spans="1:26" ht="18.75" customHeight="1" x14ac:dyDescent="0.4">
      <c r="A2" s="550" t="s">
        <v>112</v>
      </c>
      <c r="B2" s="550"/>
      <c r="C2" s="550"/>
      <c r="D2" s="550"/>
      <c r="E2" s="550"/>
      <c r="F2" s="550"/>
      <c r="G2" s="550"/>
      <c r="H2" s="550"/>
      <c r="I2" s="550"/>
      <c r="J2" s="550"/>
      <c r="K2" s="550"/>
      <c r="L2" s="550"/>
      <c r="M2" s="550"/>
      <c r="N2" s="550"/>
      <c r="O2" s="550"/>
      <c r="P2" s="550"/>
      <c r="Q2" s="550"/>
      <c r="R2" s="550"/>
      <c r="S2" s="550"/>
      <c r="T2" s="550"/>
      <c r="U2" s="550"/>
      <c r="V2" s="550"/>
      <c r="W2" s="550"/>
      <c r="X2" s="550"/>
      <c r="Y2" s="550"/>
      <c r="Z2" s="550"/>
    </row>
    <row r="3" spans="1:26" ht="7.5" customHeight="1" x14ac:dyDescent="0.4">
      <c r="A3" s="546"/>
      <c r="B3" s="546"/>
    </row>
    <row r="4" spans="1:26" ht="22.5" customHeight="1" x14ac:dyDescent="0.4"/>
    <row r="5" spans="1:26" ht="22.5" customHeight="1" x14ac:dyDescent="0.4">
      <c r="A5" s="548"/>
      <c r="M5" s="549"/>
      <c r="N5" s="549"/>
      <c r="O5" s="549"/>
      <c r="P5" s="549"/>
      <c r="Q5" s="549"/>
      <c r="R5" s="549"/>
      <c r="S5" s="549"/>
      <c r="T5" s="549"/>
      <c r="U5" s="549"/>
      <c r="V5" s="549"/>
      <c r="W5" s="549"/>
      <c r="X5" s="549"/>
      <c r="Y5" s="549"/>
      <c r="Z5" s="549"/>
    </row>
    <row r="6" spans="1:26" ht="22.5" customHeight="1" x14ac:dyDescent="0.4">
      <c r="A6" s="548"/>
      <c r="M6" s="549"/>
      <c r="N6" s="549"/>
      <c r="O6" s="549"/>
      <c r="P6" s="549"/>
      <c r="Q6" s="549"/>
      <c r="R6" s="549"/>
      <c r="S6" s="549"/>
      <c r="T6" s="549"/>
      <c r="U6" s="549"/>
      <c r="V6" s="549"/>
      <c r="W6" s="549"/>
      <c r="X6" s="549"/>
      <c r="Y6" s="549"/>
      <c r="Z6" s="549"/>
    </row>
    <row r="7" spans="1:26" ht="22.5" customHeight="1" x14ac:dyDescent="0.4">
      <c r="A7" s="548"/>
      <c r="M7" s="549"/>
      <c r="N7" s="549"/>
      <c r="O7" s="549"/>
      <c r="P7" s="549"/>
      <c r="Q7" s="549"/>
      <c r="R7" s="549"/>
      <c r="S7" s="549"/>
      <c r="T7" s="549"/>
      <c r="U7" s="549"/>
      <c r="V7" s="549"/>
      <c r="W7" s="549"/>
      <c r="X7" s="549"/>
      <c r="Y7" s="549"/>
      <c r="Z7" s="549"/>
    </row>
    <row r="8" spans="1:26" ht="22.5" customHeight="1" x14ac:dyDescent="0.4">
      <c r="A8" s="548"/>
    </row>
    <row r="9" spans="1:26" ht="22.5" customHeight="1" x14ac:dyDescent="0.4"/>
    <row r="10" spans="1:26" ht="22.5" customHeight="1" x14ac:dyDescent="0.4">
      <c r="A10" s="548"/>
    </row>
    <row r="11" spans="1:26" ht="22.5" customHeight="1" x14ac:dyDescent="0.4"/>
    <row r="12" spans="1:26" ht="22.5" customHeight="1" x14ac:dyDescent="0.4">
      <c r="A12" s="548"/>
    </row>
    <row r="13" spans="1:26" ht="22.5" customHeight="1" x14ac:dyDescent="0.4"/>
    <row r="14" spans="1:26" ht="22.5" customHeight="1" x14ac:dyDescent="0.4"/>
    <row r="15" spans="1:26" ht="22.5" customHeight="1" x14ac:dyDescent="0.4"/>
    <row r="16" spans="1:26" ht="22.5" customHeight="1" x14ac:dyDescent="0.4"/>
    <row r="17" spans="1:26" ht="22.5" customHeight="1" x14ac:dyDescent="0.4"/>
    <row r="18" spans="1:26" ht="22.5" customHeight="1" x14ac:dyDescent="0.4"/>
    <row r="19" spans="1:26" ht="22.5" customHeight="1" x14ac:dyDescent="0.4">
      <c r="A19" s="548"/>
      <c r="M19" s="549"/>
      <c r="N19" s="549"/>
      <c r="O19" s="549"/>
      <c r="P19" s="549"/>
      <c r="Q19" s="549"/>
      <c r="R19" s="549"/>
      <c r="S19" s="549"/>
      <c r="T19" s="549"/>
      <c r="U19" s="549"/>
      <c r="V19" s="549"/>
      <c r="W19" s="549"/>
      <c r="X19" s="549"/>
      <c r="Y19" s="549"/>
      <c r="Z19" s="549"/>
    </row>
    <row r="20" spans="1:26" ht="22.5" customHeight="1" x14ac:dyDescent="0.4"/>
    <row r="21" spans="1:26" ht="22.5" customHeight="1" x14ac:dyDescent="0.4"/>
    <row r="22" spans="1:26" ht="22.5" customHeight="1" x14ac:dyDescent="0.4">
      <c r="A22" s="548"/>
    </row>
    <row r="23" spans="1:26" ht="22.5" customHeight="1" x14ac:dyDescent="0.4"/>
    <row r="24" spans="1:26" ht="22.5" customHeight="1" x14ac:dyDescent="0.4">
      <c r="A24" s="548"/>
    </row>
    <row r="25" spans="1:26" ht="22.5" customHeight="1" x14ac:dyDescent="0.4"/>
    <row r="26" spans="1:26" ht="22.5" customHeight="1" x14ac:dyDescent="0.4"/>
    <row r="27" spans="1:26" ht="22.5" customHeight="1" x14ac:dyDescent="0.4">
      <c r="A27" s="548"/>
      <c r="M27" s="549"/>
      <c r="N27" s="549"/>
      <c r="O27" s="549"/>
      <c r="P27" s="549"/>
      <c r="Q27" s="549"/>
      <c r="R27" s="549"/>
      <c r="S27" s="549"/>
      <c r="T27" s="549"/>
      <c r="U27" s="549"/>
      <c r="V27" s="549"/>
      <c r="W27" s="549"/>
      <c r="X27" s="549"/>
      <c r="Y27" s="549"/>
      <c r="Z27" s="549"/>
    </row>
    <row r="28" spans="1:26" ht="22.5" customHeight="1" x14ac:dyDescent="0.4"/>
    <row r="29" spans="1:26" ht="22.5" customHeight="1" x14ac:dyDescent="0.4"/>
    <row r="30" spans="1:26" ht="22.5" customHeight="1" x14ac:dyDescent="0.4"/>
    <row r="31" spans="1:26" ht="22.5" customHeight="1" x14ac:dyDescent="0.4"/>
    <row r="32" spans="1:26" ht="7.5" customHeight="1" x14ac:dyDescent="0.4"/>
    <row r="33" spans="2:26" ht="22.5" customHeight="1" x14ac:dyDescent="0.4">
      <c r="B33" s="553" t="s">
        <v>376</v>
      </c>
    </row>
    <row r="37" spans="2:26" ht="18.75" customHeight="1" x14ac:dyDescent="0.4">
      <c r="Z37" s="554" t="s">
        <v>377</v>
      </c>
    </row>
  </sheetData>
  <sheetProtection selectLockedCells="1"/>
  <phoneticPr fontId="2"/>
  <pageMargins left="0.78740157480314965" right="0.39370078740157483" top="0.59055118110236215" bottom="0.59055118110236215" header="0.31496062992125984" footer="0.31496062992125984"/>
  <pageSetup paperSize="9" orientation="portrait" r:id="rId1"/>
  <rowBreaks count="1" manualBreakCount="1">
    <brk id="36" max="2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59999389629810485"/>
  </sheetPr>
  <dimension ref="A1:BA36"/>
  <sheetViews>
    <sheetView view="pageBreakPreview" zoomScaleNormal="100" zoomScaleSheetLayoutView="100" workbookViewId="0">
      <pane ySplit="3" topLeftCell="A4" activePane="bottomLeft" state="frozen"/>
      <selection activeCell="M8" sqref="M8:Z8"/>
      <selection pane="bottomLeft" activeCell="S5" sqref="S5:Z5"/>
    </sheetView>
  </sheetViews>
  <sheetFormatPr defaultColWidth="3.125" defaultRowHeight="18.75" customHeight="1" x14ac:dyDescent="0.4"/>
  <cols>
    <col min="1" max="16384" width="3.125" style="82"/>
  </cols>
  <sheetData>
    <row r="1" spans="1:53" ht="18.75" customHeight="1" x14ac:dyDescent="0.4">
      <c r="A1" s="81" t="s">
        <v>197</v>
      </c>
      <c r="B1" s="81"/>
      <c r="C1" s="81"/>
      <c r="D1" s="81"/>
      <c r="E1" s="81"/>
      <c r="F1" s="81"/>
      <c r="G1" s="81"/>
      <c r="H1" s="81"/>
      <c r="I1" s="81"/>
      <c r="J1" s="81"/>
      <c r="K1" s="81"/>
      <c r="L1" s="81"/>
      <c r="M1" s="81"/>
      <c r="N1" s="81"/>
      <c r="O1" s="81"/>
      <c r="P1" s="81"/>
      <c r="Q1" s="81"/>
      <c r="R1" s="81"/>
      <c r="S1" s="81"/>
      <c r="T1" s="81"/>
      <c r="U1" s="81"/>
      <c r="V1" s="81"/>
      <c r="W1" s="81"/>
      <c r="X1" s="81"/>
      <c r="Y1" s="81"/>
      <c r="Z1" s="81"/>
      <c r="AB1" s="467" t="str">
        <f>IF(AH12="","令和  年  月  日",AH12)</f>
        <v>令和　　年　　月　　日</v>
      </c>
      <c r="AC1" s="467"/>
      <c r="AD1" s="467"/>
      <c r="AE1" s="467"/>
      <c r="AF1" s="467"/>
      <c r="AG1" s="467"/>
      <c r="AH1" s="467"/>
      <c r="AI1" s="467"/>
    </row>
    <row r="2" spans="1:53" ht="7.5" customHeight="1" x14ac:dyDescent="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53" ht="18.75" customHeight="1" x14ac:dyDescent="0.4">
      <c r="A3" s="208" t="s">
        <v>198</v>
      </c>
      <c r="B3" s="208"/>
      <c r="C3" s="208"/>
      <c r="D3" s="208"/>
      <c r="E3" s="208"/>
      <c r="F3" s="208"/>
      <c r="G3" s="208"/>
      <c r="H3" s="208"/>
      <c r="I3" s="208"/>
      <c r="J3" s="208"/>
      <c r="K3" s="208"/>
      <c r="L3" s="208"/>
      <c r="M3" s="208"/>
      <c r="N3" s="208"/>
      <c r="O3" s="208"/>
      <c r="P3" s="208"/>
      <c r="Q3" s="208"/>
      <c r="R3" s="208"/>
      <c r="S3" s="208"/>
      <c r="T3" s="208"/>
      <c r="U3" s="208"/>
      <c r="V3" s="208"/>
      <c r="W3" s="208"/>
      <c r="X3" s="208"/>
      <c r="Y3" s="208"/>
      <c r="Z3" s="208"/>
    </row>
    <row r="4" spans="1:53" ht="7.5" customHeight="1" x14ac:dyDescent="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53" ht="22.5" customHeight="1" x14ac:dyDescent="0.4">
      <c r="A5" s="81"/>
      <c r="B5" s="81"/>
      <c r="C5" s="81"/>
      <c r="D5" s="81"/>
      <c r="E5" s="81"/>
      <c r="F5" s="81"/>
      <c r="G5" s="81"/>
      <c r="H5" s="81"/>
      <c r="I5" s="81"/>
      <c r="J5" s="81"/>
      <c r="K5" s="81"/>
      <c r="L5" s="81"/>
      <c r="M5" s="81"/>
      <c r="N5" s="81"/>
      <c r="O5" s="81"/>
      <c r="P5" s="81"/>
      <c r="Q5" s="81"/>
      <c r="R5" s="149"/>
      <c r="S5" s="191" t="s">
        <v>344</v>
      </c>
      <c r="T5" s="191"/>
      <c r="U5" s="191"/>
      <c r="V5" s="191"/>
      <c r="W5" s="191"/>
      <c r="X5" s="191"/>
      <c r="Y5" s="191"/>
      <c r="Z5" s="191"/>
    </row>
    <row r="6" spans="1:53" ht="18.75" customHeight="1" x14ac:dyDescent="0.4">
      <c r="A6" s="81" t="s">
        <v>2</v>
      </c>
      <c r="B6" s="81"/>
      <c r="C6" s="81"/>
      <c r="D6" s="81"/>
      <c r="E6" s="81"/>
      <c r="F6" s="81"/>
      <c r="G6" s="81"/>
      <c r="H6" s="81"/>
      <c r="I6" s="81"/>
      <c r="J6" s="81"/>
      <c r="K6" s="81"/>
      <c r="L6" s="81"/>
      <c r="M6" s="81"/>
      <c r="N6" s="81"/>
      <c r="O6" s="81"/>
      <c r="P6" s="81"/>
      <c r="Q6" s="81"/>
      <c r="R6" s="81"/>
      <c r="S6" s="81"/>
      <c r="T6" s="81"/>
      <c r="U6" s="81"/>
      <c r="V6" s="81"/>
      <c r="W6" s="81"/>
      <c r="X6" s="81"/>
      <c r="Y6" s="81"/>
      <c r="Z6" s="81"/>
    </row>
    <row r="7" spans="1:53" ht="22.5" customHeight="1" x14ac:dyDescent="0.4">
      <c r="A7" s="81"/>
      <c r="B7" s="81"/>
      <c r="C7" s="81"/>
      <c r="D7" s="81"/>
      <c r="E7" s="81"/>
      <c r="F7" s="81"/>
      <c r="G7" s="81"/>
      <c r="H7" s="81"/>
      <c r="I7" s="81"/>
      <c r="J7" s="81"/>
      <c r="K7" s="81"/>
      <c r="L7" s="81"/>
      <c r="M7" s="189" t="s">
        <v>3</v>
      </c>
      <c r="N7" s="189"/>
      <c r="O7" s="189"/>
      <c r="P7" s="189"/>
      <c r="Q7" s="83" t="s">
        <v>9</v>
      </c>
      <c r="R7" s="192" t="str">
        <f>IF(第１号!R7="","",第１号!R7)</f>
        <v>　　　－　　　　</v>
      </c>
      <c r="S7" s="192"/>
      <c r="T7" s="192"/>
      <c r="U7" s="192"/>
      <c r="V7" s="192"/>
      <c r="W7" s="192"/>
      <c r="X7" s="537"/>
      <c r="Y7" s="537"/>
      <c r="Z7" s="538"/>
    </row>
    <row r="8" spans="1:53" ht="26.25" customHeight="1" x14ac:dyDescent="0.4">
      <c r="A8" s="81"/>
      <c r="B8" s="81"/>
      <c r="C8" s="81"/>
      <c r="D8" s="81"/>
      <c r="E8" s="81"/>
      <c r="F8" s="81"/>
      <c r="G8" s="81"/>
      <c r="H8" s="81"/>
      <c r="I8" s="81"/>
      <c r="J8" s="81"/>
      <c r="K8" s="81"/>
      <c r="L8" s="81"/>
      <c r="M8" s="189" t="s">
        <v>4</v>
      </c>
      <c r="N8" s="189"/>
      <c r="O8" s="189"/>
      <c r="P8" s="189"/>
      <c r="Q8" s="465" t="str">
        <f>IF(第１号!Q8="","",第１号!Q8)</f>
        <v/>
      </c>
      <c r="R8" s="465"/>
      <c r="S8" s="465"/>
      <c r="T8" s="465"/>
      <c r="U8" s="465"/>
      <c r="V8" s="465"/>
      <c r="W8" s="465"/>
      <c r="X8" s="465"/>
      <c r="Y8" s="465"/>
      <c r="Z8" s="465"/>
    </row>
    <row r="9" spans="1:53" ht="26.25" customHeight="1" x14ac:dyDescent="0.4">
      <c r="A9" s="81"/>
      <c r="B9" s="81"/>
      <c r="C9" s="81"/>
      <c r="D9" s="81"/>
      <c r="E9" s="81"/>
      <c r="F9" s="81"/>
      <c r="G9" s="81"/>
      <c r="H9" s="81"/>
      <c r="I9" s="81"/>
      <c r="J9" s="81"/>
      <c r="K9" s="81"/>
      <c r="L9" s="84" t="s">
        <v>7</v>
      </c>
      <c r="M9" s="189" t="s">
        <v>5</v>
      </c>
      <c r="N9" s="189"/>
      <c r="O9" s="189"/>
      <c r="P9" s="189"/>
      <c r="Q9" s="465" t="str">
        <f>IF(第１号!Q9="","",第１号!Q9)</f>
        <v/>
      </c>
      <c r="R9" s="465"/>
      <c r="S9" s="465"/>
      <c r="T9" s="465"/>
      <c r="U9" s="465"/>
      <c r="V9" s="465"/>
      <c r="W9" s="465"/>
      <c r="X9" s="465"/>
      <c r="Y9" s="465"/>
      <c r="Z9" s="465"/>
    </row>
    <row r="10" spans="1:53" ht="26.25" customHeight="1" x14ac:dyDescent="0.4">
      <c r="A10" s="81"/>
      <c r="B10" s="81"/>
      <c r="C10" s="81"/>
      <c r="D10" s="81"/>
      <c r="E10" s="81"/>
      <c r="F10" s="81"/>
      <c r="G10" s="81"/>
      <c r="H10" s="81"/>
      <c r="I10" s="81"/>
      <c r="J10" s="81"/>
      <c r="K10" s="81"/>
      <c r="L10" s="81"/>
      <c r="M10" s="189" t="s">
        <v>6</v>
      </c>
      <c r="N10" s="189"/>
      <c r="O10" s="189"/>
      <c r="P10" s="189"/>
      <c r="Q10" s="465" t="str">
        <f>IF(第１号!Q10="","",第１号!Q10)</f>
        <v/>
      </c>
      <c r="R10" s="465"/>
      <c r="S10" s="465"/>
      <c r="T10" s="465"/>
      <c r="U10" s="465"/>
      <c r="V10" s="465"/>
      <c r="W10" s="465"/>
      <c r="X10" s="465"/>
      <c r="Y10" s="465"/>
      <c r="Z10" s="465"/>
      <c r="AB10" s="103" t="s">
        <v>379</v>
      </c>
    </row>
    <row r="11" spans="1:53" ht="7.5" customHeight="1" thickBot="1" x14ac:dyDescent="0.45">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row>
    <row r="12" spans="1:53" ht="18.75" customHeight="1" thickBot="1" x14ac:dyDescent="0.45">
      <c r="A12" s="214" t="str">
        <f ca="1">"　"&amp;DBCS(TEXT(AB1,"ggge年m月d日"))&amp;"付け仙台市（"&amp;DBCS("R"&amp;IF(AB1="令和　　年　　月　　日",DB!D5,DB!P18))&amp;"環脱経）指令第"&amp;DBCS(TEXT(AV12,"0000"))&amp;"号で交付決定を受けました標記の補助金について、下記のとおり不服があるので、仙台市補助金等交付規則"&amp;DBCS(DB!P19)&amp;"及び仙台市運送事業用次世代自動車導入支援補助金交付要綱"&amp;DBCS(DB!P20)&amp;"の規定により、申請を取り下げます。"</f>
        <v>　令和　　年　　月　　日付け仙台市（Ｒ７環脱経）指令第　　　　号で交付決定を受けました標記の補助金について、下記のとおり不服があるので、仙台市補助金等交付規則第７条第１項及び仙台市運送事業用次世代自動車導入支援補助金交付要綱第１３条の規定により、申請を取り下げます。</v>
      </c>
      <c r="B12" s="214"/>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B12" s="376" t="s">
        <v>264</v>
      </c>
      <c r="AC12" s="377"/>
      <c r="AD12" s="377"/>
      <c r="AE12" s="377"/>
      <c r="AF12" s="377"/>
      <c r="AG12" s="377"/>
      <c r="AH12" s="468" t="s">
        <v>344</v>
      </c>
      <c r="AI12" s="469"/>
      <c r="AJ12" s="469"/>
      <c r="AK12" s="469"/>
      <c r="AL12" s="469"/>
      <c r="AM12" s="469"/>
      <c r="AN12" s="469"/>
      <c r="AO12" s="470"/>
      <c r="AP12" s="377" t="s">
        <v>265</v>
      </c>
      <c r="AQ12" s="377"/>
      <c r="AR12" s="377"/>
      <c r="AS12" s="377"/>
      <c r="AT12" s="377"/>
      <c r="AU12" s="377"/>
      <c r="AV12" s="472" t="s">
        <v>164</v>
      </c>
      <c r="AW12" s="472"/>
      <c r="AX12" s="472"/>
      <c r="AY12" s="472"/>
      <c r="AZ12" s="472"/>
      <c r="BA12" s="473"/>
    </row>
    <row r="13" spans="1:53" ht="18.75" customHeight="1" x14ac:dyDescent="0.4">
      <c r="A13" s="214"/>
      <c r="B13" s="214"/>
      <c r="C13" s="214"/>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H13" s="150"/>
      <c r="AI13" s="471"/>
      <c r="AJ13" s="471"/>
      <c r="AK13" s="471"/>
      <c r="AL13" s="471"/>
      <c r="AM13" s="471"/>
      <c r="AN13" s="471"/>
      <c r="AO13" s="471"/>
    </row>
    <row r="14" spans="1:53" ht="18.75" customHeight="1" x14ac:dyDescent="0.4">
      <c r="A14" s="214"/>
      <c r="B14" s="214"/>
      <c r="C14" s="214"/>
      <c r="D14" s="214"/>
      <c r="E14" s="214"/>
      <c r="F14" s="214"/>
      <c r="G14" s="214"/>
      <c r="H14" s="214"/>
      <c r="I14" s="214"/>
      <c r="J14" s="214"/>
      <c r="K14" s="214"/>
      <c r="L14" s="214"/>
      <c r="M14" s="214"/>
      <c r="N14" s="214"/>
      <c r="O14" s="214"/>
      <c r="P14" s="214"/>
      <c r="Q14" s="214"/>
      <c r="R14" s="214"/>
      <c r="S14" s="214"/>
      <c r="T14" s="214"/>
      <c r="U14" s="214"/>
      <c r="V14" s="214"/>
      <c r="W14" s="214"/>
      <c r="X14" s="214"/>
      <c r="Y14" s="214"/>
      <c r="Z14" s="214"/>
    </row>
    <row r="15" spans="1:53" ht="7.5" customHeight="1" x14ac:dyDescent="0.4">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row>
    <row r="16" spans="1:53" ht="18.75" customHeight="1" x14ac:dyDescent="0.4">
      <c r="A16" s="208" t="s">
        <v>8</v>
      </c>
      <c r="B16" s="208"/>
      <c r="C16" s="208"/>
      <c r="D16" s="208"/>
      <c r="E16" s="208"/>
      <c r="F16" s="208"/>
      <c r="G16" s="208"/>
      <c r="H16" s="208"/>
      <c r="I16" s="208"/>
      <c r="J16" s="208"/>
      <c r="K16" s="208"/>
      <c r="L16" s="208"/>
      <c r="M16" s="208"/>
      <c r="N16" s="208"/>
      <c r="O16" s="208"/>
      <c r="P16" s="208"/>
      <c r="Q16" s="208"/>
      <c r="R16" s="208"/>
      <c r="S16" s="208"/>
      <c r="T16" s="208"/>
      <c r="U16" s="208"/>
      <c r="V16" s="208"/>
      <c r="W16" s="208"/>
      <c r="X16" s="208"/>
      <c r="Y16" s="208"/>
      <c r="Z16" s="208"/>
    </row>
    <row r="17" spans="1:26" ht="7.5" customHeight="1" thickBot="1" x14ac:dyDescent="0.45">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row>
    <row r="18" spans="1:26" ht="22.5" customHeight="1" x14ac:dyDescent="0.4">
      <c r="A18" s="215" t="s">
        <v>154</v>
      </c>
      <c r="B18" s="216"/>
      <c r="C18" s="216"/>
      <c r="D18" s="216"/>
      <c r="E18" s="216"/>
      <c r="F18" s="216"/>
      <c r="G18" s="216"/>
      <c r="H18" s="104"/>
      <c r="I18" s="527" t="str">
        <f>IF(第１号!I19="","",第１号!I19)</f>
        <v/>
      </c>
      <c r="J18" s="527"/>
      <c r="K18" s="527"/>
      <c r="L18" s="527"/>
      <c r="M18" s="527"/>
      <c r="N18" s="527"/>
      <c r="O18" s="527"/>
      <c r="P18" s="527"/>
      <c r="Q18" s="527"/>
      <c r="R18" s="527"/>
      <c r="S18" s="527"/>
      <c r="T18" s="527"/>
      <c r="U18" s="527"/>
      <c r="V18" s="527"/>
      <c r="W18" s="527"/>
      <c r="X18" s="527"/>
      <c r="Y18" s="527"/>
      <c r="Z18" s="88"/>
    </row>
    <row r="19" spans="1:26" ht="22.5" customHeight="1" x14ac:dyDescent="0.4">
      <c r="A19" s="206" t="s">
        <v>328</v>
      </c>
      <c r="B19" s="207"/>
      <c r="C19" s="207"/>
      <c r="D19" s="207"/>
      <c r="E19" s="207"/>
      <c r="F19" s="207"/>
      <c r="G19" s="207"/>
      <c r="H19" s="89"/>
      <c r="I19" s="91"/>
      <c r="J19" s="91"/>
      <c r="K19" s="91"/>
      <c r="L19" s="91"/>
      <c r="M19" s="91"/>
      <c r="N19" s="91"/>
      <c r="O19" s="91" t="str">
        <f>IF(P19="","金","")</f>
        <v/>
      </c>
      <c r="P19" s="534" t="str">
        <f>IF(申請額算定表_自動車!I22="","","金 "&amp;DBCS(TEXT(SUM(申請額算定表_自動車!I22,申請額算定表_レトロフィット!I24),"#,#0")))</f>
        <v>金 ０</v>
      </c>
      <c r="Q19" s="534"/>
      <c r="R19" s="534"/>
      <c r="S19" s="534"/>
      <c r="T19" s="534"/>
      <c r="U19" s="534"/>
      <c r="V19" s="534"/>
      <c r="W19" s="534"/>
      <c r="X19" s="534"/>
      <c r="Y19" s="91" t="s">
        <v>24</v>
      </c>
      <c r="Z19" s="90"/>
    </row>
    <row r="20" spans="1:26" ht="22.5" customHeight="1" x14ac:dyDescent="0.4">
      <c r="A20" s="206" t="s">
        <v>329</v>
      </c>
      <c r="B20" s="207"/>
      <c r="C20" s="207"/>
      <c r="D20" s="207"/>
      <c r="E20" s="207"/>
      <c r="F20" s="207"/>
      <c r="G20" s="207"/>
      <c r="H20" s="89"/>
      <c r="I20" s="91"/>
      <c r="J20" s="91"/>
      <c r="K20" s="91"/>
      <c r="L20" s="91"/>
      <c r="M20" s="535" t="str">
        <f>IF(第１号!S5="","令和    年    月    日",第１号!S5)</f>
        <v>令和　　年　　月　　日</v>
      </c>
      <c r="N20" s="535"/>
      <c r="O20" s="535"/>
      <c r="P20" s="535"/>
      <c r="Q20" s="535"/>
      <c r="R20" s="535"/>
      <c r="S20" s="535"/>
      <c r="T20" s="535"/>
      <c r="U20" s="535"/>
      <c r="V20" s="91"/>
      <c r="W20" s="91"/>
      <c r="X20" s="91"/>
      <c r="Y20" s="91"/>
      <c r="Z20" s="90"/>
    </row>
    <row r="21" spans="1:26" ht="67.5" customHeight="1" thickBot="1" x14ac:dyDescent="0.45">
      <c r="A21" s="533" t="s">
        <v>330</v>
      </c>
      <c r="B21" s="476"/>
      <c r="C21" s="476"/>
      <c r="D21" s="476"/>
      <c r="E21" s="476"/>
      <c r="F21" s="476"/>
      <c r="G21" s="476"/>
      <c r="H21" s="112"/>
      <c r="I21" s="531"/>
      <c r="J21" s="531"/>
      <c r="K21" s="531"/>
      <c r="L21" s="531"/>
      <c r="M21" s="531"/>
      <c r="N21" s="531"/>
      <c r="O21" s="531"/>
      <c r="P21" s="531"/>
      <c r="Q21" s="531"/>
      <c r="R21" s="531"/>
      <c r="S21" s="531"/>
      <c r="T21" s="531"/>
      <c r="U21" s="531"/>
      <c r="V21" s="531"/>
      <c r="W21" s="531"/>
      <c r="X21" s="531"/>
      <c r="Y21" s="531"/>
      <c r="Z21" s="114"/>
    </row>
    <row r="22" spans="1:26" ht="18.75" customHeight="1" x14ac:dyDescent="0.4">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row>
    <row r="23" spans="1:26" ht="18.75" customHeight="1" x14ac:dyDescent="0.4">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row>
    <row r="24" spans="1:26" ht="18.75" customHeight="1" x14ac:dyDescent="0.4">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row>
    <row r="25" spans="1:26" ht="18.75" customHeight="1" x14ac:dyDescent="0.4">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row>
    <row r="26" spans="1:26" ht="18.75" customHeight="1" x14ac:dyDescent="0.4">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row>
    <row r="27" spans="1:26" ht="18.75" customHeight="1" x14ac:dyDescent="0.4">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row>
    <row r="28" spans="1:26" ht="18.75" customHeight="1" x14ac:dyDescent="0.4">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row>
    <row r="29" spans="1:26" ht="18.75" customHeight="1" x14ac:dyDescent="0.4">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26" ht="18.75" customHeight="1" x14ac:dyDescent="0.4">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row r="31" spans="1:26" ht="18.75" customHeight="1" x14ac:dyDescent="0.4">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row>
    <row r="32" spans="1:26" ht="18.75" customHeight="1" x14ac:dyDescent="0.4">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row>
    <row r="33" spans="1:26" ht="18.75" customHeight="1" x14ac:dyDescent="0.4">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row>
    <row r="34" spans="1:26" ht="18.75" customHeight="1" x14ac:dyDescent="0.4">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6" ht="18.75" customHeight="1" x14ac:dyDescent="0.4">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row r="36" spans="1:26" ht="18.75" customHeight="1" x14ac:dyDescent="0.4">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row>
  </sheetData>
  <sheetProtection algorithmName="SHA-512" hashValue="utz2Dh8TLg66+gFPy9sYhCUS0Dn+wFZqhS4KE047geaHX7m4LfqqInd7Idu3A46dJmz0gSK3MiVvDUz3XeFwBQ==" saltValue="rJQfLVT5w3uvPAD2bGSnAA==" spinCount="100000" sheet="1" selectLockedCells="1"/>
  <mergeCells count="26">
    <mergeCell ref="A21:G21"/>
    <mergeCell ref="I21:Y21"/>
    <mergeCell ref="A19:G19"/>
    <mergeCell ref="P19:X19"/>
    <mergeCell ref="A20:G20"/>
    <mergeCell ref="M20:U20"/>
    <mergeCell ref="AI13:AO13"/>
    <mergeCell ref="A16:Z16"/>
    <mergeCell ref="A18:G18"/>
    <mergeCell ref="I18:Y18"/>
    <mergeCell ref="M7:P7"/>
    <mergeCell ref="M8:P8"/>
    <mergeCell ref="Q8:Z8"/>
    <mergeCell ref="M9:P9"/>
    <mergeCell ref="Q9:Z9"/>
    <mergeCell ref="M10:P10"/>
    <mergeCell ref="A12:Z14"/>
    <mergeCell ref="R7:W7"/>
    <mergeCell ref="Q10:Z10"/>
    <mergeCell ref="AB1:AI1"/>
    <mergeCell ref="AP12:AU12"/>
    <mergeCell ref="AV12:BA12"/>
    <mergeCell ref="A3:Z3"/>
    <mergeCell ref="AB12:AG12"/>
    <mergeCell ref="AH12:AO12"/>
    <mergeCell ref="S5:Z5"/>
  </mergeCells>
  <phoneticPr fontId="2"/>
  <dataValidations count="5">
    <dataValidation type="textLength"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7:W7" xr:uid="{37A99F93-43E0-4EAC-A0DD-22AC978E270C}">
      <formula1>7</formula1>
    </dataValidation>
    <dataValidation allowBlank="1" showInputMessage="1" showErrorMessage="1" promptTitle="-------- 役職名等を入力してください --------" prompt="役職名および代表者名を入力してください。_x000a_(入力例)_x000a_代表取締役　仙台　太郎" sqref="Q10:Z10" xr:uid="{1F845756-EDF7-4018-B6AF-A94EE92EB9E6}"/>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5D8C8336-42FB-48ED-9CD7-8B4E0DF83072}"/>
    <dataValidation allowBlank="1" showInputMessage="1" showErrorMessage="1" promptTitle="-------- 交付決定番号を入力してください -------" prompt="交付決定通知書に記載されている４桁の番号を入力してください。" sqref="AV12:BA12" xr:uid="{558528CE-AA1A-458A-B8F4-00A8A1BDF124}"/>
    <dataValidation imeMode="halfAlpha" allowBlank="1" showInputMessage="1" showErrorMessage="1" promptTitle="-------- 中止年月日を入力してください --------" prompt="1.キーボードで「2026/4/21」などと入力してください。_x000a_2.Enterキーを押すと、自動的に日付として認識されます。" sqref="S5:Z5" xr:uid="{0A385618-7B89-4624-BBC6-C70C1CA2FEA0}"/>
  </dataValidations>
  <pageMargins left="0.78740157480314965" right="0.39370078740157483" top="0.59055118110236227" bottom="0.59055118110236227" header="0.31496062992125984" footer="0.31496062992125984"/>
  <pageSetup paperSize="9" orientation="portrait" blackAndWhite="1" r:id="rId1"/>
  <rowBreaks count="1" manualBreakCount="1">
    <brk id="36" max="2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theme="5" tint="0.59999389629810485"/>
  </sheetPr>
  <dimension ref="A1:BA35"/>
  <sheetViews>
    <sheetView view="pageBreakPreview" zoomScaleNormal="100" zoomScaleSheetLayoutView="100" workbookViewId="0">
      <pane ySplit="3" topLeftCell="A5" activePane="bottomLeft" state="frozen"/>
      <selection activeCell="M8" sqref="M8:Z8"/>
      <selection pane="bottomLeft" activeCell="S5" sqref="S5:Z5"/>
    </sheetView>
  </sheetViews>
  <sheetFormatPr defaultColWidth="3.125" defaultRowHeight="18.75" customHeight="1" x14ac:dyDescent="0.4"/>
  <cols>
    <col min="1" max="16384" width="3.125" style="82"/>
  </cols>
  <sheetData>
    <row r="1" spans="1:53" ht="18.75" customHeight="1" x14ac:dyDescent="0.4">
      <c r="A1" s="81" t="s">
        <v>199</v>
      </c>
      <c r="B1" s="81"/>
      <c r="C1" s="81"/>
      <c r="D1" s="81"/>
      <c r="E1" s="81"/>
      <c r="F1" s="81"/>
      <c r="G1" s="81"/>
      <c r="H1" s="81"/>
      <c r="I1" s="81"/>
      <c r="J1" s="81"/>
      <c r="K1" s="81"/>
      <c r="L1" s="81"/>
      <c r="M1" s="81"/>
      <c r="N1" s="81"/>
      <c r="O1" s="81"/>
      <c r="P1" s="81"/>
      <c r="Q1" s="81"/>
      <c r="R1" s="81"/>
      <c r="S1" s="81"/>
      <c r="T1" s="81"/>
      <c r="U1" s="81"/>
      <c r="V1" s="81"/>
      <c r="W1" s="81"/>
      <c r="X1" s="81"/>
      <c r="Y1" s="81"/>
      <c r="Z1" s="81"/>
      <c r="AB1" s="467" t="str">
        <f>IF(AH12="","令和  年  月  日",AH12)</f>
        <v>令和　　年　　月　　日</v>
      </c>
      <c r="AC1" s="467"/>
      <c r="AD1" s="467"/>
      <c r="AE1" s="467"/>
      <c r="AF1" s="467"/>
      <c r="AG1" s="467"/>
      <c r="AH1" s="467"/>
      <c r="AI1" s="467"/>
    </row>
    <row r="2" spans="1:53" ht="7.5" customHeight="1" x14ac:dyDescent="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53" ht="18.75" customHeight="1" x14ac:dyDescent="0.4">
      <c r="A3" s="208" t="s">
        <v>200</v>
      </c>
      <c r="B3" s="208"/>
      <c r="C3" s="208"/>
      <c r="D3" s="208"/>
      <c r="E3" s="208"/>
      <c r="F3" s="208"/>
      <c r="G3" s="208"/>
      <c r="H3" s="208"/>
      <c r="I3" s="208"/>
      <c r="J3" s="208"/>
      <c r="K3" s="208"/>
      <c r="L3" s="208"/>
      <c r="M3" s="208"/>
      <c r="N3" s="208"/>
      <c r="O3" s="208"/>
      <c r="P3" s="208"/>
      <c r="Q3" s="208"/>
      <c r="R3" s="208"/>
      <c r="S3" s="208"/>
      <c r="T3" s="208"/>
      <c r="U3" s="208"/>
      <c r="V3" s="208"/>
      <c r="W3" s="208"/>
      <c r="X3" s="208"/>
      <c r="Y3" s="208"/>
      <c r="Z3" s="208"/>
    </row>
    <row r="4" spans="1:53" ht="7.5" customHeight="1" x14ac:dyDescent="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53" ht="22.5" customHeight="1" x14ac:dyDescent="0.4">
      <c r="A5" s="81"/>
      <c r="B5" s="81"/>
      <c r="C5" s="81"/>
      <c r="D5" s="81"/>
      <c r="E5" s="81"/>
      <c r="F5" s="81"/>
      <c r="G5" s="81"/>
      <c r="H5" s="81"/>
      <c r="I5" s="81"/>
      <c r="J5" s="81"/>
      <c r="K5" s="81"/>
      <c r="L5" s="81"/>
      <c r="M5" s="81"/>
      <c r="N5" s="81"/>
      <c r="O5" s="81"/>
      <c r="P5" s="81"/>
      <c r="Q5" s="81"/>
      <c r="R5" s="149"/>
      <c r="S5" s="191" t="s">
        <v>344</v>
      </c>
      <c r="T5" s="191"/>
      <c r="U5" s="191"/>
      <c r="V5" s="191"/>
      <c r="W5" s="191"/>
      <c r="X5" s="191"/>
      <c r="Y5" s="191"/>
      <c r="Z5" s="191"/>
    </row>
    <row r="6" spans="1:53" ht="18.75" customHeight="1" x14ac:dyDescent="0.4">
      <c r="A6" s="81" t="s">
        <v>2</v>
      </c>
      <c r="B6" s="81"/>
      <c r="C6" s="81"/>
      <c r="D6" s="81"/>
      <c r="E6" s="81"/>
      <c r="F6" s="81"/>
      <c r="G6" s="81"/>
      <c r="H6" s="81"/>
      <c r="I6" s="81"/>
      <c r="J6" s="81"/>
      <c r="K6" s="81"/>
      <c r="L6" s="81"/>
      <c r="M6" s="81"/>
      <c r="N6" s="81"/>
      <c r="O6" s="81"/>
      <c r="P6" s="81"/>
      <c r="Q6" s="81"/>
      <c r="R6" s="81"/>
      <c r="S6" s="81"/>
      <c r="T6" s="81"/>
      <c r="U6" s="81"/>
      <c r="V6" s="81"/>
      <c r="W6" s="81"/>
      <c r="X6" s="81"/>
      <c r="Y6" s="81"/>
      <c r="Z6" s="81"/>
    </row>
    <row r="7" spans="1:53" ht="22.5" customHeight="1" x14ac:dyDescent="0.4">
      <c r="A7" s="81"/>
      <c r="B7" s="81"/>
      <c r="C7" s="81"/>
      <c r="D7" s="81"/>
      <c r="E7" s="81"/>
      <c r="F7" s="81"/>
      <c r="G7" s="81"/>
      <c r="H7" s="81"/>
      <c r="I7" s="81"/>
      <c r="J7" s="81"/>
      <c r="K7" s="81"/>
      <c r="L7" s="81"/>
      <c r="M7" s="189" t="s">
        <v>3</v>
      </c>
      <c r="N7" s="189"/>
      <c r="O7" s="189"/>
      <c r="P7" s="189"/>
      <c r="Q7" s="83" t="s">
        <v>9</v>
      </c>
      <c r="R7" s="192" t="str">
        <f>IF(第１号!R7="","",第１号!R7)</f>
        <v>　　　－　　　　</v>
      </c>
      <c r="S7" s="192"/>
      <c r="T7" s="192"/>
      <c r="U7" s="192"/>
      <c r="V7" s="192"/>
      <c r="W7" s="192"/>
      <c r="X7" s="537"/>
      <c r="Y7" s="537"/>
      <c r="Z7" s="538"/>
    </row>
    <row r="8" spans="1:53" ht="26.25" customHeight="1" x14ac:dyDescent="0.4">
      <c r="A8" s="81"/>
      <c r="B8" s="81"/>
      <c r="C8" s="81"/>
      <c r="D8" s="81"/>
      <c r="E8" s="81"/>
      <c r="F8" s="81"/>
      <c r="G8" s="81"/>
      <c r="H8" s="81"/>
      <c r="I8" s="81"/>
      <c r="J8" s="81"/>
      <c r="K8" s="81"/>
      <c r="L8" s="81"/>
      <c r="M8" s="189" t="s">
        <v>4</v>
      </c>
      <c r="N8" s="189"/>
      <c r="O8" s="189"/>
      <c r="P8" s="189"/>
      <c r="Q8" s="465" t="str">
        <f>IF(第１号!Q8="","",第１号!Q8)</f>
        <v/>
      </c>
      <c r="R8" s="465"/>
      <c r="S8" s="465"/>
      <c r="T8" s="465"/>
      <c r="U8" s="465"/>
      <c r="V8" s="465"/>
      <c r="W8" s="465"/>
      <c r="X8" s="465"/>
      <c r="Y8" s="465"/>
      <c r="Z8" s="465"/>
    </row>
    <row r="9" spans="1:53" ht="26.25" customHeight="1" x14ac:dyDescent="0.4">
      <c r="A9" s="81"/>
      <c r="B9" s="81"/>
      <c r="C9" s="81"/>
      <c r="D9" s="81"/>
      <c r="E9" s="81"/>
      <c r="F9" s="81"/>
      <c r="G9" s="81"/>
      <c r="H9" s="81"/>
      <c r="I9" s="81"/>
      <c r="J9" s="81"/>
      <c r="K9" s="81"/>
      <c r="L9" s="84" t="s">
        <v>7</v>
      </c>
      <c r="M9" s="189" t="s">
        <v>5</v>
      </c>
      <c r="N9" s="189"/>
      <c r="O9" s="189"/>
      <c r="P9" s="189"/>
      <c r="Q9" s="465" t="str">
        <f>IF(第１号!Q9="","",第１号!Q9)</f>
        <v/>
      </c>
      <c r="R9" s="465"/>
      <c r="S9" s="465"/>
      <c r="T9" s="465"/>
      <c r="U9" s="465"/>
      <c r="V9" s="465"/>
      <c r="W9" s="465"/>
      <c r="X9" s="465"/>
      <c r="Y9" s="465"/>
      <c r="Z9" s="465"/>
    </row>
    <row r="10" spans="1:53" ht="26.25" customHeight="1" x14ac:dyDescent="0.4">
      <c r="A10" s="81"/>
      <c r="B10" s="81"/>
      <c r="C10" s="81"/>
      <c r="D10" s="81"/>
      <c r="E10" s="81"/>
      <c r="F10" s="81"/>
      <c r="G10" s="81"/>
      <c r="H10" s="81"/>
      <c r="I10" s="81"/>
      <c r="J10" s="81"/>
      <c r="K10" s="81"/>
      <c r="L10" s="81"/>
      <c r="M10" s="189" t="s">
        <v>6</v>
      </c>
      <c r="N10" s="189"/>
      <c r="O10" s="189"/>
      <c r="P10" s="189"/>
      <c r="Q10" s="465" t="str">
        <f>IF(第１号!Q10="","",第１号!Q10)</f>
        <v/>
      </c>
      <c r="R10" s="465"/>
      <c r="S10" s="465"/>
      <c r="T10" s="465"/>
      <c r="U10" s="465"/>
      <c r="V10" s="465"/>
      <c r="W10" s="465"/>
      <c r="X10" s="465"/>
      <c r="Y10" s="465"/>
      <c r="Z10" s="465"/>
      <c r="AB10" s="103" t="s">
        <v>380</v>
      </c>
    </row>
    <row r="11" spans="1:53" ht="7.5" customHeight="1" thickBot="1" x14ac:dyDescent="0.45">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row>
    <row r="12" spans="1:53" ht="18.75" customHeight="1" thickBot="1" x14ac:dyDescent="0.45">
      <c r="A12" s="214" t="str">
        <f ca="1">"　"&amp;DBCS(TEXT(AB1,"ggge年m月d日"))&amp;"付け仙台市（"&amp;DBCS("R"&amp;IF(AB1="令和　　年　　月　　日",DB!D5,DB!P24))&amp;"環脱経）指令第"&amp;DBCS(TEXT(AV12,"0000"))&amp;"号で交付額確定通知がありました標記の補助金により取得した財産について、下記のとおり処分したいので、仙台市補助金等交付規則"&amp;DBCS(DB!P25)&amp;"及び仙台市運送事業用次世代自動車導入支援補助金交付要綱"&amp;DBCS(DB!P26)&amp;"の規定により、関係書類を添えて申請します。"</f>
        <v>　令和　　年　　月　　日付け仙台市（Ｒ７環脱経）指令第　　　　号で交付額確定通知がありました標記の補助金により取得した財産について、下記のとおり処分したいので、仙台市補助金等交付規則第２０条及び仙台市運送事業用次世代自動車導入支援補助金交付要綱第２１条第２項の規定により、関係書類を添えて申請します。</v>
      </c>
      <c r="B12" s="214"/>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B12" s="376" t="s">
        <v>370</v>
      </c>
      <c r="AC12" s="377"/>
      <c r="AD12" s="377"/>
      <c r="AE12" s="377"/>
      <c r="AF12" s="377"/>
      <c r="AG12" s="377"/>
      <c r="AH12" s="468" t="s">
        <v>344</v>
      </c>
      <c r="AI12" s="469"/>
      <c r="AJ12" s="469"/>
      <c r="AK12" s="469"/>
      <c r="AL12" s="469"/>
      <c r="AM12" s="469"/>
      <c r="AN12" s="469"/>
      <c r="AO12" s="470"/>
      <c r="AP12" s="377" t="s">
        <v>371</v>
      </c>
      <c r="AQ12" s="377"/>
      <c r="AR12" s="377"/>
      <c r="AS12" s="377"/>
      <c r="AT12" s="377"/>
      <c r="AU12" s="377"/>
      <c r="AV12" s="472" t="s">
        <v>283</v>
      </c>
      <c r="AW12" s="472"/>
      <c r="AX12" s="472"/>
      <c r="AY12" s="472"/>
      <c r="AZ12" s="472"/>
      <c r="BA12" s="473"/>
    </row>
    <row r="13" spans="1:53" ht="18.75" customHeight="1" x14ac:dyDescent="0.4">
      <c r="A13" s="214"/>
      <c r="B13" s="214"/>
      <c r="C13" s="214"/>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H13" s="150"/>
      <c r="AI13" s="471"/>
      <c r="AJ13" s="471"/>
      <c r="AK13" s="471"/>
      <c r="AL13" s="471"/>
      <c r="AM13" s="471"/>
      <c r="AN13" s="471"/>
      <c r="AO13" s="471"/>
    </row>
    <row r="14" spans="1:53" ht="18.75" customHeight="1" x14ac:dyDescent="0.4">
      <c r="A14" s="214"/>
      <c r="B14" s="214"/>
      <c r="C14" s="214"/>
      <c r="D14" s="214"/>
      <c r="E14" s="214"/>
      <c r="F14" s="214"/>
      <c r="G14" s="214"/>
      <c r="H14" s="214"/>
      <c r="I14" s="214"/>
      <c r="J14" s="214"/>
      <c r="K14" s="214"/>
      <c r="L14" s="214"/>
      <c r="M14" s="214"/>
      <c r="N14" s="214"/>
      <c r="O14" s="214"/>
      <c r="P14" s="214"/>
      <c r="Q14" s="214"/>
      <c r="R14" s="214"/>
      <c r="S14" s="214"/>
      <c r="T14" s="214"/>
      <c r="U14" s="214"/>
      <c r="V14" s="214"/>
      <c r="W14" s="214"/>
      <c r="X14" s="214"/>
      <c r="Y14" s="214"/>
      <c r="Z14" s="214"/>
    </row>
    <row r="15" spans="1:53" ht="7.5" customHeight="1" x14ac:dyDescent="0.4">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row>
    <row r="16" spans="1:53" ht="18.75" customHeight="1" x14ac:dyDescent="0.4">
      <c r="A16" s="208" t="s">
        <v>8</v>
      </c>
      <c r="B16" s="208"/>
      <c r="C16" s="208"/>
      <c r="D16" s="208"/>
      <c r="E16" s="208"/>
      <c r="F16" s="208"/>
      <c r="G16" s="208"/>
      <c r="H16" s="208"/>
      <c r="I16" s="208"/>
      <c r="J16" s="208"/>
      <c r="K16" s="208"/>
      <c r="L16" s="208"/>
      <c r="M16" s="208"/>
      <c r="N16" s="208"/>
      <c r="O16" s="208"/>
      <c r="P16" s="208"/>
      <c r="Q16" s="208"/>
      <c r="R16" s="208"/>
      <c r="S16" s="208"/>
      <c r="T16" s="208"/>
      <c r="U16" s="208"/>
      <c r="V16" s="208"/>
      <c r="W16" s="208"/>
      <c r="X16" s="208"/>
      <c r="Y16" s="208"/>
      <c r="Z16" s="208"/>
    </row>
    <row r="17" spans="1:26" ht="7.5" customHeight="1" thickBot="1" x14ac:dyDescent="0.45">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row>
    <row r="18" spans="1:26" ht="22.5" customHeight="1" x14ac:dyDescent="0.4">
      <c r="A18" s="215" t="s">
        <v>154</v>
      </c>
      <c r="B18" s="216"/>
      <c r="C18" s="216"/>
      <c r="D18" s="216"/>
      <c r="E18" s="216"/>
      <c r="F18" s="216"/>
      <c r="G18" s="216"/>
      <c r="H18" s="104"/>
      <c r="I18" s="527" t="str">
        <f>IF(第１号!I19="","",第１号!I19)</f>
        <v/>
      </c>
      <c r="J18" s="527"/>
      <c r="K18" s="527"/>
      <c r="L18" s="527"/>
      <c r="M18" s="527"/>
      <c r="N18" s="527"/>
      <c r="O18" s="527"/>
      <c r="P18" s="527"/>
      <c r="Q18" s="527"/>
      <c r="R18" s="527"/>
      <c r="S18" s="527"/>
      <c r="T18" s="527"/>
      <c r="U18" s="527"/>
      <c r="V18" s="527"/>
      <c r="W18" s="527"/>
      <c r="X18" s="527"/>
      <c r="Y18" s="527"/>
      <c r="Z18" s="88"/>
    </row>
    <row r="19" spans="1:26" ht="45" customHeight="1" x14ac:dyDescent="0.4">
      <c r="A19" s="532" t="s">
        <v>324</v>
      </c>
      <c r="B19" s="207"/>
      <c r="C19" s="207"/>
      <c r="D19" s="207"/>
      <c r="E19" s="207"/>
      <c r="F19" s="207"/>
      <c r="G19" s="207"/>
      <c r="H19" s="89"/>
      <c r="I19" s="212"/>
      <c r="J19" s="212"/>
      <c r="K19" s="212"/>
      <c r="L19" s="212"/>
      <c r="M19" s="212"/>
      <c r="N19" s="212"/>
      <c r="O19" s="212"/>
      <c r="P19" s="212"/>
      <c r="Q19" s="212"/>
      <c r="R19" s="212"/>
      <c r="S19" s="212"/>
      <c r="T19" s="212"/>
      <c r="U19" s="212"/>
      <c r="V19" s="212"/>
      <c r="W19" s="212"/>
      <c r="X19" s="212"/>
      <c r="Y19" s="212"/>
      <c r="Z19" s="90"/>
    </row>
    <row r="20" spans="1:26" ht="45" customHeight="1" x14ac:dyDescent="0.4">
      <c r="A20" s="206" t="s">
        <v>325</v>
      </c>
      <c r="B20" s="207"/>
      <c r="C20" s="207"/>
      <c r="D20" s="207"/>
      <c r="E20" s="207"/>
      <c r="F20" s="207"/>
      <c r="G20" s="207"/>
      <c r="H20" s="89"/>
      <c r="I20" s="212"/>
      <c r="J20" s="212"/>
      <c r="K20" s="212"/>
      <c r="L20" s="212"/>
      <c r="M20" s="212"/>
      <c r="N20" s="212"/>
      <c r="O20" s="212"/>
      <c r="P20" s="212"/>
      <c r="Q20" s="212"/>
      <c r="R20" s="212"/>
      <c r="S20" s="212"/>
      <c r="T20" s="212"/>
      <c r="U20" s="212"/>
      <c r="V20" s="212"/>
      <c r="W20" s="212"/>
      <c r="X20" s="212"/>
      <c r="Y20" s="212"/>
      <c r="Z20" s="90"/>
    </row>
    <row r="21" spans="1:26" ht="45" customHeight="1" x14ac:dyDescent="0.4">
      <c r="A21" s="532" t="s">
        <v>326</v>
      </c>
      <c r="B21" s="207"/>
      <c r="C21" s="207"/>
      <c r="D21" s="207"/>
      <c r="E21" s="207"/>
      <c r="F21" s="207"/>
      <c r="G21" s="207"/>
      <c r="H21" s="89"/>
      <c r="I21" s="212"/>
      <c r="J21" s="212"/>
      <c r="K21" s="212"/>
      <c r="L21" s="212"/>
      <c r="M21" s="212"/>
      <c r="N21" s="212"/>
      <c r="O21" s="212"/>
      <c r="P21" s="212"/>
      <c r="Q21" s="212"/>
      <c r="R21" s="212"/>
      <c r="S21" s="212"/>
      <c r="T21" s="212"/>
      <c r="U21" s="212"/>
      <c r="V21" s="212"/>
      <c r="W21" s="212"/>
      <c r="X21" s="212"/>
      <c r="Y21" s="212"/>
      <c r="Z21" s="90"/>
    </row>
    <row r="22" spans="1:26" ht="45" customHeight="1" thickBot="1" x14ac:dyDescent="0.45">
      <c r="A22" s="480" t="s">
        <v>327</v>
      </c>
      <c r="B22" s="476"/>
      <c r="C22" s="476"/>
      <c r="D22" s="476"/>
      <c r="E22" s="476"/>
      <c r="F22" s="476"/>
      <c r="G22" s="476"/>
      <c r="H22" s="112"/>
      <c r="I22" s="536"/>
      <c r="J22" s="536"/>
      <c r="K22" s="536"/>
      <c r="L22" s="536"/>
      <c r="M22" s="536"/>
      <c r="N22" s="536"/>
      <c r="O22" s="536"/>
      <c r="P22" s="536"/>
      <c r="Q22" s="536"/>
      <c r="R22" s="536"/>
      <c r="S22" s="536"/>
      <c r="T22" s="536"/>
      <c r="U22" s="536"/>
      <c r="V22" s="536"/>
      <c r="W22" s="536"/>
      <c r="X22" s="536"/>
      <c r="Y22" s="536"/>
      <c r="Z22" s="114"/>
    </row>
    <row r="23" spans="1:26" ht="18.75" customHeight="1" x14ac:dyDescent="0.4">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row>
    <row r="24" spans="1:26" ht="18.75" customHeight="1" x14ac:dyDescent="0.4">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row>
    <row r="25" spans="1:26" ht="18.75" customHeight="1" x14ac:dyDescent="0.4">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row>
    <row r="26" spans="1:26" ht="18.75" customHeight="1" x14ac:dyDescent="0.4">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row>
    <row r="27" spans="1:26" ht="18.75" customHeight="1" x14ac:dyDescent="0.4">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row>
    <row r="28" spans="1:26" ht="18.75" customHeight="1" x14ac:dyDescent="0.4">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row>
    <row r="29" spans="1:26" ht="18.75" customHeight="1" x14ac:dyDescent="0.4">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26" ht="18.75" customHeight="1" x14ac:dyDescent="0.4">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row r="31" spans="1:26" ht="18.75" customHeight="1" x14ac:dyDescent="0.4">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row>
    <row r="32" spans="1:26" ht="18.75" customHeight="1" x14ac:dyDescent="0.4">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row>
    <row r="33" spans="1:26" ht="18.75" customHeight="1" x14ac:dyDescent="0.4">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row>
    <row r="34" spans="1:26" ht="18.75" customHeight="1" x14ac:dyDescent="0.4">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6" ht="18.75" customHeight="1" x14ac:dyDescent="0.4">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sheetData>
  <sheetProtection algorithmName="SHA-512" hashValue="1sx2yqTml4ap719Nc8rWffOHbVlnbBULOr3YZFtW5X0acWWA2TLalrP9apQHWCPN4kjMD8fzSjOef+4np+tbag==" saltValue="qIOgXeJ8BqRrCkJeuxog9A==" spinCount="100000" sheet="1" selectLockedCells="1"/>
  <mergeCells count="28">
    <mergeCell ref="A16:Z16"/>
    <mergeCell ref="A21:G21"/>
    <mergeCell ref="I21:Y21"/>
    <mergeCell ref="A22:G22"/>
    <mergeCell ref="I22:Y22"/>
    <mergeCell ref="A19:G19"/>
    <mergeCell ref="I19:Y19"/>
    <mergeCell ref="A20:G20"/>
    <mergeCell ref="I20:Y20"/>
    <mergeCell ref="A18:G18"/>
    <mergeCell ref="I18:Y18"/>
    <mergeCell ref="AB1:AI1"/>
    <mergeCell ref="M7:P7"/>
    <mergeCell ref="M8:P8"/>
    <mergeCell ref="Q8:Z8"/>
    <mergeCell ref="M9:P9"/>
    <mergeCell ref="Q9:Z9"/>
    <mergeCell ref="AP12:AU12"/>
    <mergeCell ref="AV12:BA12"/>
    <mergeCell ref="A3:Z3"/>
    <mergeCell ref="AB12:AG12"/>
    <mergeCell ref="AH12:AO12"/>
    <mergeCell ref="S5:Z5"/>
    <mergeCell ref="M10:P10"/>
    <mergeCell ref="A12:Z14"/>
    <mergeCell ref="R7:W7"/>
    <mergeCell ref="Q10:Z10"/>
    <mergeCell ref="AI13:AO13"/>
  </mergeCells>
  <phoneticPr fontId="3" type="Hiragana" alignment="center"/>
  <dataValidations count="5">
    <dataValidation imeMode="halfAlpha" allowBlank="1" showInputMessage="1" promptTitle="-------- 確定年月日を入力してください --------" prompt="1.キーボードで「2026/4/21」などと入力してください。_x000a_2.Enterキーを押すと、自動的に日付として認識されます。_x000a__x000a_※確定通知書に記載されている年月日を入力してください。" sqref="AH12:AO12" xr:uid="{80B06789-4B1B-4A59-B9CA-2B60618C8536}"/>
    <dataValidation imeMode="halfAlpha" allowBlank="1" showInputMessage="1" showErrorMessage="1" promptTitle="-------- 処分年月日を入力してください --------" prompt="1.キーボードで「2026/4/21」などと入力してください。_x000a_2.Enterキーを押すと、自動的に日付として認識されます。" sqref="S5:Z5" xr:uid="{288DE3BF-F83F-404F-BD0A-9554C2950A8C}"/>
    <dataValidation allowBlank="1" showInputMessage="1" showErrorMessage="1" promptTitle="-------- 役職名等を入力してください --------" prompt="役職名および代表者名を入力してください。_x000a_(入力例)_x000a_代表取締役　仙台　太郎" sqref="Q10:Z10" xr:uid="{B08F307E-178A-4E68-8989-2DD811B68874}"/>
    <dataValidation imeMode="off" allowBlank="1" showInputMessage="1" showErrorMessage="1" promptTitle="-------- 郵便番号を入力してください --------" prompt="半角数字７桁で入力してください（ハイフンなし）。_x000a_(入力例)_x000a_　〒980-0802の場合、「9800802」_x000a_※Enterキーを押すと、郵便番号として認識されます。" sqref="R7:W7" xr:uid="{1CEF5501-28AB-4C43-88E0-FB2CE43567FD}"/>
    <dataValidation type="textLength" operator="equal" allowBlank="1" showInputMessage="1" showErrorMessage="1" error="半角数字７桁で入力してください(ハイフンなし)。_x000a_【入力例】_x000a_　〒980-0802の場合、「9800802」" sqref="Z17" xr:uid="{31671973-80DB-43EC-B437-DBA50EFECCC9}">
      <formula1>7</formula1>
    </dataValidation>
  </dataValidations>
  <pageMargins left="0.78740157480314965" right="0.39370078740157483" top="0.59055118110236227" bottom="0.59055118110236227" header="0.31496062992125984" footer="0.31496062992125984"/>
  <pageSetup paperSize="9" scale="99" orientation="portrait" blackAndWhite="1" r:id="rId1"/>
  <rowBreaks count="1" manualBreakCount="1">
    <brk id="35" max="25"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
  <sheetViews>
    <sheetView workbookViewId="0"/>
  </sheetViews>
  <sheetFormatPr defaultColWidth="3.125" defaultRowHeight="18.75" customHeight="1" x14ac:dyDescent="0.4"/>
  <cols>
    <col min="1" max="16384" width="3.125" style="82"/>
  </cols>
  <sheetData/>
  <phoneticPr fontId="2"/>
  <pageMargins left="0.78740157480314965" right="0.39370078740157483" top="0.59055118110236215" bottom="0.5905511811023621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4" tint="-0.249977111117893"/>
  </sheetPr>
  <dimension ref="A1:AF30"/>
  <sheetViews>
    <sheetView view="pageBreakPreview" zoomScaleNormal="100" zoomScaleSheetLayoutView="100" workbookViewId="0">
      <pane ySplit="3" topLeftCell="A5" activePane="bottomLeft" state="frozen"/>
      <selection activeCell="P17" sqref="P17:X17"/>
      <selection pane="bottomLeft" activeCell="S5" sqref="S5:Z5"/>
    </sheetView>
  </sheetViews>
  <sheetFormatPr defaultColWidth="3.125" defaultRowHeight="18.75" customHeight="1" x14ac:dyDescent="0.4"/>
  <cols>
    <col min="1" max="28" width="3.125" style="82"/>
    <col min="29" max="29" width="3.125" style="82" customWidth="1"/>
    <col min="30" max="16384" width="3.125" style="82"/>
  </cols>
  <sheetData>
    <row r="1" spans="1:32" ht="18.75" customHeight="1" x14ac:dyDescent="0.4">
      <c r="A1" s="81" t="s">
        <v>0</v>
      </c>
      <c r="B1" s="81"/>
      <c r="C1" s="81"/>
      <c r="D1" s="81"/>
      <c r="E1" s="81"/>
      <c r="F1" s="81"/>
      <c r="G1" s="81"/>
      <c r="H1" s="81"/>
      <c r="I1" s="81"/>
      <c r="J1" s="81"/>
      <c r="K1" s="81"/>
      <c r="L1" s="81"/>
      <c r="M1" s="81"/>
      <c r="N1" s="81"/>
      <c r="O1" s="81"/>
      <c r="P1" s="81"/>
      <c r="Q1" s="81"/>
      <c r="R1" s="81"/>
      <c r="S1" s="81"/>
      <c r="T1" s="81"/>
      <c r="U1" s="81"/>
      <c r="V1" s="81"/>
      <c r="W1" s="81"/>
      <c r="X1" s="81"/>
      <c r="Y1" s="81"/>
      <c r="Z1" s="81"/>
    </row>
    <row r="2" spans="1:32" ht="7.5" customHeight="1" x14ac:dyDescent="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32" ht="18.75" customHeight="1" x14ac:dyDescent="0.4">
      <c r="A3" s="208" t="s">
        <v>1</v>
      </c>
      <c r="B3" s="208"/>
      <c r="C3" s="208"/>
      <c r="D3" s="208"/>
      <c r="E3" s="208"/>
      <c r="F3" s="208"/>
      <c r="G3" s="208"/>
      <c r="H3" s="208"/>
      <c r="I3" s="208"/>
      <c r="J3" s="208"/>
      <c r="K3" s="208"/>
      <c r="L3" s="208"/>
      <c r="M3" s="208"/>
      <c r="N3" s="208"/>
      <c r="O3" s="208"/>
      <c r="P3" s="208"/>
      <c r="Q3" s="208"/>
      <c r="R3" s="208"/>
      <c r="S3" s="208"/>
      <c r="T3" s="208"/>
      <c r="U3" s="208"/>
      <c r="V3" s="208"/>
      <c r="W3" s="208"/>
      <c r="X3" s="208"/>
      <c r="Y3" s="208"/>
      <c r="Z3" s="208"/>
    </row>
    <row r="4" spans="1:32" ht="7.5" customHeight="1" thickBot="1" x14ac:dyDescent="0.45">
      <c r="A4" s="81"/>
      <c r="B4" s="81"/>
      <c r="C4" s="81"/>
      <c r="D4" s="81"/>
      <c r="E4" s="81"/>
      <c r="F4" s="81"/>
      <c r="G4" s="81"/>
      <c r="H4" s="81"/>
      <c r="I4" s="81"/>
      <c r="J4" s="81"/>
      <c r="K4" s="81"/>
      <c r="L4" s="81"/>
      <c r="M4" s="81"/>
      <c r="N4" s="81"/>
      <c r="O4" s="81"/>
      <c r="P4" s="81"/>
      <c r="Q4" s="81"/>
      <c r="R4" s="81"/>
      <c r="S4" s="81"/>
      <c r="T4" s="81"/>
      <c r="U4" s="81"/>
      <c r="V4" s="81"/>
      <c r="W4" s="81"/>
      <c r="X4" s="81"/>
      <c r="Y4" s="81"/>
      <c r="Z4" s="81"/>
    </row>
    <row r="5" spans="1:32" ht="22.5" customHeight="1" thickBot="1" x14ac:dyDescent="0.45">
      <c r="A5" s="81"/>
      <c r="B5" s="81"/>
      <c r="C5" s="81"/>
      <c r="D5" s="81"/>
      <c r="E5" s="81"/>
      <c r="F5" s="81"/>
      <c r="G5" s="81"/>
      <c r="H5" s="81"/>
      <c r="I5" s="81"/>
      <c r="J5" s="81"/>
      <c r="K5" s="81"/>
      <c r="L5" s="81"/>
      <c r="M5" s="81"/>
      <c r="N5" s="81"/>
      <c r="O5" s="81"/>
      <c r="P5" s="81"/>
      <c r="Q5" s="81"/>
      <c r="R5" s="81"/>
      <c r="S5" s="191" t="s">
        <v>344</v>
      </c>
      <c r="T5" s="191"/>
      <c r="U5" s="191"/>
      <c r="V5" s="191"/>
      <c r="W5" s="191"/>
      <c r="X5" s="191"/>
      <c r="Y5" s="191"/>
      <c r="Z5" s="191"/>
      <c r="AB5" s="186" t="str">
        <f ca="1">"令和"&amp;DBCS(DB!D5)&amp;"年度"</f>
        <v>令和７年度</v>
      </c>
      <c r="AC5" s="187"/>
      <c r="AD5" s="187"/>
      <c r="AE5" s="187"/>
      <c r="AF5" s="188"/>
    </row>
    <row r="6" spans="1:32" ht="18.75" customHeight="1" x14ac:dyDescent="0.4">
      <c r="A6" s="81" t="s">
        <v>2</v>
      </c>
      <c r="B6" s="81"/>
      <c r="C6" s="81"/>
      <c r="D6" s="81"/>
      <c r="E6" s="81"/>
      <c r="F6" s="81"/>
      <c r="G6" s="81"/>
      <c r="H6" s="81"/>
      <c r="I6" s="81"/>
      <c r="J6" s="81"/>
      <c r="K6" s="81"/>
      <c r="L6" s="81"/>
      <c r="M6" s="81"/>
      <c r="N6" s="81"/>
      <c r="O6" s="81"/>
      <c r="P6" s="81"/>
      <c r="Q6" s="81"/>
      <c r="R6" s="81"/>
      <c r="S6" s="81"/>
      <c r="T6" s="81"/>
      <c r="U6" s="81"/>
      <c r="V6" s="81"/>
      <c r="W6" s="81"/>
      <c r="X6" s="81"/>
      <c r="Y6" s="81"/>
      <c r="Z6" s="81"/>
    </row>
    <row r="7" spans="1:32" ht="22.5" customHeight="1" x14ac:dyDescent="0.4">
      <c r="A7" s="81"/>
      <c r="B7" s="81"/>
      <c r="C7" s="81"/>
      <c r="D7" s="81"/>
      <c r="E7" s="81"/>
      <c r="F7" s="81"/>
      <c r="G7" s="81"/>
      <c r="H7" s="81"/>
      <c r="I7" s="81"/>
      <c r="J7" s="81"/>
      <c r="K7" s="81"/>
      <c r="L7" s="81"/>
      <c r="M7" s="189" t="s">
        <v>3</v>
      </c>
      <c r="N7" s="189"/>
      <c r="O7" s="189"/>
      <c r="P7" s="189"/>
      <c r="Q7" s="83" t="s">
        <v>9</v>
      </c>
      <c r="R7" s="192" t="s">
        <v>345</v>
      </c>
      <c r="S7" s="192"/>
      <c r="T7" s="192"/>
      <c r="U7" s="192"/>
      <c r="V7" s="192"/>
      <c r="W7" s="192"/>
      <c r="X7" s="537"/>
      <c r="Y7" s="537"/>
      <c r="Z7" s="538"/>
    </row>
    <row r="8" spans="1:32" ht="26.25" customHeight="1" x14ac:dyDescent="0.4">
      <c r="A8" s="81"/>
      <c r="B8" s="81"/>
      <c r="C8" s="81"/>
      <c r="D8" s="81"/>
      <c r="E8" s="81"/>
      <c r="F8" s="81"/>
      <c r="G8" s="81"/>
      <c r="H8" s="81"/>
      <c r="I8" s="81"/>
      <c r="J8" s="81"/>
      <c r="K8" s="81"/>
      <c r="L8" s="81"/>
      <c r="M8" s="189" t="s">
        <v>4</v>
      </c>
      <c r="N8" s="189"/>
      <c r="O8" s="189"/>
      <c r="P8" s="189"/>
      <c r="Q8" s="190"/>
      <c r="R8" s="190"/>
      <c r="S8" s="190"/>
      <c r="T8" s="190"/>
      <c r="U8" s="190"/>
      <c r="V8" s="190"/>
      <c r="W8" s="190"/>
      <c r="X8" s="190"/>
      <c r="Y8" s="190"/>
      <c r="Z8" s="190"/>
    </row>
    <row r="9" spans="1:32" ht="26.25" customHeight="1" x14ac:dyDescent="0.4">
      <c r="A9" s="81"/>
      <c r="B9" s="81"/>
      <c r="C9" s="81"/>
      <c r="D9" s="81"/>
      <c r="E9" s="81"/>
      <c r="F9" s="81"/>
      <c r="G9" s="81"/>
      <c r="H9" s="81"/>
      <c r="I9" s="81"/>
      <c r="J9" s="81"/>
      <c r="K9" s="81"/>
      <c r="L9" s="84" t="s">
        <v>7</v>
      </c>
      <c r="M9" s="189" t="s">
        <v>5</v>
      </c>
      <c r="N9" s="189"/>
      <c r="O9" s="189"/>
      <c r="P9" s="189"/>
      <c r="Q9" s="190"/>
      <c r="R9" s="190"/>
      <c r="S9" s="190"/>
      <c r="T9" s="190"/>
      <c r="U9" s="190"/>
      <c r="V9" s="190"/>
      <c r="W9" s="190"/>
      <c r="X9" s="190"/>
      <c r="Y9" s="190"/>
      <c r="Z9" s="190"/>
    </row>
    <row r="10" spans="1:32" ht="26.25" customHeight="1" x14ac:dyDescent="0.4">
      <c r="A10" s="81"/>
      <c r="B10" s="81"/>
      <c r="C10" s="81"/>
      <c r="D10" s="81"/>
      <c r="E10" s="81"/>
      <c r="F10" s="81"/>
      <c r="G10" s="81"/>
      <c r="H10" s="81"/>
      <c r="I10" s="81"/>
      <c r="J10" s="81"/>
      <c r="K10" s="81"/>
      <c r="L10" s="81"/>
      <c r="M10" s="189" t="s">
        <v>6</v>
      </c>
      <c r="N10" s="189"/>
      <c r="O10" s="189"/>
      <c r="P10" s="189"/>
      <c r="Q10" s="190"/>
      <c r="R10" s="190"/>
      <c r="S10" s="190"/>
      <c r="T10" s="190"/>
      <c r="U10" s="190"/>
      <c r="V10" s="190"/>
      <c r="W10" s="190"/>
      <c r="X10" s="190"/>
      <c r="Y10" s="190"/>
      <c r="Z10" s="190"/>
    </row>
    <row r="11" spans="1:32" ht="7.5" customHeight="1" x14ac:dyDescent="0.4">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row>
    <row r="12" spans="1:32" ht="18.75" customHeight="1" x14ac:dyDescent="0.4">
      <c r="A12" s="214" t="str">
        <f>"　標記の補助金の交付を受けたいので、仙台市補助金等交付規則"&amp;DBCS(DB!H4)&amp;"及び仙台市運送事業用次世代自動車導入支援補助金交付要綱"&amp;DBCS(DB!H5)&amp;"の規定により、下記のとおり関係書類を添えて申請します。"</f>
        <v>　標記の補助金の交付を受けたいので、仙台市補助金等交付規則第３条第１項及び仙台市運送事業用次世代自動車導入支援補助金交付要綱第１０条の規定により、下記のとおり関係書類を添えて申請します。</v>
      </c>
      <c r="B12" s="214"/>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row>
    <row r="13" spans="1:32" ht="18.75" customHeight="1" x14ac:dyDescent="0.4">
      <c r="A13" s="214"/>
      <c r="B13" s="214"/>
      <c r="C13" s="214"/>
      <c r="D13" s="214"/>
      <c r="E13" s="214"/>
      <c r="F13" s="214"/>
      <c r="G13" s="214"/>
      <c r="H13" s="214"/>
      <c r="I13" s="214"/>
      <c r="J13" s="214"/>
      <c r="K13" s="214"/>
      <c r="L13" s="214"/>
      <c r="M13" s="214"/>
      <c r="N13" s="214"/>
      <c r="O13" s="214"/>
      <c r="P13" s="214"/>
      <c r="Q13" s="214"/>
      <c r="R13" s="214"/>
      <c r="S13" s="214"/>
      <c r="T13" s="214"/>
      <c r="U13" s="214"/>
      <c r="V13" s="214"/>
      <c r="W13" s="214"/>
      <c r="X13" s="214"/>
      <c r="Y13" s="214"/>
      <c r="Z13" s="214"/>
    </row>
    <row r="14" spans="1:32" ht="18.75" customHeight="1" x14ac:dyDescent="0.4">
      <c r="A14" s="214"/>
      <c r="B14" s="214"/>
      <c r="C14" s="214"/>
      <c r="D14" s="214"/>
      <c r="E14" s="214"/>
      <c r="F14" s="214"/>
      <c r="G14" s="214"/>
      <c r="H14" s="214"/>
      <c r="I14" s="214"/>
      <c r="J14" s="214"/>
      <c r="K14" s="214"/>
      <c r="L14" s="214"/>
      <c r="M14" s="214"/>
      <c r="N14" s="214"/>
      <c r="O14" s="214"/>
      <c r="P14" s="214"/>
      <c r="Q14" s="214"/>
      <c r="R14" s="214"/>
      <c r="S14" s="214"/>
      <c r="T14" s="214"/>
      <c r="U14" s="214"/>
      <c r="V14" s="214"/>
      <c r="W14" s="214"/>
      <c r="X14" s="214"/>
      <c r="Y14" s="214"/>
      <c r="Z14" s="214"/>
    </row>
    <row r="15" spans="1:32" ht="7.5" customHeight="1" x14ac:dyDescent="0.4">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row>
    <row r="16" spans="1:32" ht="18.75" customHeight="1" x14ac:dyDescent="0.4">
      <c r="A16" s="208" t="s">
        <v>8</v>
      </c>
      <c r="B16" s="208"/>
      <c r="C16" s="208"/>
      <c r="D16" s="208"/>
      <c r="E16" s="208"/>
      <c r="F16" s="208"/>
      <c r="G16" s="208"/>
      <c r="H16" s="208"/>
      <c r="I16" s="208"/>
      <c r="J16" s="208"/>
      <c r="K16" s="208"/>
      <c r="L16" s="208"/>
      <c r="M16" s="208"/>
      <c r="N16" s="208"/>
      <c r="O16" s="208"/>
      <c r="P16" s="208"/>
      <c r="Q16" s="208"/>
      <c r="R16" s="208"/>
      <c r="S16" s="208"/>
      <c r="T16" s="208"/>
      <c r="U16" s="208"/>
      <c r="V16" s="208"/>
      <c r="W16" s="208"/>
      <c r="X16" s="208"/>
      <c r="Y16" s="208"/>
      <c r="Z16" s="208"/>
    </row>
    <row r="17" spans="1:28" ht="7.5" customHeight="1" thickBot="1" x14ac:dyDescent="0.45">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row>
    <row r="18" spans="1:28" ht="22.5" customHeight="1" x14ac:dyDescent="0.4">
      <c r="A18" s="215" t="s">
        <v>11</v>
      </c>
      <c r="B18" s="216"/>
      <c r="C18" s="216"/>
      <c r="D18" s="216"/>
      <c r="E18" s="216"/>
      <c r="F18" s="216"/>
      <c r="G18" s="216"/>
      <c r="H18" s="85"/>
      <c r="I18" s="86"/>
      <c r="J18" s="87" t="s">
        <v>12</v>
      </c>
      <c r="K18" s="87"/>
      <c r="L18" s="87"/>
      <c r="M18" s="87"/>
      <c r="N18" s="87"/>
      <c r="O18" s="87"/>
      <c r="P18" s="87"/>
      <c r="Q18" s="87"/>
      <c r="R18" s="86"/>
      <c r="S18" s="87" t="s">
        <v>16</v>
      </c>
      <c r="T18" s="87"/>
      <c r="U18" s="87"/>
      <c r="V18" s="87"/>
      <c r="W18" s="87"/>
      <c r="X18" s="87"/>
      <c r="Y18" s="87"/>
      <c r="Z18" s="88"/>
    </row>
    <row r="19" spans="1:28" ht="22.5" customHeight="1" x14ac:dyDescent="0.4">
      <c r="A19" s="206" t="s">
        <v>13</v>
      </c>
      <c r="B19" s="207"/>
      <c r="C19" s="207"/>
      <c r="D19" s="207"/>
      <c r="E19" s="207"/>
      <c r="F19" s="207"/>
      <c r="G19" s="207"/>
      <c r="H19" s="89"/>
      <c r="I19" s="211"/>
      <c r="J19" s="211"/>
      <c r="K19" s="211"/>
      <c r="L19" s="211"/>
      <c r="M19" s="211"/>
      <c r="N19" s="211"/>
      <c r="O19" s="211"/>
      <c r="P19" s="211"/>
      <c r="Q19" s="211"/>
      <c r="R19" s="211"/>
      <c r="S19" s="211"/>
      <c r="T19" s="211"/>
      <c r="U19" s="211"/>
      <c r="V19" s="211"/>
      <c r="W19" s="211"/>
      <c r="X19" s="211"/>
      <c r="Y19" s="211"/>
      <c r="Z19" s="90"/>
    </row>
    <row r="20" spans="1:28" ht="22.5" customHeight="1" x14ac:dyDescent="0.4">
      <c r="A20" s="206" t="s">
        <v>305</v>
      </c>
      <c r="B20" s="207"/>
      <c r="C20" s="207"/>
      <c r="D20" s="207"/>
      <c r="E20" s="207"/>
      <c r="F20" s="207"/>
      <c r="G20" s="207"/>
      <c r="H20" s="89"/>
      <c r="I20" s="212"/>
      <c r="J20" s="212"/>
      <c r="K20" s="212"/>
      <c r="L20" s="212"/>
      <c r="M20" s="212"/>
      <c r="N20" s="212"/>
      <c r="O20" s="212"/>
      <c r="P20" s="212"/>
      <c r="Q20" s="212"/>
      <c r="R20" s="212"/>
      <c r="S20" s="212"/>
      <c r="T20" s="212"/>
      <c r="U20" s="212"/>
      <c r="V20" s="212"/>
      <c r="W20" s="212"/>
      <c r="X20" s="212"/>
      <c r="Y20" s="212"/>
      <c r="Z20" s="90"/>
    </row>
    <row r="21" spans="1:28" ht="22.5" customHeight="1" x14ac:dyDescent="0.4">
      <c r="A21" s="206" t="s">
        <v>14</v>
      </c>
      <c r="B21" s="207"/>
      <c r="C21" s="207"/>
      <c r="D21" s="207"/>
      <c r="E21" s="207"/>
      <c r="F21" s="207"/>
      <c r="G21" s="207"/>
      <c r="H21" s="89"/>
      <c r="I21" s="213"/>
      <c r="J21" s="213"/>
      <c r="K21" s="213"/>
      <c r="L21" s="213"/>
      <c r="M21" s="213"/>
      <c r="N21" s="213"/>
      <c r="O21" s="213"/>
      <c r="P21" s="213"/>
      <c r="Q21" s="213"/>
      <c r="R21" s="213"/>
      <c r="S21" s="213"/>
      <c r="T21" s="213"/>
      <c r="U21" s="213"/>
      <c r="V21" s="213"/>
      <c r="W21" s="213"/>
      <c r="X21" s="213"/>
      <c r="Y21" s="91" t="s">
        <v>17</v>
      </c>
      <c r="Z21" s="90"/>
    </row>
    <row r="22" spans="1:28" ht="22.5" customHeight="1" x14ac:dyDescent="0.4">
      <c r="A22" s="206" t="s">
        <v>15</v>
      </c>
      <c r="B22" s="207"/>
      <c r="C22" s="207"/>
      <c r="D22" s="207"/>
      <c r="E22" s="207"/>
      <c r="F22" s="207"/>
      <c r="G22" s="207"/>
      <c r="H22" s="89"/>
      <c r="I22" s="91"/>
      <c r="J22" s="91"/>
      <c r="K22" s="91"/>
      <c r="L22" s="91"/>
      <c r="M22" s="91"/>
      <c r="N22" s="91"/>
      <c r="O22" s="91" t="str">
        <f t="shared" ref="O22:O23" si="0">IF(P22="","金","")</f>
        <v>金</v>
      </c>
      <c r="P22" s="195" t="str">
        <f>IF(申請額算定表_自動車!I21="","","金 "&amp;DBCS(TEXT(SUM(申請額算定表_自動車!I21,申請額算定表_レトロフィット!I22),"#,#0")))</f>
        <v/>
      </c>
      <c r="Q22" s="195"/>
      <c r="R22" s="195"/>
      <c r="S22" s="195"/>
      <c r="T22" s="195"/>
      <c r="U22" s="195"/>
      <c r="V22" s="195"/>
      <c r="W22" s="195"/>
      <c r="X22" s="195"/>
      <c r="Y22" s="91" t="s">
        <v>24</v>
      </c>
      <c r="Z22" s="90"/>
      <c r="AB22" s="103" t="s">
        <v>250</v>
      </c>
    </row>
    <row r="23" spans="1:28" ht="22.5" customHeight="1" x14ac:dyDescent="0.4">
      <c r="A23" s="206" t="s">
        <v>10</v>
      </c>
      <c r="B23" s="207"/>
      <c r="C23" s="207"/>
      <c r="D23" s="207"/>
      <c r="E23" s="207"/>
      <c r="F23" s="207"/>
      <c r="G23" s="207"/>
      <c r="H23" s="89"/>
      <c r="I23" s="91"/>
      <c r="J23" s="91"/>
      <c r="K23" s="91"/>
      <c r="L23" s="91"/>
      <c r="M23" s="91"/>
      <c r="N23" s="91"/>
      <c r="O23" s="91" t="str">
        <f t="shared" si="0"/>
        <v/>
      </c>
      <c r="P23" s="195" t="str">
        <f>IF(申請額算定表_自動車!I22="","","金 "&amp;DBCS(TEXT(SUM(申請額算定表_自動車!I22,申請額算定表_レトロフィット!I24),"#,#0")))</f>
        <v>金 ０</v>
      </c>
      <c r="Q23" s="195"/>
      <c r="R23" s="195"/>
      <c r="S23" s="195"/>
      <c r="T23" s="195"/>
      <c r="U23" s="195"/>
      <c r="V23" s="195"/>
      <c r="W23" s="195"/>
      <c r="X23" s="195"/>
      <c r="Y23" s="91" t="s">
        <v>24</v>
      </c>
      <c r="Z23" s="90"/>
      <c r="AB23" s="103" t="s">
        <v>250</v>
      </c>
    </row>
    <row r="24" spans="1:28" ht="22.5" customHeight="1" x14ac:dyDescent="0.4">
      <c r="A24" s="209" t="s">
        <v>302</v>
      </c>
      <c r="B24" s="210"/>
      <c r="C24" s="210"/>
      <c r="D24" s="210"/>
      <c r="E24" s="210"/>
      <c r="F24" s="210"/>
      <c r="G24" s="210"/>
      <c r="H24" s="200" t="s">
        <v>21</v>
      </c>
      <c r="I24" s="201"/>
      <c r="J24" s="201"/>
      <c r="K24" s="201"/>
      <c r="L24" s="201"/>
      <c r="M24" s="201"/>
      <c r="N24" s="201"/>
      <c r="O24" s="201"/>
      <c r="P24" s="201"/>
      <c r="Q24" s="201"/>
      <c r="R24" s="201"/>
      <c r="S24" s="201"/>
      <c r="T24" s="201"/>
      <c r="U24" s="201"/>
      <c r="V24" s="201"/>
      <c r="W24" s="201"/>
      <c r="X24" s="201"/>
      <c r="Y24" s="201"/>
      <c r="Z24" s="202"/>
    </row>
    <row r="25" spans="1:28" ht="22.5" customHeight="1" x14ac:dyDescent="0.4">
      <c r="A25" s="198"/>
      <c r="B25" s="199"/>
      <c r="C25" s="199"/>
      <c r="D25" s="199"/>
      <c r="E25" s="199"/>
      <c r="F25" s="199"/>
      <c r="G25" s="199"/>
      <c r="H25" s="203" t="s">
        <v>22</v>
      </c>
      <c r="I25" s="204"/>
      <c r="J25" s="204"/>
      <c r="K25" s="204"/>
      <c r="L25" s="204"/>
      <c r="M25" s="204"/>
      <c r="N25" s="204"/>
      <c r="O25" s="204"/>
      <c r="P25" s="204"/>
      <c r="Q25" s="204"/>
      <c r="R25" s="204"/>
      <c r="S25" s="204"/>
      <c r="T25" s="204"/>
      <c r="U25" s="204"/>
      <c r="V25" s="204"/>
      <c r="W25" s="204"/>
      <c r="X25" s="204"/>
      <c r="Y25" s="204"/>
      <c r="Z25" s="205"/>
    </row>
    <row r="26" spans="1:28" ht="22.5" customHeight="1" x14ac:dyDescent="0.4">
      <c r="A26" s="198"/>
      <c r="B26" s="199"/>
      <c r="C26" s="199"/>
      <c r="D26" s="199"/>
      <c r="E26" s="199"/>
      <c r="F26" s="199"/>
      <c r="G26" s="199"/>
      <c r="H26" s="203" t="s">
        <v>18</v>
      </c>
      <c r="I26" s="204"/>
      <c r="J26" s="204"/>
      <c r="K26" s="204"/>
      <c r="L26" s="204"/>
      <c r="M26" s="204"/>
      <c r="N26" s="204"/>
      <c r="O26" s="204"/>
      <c r="P26" s="204"/>
      <c r="Q26" s="204"/>
      <c r="R26" s="204"/>
      <c r="S26" s="204"/>
      <c r="T26" s="204"/>
      <c r="U26" s="204"/>
      <c r="V26" s="204"/>
      <c r="W26" s="204"/>
      <c r="X26" s="204"/>
      <c r="Y26" s="204"/>
      <c r="Z26" s="205"/>
    </row>
    <row r="27" spans="1:28" ht="22.5" customHeight="1" x14ac:dyDescent="0.4">
      <c r="A27" s="198"/>
      <c r="B27" s="199"/>
      <c r="C27" s="199"/>
      <c r="D27" s="199"/>
      <c r="E27" s="199"/>
      <c r="F27" s="199"/>
      <c r="G27" s="199"/>
      <c r="H27" s="96"/>
      <c r="I27" s="98"/>
      <c r="J27" s="81" t="s">
        <v>19</v>
      </c>
      <c r="K27" s="81"/>
      <c r="L27" s="81"/>
      <c r="M27" s="81"/>
      <c r="N27" s="81"/>
      <c r="O27" s="81"/>
      <c r="P27" s="81"/>
      <c r="Q27" s="81"/>
      <c r="R27" s="98"/>
      <c r="S27" s="81" t="s">
        <v>20</v>
      </c>
      <c r="T27" s="81"/>
      <c r="U27" s="81"/>
      <c r="V27" s="81"/>
      <c r="W27" s="81"/>
      <c r="X27" s="81"/>
      <c r="Y27" s="81"/>
      <c r="Z27" s="97"/>
    </row>
    <row r="28" spans="1:28" ht="22.5" customHeight="1" thickBot="1" x14ac:dyDescent="0.45">
      <c r="A28" s="193"/>
      <c r="B28" s="194"/>
      <c r="C28" s="194"/>
      <c r="D28" s="194"/>
      <c r="E28" s="194"/>
      <c r="F28" s="194"/>
      <c r="G28" s="194"/>
      <c r="H28" s="99"/>
      <c r="I28" s="100"/>
      <c r="J28" s="100"/>
      <c r="K28" s="100"/>
      <c r="L28" s="100"/>
      <c r="M28" s="100"/>
      <c r="N28" s="100"/>
      <c r="O28" s="100"/>
      <c r="P28" s="100"/>
      <c r="Q28" s="100"/>
      <c r="R28" s="196" t="s">
        <v>23</v>
      </c>
      <c r="S28" s="196"/>
      <c r="T28" s="196"/>
      <c r="U28" s="196"/>
      <c r="V28" s="196"/>
      <c r="W28" s="196"/>
      <c r="X28" s="196"/>
      <c r="Y28" s="196"/>
      <c r="Z28" s="197"/>
    </row>
    <row r="29" spans="1:28" ht="18.75" customHeight="1" x14ac:dyDescent="0.4">
      <c r="A29" s="101" t="s">
        <v>303</v>
      </c>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28" ht="18.75" customHeight="1" x14ac:dyDescent="0.4">
      <c r="A30" s="101" t="s">
        <v>304</v>
      </c>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sheetData>
  <sheetProtection algorithmName="SHA-512" hashValue="18vtIhIAfq4+JSlAnbsi8lzNDAWikcCPCNcaFCTlB+jdUwU4Sg4C5gcvRFQRuBtF6lUhQiqVImjFjSPsO0ji9g==" saltValue="NT6z++I/4Hqoxi5I93SPsQ==" spinCount="100000" sheet="1" selectLockedCells="1"/>
  <mergeCells count="33">
    <mergeCell ref="A3:Z3"/>
    <mergeCell ref="A24:G24"/>
    <mergeCell ref="A25:G25"/>
    <mergeCell ref="I19:Y19"/>
    <mergeCell ref="I20:Y20"/>
    <mergeCell ref="I21:X21"/>
    <mergeCell ref="A16:Z16"/>
    <mergeCell ref="A12:Z14"/>
    <mergeCell ref="A21:G21"/>
    <mergeCell ref="A18:G18"/>
    <mergeCell ref="A19:G19"/>
    <mergeCell ref="A20:G20"/>
    <mergeCell ref="A28:G28"/>
    <mergeCell ref="P22:X22"/>
    <mergeCell ref="P23:X23"/>
    <mergeCell ref="R28:Z28"/>
    <mergeCell ref="A26:G26"/>
    <mergeCell ref="A27:G27"/>
    <mergeCell ref="H24:Z24"/>
    <mergeCell ref="H25:Z25"/>
    <mergeCell ref="H26:Z26"/>
    <mergeCell ref="A23:G23"/>
    <mergeCell ref="A22:G22"/>
    <mergeCell ref="AB5:AF5"/>
    <mergeCell ref="M10:P10"/>
    <mergeCell ref="M9:P9"/>
    <mergeCell ref="M8:P8"/>
    <mergeCell ref="M7:P7"/>
    <mergeCell ref="Q8:Z8"/>
    <mergeCell ref="Q9:Z9"/>
    <mergeCell ref="S5:Z5"/>
    <mergeCell ref="R7:W7"/>
    <mergeCell ref="Q10:Z10"/>
  </mergeCells>
  <phoneticPr fontId="3" type="Hiragana" alignment="center"/>
  <dataValidations count="5">
    <dataValidation imeMode="halfAlpha" allowBlank="1" showInputMessage="1" showErrorMessage="1" promptTitle="-------- 申請年月日を入力してください --------" prompt="1.キーボードで「2026/4/21」などと入力してください。_x000a_2.Enterキーを押すと、自動的に日付として認識されます。" sqref="S5:Z5" xr:uid="{4DCCB73B-FB6D-43FD-B12B-AD35EF554BFB}"/>
    <dataValidation allowBlank="1" showInputMessage="1" showErrorMessage="1" promptTitle="-------- 役職名等を入力してください --------" prompt="役職名および代表者名を入力してください。_x000a_(入力例)_x000a_代表取締役　仙台　太郎" sqref="Q10:Z10" xr:uid="{4E6ED5BC-E3DC-48DF-B6A9-BE2BDF8BC215}"/>
    <dataValidation type="textLength"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7:W7" xr:uid="{883225F0-EF57-46C3-89C5-740C656645CB}">
      <formula1>7</formula1>
    </dataValidation>
    <dataValidation type="list" allowBlank="1" showInputMessage="1" sqref="I19:Y19" xr:uid="{25446680-F2BF-422D-82BB-550C26BA5D25}">
      <formula1>"次世代自動車,レトロフィットＥＶバス,次世代自動車等"</formula1>
    </dataValidation>
    <dataValidation allowBlank="1" showInputMessage="1" showErrorMessage="1" promptTitle="------- 購入する車名等を入力してください -------" prompt="メーカー名・車名等を入力してください。" sqref="I20:Y20" xr:uid="{0218C929-E9A9-4E0F-8709-AE3359B9DDBF}"/>
  </dataValidations>
  <pageMargins left="0.78740157480314965" right="0.39370078740157483" top="0.59055118110236227" bottom="0.59055118110236227" header="0.31496062992125984" footer="0.31496062992125984"/>
  <pageSetup paperSize="9" orientation="portrait" blackAndWhite="1" r:id="rId1"/>
  <rowBreaks count="1" manualBreakCount="1">
    <brk id="30"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8</xdr:col>
                    <xdr:colOff>0</xdr:colOff>
                    <xdr:row>26</xdr:row>
                    <xdr:rowOff>0</xdr:rowOff>
                  </from>
                  <to>
                    <xdr:col>12</xdr:col>
                    <xdr:colOff>114300</xdr:colOff>
                    <xdr:row>27</xdr:row>
                    <xdr:rowOff>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17</xdr:col>
                    <xdr:colOff>0</xdr:colOff>
                    <xdr:row>26</xdr:row>
                    <xdr:rowOff>0</xdr:rowOff>
                  </from>
                  <to>
                    <xdr:col>22</xdr:col>
                    <xdr:colOff>28575</xdr:colOff>
                    <xdr:row>27</xdr:row>
                    <xdr:rowOff>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8</xdr:col>
                    <xdr:colOff>0</xdr:colOff>
                    <xdr:row>17</xdr:row>
                    <xdr:rowOff>0</xdr:rowOff>
                  </from>
                  <to>
                    <xdr:col>14</xdr:col>
                    <xdr:colOff>104775</xdr:colOff>
                    <xdr:row>18</xdr:row>
                    <xdr:rowOff>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17</xdr:col>
                    <xdr:colOff>0</xdr:colOff>
                    <xdr:row>17</xdr:row>
                    <xdr:rowOff>0</xdr:rowOff>
                  </from>
                  <to>
                    <xdr:col>22</xdr:col>
                    <xdr:colOff>47625</xdr:colOff>
                    <xdr:row>18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sheetPr>
  <dimension ref="A1:AC76"/>
  <sheetViews>
    <sheetView view="pageBreakPreview" zoomScaleNormal="100" zoomScaleSheetLayoutView="100" workbookViewId="0">
      <pane ySplit="3" topLeftCell="A4" activePane="bottomLeft" state="frozen"/>
      <selection activeCell="P17" sqref="P17:X17"/>
      <selection pane="bottomLeft" activeCell="E8" sqref="E8:Z8"/>
    </sheetView>
  </sheetViews>
  <sheetFormatPr defaultColWidth="3.125" defaultRowHeight="18.75" customHeight="1" x14ac:dyDescent="0.4"/>
  <cols>
    <col min="1" max="16384" width="3.125" style="82"/>
  </cols>
  <sheetData>
    <row r="1" spans="1:29" ht="18.75" customHeight="1" x14ac:dyDescent="0.4">
      <c r="A1" s="81" t="s">
        <v>25</v>
      </c>
      <c r="B1" s="81"/>
      <c r="C1" s="81"/>
      <c r="D1" s="81"/>
      <c r="E1" s="81"/>
      <c r="F1" s="81"/>
      <c r="G1" s="81"/>
      <c r="H1" s="81"/>
      <c r="I1" s="81"/>
      <c r="J1" s="81"/>
      <c r="K1" s="81"/>
      <c r="L1" s="81"/>
      <c r="M1" s="81"/>
      <c r="N1" s="81"/>
      <c r="O1" s="81"/>
      <c r="P1" s="81"/>
      <c r="Q1" s="81"/>
      <c r="R1" s="81"/>
      <c r="S1" s="81"/>
      <c r="T1" s="81"/>
      <c r="U1" s="81"/>
      <c r="V1" s="81"/>
      <c r="W1" s="81"/>
      <c r="X1" s="81"/>
      <c r="Y1" s="81"/>
      <c r="Z1" s="81"/>
    </row>
    <row r="2" spans="1:29" ht="7.5" customHeight="1" x14ac:dyDescent="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29" ht="18.75" customHeight="1" x14ac:dyDescent="0.4">
      <c r="A3" s="208" t="s">
        <v>368</v>
      </c>
      <c r="B3" s="208"/>
      <c r="C3" s="208"/>
      <c r="D3" s="208"/>
      <c r="E3" s="208"/>
      <c r="F3" s="208"/>
      <c r="G3" s="208"/>
      <c r="H3" s="208"/>
      <c r="I3" s="208"/>
      <c r="J3" s="208"/>
      <c r="K3" s="208"/>
      <c r="L3" s="208"/>
      <c r="M3" s="208"/>
      <c r="N3" s="208"/>
      <c r="O3" s="208"/>
      <c r="P3" s="208"/>
      <c r="Q3" s="208"/>
      <c r="R3" s="208"/>
      <c r="S3" s="208"/>
      <c r="T3" s="208"/>
      <c r="U3" s="208"/>
      <c r="V3" s="208"/>
      <c r="W3" s="208"/>
      <c r="X3" s="208"/>
      <c r="Y3" s="208"/>
      <c r="Z3" s="208"/>
    </row>
    <row r="4" spans="1:29" ht="7.5" customHeight="1" x14ac:dyDescent="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29" ht="18.75" customHeight="1" x14ac:dyDescent="0.4">
      <c r="A5" s="204" t="s">
        <v>67</v>
      </c>
      <c r="B5" s="204"/>
      <c r="C5" s="204"/>
      <c r="D5" s="204"/>
      <c r="E5" s="204"/>
      <c r="F5" s="204"/>
      <c r="G5" s="204"/>
      <c r="H5" s="204"/>
      <c r="I5" s="204"/>
      <c r="J5" s="204"/>
      <c r="K5" s="204"/>
      <c r="L5" s="204"/>
      <c r="M5" s="204"/>
      <c r="N5" s="204"/>
      <c r="O5" s="204"/>
      <c r="P5" s="204"/>
      <c r="Q5" s="204"/>
      <c r="R5" s="204"/>
      <c r="S5" s="204"/>
      <c r="T5" s="204"/>
      <c r="U5" s="204"/>
      <c r="V5" s="204"/>
      <c r="W5" s="204"/>
      <c r="X5" s="204"/>
      <c r="Y5" s="204"/>
      <c r="Z5" s="204"/>
    </row>
    <row r="6" spans="1:29" ht="18.75" customHeight="1" x14ac:dyDescent="0.4">
      <c r="A6" s="295" t="s">
        <v>68</v>
      </c>
      <c r="B6" s="295"/>
      <c r="C6" s="295"/>
      <c r="D6" s="295"/>
      <c r="E6" s="295"/>
      <c r="F6" s="295"/>
      <c r="G6" s="295"/>
      <c r="H6" s="295"/>
      <c r="I6" s="295"/>
      <c r="J6" s="295"/>
      <c r="K6" s="295"/>
      <c r="L6" s="295"/>
      <c r="M6" s="295"/>
      <c r="N6" s="295"/>
      <c r="O6" s="295"/>
      <c r="P6" s="295"/>
      <c r="Q6" s="295"/>
      <c r="R6" s="295"/>
      <c r="S6" s="295"/>
      <c r="T6" s="295"/>
      <c r="U6" s="295"/>
      <c r="V6" s="295"/>
      <c r="W6" s="295"/>
      <c r="X6" s="295"/>
      <c r="Y6" s="295"/>
      <c r="Z6" s="295"/>
    </row>
    <row r="7" spans="1:29" ht="7.5" customHeight="1" thickBot="1" x14ac:dyDescent="0.45">
      <c r="A7" s="81"/>
      <c r="B7" s="81"/>
      <c r="C7" s="81"/>
      <c r="D7" s="81"/>
      <c r="E7" s="81"/>
      <c r="F7" s="81"/>
      <c r="G7" s="81"/>
      <c r="H7" s="81"/>
      <c r="I7" s="81"/>
      <c r="J7" s="81"/>
      <c r="K7" s="81"/>
      <c r="L7" s="81"/>
      <c r="M7" s="81"/>
      <c r="N7" s="81"/>
      <c r="O7" s="81"/>
      <c r="P7" s="81"/>
      <c r="Q7" s="81"/>
      <c r="R7" s="81"/>
      <c r="S7" s="81"/>
      <c r="T7" s="81"/>
      <c r="U7" s="81"/>
      <c r="V7" s="81"/>
      <c r="W7" s="81"/>
      <c r="X7" s="81"/>
      <c r="Y7" s="81"/>
      <c r="Z7" s="81"/>
    </row>
    <row r="8" spans="1:29" ht="22.5" customHeight="1" x14ac:dyDescent="0.4">
      <c r="A8" s="293" t="s">
        <v>26</v>
      </c>
      <c r="B8" s="294"/>
      <c r="C8" s="294"/>
      <c r="D8" s="294"/>
      <c r="E8" s="273" t="s">
        <v>284</v>
      </c>
      <c r="F8" s="273"/>
      <c r="G8" s="273"/>
      <c r="H8" s="273"/>
      <c r="I8" s="273"/>
      <c r="J8" s="273"/>
      <c r="K8" s="273"/>
      <c r="L8" s="273"/>
      <c r="M8" s="273"/>
      <c r="N8" s="273"/>
      <c r="O8" s="273"/>
      <c r="P8" s="273"/>
      <c r="Q8" s="273"/>
      <c r="R8" s="273"/>
      <c r="S8" s="273"/>
      <c r="T8" s="273"/>
      <c r="U8" s="273"/>
      <c r="V8" s="273"/>
      <c r="W8" s="273"/>
      <c r="X8" s="273"/>
      <c r="Y8" s="273"/>
      <c r="Z8" s="274"/>
    </row>
    <row r="9" spans="1:29" ht="22.5" customHeight="1" x14ac:dyDescent="0.4">
      <c r="A9" s="282" t="s">
        <v>6</v>
      </c>
      <c r="B9" s="283"/>
      <c r="C9" s="283"/>
      <c r="D9" s="283"/>
      <c r="E9" s="275"/>
      <c r="F9" s="275"/>
      <c r="G9" s="275"/>
      <c r="H9" s="275"/>
      <c r="I9" s="275"/>
      <c r="J9" s="275"/>
      <c r="K9" s="275"/>
      <c r="L9" s="275"/>
      <c r="M9" s="275"/>
      <c r="N9" s="275"/>
      <c r="O9" s="275"/>
      <c r="P9" s="275"/>
      <c r="Q9" s="275"/>
      <c r="R9" s="275"/>
      <c r="S9" s="275"/>
      <c r="T9" s="275"/>
      <c r="U9" s="275"/>
      <c r="V9" s="275"/>
      <c r="W9" s="275"/>
      <c r="X9" s="275"/>
      <c r="Y9" s="275"/>
      <c r="Z9" s="276"/>
    </row>
    <row r="10" spans="1:29" ht="22.5" customHeight="1" thickBot="1" x14ac:dyDescent="0.45">
      <c r="A10" s="271" t="s">
        <v>27</v>
      </c>
      <c r="B10" s="272"/>
      <c r="C10" s="272"/>
      <c r="D10" s="272"/>
      <c r="E10" s="277"/>
      <c r="F10" s="277"/>
      <c r="G10" s="277"/>
      <c r="H10" s="277"/>
      <c r="I10" s="277"/>
      <c r="J10" s="277"/>
      <c r="K10" s="277"/>
      <c r="L10" s="277"/>
      <c r="M10" s="277"/>
      <c r="N10" s="277"/>
      <c r="O10" s="277"/>
      <c r="P10" s="277"/>
      <c r="Q10" s="277"/>
      <c r="R10" s="277"/>
      <c r="S10" s="277"/>
      <c r="T10" s="277"/>
      <c r="U10" s="277"/>
      <c r="V10" s="277"/>
      <c r="W10" s="277"/>
      <c r="X10" s="277"/>
      <c r="Y10" s="277"/>
      <c r="Z10" s="278"/>
    </row>
    <row r="11" spans="1:29" ht="18.75" customHeight="1" x14ac:dyDescent="0.4">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row>
    <row r="12" spans="1:29" ht="18.75" customHeight="1" x14ac:dyDescent="0.4">
      <c r="A12" s="81" t="s">
        <v>306</v>
      </c>
      <c r="B12" s="81"/>
      <c r="C12" s="81"/>
      <c r="D12" s="81"/>
      <c r="E12" s="81"/>
      <c r="F12" s="81"/>
      <c r="G12" s="81"/>
      <c r="H12" s="81"/>
      <c r="I12" s="81"/>
      <c r="J12" s="81"/>
      <c r="K12" s="81"/>
      <c r="L12" s="81"/>
      <c r="M12" s="81"/>
      <c r="N12" s="81"/>
      <c r="O12" s="81"/>
      <c r="P12" s="81"/>
      <c r="Q12" s="81"/>
      <c r="R12" s="81"/>
      <c r="S12" s="81"/>
      <c r="T12" s="81"/>
      <c r="U12" s="81"/>
      <c r="V12" s="81"/>
      <c r="W12" s="81"/>
      <c r="X12" s="81"/>
      <c r="Y12" s="81"/>
      <c r="Z12" s="81"/>
    </row>
    <row r="13" spans="1:29" ht="7.5" customHeight="1" thickBot="1" x14ac:dyDescent="0.45">
      <c r="A13" s="81"/>
      <c r="B13" s="81"/>
      <c r="C13" s="81"/>
      <c r="D13" s="81"/>
      <c r="E13" s="81"/>
      <c r="F13" s="81"/>
      <c r="G13" s="81"/>
      <c r="H13" s="81"/>
      <c r="I13" s="81"/>
      <c r="J13" s="81"/>
      <c r="K13" s="81"/>
      <c r="L13" s="81"/>
      <c r="M13" s="81"/>
      <c r="N13" s="81"/>
      <c r="O13" s="81"/>
      <c r="P13" s="81"/>
      <c r="Q13" s="81"/>
      <c r="R13" s="81"/>
      <c r="S13" s="81"/>
      <c r="T13" s="81"/>
      <c r="U13" s="81"/>
      <c r="V13" s="81"/>
      <c r="W13" s="81"/>
      <c r="X13" s="81"/>
      <c r="Y13" s="81"/>
      <c r="Z13" s="81"/>
    </row>
    <row r="14" spans="1:29" ht="22.5" customHeight="1" x14ac:dyDescent="0.4">
      <c r="A14" s="293" t="s">
        <v>346</v>
      </c>
      <c r="B14" s="294"/>
      <c r="C14" s="294"/>
      <c r="D14" s="294"/>
      <c r="E14" s="294"/>
      <c r="F14" s="294"/>
      <c r="G14" s="294"/>
      <c r="H14" s="294"/>
      <c r="I14" s="294"/>
      <c r="J14" s="294"/>
      <c r="K14" s="294"/>
      <c r="L14" s="294"/>
      <c r="M14" s="294"/>
      <c r="N14" s="104"/>
      <c r="O14" s="296"/>
      <c r="P14" s="296"/>
      <c r="Q14" s="296"/>
      <c r="R14" s="296"/>
      <c r="S14" s="296"/>
      <c r="T14" s="296"/>
      <c r="U14" s="296"/>
      <c r="V14" s="296"/>
      <c r="W14" s="296"/>
      <c r="X14" s="296"/>
      <c r="Y14" s="296"/>
      <c r="Z14" s="88"/>
    </row>
    <row r="15" spans="1:29" ht="22.5" customHeight="1" x14ac:dyDescent="0.4">
      <c r="A15" s="305" t="s">
        <v>307</v>
      </c>
      <c r="B15" s="306"/>
      <c r="C15" s="306"/>
      <c r="D15" s="306"/>
      <c r="E15" s="306"/>
      <c r="F15" s="283" t="s">
        <v>347</v>
      </c>
      <c r="G15" s="283"/>
      <c r="H15" s="283"/>
      <c r="I15" s="283"/>
      <c r="J15" s="283"/>
      <c r="K15" s="283"/>
      <c r="L15" s="283"/>
      <c r="M15" s="283"/>
      <c r="N15" s="89"/>
      <c r="O15" s="255"/>
      <c r="P15" s="255"/>
      <c r="Q15" s="255"/>
      <c r="R15" s="255"/>
      <c r="S15" s="255"/>
      <c r="T15" s="255"/>
      <c r="U15" s="255"/>
      <c r="V15" s="255"/>
      <c r="W15" s="255"/>
      <c r="X15" s="255"/>
      <c r="Y15" s="255"/>
      <c r="Z15" s="90"/>
    </row>
    <row r="16" spans="1:29" ht="22.5" customHeight="1" x14ac:dyDescent="0.4">
      <c r="A16" s="305"/>
      <c r="B16" s="306"/>
      <c r="C16" s="306"/>
      <c r="D16" s="306"/>
      <c r="E16" s="306"/>
      <c r="F16" s="287" t="s">
        <v>32</v>
      </c>
      <c r="G16" s="288"/>
      <c r="H16" s="288"/>
      <c r="I16" s="288"/>
      <c r="J16" s="288"/>
      <c r="K16" s="288"/>
      <c r="L16" s="288"/>
      <c r="M16" s="289"/>
      <c r="N16" s="93"/>
      <c r="O16" s="106"/>
      <c r="P16" s="94" t="s">
        <v>35</v>
      </c>
      <c r="Q16" s="94"/>
      <c r="R16" s="106"/>
      <c r="S16" s="94" t="s">
        <v>36</v>
      </c>
      <c r="T16" s="94"/>
      <c r="U16" s="105"/>
      <c r="V16" s="94"/>
      <c r="W16" s="94"/>
      <c r="X16" s="94"/>
      <c r="Y16" s="94"/>
      <c r="Z16" s="95"/>
      <c r="AB16" s="107"/>
      <c r="AC16" s="107"/>
    </row>
    <row r="17" spans="1:28" ht="22.5" customHeight="1" x14ac:dyDescent="0.4">
      <c r="A17" s="305"/>
      <c r="B17" s="306"/>
      <c r="C17" s="306"/>
      <c r="D17" s="306"/>
      <c r="E17" s="306"/>
      <c r="F17" s="290"/>
      <c r="G17" s="291"/>
      <c r="H17" s="291"/>
      <c r="I17" s="291"/>
      <c r="J17" s="291"/>
      <c r="K17" s="291"/>
      <c r="L17" s="291"/>
      <c r="M17" s="292"/>
      <c r="N17" s="109"/>
      <c r="O17" s="108"/>
      <c r="P17" s="110" t="s">
        <v>49</v>
      </c>
      <c r="Q17" s="110"/>
      <c r="R17" s="108"/>
      <c r="S17" s="256"/>
      <c r="T17" s="256"/>
      <c r="U17" s="256"/>
      <c r="V17" s="256"/>
      <c r="W17" s="256"/>
      <c r="X17" s="256"/>
      <c r="Y17" s="256"/>
      <c r="Z17" s="111" t="s">
        <v>38</v>
      </c>
    </row>
    <row r="18" spans="1:28" ht="22.5" customHeight="1" x14ac:dyDescent="0.4">
      <c r="A18" s="305"/>
      <c r="B18" s="306"/>
      <c r="C18" s="306"/>
      <c r="D18" s="306"/>
      <c r="E18" s="306"/>
      <c r="F18" s="283" t="s">
        <v>31</v>
      </c>
      <c r="G18" s="283"/>
      <c r="H18" s="283"/>
      <c r="I18" s="283"/>
      <c r="J18" s="283"/>
      <c r="K18" s="283"/>
      <c r="L18" s="283"/>
      <c r="M18" s="283"/>
      <c r="N18" s="89"/>
      <c r="O18" s="284" t="str">
        <f>IF(第１号!I20="","",DBCS(第１号!I20))</f>
        <v/>
      </c>
      <c r="P18" s="284"/>
      <c r="Q18" s="284"/>
      <c r="R18" s="284"/>
      <c r="S18" s="284"/>
      <c r="T18" s="284"/>
      <c r="U18" s="284"/>
      <c r="V18" s="284"/>
      <c r="W18" s="284"/>
      <c r="X18" s="284"/>
      <c r="Y18" s="284"/>
      <c r="Z18" s="90"/>
    </row>
    <row r="19" spans="1:28" ht="22.5" customHeight="1" x14ac:dyDescent="0.4">
      <c r="A19" s="305"/>
      <c r="B19" s="306"/>
      <c r="C19" s="306"/>
      <c r="D19" s="306"/>
      <c r="E19" s="306"/>
      <c r="F19" s="283" t="s">
        <v>30</v>
      </c>
      <c r="G19" s="283"/>
      <c r="H19" s="283"/>
      <c r="I19" s="283"/>
      <c r="J19" s="283"/>
      <c r="K19" s="283"/>
      <c r="L19" s="283"/>
      <c r="M19" s="283"/>
      <c r="N19" s="89"/>
      <c r="O19" s="236"/>
      <c r="P19" s="236"/>
      <c r="Q19" s="236"/>
      <c r="R19" s="236"/>
      <c r="S19" s="236"/>
      <c r="T19" s="236"/>
      <c r="U19" s="236"/>
      <c r="V19" s="236"/>
      <c r="W19" s="236"/>
      <c r="X19" s="236"/>
      <c r="Y19" s="236"/>
      <c r="Z19" s="90"/>
    </row>
    <row r="20" spans="1:28" ht="22.5" customHeight="1" x14ac:dyDescent="0.4">
      <c r="A20" s="305"/>
      <c r="B20" s="306"/>
      <c r="C20" s="306"/>
      <c r="D20" s="306"/>
      <c r="E20" s="306"/>
      <c r="F20" s="286" t="s">
        <v>28</v>
      </c>
      <c r="G20" s="286"/>
      <c r="H20" s="286"/>
      <c r="I20" s="286"/>
      <c r="J20" s="286"/>
      <c r="K20" s="286"/>
      <c r="L20" s="286"/>
      <c r="M20" s="286"/>
      <c r="N20" s="93"/>
      <c r="O20" s="300"/>
      <c r="P20" s="300"/>
      <c r="Q20" s="300"/>
      <c r="R20" s="298" t="s">
        <v>37</v>
      </c>
      <c r="S20" s="298"/>
      <c r="T20" s="300"/>
      <c r="U20" s="300"/>
      <c r="V20" s="300"/>
      <c r="W20" s="302" t="s">
        <v>39</v>
      </c>
      <c r="X20" s="302"/>
      <c r="Y20" s="302"/>
      <c r="Z20" s="95"/>
    </row>
    <row r="21" spans="1:28" ht="22.5" customHeight="1" x14ac:dyDescent="0.4">
      <c r="A21" s="305"/>
      <c r="B21" s="306"/>
      <c r="C21" s="306"/>
      <c r="D21" s="306"/>
      <c r="E21" s="306"/>
      <c r="F21" s="285" t="s">
        <v>29</v>
      </c>
      <c r="G21" s="285"/>
      <c r="H21" s="285"/>
      <c r="I21" s="285"/>
      <c r="J21" s="285"/>
      <c r="K21" s="285"/>
      <c r="L21" s="285"/>
      <c r="M21" s="285"/>
      <c r="N21" s="109"/>
      <c r="O21" s="301"/>
      <c r="P21" s="301"/>
      <c r="Q21" s="301"/>
      <c r="R21" s="299"/>
      <c r="S21" s="299"/>
      <c r="T21" s="301"/>
      <c r="U21" s="301"/>
      <c r="V21" s="301"/>
      <c r="W21" s="303"/>
      <c r="X21" s="303"/>
      <c r="Y21" s="303"/>
      <c r="Z21" s="111"/>
    </row>
    <row r="22" spans="1:28" ht="22.5" customHeight="1" x14ac:dyDescent="0.4">
      <c r="A22" s="282" t="s">
        <v>33</v>
      </c>
      <c r="B22" s="283"/>
      <c r="C22" s="283"/>
      <c r="D22" s="283"/>
      <c r="E22" s="283"/>
      <c r="F22" s="283"/>
      <c r="G22" s="283"/>
      <c r="H22" s="283"/>
      <c r="I22" s="283"/>
      <c r="J22" s="283"/>
      <c r="K22" s="283"/>
      <c r="L22" s="283"/>
      <c r="M22" s="283"/>
      <c r="N22" s="89"/>
      <c r="O22" s="91"/>
      <c r="P22" s="91"/>
      <c r="Q22" s="91"/>
      <c r="R22" s="191" t="s">
        <v>344</v>
      </c>
      <c r="S22" s="191"/>
      <c r="T22" s="191"/>
      <c r="U22" s="191"/>
      <c r="V22" s="191"/>
      <c r="W22" s="191"/>
      <c r="X22" s="191"/>
      <c r="Y22" s="191"/>
      <c r="Z22" s="90"/>
      <c r="AB22" s="92" t="str">
        <f>IF(OR(V22=2,V22=3),"当該年度の１月末まで納車してください!!","")</f>
        <v/>
      </c>
    </row>
    <row r="23" spans="1:28" ht="22.5" customHeight="1" thickBot="1" x14ac:dyDescent="0.45">
      <c r="A23" s="271" t="s">
        <v>34</v>
      </c>
      <c r="B23" s="272"/>
      <c r="C23" s="272"/>
      <c r="D23" s="272"/>
      <c r="E23" s="272"/>
      <c r="F23" s="272"/>
      <c r="G23" s="272"/>
      <c r="H23" s="272"/>
      <c r="I23" s="272"/>
      <c r="J23" s="272"/>
      <c r="K23" s="272"/>
      <c r="L23" s="272"/>
      <c r="M23" s="272"/>
      <c r="N23" s="112"/>
      <c r="O23" s="304">
        <f>IFERROR(SUM(申請額算定表_自動車!I22,申請額算定表_レトロフィット!I24),"")</f>
        <v>0</v>
      </c>
      <c r="P23" s="304"/>
      <c r="Q23" s="304"/>
      <c r="R23" s="304"/>
      <c r="S23" s="304"/>
      <c r="T23" s="304"/>
      <c r="U23" s="304"/>
      <c r="V23" s="304"/>
      <c r="W23" s="304"/>
      <c r="X23" s="304"/>
      <c r="Y23" s="113" t="s">
        <v>40</v>
      </c>
      <c r="Z23" s="114"/>
      <c r="AB23" s="103" t="s">
        <v>280</v>
      </c>
    </row>
    <row r="24" spans="1:28" ht="18.75" customHeight="1" x14ac:dyDescent="0.4">
      <c r="A24" s="101" t="s">
        <v>41</v>
      </c>
      <c r="B24" s="81"/>
      <c r="C24" s="81"/>
      <c r="D24" s="81"/>
      <c r="E24" s="81"/>
      <c r="F24" s="81"/>
      <c r="G24" s="81"/>
      <c r="H24" s="81"/>
      <c r="I24" s="81"/>
      <c r="J24" s="81"/>
      <c r="K24" s="81"/>
      <c r="L24" s="81"/>
      <c r="M24" s="81"/>
      <c r="N24" s="81"/>
      <c r="O24" s="81"/>
      <c r="P24" s="81"/>
      <c r="Q24" s="81"/>
      <c r="R24" s="81"/>
      <c r="S24" s="81"/>
      <c r="T24" s="81"/>
      <c r="U24" s="81"/>
      <c r="V24" s="81"/>
      <c r="W24" s="81"/>
      <c r="X24" s="81"/>
      <c r="Y24" s="81"/>
      <c r="Z24" s="81"/>
    </row>
    <row r="25" spans="1:28" ht="18.75" customHeight="1" x14ac:dyDescent="0.4">
      <c r="A25" s="101" t="s">
        <v>201</v>
      </c>
      <c r="B25" s="81"/>
      <c r="C25" s="81"/>
      <c r="D25" s="81"/>
      <c r="E25" s="81"/>
      <c r="F25" s="81"/>
      <c r="G25" s="81"/>
      <c r="H25" s="81"/>
      <c r="I25" s="81"/>
      <c r="J25" s="81"/>
      <c r="K25" s="81"/>
      <c r="L25" s="81"/>
      <c r="M25" s="81"/>
      <c r="N25" s="81"/>
      <c r="O25" s="81"/>
      <c r="P25" s="81"/>
      <c r="Q25" s="81"/>
      <c r="R25" s="81"/>
      <c r="S25" s="81"/>
      <c r="T25" s="81"/>
      <c r="U25" s="81"/>
      <c r="V25" s="81"/>
      <c r="W25" s="81"/>
      <c r="X25" s="81"/>
      <c r="Y25" s="81"/>
      <c r="Z25" s="81"/>
    </row>
    <row r="26" spans="1:28" ht="7.5" customHeight="1" x14ac:dyDescent="0.4">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row>
    <row r="27" spans="1:28" ht="18.75" customHeight="1" x14ac:dyDescent="0.4">
      <c r="A27" s="81" t="s">
        <v>42</v>
      </c>
      <c r="B27" s="81"/>
      <c r="C27" s="81"/>
      <c r="D27" s="81"/>
      <c r="E27" s="81"/>
      <c r="F27" s="81"/>
      <c r="G27" s="81"/>
      <c r="H27" s="81"/>
      <c r="I27" s="81"/>
      <c r="J27" s="81"/>
      <c r="K27" s="81"/>
      <c r="L27" s="81"/>
      <c r="M27" s="81"/>
      <c r="N27" s="81"/>
      <c r="O27" s="81"/>
      <c r="P27" s="81"/>
      <c r="Q27" s="81"/>
      <c r="R27" s="81"/>
      <c r="S27" s="81"/>
      <c r="T27" s="81"/>
      <c r="U27" s="81"/>
      <c r="V27" s="81"/>
      <c r="W27" s="81"/>
      <c r="X27" s="81"/>
      <c r="Y27" s="81"/>
      <c r="Z27" s="81"/>
    </row>
    <row r="28" spans="1:28" ht="7.5" customHeight="1" thickBot="1" x14ac:dyDescent="0.45">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row>
    <row r="29" spans="1:28" ht="24" customHeight="1" x14ac:dyDescent="0.4">
      <c r="A29" s="297"/>
      <c r="B29" s="183"/>
      <c r="C29" s="183"/>
      <c r="D29" s="183"/>
      <c r="E29" s="183"/>
      <c r="F29" s="183"/>
      <c r="G29" s="183"/>
      <c r="H29" s="183"/>
      <c r="I29" s="183"/>
      <c r="J29" s="183"/>
      <c r="K29" s="183"/>
      <c r="L29" s="183"/>
      <c r="M29" s="183"/>
      <c r="N29" s="183"/>
      <c r="O29" s="184"/>
      <c r="P29" s="182" t="s">
        <v>45</v>
      </c>
      <c r="Q29" s="183"/>
      <c r="R29" s="183"/>
      <c r="S29" s="184"/>
      <c r="T29" s="182" t="s">
        <v>46</v>
      </c>
      <c r="U29" s="183"/>
      <c r="V29" s="183"/>
      <c r="W29" s="184"/>
      <c r="X29" s="182" t="s">
        <v>47</v>
      </c>
      <c r="Y29" s="183"/>
      <c r="Z29" s="185"/>
    </row>
    <row r="30" spans="1:28" ht="24" customHeight="1" x14ac:dyDescent="0.4">
      <c r="A30" s="244" t="s">
        <v>48</v>
      </c>
      <c r="B30" s="245"/>
      <c r="C30" s="245"/>
      <c r="D30" s="245"/>
      <c r="E30" s="245"/>
      <c r="F30" s="245"/>
      <c r="G30" s="245"/>
      <c r="H30" s="245"/>
      <c r="I30" s="245"/>
      <c r="J30" s="245"/>
      <c r="K30" s="245"/>
      <c r="L30" s="245"/>
      <c r="M30" s="245"/>
      <c r="N30" s="245"/>
      <c r="O30" s="246"/>
      <c r="P30" s="307"/>
      <c r="Q30" s="307"/>
      <c r="R30" s="307"/>
      <c r="S30" s="307"/>
      <c r="T30" s="308" t="str">
        <f>IF(P30="","",P30)</f>
        <v/>
      </c>
      <c r="U30" s="308"/>
      <c r="V30" s="308"/>
      <c r="W30" s="308"/>
      <c r="X30" s="235"/>
      <c r="Y30" s="236"/>
      <c r="Z30" s="237"/>
    </row>
    <row r="31" spans="1:28" ht="24" customHeight="1" x14ac:dyDescent="0.4">
      <c r="A31" s="244" t="s">
        <v>43</v>
      </c>
      <c r="B31" s="245"/>
      <c r="C31" s="245"/>
      <c r="D31" s="245"/>
      <c r="E31" s="245"/>
      <c r="F31" s="245"/>
      <c r="G31" s="245"/>
      <c r="H31" s="245"/>
      <c r="I31" s="245"/>
      <c r="J31" s="245"/>
      <c r="K31" s="245"/>
      <c r="L31" s="245"/>
      <c r="M31" s="245"/>
      <c r="N31" s="245"/>
      <c r="O31" s="246"/>
      <c r="P31" s="257"/>
      <c r="Q31" s="255"/>
      <c r="R31" s="255"/>
      <c r="S31" s="258"/>
      <c r="T31" s="257"/>
      <c r="U31" s="255"/>
      <c r="V31" s="255"/>
      <c r="W31" s="258"/>
      <c r="X31" s="235"/>
      <c r="Y31" s="236"/>
      <c r="Z31" s="237"/>
    </row>
    <row r="32" spans="1:28" ht="24" customHeight="1" x14ac:dyDescent="0.4">
      <c r="A32" s="244" t="s">
        <v>348</v>
      </c>
      <c r="B32" s="245"/>
      <c r="C32" s="245"/>
      <c r="D32" s="245"/>
      <c r="E32" s="245"/>
      <c r="F32" s="245"/>
      <c r="G32" s="245"/>
      <c r="H32" s="245"/>
      <c r="I32" s="245"/>
      <c r="J32" s="245"/>
      <c r="K32" s="245"/>
      <c r="L32" s="245"/>
      <c r="M32" s="245"/>
      <c r="N32" s="245"/>
      <c r="O32" s="246"/>
      <c r="P32" s="259"/>
      <c r="Q32" s="260"/>
      <c r="R32" s="260"/>
      <c r="S32" s="261"/>
      <c r="T32" s="259"/>
      <c r="U32" s="260"/>
      <c r="V32" s="260"/>
      <c r="W32" s="261"/>
      <c r="X32" s="235"/>
      <c r="Y32" s="236"/>
      <c r="Z32" s="237"/>
    </row>
    <row r="33" spans="1:28" ht="24" customHeight="1" x14ac:dyDescent="0.4">
      <c r="A33" s="244" t="s">
        <v>349</v>
      </c>
      <c r="B33" s="245"/>
      <c r="C33" s="245"/>
      <c r="D33" s="245"/>
      <c r="E33" s="245"/>
      <c r="F33" s="245"/>
      <c r="G33" s="245"/>
      <c r="H33" s="245"/>
      <c r="I33" s="245"/>
      <c r="J33" s="245"/>
      <c r="K33" s="245"/>
      <c r="L33" s="245"/>
      <c r="M33" s="245"/>
      <c r="N33" s="245"/>
      <c r="O33" s="246"/>
      <c r="P33" s="262" t="str">
        <f>IF(P32="","",ROUNDDOWN(P30/P32,0))</f>
        <v/>
      </c>
      <c r="Q33" s="263"/>
      <c r="R33" s="263"/>
      <c r="S33" s="264"/>
      <c r="T33" s="262" t="str">
        <f>IF(T32="","",ROUNDDOWN(T30/T32,0))</f>
        <v/>
      </c>
      <c r="U33" s="263"/>
      <c r="V33" s="263"/>
      <c r="W33" s="264"/>
      <c r="X33" s="235"/>
      <c r="Y33" s="236"/>
      <c r="Z33" s="237"/>
    </row>
    <row r="34" spans="1:28" ht="24" customHeight="1" x14ac:dyDescent="0.4">
      <c r="A34" s="244" t="s">
        <v>350</v>
      </c>
      <c r="B34" s="245"/>
      <c r="C34" s="245"/>
      <c r="D34" s="245"/>
      <c r="E34" s="245"/>
      <c r="F34" s="245"/>
      <c r="G34" s="245"/>
      <c r="H34" s="245"/>
      <c r="I34" s="245"/>
      <c r="J34" s="245"/>
      <c r="K34" s="245"/>
      <c r="L34" s="245"/>
      <c r="M34" s="245"/>
      <c r="N34" s="245"/>
      <c r="O34" s="246"/>
      <c r="P34" s="223" t="str">
        <f>IFERROR(INDEX(DB!$G$8:$H$12,MATCH(P31,DB!$G$8:$G$12,0),2),"")</f>
        <v/>
      </c>
      <c r="Q34" s="224"/>
      <c r="R34" s="224"/>
      <c r="S34" s="225"/>
      <c r="T34" s="223" t="str">
        <f>IFERROR(INDEX(DB!$G$8:$H$12,MATCH(T31,DB!$G$8:$G$12,0),2),"")</f>
        <v/>
      </c>
      <c r="U34" s="224"/>
      <c r="V34" s="224"/>
      <c r="W34" s="225"/>
      <c r="X34" s="235"/>
      <c r="Y34" s="236"/>
      <c r="Z34" s="237"/>
    </row>
    <row r="35" spans="1:28" ht="24" customHeight="1" x14ac:dyDescent="0.4">
      <c r="A35" s="244" t="s">
        <v>351</v>
      </c>
      <c r="B35" s="245"/>
      <c r="C35" s="245"/>
      <c r="D35" s="245"/>
      <c r="E35" s="245"/>
      <c r="F35" s="245"/>
      <c r="G35" s="245"/>
      <c r="H35" s="245"/>
      <c r="I35" s="245"/>
      <c r="J35" s="245"/>
      <c r="K35" s="245"/>
      <c r="L35" s="245"/>
      <c r="M35" s="245"/>
      <c r="N35" s="245"/>
      <c r="O35" s="246"/>
      <c r="P35" s="226" t="str">
        <f>IF(P33="","",ROUNDDOWN(P33*P34,3))</f>
        <v/>
      </c>
      <c r="Q35" s="227"/>
      <c r="R35" s="227"/>
      <c r="S35" s="228"/>
      <c r="T35" s="226" t="str">
        <f>IF(T33="","",ROUNDDOWN(T33*T34,3))</f>
        <v/>
      </c>
      <c r="U35" s="227"/>
      <c r="V35" s="227"/>
      <c r="W35" s="228"/>
      <c r="X35" s="235"/>
      <c r="Y35" s="236"/>
      <c r="Z35" s="237"/>
    </row>
    <row r="36" spans="1:28" ht="24" customHeight="1" x14ac:dyDescent="0.4">
      <c r="A36" s="250" t="s">
        <v>352</v>
      </c>
      <c r="B36" s="201"/>
      <c r="C36" s="201"/>
      <c r="D36" s="201"/>
      <c r="E36" s="201"/>
      <c r="F36" s="201"/>
      <c r="G36" s="201"/>
      <c r="H36" s="201"/>
      <c r="I36" s="201"/>
      <c r="J36" s="201"/>
      <c r="K36" s="201"/>
      <c r="L36" s="201"/>
      <c r="M36" s="201"/>
      <c r="N36" s="201"/>
      <c r="O36" s="251"/>
      <c r="P36" s="229" t="str">
        <f>IF(T35="","",ROUNDDOWN(P35-T35,3))</f>
        <v/>
      </c>
      <c r="Q36" s="230"/>
      <c r="R36" s="230"/>
      <c r="S36" s="230"/>
      <c r="T36" s="230"/>
      <c r="U36" s="230"/>
      <c r="V36" s="230"/>
      <c r="W36" s="231"/>
      <c r="X36" s="238"/>
      <c r="Y36" s="239"/>
      <c r="Z36" s="240"/>
    </row>
    <row r="37" spans="1:28" ht="24" customHeight="1" thickBot="1" x14ac:dyDescent="0.45">
      <c r="A37" s="252" t="s">
        <v>44</v>
      </c>
      <c r="B37" s="253"/>
      <c r="C37" s="253"/>
      <c r="D37" s="253"/>
      <c r="E37" s="253"/>
      <c r="F37" s="253"/>
      <c r="G37" s="253"/>
      <c r="H37" s="253"/>
      <c r="I37" s="253"/>
      <c r="J37" s="253"/>
      <c r="K37" s="253"/>
      <c r="L37" s="253"/>
      <c r="M37" s="253"/>
      <c r="N37" s="253"/>
      <c r="O37" s="254"/>
      <c r="P37" s="232"/>
      <c r="Q37" s="233"/>
      <c r="R37" s="233"/>
      <c r="S37" s="233"/>
      <c r="T37" s="233"/>
      <c r="U37" s="233"/>
      <c r="V37" s="233"/>
      <c r="W37" s="234"/>
      <c r="X37" s="241"/>
      <c r="Y37" s="242"/>
      <c r="Z37" s="243"/>
    </row>
    <row r="38" spans="1:28" ht="18.75" customHeight="1" x14ac:dyDescent="0.4">
      <c r="A38" s="101" t="str">
        <f>"※３　ガソリン…"&amp;DB!H8&amp;"〔t－CO"&amp;_xlfn.UNICHAR(8322)&amp;"/Ｌ〕　軽油…"&amp;DB!H9&amp;"〔t－CO"&amp;_xlfn.UNICHAR(8322)&amp;"/Ｌ〕"</f>
        <v>※３　ガソリン…0.0023〔t－CO₂/Ｌ〕　軽油…0.0026〔t－CO₂/Ｌ〕</v>
      </c>
      <c r="B38" s="81"/>
      <c r="C38" s="81"/>
      <c r="D38" s="81"/>
      <c r="E38" s="81"/>
      <c r="F38" s="81"/>
      <c r="G38" s="81"/>
      <c r="H38" s="81"/>
      <c r="I38" s="81"/>
      <c r="J38" s="81"/>
      <c r="K38" s="81"/>
      <c r="L38" s="81"/>
      <c r="M38" s="81"/>
      <c r="N38" s="81"/>
      <c r="O38" s="81"/>
      <c r="P38" s="81"/>
      <c r="Q38" s="81"/>
      <c r="R38" s="81"/>
      <c r="S38" s="81"/>
      <c r="T38" s="81"/>
      <c r="U38" s="81"/>
      <c r="V38" s="81"/>
      <c r="W38" s="81"/>
      <c r="X38" s="81"/>
      <c r="Y38" s="81"/>
      <c r="Z38" s="81"/>
    </row>
    <row r="39" spans="1:28" ht="18.75" customHeight="1" x14ac:dyDescent="0.4">
      <c r="A39" s="101" t="str">
        <f>"　　　LPG…"&amp;DB!H10&amp;"〔t－CO"&amp;_xlfn.UNICHAR(8322)&amp;"/Ｌ〕　　　 電気…"&amp;DB!H12&amp;"〔t－CO"&amp;_xlfn.UNICHAR(8322)&amp;"/ｋＷｈ〕"</f>
        <v>　　　LPG…0.0016〔t－CO₂/Ｌ〕　　　 電気…0.0004〔t－CO₂/ｋＷｈ〕</v>
      </c>
      <c r="B39" s="81"/>
      <c r="C39" s="81"/>
      <c r="D39" s="81"/>
      <c r="E39" s="81"/>
      <c r="F39" s="81"/>
      <c r="G39" s="81"/>
      <c r="H39" s="81"/>
      <c r="I39" s="81"/>
      <c r="J39" s="81"/>
      <c r="K39" s="81"/>
      <c r="L39" s="81"/>
      <c r="M39" s="81"/>
      <c r="N39" s="81"/>
      <c r="O39" s="81"/>
      <c r="P39" s="81"/>
      <c r="Q39" s="81"/>
      <c r="R39" s="81"/>
      <c r="S39" s="81"/>
      <c r="T39" s="81"/>
      <c r="U39" s="81"/>
      <c r="V39" s="81"/>
      <c r="W39" s="81"/>
      <c r="X39" s="81"/>
      <c r="Y39" s="81"/>
      <c r="Z39" s="81"/>
    </row>
    <row r="40" spans="1:28" ht="7.5" customHeight="1" x14ac:dyDescent="0.4">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row>
    <row r="41" spans="1:28" ht="7.5" customHeight="1" x14ac:dyDescent="0.4">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row>
    <row r="42" spans="1:28" ht="18.75" customHeight="1" x14ac:dyDescent="0.4">
      <c r="A42" s="81" t="s">
        <v>378</v>
      </c>
      <c r="B42" s="81"/>
      <c r="C42" s="81"/>
      <c r="D42" s="81"/>
      <c r="E42" s="81"/>
      <c r="F42" s="81"/>
      <c r="G42" s="81"/>
      <c r="H42" s="81"/>
      <c r="I42" s="81"/>
      <c r="J42" s="81"/>
      <c r="K42" s="81"/>
      <c r="L42" s="81"/>
      <c r="M42" s="81"/>
      <c r="N42" s="81"/>
      <c r="O42" s="81"/>
      <c r="P42" s="81"/>
      <c r="Q42" s="81"/>
      <c r="R42" s="81"/>
      <c r="S42" s="81"/>
      <c r="T42" s="81"/>
      <c r="U42" s="81"/>
      <c r="V42" s="81"/>
      <c r="W42" s="81"/>
      <c r="X42" s="81"/>
      <c r="Y42" s="81"/>
      <c r="Z42" s="81"/>
    </row>
    <row r="43" spans="1:28" ht="18.75" customHeight="1" x14ac:dyDescent="0.4">
      <c r="A43" s="81" t="s">
        <v>50</v>
      </c>
      <c r="B43" s="81"/>
      <c r="C43" s="81"/>
      <c r="D43" s="81"/>
      <c r="E43" s="81"/>
      <c r="F43" s="81"/>
      <c r="G43" s="81"/>
      <c r="H43" s="81"/>
      <c r="I43" s="81"/>
      <c r="J43" s="81"/>
      <c r="K43" s="81"/>
      <c r="L43" s="81"/>
      <c r="M43" s="81"/>
      <c r="N43" s="81"/>
      <c r="O43" s="81"/>
      <c r="P43" s="81"/>
      <c r="Q43" s="81"/>
      <c r="R43" s="81"/>
      <c r="S43" s="81"/>
      <c r="T43" s="81"/>
      <c r="U43" s="81"/>
      <c r="V43" s="81"/>
      <c r="W43" s="81"/>
      <c r="X43" s="81"/>
      <c r="Y43" s="81"/>
      <c r="Z43" s="81"/>
    </row>
    <row r="44" spans="1:28" ht="7.5" customHeight="1" thickBot="1" x14ac:dyDescent="0.45">
      <c r="A44" s="81"/>
      <c r="B44" s="81"/>
      <c r="C44" s="81"/>
      <c r="D44" s="81"/>
      <c r="E44" s="81"/>
      <c r="F44" s="81"/>
      <c r="G44" s="81"/>
      <c r="H44" s="81"/>
      <c r="I44" s="81"/>
      <c r="J44" s="81"/>
      <c r="K44" s="81"/>
      <c r="L44" s="81"/>
      <c r="M44" s="81"/>
      <c r="N44" s="81"/>
      <c r="O44" s="81"/>
      <c r="P44" s="81"/>
      <c r="Q44" s="81"/>
      <c r="R44" s="81"/>
      <c r="S44" s="81"/>
      <c r="T44" s="81"/>
      <c r="U44" s="81"/>
      <c r="V44" s="81"/>
      <c r="W44" s="81"/>
      <c r="X44" s="81"/>
      <c r="Y44" s="81"/>
      <c r="Z44" s="81"/>
    </row>
    <row r="45" spans="1:28" ht="26.25" customHeight="1" thickBot="1" x14ac:dyDescent="0.45">
      <c r="A45" s="247" t="s">
        <v>381</v>
      </c>
      <c r="B45" s="248"/>
      <c r="C45" s="248"/>
      <c r="D45" s="248"/>
      <c r="E45" s="248"/>
      <c r="F45" s="248"/>
      <c r="G45" s="248"/>
      <c r="H45" s="248"/>
      <c r="I45" s="248"/>
      <c r="J45" s="248"/>
      <c r="K45" s="248"/>
      <c r="L45" s="248"/>
      <c r="M45" s="248"/>
      <c r="N45" s="248"/>
      <c r="O45" s="249"/>
      <c r="P45" s="117"/>
      <c r="Q45" s="118"/>
      <c r="R45" s="217" t="s">
        <v>343</v>
      </c>
      <c r="S45" s="217"/>
      <c r="T45" s="217"/>
      <c r="U45" s="217"/>
      <c r="V45" s="217"/>
      <c r="W45" s="217"/>
      <c r="X45" s="217"/>
      <c r="Y45" s="217"/>
      <c r="Z45" s="119"/>
    </row>
    <row r="46" spans="1:28" ht="7.5" customHeight="1" x14ac:dyDescent="0.4">
      <c r="A46" s="81"/>
      <c r="B46" s="81"/>
      <c r="C46" s="81"/>
      <c r="D46" s="81"/>
      <c r="E46" s="81"/>
      <c r="F46" s="81"/>
      <c r="G46" s="81"/>
      <c r="H46" s="81"/>
      <c r="I46" s="81"/>
      <c r="J46" s="81"/>
      <c r="K46" s="81"/>
      <c r="L46" s="81"/>
      <c r="M46" s="81"/>
      <c r="N46" s="81"/>
      <c r="O46" s="81"/>
      <c r="P46" s="81"/>
      <c r="Q46" s="81"/>
      <c r="R46" s="81"/>
      <c r="S46" s="81"/>
      <c r="T46" s="81"/>
      <c r="U46" s="81"/>
      <c r="V46" s="81"/>
      <c r="W46" s="81"/>
      <c r="X46" s="81"/>
      <c r="Y46" s="81"/>
      <c r="Z46" s="81"/>
    </row>
    <row r="47" spans="1:28" ht="18.75" customHeight="1" x14ac:dyDescent="0.4">
      <c r="A47" s="81" t="s">
        <v>51</v>
      </c>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B47" s="103" t="s">
        <v>280</v>
      </c>
    </row>
    <row r="48" spans="1:28" ht="7.5" customHeight="1" thickBot="1" x14ac:dyDescent="0.45">
      <c r="A48" s="81"/>
      <c r="B48" s="81"/>
      <c r="C48" s="81"/>
      <c r="D48" s="81"/>
      <c r="E48" s="81"/>
      <c r="F48" s="81"/>
      <c r="G48" s="81"/>
      <c r="H48" s="81"/>
      <c r="I48" s="81"/>
      <c r="J48" s="81"/>
      <c r="K48" s="81"/>
      <c r="L48" s="81"/>
      <c r="M48" s="81"/>
      <c r="N48" s="81"/>
      <c r="O48" s="81"/>
      <c r="P48" s="81"/>
      <c r="Q48" s="81"/>
      <c r="R48" s="81"/>
      <c r="S48" s="81"/>
      <c r="T48" s="81"/>
      <c r="U48" s="81"/>
      <c r="V48" s="81"/>
      <c r="W48" s="81"/>
      <c r="X48" s="81"/>
      <c r="Y48" s="81"/>
      <c r="Z48" s="81"/>
    </row>
    <row r="49" spans="1:29" ht="22.5" customHeight="1" x14ac:dyDescent="0.4">
      <c r="A49" s="293" t="s">
        <v>52</v>
      </c>
      <c r="B49" s="294"/>
      <c r="C49" s="294"/>
      <c r="D49" s="294"/>
      <c r="E49" s="294"/>
      <c r="F49" s="294"/>
      <c r="G49" s="294"/>
      <c r="H49" s="294"/>
      <c r="I49" s="294"/>
      <c r="J49" s="294"/>
      <c r="K49" s="294"/>
      <c r="L49" s="294"/>
      <c r="M49" s="294"/>
      <c r="N49" s="294" t="s">
        <v>59</v>
      </c>
      <c r="O49" s="294"/>
      <c r="P49" s="294"/>
      <c r="Q49" s="294"/>
      <c r="R49" s="294"/>
      <c r="S49" s="294"/>
      <c r="T49" s="294"/>
      <c r="U49" s="294"/>
      <c r="V49" s="294" t="s">
        <v>47</v>
      </c>
      <c r="W49" s="294"/>
      <c r="X49" s="294"/>
      <c r="Y49" s="294"/>
      <c r="Z49" s="323"/>
    </row>
    <row r="50" spans="1:29" ht="22.5" customHeight="1" x14ac:dyDescent="0.4">
      <c r="A50" s="315" t="s">
        <v>64</v>
      </c>
      <c r="B50" s="316"/>
      <c r="C50" s="316"/>
      <c r="D50" s="316"/>
      <c r="E50" s="316"/>
      <c r="F50" s="316"/>
      <c r="G50" s="316"/>
      <c r="H50" s="316"/>
      <c r="I50" s="316"/>
      <c r="J50" s="316"/>
      <c r="K50" s="316"/>
      <c r="L50" s="316"/>
      <c r="M50" s="316"/>
      <c r="N50" s="128" t="s">
        <v>54</v>
      </c>
      <c r="O50" s="317" t="str">
        <f>IF(申請額算定表_自動車!I8="","",SUM(申請額算定表_自動車!I8,申請額算定表_自動車!P8,申請額算定表_自動車!W8))</f>
        <v/>
      </c>
      <c r="P50" s="317"/>
      <c r="Q50" s="317"/>
      <c r="R50" s="317"/>
      <c r="S50" s="317"/>
      <c r="T50" s="317"/>
      <c r="U50" s="129" t="s">
        <v>40</v>
      </c>
      <c r="V50" s="324"/>
      <c r="W50" s="324"/>
      <c r="X50" s="324"/>
      <c r="Y50" s="324"/>
      <c r="Z50" s="325"/>
    </row>
    <row r="51" spans="1:29" ht="22.5" customHeight="1" x14ac:dyDescent="0.4">
      <c r="A51" s="313" t="s">
        <v>65</v>
      </c>
      <c r="B51" s="314"/>
      <c r="C51" s="314"/>
      <c r="D51" s="314"/>
      <c r="E51" s="314"/>
      <c r="F51" s="314"/>
      <c r="G51" s="314"/>
      <c r="H51" s="314"/>
      <c r="I51" s="314"/>
      <c r="J51" s="314"/>
      <c r="K51" s="314"/>
      <c r="L51" s="314"/>
      <c r="M51" s="314"/>
      <c r="N51" s="130" t="s">
        <v>55</v>
      </c>
      <c r="O51" s="318" t="str">
        <f>IF(申請額算定表_自動車!I9="","",SUM(申請額算定表_自動車!I9,申請額算定表_自動車!P9,申請額算定表_自動車!W9))</f>
        <v/>
      </c>
      <c r="P51" s="318"/>
      <c r="Q51" s="318"/>
      <c r="R51" s="318"/>
      <c r="S51" s="318"/>
      <c r="T51" s="318"/>
      <c r="U51" s="131" t="s">
        <v>40</v>
      </c>
      <c r="V51" s="326"/>
      <c r="W51" s="326"/>
      <c r="X51" s="326"/>
      <c r="Y51" s="326"/>
      <c r="Z51" s="327"/>
    </row>
    <row r="52" spans="1:29" ht="22.5" customHeight="1" x14ac:dyDescent="0.4">
      <c r="A52" s="313" t="s">
        <v>66</v>
      </c>
      <c r="B52" s="314"/>
      <c r="C52" s="314"/>
      <c r="D52" s="314"/>
      <c r="E52" s="314"/>
      <c r="F52" s="314"/>
      <c r="G52" s="314"/>
      <c r="H52" s="314"/>
      <c r="I52" s="314"/>
      <c r="J52" s="314"/>
      <c r="K52" s="314"/>
      <c r="L52" s="314"/>
      <c r="M52" s="314"/>
      <c r="N52" s="130" t="s">
        <v>56</v>
      </c>
      <c r="O52" s="318" t="str">
        <f>IF(申請額算定表_自動車!I10="","",SUM(申請額算定表_自動車!I10,申請額算定表_自動車!P10,申請額算定表_自動車!W10))</f>
        <v/>
      </c>
      <c r="P52" s="318"/>
      <c r="Q52" s="318"/>
      <c r="R52" s="318"/>
      <c r="S52" s="318"/>
      <c r="T52" s="318"/>
      <c r="U52" s="131" t="s">
        <v>40</v>
      </c>
      <c r="V52" s="326"/>
      <c r="W52" s="326"/>
      <c r="X52" s="326"/>
      <c r="Y52" s="326"/>
      <c r="Z52" s="327"/>
    </row>
    <row r="53" spans="1:29" ht="22.5" customHeight="1" x14ac:dyDescent="0.4">
      <c r="A53" s="218" t="s">
        <v>53</v>
      </c>
      <c r="B53" s="219"/>
      <c r="C53" s="219"/>
      <c r="D53" s="219"/>
      <c r="E53" s="219"/>
      <c r="F53" s="219"/>
      <c r="G53" s="219"/>
      <c r="H53" s="219"/>
      <c r="I53" s="219"/>
      <c r="J53" s="219"/>
      <c r="K53" s="219"/>
      <c r="L53" s="219"/>
      <c r="M53" s="219"/>
      <c r="N53" s="132" t="s">
        <v>57</v>
      </c>
      <c r="O53" s="220" t="str">
        <f>IF(申請額算定表_自動車!I11="","",SUM(申請額算定表_自動車!I11,申請額算定表_自動車!P11,申請額算定表_自動車!W11))</f>
        <v/>
      </c>
      <c r="P53" s="220"/>
      <c r="Q53" s="220"/>
      <c r="R53" s="220"/>
      <c r="S53" s="220"/>
      <c r="T53" s="220"/>
      <c r="U53" s="133" t="s">
        <v>40</v>
      </c>
      <c r="V53" s="221"/>
      <c r="W53" s="221"/>
      <c r="X53" s="221"/>
      <c r="Y53" s="221"/>
      <c r="Z53" s="222"/>
    </row>
    <row r="54" spans="1:29" ht="22.5" customHeight="1" x14ac:dyDescent="0.4">
      <c r="A54" s="315" t="s">
        <v>361</v>
      </c>
      <c r="B54" s="316"/>
      <c r="C54" s="316"/>
      <c r="D54" s="316"/>
      <c r="E54" s="316"/>
      <c r="F54" s="316"/>
      <c r="G54" s="316"/>
      <c r="H54" s="316"/>
      <c r="I54" s="316"/>
      <c r="J54" s="316"/>
      <c r="K54" s="316"/>
      <c r="L54" s="316"/>
      <c r="M54" s="316"/>
      <c r="N54" s="128" t="s">
        <v>58</v>
      </c>
      <c r="O54" s="317" t="str">
        <f>IF(申請額算定表_レトロフィット!I18="","",SUM(申請額算定表_レトロフィット!I18,申請額算定表_レトロフィット!P18,申請額算定表_レトロフィット!W18))</f>
        <v/>
      </c>
      <c r="P54" s="317"/>
      <c r="Q54" s="317"/>
      <c r="R54" s="317"/>
      <c r="S54" s="317"/>
      <c r="T54" s="317"/>
      <c r="U54" s="129" t="s">
        <v>40</v>
      </c>
      <c r="V54" s="324"/>
      <c r="W54" s="324"/>
      <c r="X54" s="324"/>
      <c r="Y54" s="324"/>
      <c r="Z54" s="325"/>
    </row>
    <row r="55" spans="1:29" ht="22.5" customHeight="1" x14ac:dyDescent="0.4">
      <c r="A55" s="218" t="s">
        <v>362</v>
      </c>
      <c r="B55" s="219"/>
      <c r="C55" s="219"/>
      <c r="D55" s="219"/>
      <c r="E55" s="219"/>
      <c r="F55" s="219"/>
      <c r="G55" s="219"/>
      <c r="H55" s="219"/>
      <c r="I55" s="219"/>
      <c r="J55" s="219"/>
      <c r="K55" s="219"/>
      <c r="L55" s="219"/>
      <c r="M55" s="219"/>
      <c r="N55" s="132" t="s">
        <v>63</v>
      </c>
      <c r="O55" s="220" t="str">
        <f>IF(申請額算定表_レトロフィット!I12="","",SUM(申請額算定表_レトロフィット!I12,申請額算定表_レトロフィット!P12,申請額算定表_レトロフィット!W12))</f>
        <v/>
      </c>
      <c r="P55" s="220"/>
      <c r="Q55" s="220"/>
      <c r="R55" s="220"/>
      <c r="S55" s="220"/>
      <c r="T55" s="220"/>
      <c r="U55" s="133" t="s">
        <v>40</v>
      </c>
      <c r="V55" s="221"/>
      <c r="W55" s="221"/>
      <c r="X55" s="221"/>
      <c r="Y55" s="221"/>
      <c r="Z55" s="222"/>
    </row>
    <row r="56" spans="1:29" ht="22.5" customHeight="1" thickBot="1" x14ac:dyDescent="0.45">
      <c r="A56" s="311" t="s">
        <v>353</v>
      </c>
      <c r="B56" s="312"/>
      <c r="C56" s="312"/>
      <c r="D56" s="312"/>
      <c r="E56" s="312"/>
      <c r="F56" s="312"/>
      <c r="G56" s="312"/>
      <c r="H56" s="312"/>
      <c r="I56" s="312"/>
      <c r="J56" s="312"/>
      <c r="K56" s="312"/>
      <c r="L56" s="312"/>
      <c r="M56" s="312"/>
      <c r="N56" s="121" t="s">
        <v>308</v>
      </c>
      <c r="O56" s="322" t="str">
        <f>IF(AND(申請額算定表_自動車!I12="",申請額算定表_レトロフィット!I13=""),"",SUM(申請額算定表_自動車!I12,申請額算定表_自動車!P12,申請額算定表_自動車!W12,申請額算定表_レトロフィット!I13,申請額算定表_レトロフィット!P13,申請額算定表_レトロフィット!W13))</f>
        <v/>
      </c>
      <c r="P56" s="322"/>
      <c r="Q56" s="322"/>
      <c r="R56" s="322"/>
      <c r="S56" s="322"/>
      <c r="T56" s="322"/>
      <c r="U56" s="122" t="s">
        <v>40</v>
      </c>
      <c r="V56" s="328" t="s">
        <v>60</v>
      </c>
      <c r="W56" s="328"/>
      <c r="X56" s="328"/>
      <c r="Y56" s="328"/>
      <c r="Z56" s="329"/>
      <c r="AC56" s="92"/>
    </row>
    <row r="57" spans="1:29" ht="22.5" customHeight="1" thickTop="1" thickBot="1" x14ac:dyDescent="0.45">
      <c r="A57" s="309" t="s">
        <v>354</v>
      </c>
      <c r="B57" s="310"/>
      <c r="C57" s="310"/>
      <c r="D57" s="310"/>
      <c r="E57" s="310"/>
      <c r="F57" s="310"/>
      <c r="G57" s="310"/>
      <c r="H57" s="310"/>
      <c r="I57" s="310"/>
      <c r="J57" s="310"/>
      <c r="K57" s="310"/>
      <c r="L57" s="310"/>
      <c r="M57" s="310"/>
      <c r="N57" s="123" t="s">
        <v>309</v>
      </c>
      <c r="O57" s="321" t="str">
        <f>IF(O56="","",SUM(O50:O56))</f>
        <v/>
      </c>
      <c r="P57" s="321"/>
      <c r="Q57" s="321"/>
      <c r="R57" s="321"/>
      <c r="S57" s="321"/>
      <c r="T57" s="321"/>
      <c r="U57" s="124" t="s">
        <v>40</v>
      </c>
      <c r="V57" s="319" t="s">
        <v>61</v>
      </c>
      <c r="W57" s="319"/>
      <c r="X57" s="319"/>
      <c r="Y57" s="319"/>
      <c r="Z57" s="320"/>
    </row>
    <row r="58" spans="1:29" ht="18.75" customHeight="1" x14ac:dyDescent="0.4">
      <c r="A58" s="125" t="s">
        <v>320</v>
      </c>
      <c r="B58" s="81"/>
      <c r="C58" s="81"/>
      <c r="D58" s="81"/>
      <c r="E58" s="81"/>
      <c r="F58" s="81"/>
      <c r="G58" s="81"/>
      <c r="H58" s="81"/>
      <c r="I58" s="81"/>
      <c r="J58" s="81"/>
      <c r="K58" s="81"/>
      <c r="L58" s="81"/>
      <c r="M58" s="81"/>
      <c r="N58" s="81"/>
      <c r="O58" s="81"/>
      <c r="P58" s="81"/>
      <c r="Q58" s="81"/>
      <c r="R58" s="81"/>
      <c r="S58" s="81"/>
      <c r="T58" s="81"/>
      <c r="U58" s="81"/>
      <c r="V58" s="81"/>
      <c r="W58" s="81"/>
      <c r="X58" s="81"/>
      <c r="Y58" s="81"/>
      <c r="Z58" s="81"/>
    </row>
    <row r="59" spans="1:29" ht="7.5" customHeight="1" x14ac:dyDescent="0.4">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row>
    <row r="60" spans="1:29" ht="18.75" customHeight="1" x14ac:dyDescent="0.4">
      <c r="A60" s="81" t="s">
        <v>62</v>
      </c>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B60" s="103" t="s">
        <v>280</v>
      </c>
    </row>
    <row r="61" spans="1:29" ht="7.5" customHeight="1" thickBot="1" x14ac:dyDescent="0.45">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row>
    <row r="62" spans="1:29" ht="22.5" customHeight="1" x14ac:dyDescent="0.4">
      <c r="A62" s="279" t="s">
        <v>312</v>
      </c>
      <c r="B62" s="280"/>
      <c r="C62" s="280"/>
      <c r="D62" s="280"/>
      <c r="E62" s="280"/>
      <c r="F62" s="280"/>
      <c r="G62" s="280"/>
      <c r="H62" s="280"/>
      <c r="I62" s="280"/>
      <c r="J62" s="280"/>
      <c r="K62" s="280"/>
      <c r="L62" s="280"/>
      <c r="M62" s="281"/>
      <c r="N62" s="126" t="s">
        <v>74</v>
      </c>
      <c r="O62" s="268" t="str">
        <f>IF(OR(O50="",O54=""),"",O50+O54)</f>
        <v/>
      </c>
      <c r="P62" s="268"/>
      <c r="Q62" s="268"/>
      <c r="R62" s="268"/>
      <c r="S62" s="268"/>
      <c r="T62" s="268"/>
      <c r="U62" s="88" t="s">
        <v>78</v>
      </c>
      <c r="V62" s="81"/>
      <c r="W62" s="81"/>
      <c r="X62" s="81"/>
      <c r="Y62" s="81"/>
      <c r="Z62" s="81"/>
    </row>
    <row r="63" spans="1:29" ht="22.5" customHeight="1" x14ac:dyDescent="0.4">
      <c r="A63" s="244" t="s">
        <v>69</v>
      </c>
      <c r="B63" s="245"/>
      <c r="C63" s="245"/>
      <c r="D63" s="245"/>
      <c r="E63" s="245"/>
      <c r="F63" s="245"/>
      <c r="G63" s="245"/>
      <c r="H63" s="245"/>
      <c r="I63" s="245"/>
      <c r="J63" s="245"/>
      <c r="K63" s="245"/>
      <c r="L63" s="245"/>
      <c r="M63" s="246"/>
      <c r="N63" s="120" t="s">
        <v>75</v>
      </c>
      <c r="O63" s="269" t="str">
        <f>IF(O62="","",SUM(申請額算定表_自動車!I14:I16)+SUM(申請額算定表_自動車!P14:P16)+SUM(申請額算定表_自動車!W14:W16)+SUM(申請額算定表_レトロフィット!I15:I17)+SUM(申請額算定表_レトロフィット!P15:P17)+SUM(申請額算定表_レトロフィット!W15:W17))</f>
        <v/>
      </c>
      <c r="P63" s="269"/>
      <c r="Q63" s="269"/>
      <c r="R63" s="269"/>
      <c r="S63" s="269"/>
      <c r="T63" s="269"/>
      <c r="U63" s="90" t="s">
        <v>78</v>
      </c>
      <c r="V63" s="81"/>
      <c r="W63" s="81"/>
      <c r="X63" s="81"/>
      <c r="Y63" s="81"/>
      <c r="Z63" s="81"/>
    </row>
    <row r="64" spans="1:29" ht="22.5" customHeight="1" x14ac:dyDescent="0.4">
      <c r="A64" s="244" t="s">
        <v>70</v>
      </c>
      <c r="B64" s="245"/>
      <c r="C64" s="245"/>
      <c r="D64" s="245"/>
      <c r="E64" s="245"/>
      <c r="F64" s="245"/>
      <c r="G64" s="245"/>
      <c r="H64" s="245"/>
      <c r="I64" s="245"/>
      <c r="J64" s="245"/>
      <c r="K64" s="245"/>
      <c r="L64" s="245"/>
      <c r="M64" s="246"/>
      <c r="N64" s="120" t="s">
        <v>76</v>
      </c>
      <c r="O64" s="269" t="str">
        <f>IF(O63="","",O62-O63)</f>
        <v/>
      </c>
      <c r="P64" s="269"/>
      <c r="Q64" s="269"/>
      <c r="R64" s="269"/>
      <c r="S64" s="269"/>
      <c r="T64" s="269"/>
      <c r="U64" s="90" t="s">
        <v>78</v>
      </c>
      <c r="V64" s="81"/>
      <c r="W64" s="81"/>
      <c r="X64" s="81"/>
      <c r="Y64" s="81"/>
      <c r="Z64" s="81"/>
    </row>
    <row r="65" spans="1:26" ht="22.5" customHeight="1" thickBot="1" x14ac:dyDescent="0.45">
      <c r="A65" s="265" t="s">
        <v>71</v>
      </c>
      <c r="B65" s="266"/>
      <c r="C65" s="266"/>
      <c r="D65" s="266"/>
      <c r="E65" s="266"/>
      <c r="F65" s="266"/>
      <c r="G65" s="266"/>
      <c r="H65" s="266"/>
      <c r="I65" s="266"/>
      <c r="J65" s="266"/>
      <c r="K65" s="266"/>
      <c r="L65" s="266"/>
      <c r="M65" s="267"/>
      <c r="N65" s="127" t="s">
        <v>77</v>
      </c>
      <c r="O65" s="270" t="str">
        <f>IF(OR(申請額算定表_自動車!I8="",申請額算定表_レトロフィット!I11=""),"",SUM(申請額算定表_自動車!I22,申請額算定表_レトロフィット!I24))</f>
        <v/>
      </c>
      <c r="P65" s="270"/>
      <c r="Q65" s="270"/>
      <c r="R65" s="270"/>
      <c r="S65" s="270"/>
      <c r="T65" s="270"/>
      <c r="U65" s="114" t="s">
        <v>78</v>
      </c>
      <c r="V65" s="81"/>
      <c r="W65" s="81"/>
      <c r="X65" s="81"/>
      <c r="Y65" s="81"/>
      <c r="Z65" s="81"/>
    </row>
    <row r="66" spans="1:26" ht="18.75" customHeight="1" x14ac:dyDescent="0.4">
      <c r="A66" s="101" t="s">
        <v>322</v>
      </c>
      <c r="B66" s="81"/>
      <c r="C66" s="81"/>
      <c r="D66" s="81"/>
      <c r="E66" s="81"/>
      <c r="F66" s="81"/>
      <c r="G66" s="81"/>
      <c r="H66" s="81"/>
      <c r="I66" s="81"/>
      <c r="J66" s="81"/>
      <c r="K66" s="81"/>
      <c r="L66" s="81"/>
      <c r="M66" s="81"/>
      <c r="N66" s="81"/>
      <c r="O66" s="81"/>
      <c r="P66" s="81"/>
      <c r="Q66" s="81"/>
      <c r="R66" s="81"/>
      <c r="S66" s="81"/>
      <c r="T66" s="81"/>
      <c r="U66" s="81"/>
      <c r="V66" s="81"/>
      <c r="W66" s="81"/>
      <c r="X66" s="81"/>
      <c r="Y66" s="81"/>
      <c r="Z66" s="81"/>
    </row>
    <row r="67" spans="1:26" ht="18.75" customHeight="1" x14ac:dyDescent="0.4">
      <c r="A67" s="101" t="s">
        <v>323</v>
      </c>
      <c r="B67" s="81"/>
      <c r="C67" s="81"/>
      <c r="D67" s="81"/>
      <c r="E67" s="81"/>
      <c r="F67" s="81"/>
      <c r="G67" s="81"/>
      <c r="H67" s="81"/>
      <c r="I67" s="81"/>
      <c r="J67" s="81"/>
      <c r="K67" s="81"/>
      <c r="L67" s="81"/>
      <c r="M67" s="81"/>
      <c r="N67" s="81"/>
      <c r="O67" s="81"/>
      <c r="P67" s="81"/>
      <c r="Q67" s="81"/>
      <c r="R67" s="81"/>
      <c r="S67" s="81"/>
      <c r="T67" s="81"/>
      <c r="U67" s="81"/>
      <c r="V67" s="81"/>
      <c r="W67" s="81"/>
      <c r="X67" s="81"/>
      <c r="Y67" s="81"/>
      <c r="Z67" s="81"/>
    </row>
    <row r="68" spans="1:26" ht="18.75" customHeight="1" x14ac:dyDescent="0.4">
      <c r="A68" s="101" t="s">
        <v>72</v>
      </c>
      <c r="B68" s="81"/>
      <c r="C68" s="81"/>
      <c r="D68" s="81"/>
      <c r="E68" s="81"/>
      <c r="F68" s="81"/>
      <c r="G68" s="81"/>
      <c r="H68" s="81"/>
      <c r="I68" s="81"/>
      <c r="J68" s="81"/>
      <c r="K68" s="81"/>
      <c r="L68" s="81"/>
      <c r="M68" s="81"/>
      <c r="N68" s="81"/>
      <c r="O68" s="81"/>
      <c r="P68" s="81"/>
      <c r="Q68" s="81"/>
      <c r="R68" s="81"/>
      <c r="S68" s="81"/>
      <c r="T68" s="81"/>
      <c r="U68" s="81"/>
      <c r="V68" s="81"/>
      <c r="W68" s="81"/>
      <c r="X68" s="81"/>
      <c r="Y68" s="81"/>
      <c r="Z68" s="81"/>
    </row>
    <row r="69" spans="1:26" ht="18.75" customHeight="1" x14ac:dyDescent="0.4">
      <c r="A69" s="101" t="s">
        <v>73</v>
      </c>
      <c r="B69" s="81"/>
      <c r="C69" s="81"/>
      <c r="D69" s="81"/>
      <c r="E69" s="81"/>
      <c r="F69" s="81"/>
      <c r="G69" s="81"/>
      <c r="H69" s="81"/>
      <c r="I69" s="81"/>
      <c r="J69" s="81"/>
      <c r="K69" s="81"/>
      <c r="L69" s="81"/>
      <c r="M69" s="81"/>
      <c r="N69" s="81"/>
      <c r="O69" s="81"/>
      <c r="P69" s="81"/>
      <c r="Q69" s="81"/>
      <c r="R69" s="81"/>
      <c r="S69" s="81"/>
      <c r="T69" s="81"/>
      <c r="U69" s="81"/>
      <c r="V69" s="81"/>
      <c r="W69" s="81"/>
      <c r="X69" s="81"/>
      <c r="Y69" s="81"/>
      <c r="Z69" s="81"/>
    </row>
    <row r="70" spans="1:26" ht="18.75" customHeight="1" x14ac:dyDescent="0.4">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row>
    <row r="71" spans="1:26" ht="18.75" customHeight="1" x14ac:dyDescent="0.4">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row>
    <row r="72" spans="1:26" ht="18.75" customHeight="1" x14ac:dyDescent="0.4">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row>
    <row r="73" spans="1:26" ht="18.75" customHeight="1" x14ac:dyDescent="0.4">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row>
    <row r="74" spans="1:26" ht="18.75" customHeight="1" x14ac:dyDescent="0.4">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row>
    <row r="75" spans="1:26" ht="18.75" customHeight="1" x14ac:dyDescent="0.4">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row>
    <row r="76" spans="1:26" ht="18.75" customHeight="1" x14ac:dyDescent="0.4">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row>
  </sheetData>
  <sheetProtection algorithmName="SHA-512" hashValue="RThRVj4tupvOoNcDP5ytlxUOzqdUtb6SYQ8StW9Xr8jbcmWbhWytj1JwGhVV/YBYT7I7FnobzgqmFpv6iH6P5Q==" saltValue="OAuYf5I/XRjz476NhZrJgg==" spinCount="100000" sheet="1" selectLockedCells="1"/>
  <mergeCells count="100">
    <mergeCell ref="V57:Z57"/>
    <mergeCell ref="O57:T57"/>
    <mergeCell ref="O56:T56"/>
    <mergeCell ref="N49:U49"/>
    <mergeCell ref="V49:Z49"/>
    <mergeCell ref="V50:Z50"/>
    <mergeCell ref="V51:Z51"/>
    <mergeCell ref="V52:Z52"/>
    <mergeCell ref="V53:Z53"/>
    <mergeCell ref="V56:Z56"/>
    <mergeCell ref="O54:T54"/>
    <mergeCell ref="V54:Z54"/>
    <mergeCell ref="A49:M49"/>
    <mergeCell ref="O50:T50"/>
    <mergeCell ref="O51:T51"/>
    <mergeCell ref="O52:T52"/>
    <mergeCell ref="O53:T53"/>
    <mergeCell ref="A50:M50"/>
    <mergeCell ref="A57:M57"/>
    <mergeCell ref="A56:M56"/>
    <mergeCell ref="A53:M53"/>
    <mergeCell ref="A52:M52"/>
    <mergeCell ref="A51:M51"/>
    <mergeCell ref="A54:M54"/>
    <mergeCell ref="O14:Y14"/>
    <mergeCell ref="A29:O29"/>
    <mergeCell ref="A30:O30"/>
    <mergeCell ref="A31:O31"/>
    <mergeCell ref="T29:W29"/>
    <mergeCell ref="X29:Z29"/>
    <mergeCell ref="X30:Z30"/>
    <mergeCell ref="X31:Z31"/>
    <mergeCell ref="R20:S21"/>
    <mergeCell ref="O20:Q21"/>
    <mergeCell ref="T20:V21"/>
    <mergeCell ref="W20:Y21"/>
    <mergeCell ref="O23:X23"/>
    <mergeCell ref="A15:E21"/>
    <mergeCell ref="P30:S30"/>
    <mergeCell ref="T30:W30"/>
    <mergeCell ref="A3:Z3"/>
    <mergeCell ref="A5:Z5"/>
    <mergeCell ref="A6:Z6"/>
    <mergeCell ref="A8:D8"/>
    <mergeCell ref="A9:D9"/>
    <mergeCell ref="A10:D10"/>
    <mergeCell ref="E8:Z8"/>
    <mergeCell ref="E9:Z9"/>
    <mergeCell ref="E10:Z10"/>
    <mergeCell ref="A62:M62"/>
    <mergeCell ref="A22:M22"/>
    <mergeCell ref="A23:M23"/>
    <mergeCell ref="O18:Y18"/>
    <mergeCell ref="O19:Y19"/>
    <mergeCell ref="F21:M21"/>
    <mergeCell ref="F20:M20"/>
    <mergeCell ref="F15:M15"/>
    <mergeCell ref="F18:M18"/>
    <mergeCell ref="F19:M19"/>
    <mergeCell ref="F16:M17"/>
    <mergeCell ref="A14:M14"/>
    <mergeCell ref="A63:M63"/>
    <mergeCell ref="A64:M64"/>
    <mergeCell ref="A65:M65"/>
    <mergeCell ref="O62:T62"/>
    <mergeCell ref="O63:T63"/>
    <mergeCell ref="O64:T64"/>
    <mergeCell ref="O65:T65"/>
    <mergeCell ref="O15:Q15"/>
    <mergeCell ref="R15:Y15"/>
    <mergeCell ref="X32:Z32"/>
    <mergeCell ref="X33:Z33"/>
    <mergeCell ref="X34:Z34"/>
    <mergeCell ref="S17:Y17"/>
    <mergeCell ref="P29:S29"/>
    <mergeCell ref="P31:S31"/>
    <mergeCell ref="T31:W31"/>
    <mergeCell ref="P32:S32"/>
    <mergeCell ref="A32:O32"/>
    <mergeCell ref="T32:W32"/>
    <mergeCell ref="P33:S33"/>
    <mergeCell ref="A33:O33"/>
    <mergeCell ref="A34:O34"/>
    <mergeCell ref="T33:W33"/>
    <mergeCell ref="R22:Y22"/>
    <mergeCell ref="R45:Y45"/>
    <mergeCell ref="A55:M55"/>
    <mergeCell ref="O55:T55"/>
    <mergeCell ref="V55:Z55"/>
    <mergeCell ref="P34:S34"/>
    <mergeCell ref="T34:W34"/>
    <mergeCell ref="P35:S35"/>
    <mergeCell ref="T35:W35"/>
    <mergeCell ref="P36:W37"/>
    <mergeCell ref="X35:Z35"/>
    <mergeCell ref="X36:Z37"/>
    <mergeCell ref="A35:O35"/>
    <mergeCell ref="A45:O45"/>
    <mergeCell ref="A36:O36"/>
    <mergeCell ref="A37:O37"/>
  </mergeCells>
  <phoneticPr fontId="2" type="Hiragana" alignment="center"/>
  <dataValidations count="5">
    <dataValidation allowBlank="1" showInputMessage="1" sqref="R16" xr:uid="{00000000-0002-0000-0300-000000000000}"/>
    <dataValidation imeMode="halfAlpha" allowBlank="1" showInputMessage="1" showErrorMessage="1" promptTitle="-------- 完了予定年月日を入力してください ------" prompt="1.キーボードで「2026/4/21」などと入力してください。_x000a_2.Enterキーを押すと、自動的に日付として認識されます。" sqref="R22:Y22" xr:uid="{3272522F-D8C6-4ABC-B6D3-9198E2FF5E81}"/>
    <dataValidation imeMode="halfAlpha" allowBlank="1" showInputMessage="1" promptTitle="-------- 提出年月日を入力してください --------" prompt="1.キーボードで「2026/4/21」などと入力してください。_x000a_2.Enterキーを押すと、自動的に日付として認識されます。_x000a__x000a_※事業者温室効果ガス削減計画書（温室効果ガス削減_x000a_　アクションプログラム）の提出年月日を入力してください。" sqref="R45:Y45" xr:uid="{7DD71C9D-A84E-45DF-8C48-43DBD232F33E}"/>
    <dataValidation allowBlank="1" showInputMessage="1" showErrorMessage="1" promptTitle="---------- 型式を入力してください ---------" prompt="主要諸元表等に記載の車両型式を入力_x000a_してください。_x000a_（入力例）_x000a_　XXX-XXXXX-XXXXX" sqref="O19:Y19" xr:uid="{2F5FD636-A312-4805-9570-66DBF85606E9}"/>
    <dataValidation allowBlank="1" showInputMessage="1" showErrorMessage="1" promptTitle="-------- 燃料消費率を入力してください --------" prompt="カタログ記載のWLTCモードの値を入力してください。" sqref="T32:W32" xr:uid="{E1A9575A-60FA-41E9-86F2-6117A858FCC2}"/>
  </dataValidations>
  <pageMargins left="0.78740157480314965" right="0.39370078740157483" top="0.59055118110236227" bottom="0.59055118110236227" header="0.31496062992125984" footer="0.31496062992125984"/>
  <pageSetup paperSize="9" scale="96" orientation="portrait" blackAndWhite="1" r:id="rId1"/>
  <rowBreaks count="2" manualBreakCount="2">
    <brk id="40" max="25" man="1"/>
    <brk id="76"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14</xdr:col>
                    <xdr:colOff>0</xdr:colOff>
                    <xdr:row>15</xdr:row>
                    <xdr:rowOff>0</xdr:rowOff>
                  </from>
                  <to>
                    <xdr:col>16</xdr:col>
                    <xdr:colOff>133350</xdr:colOff>
                    <xdr:row>16</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17</xdr:col>
                    <xdr:colOff>0</xdr:colOff>
                    <xdr:row>15</xdr:row>
                    <xdr:rowOff>0</xdr:rowOff>
                  </from>
                  <to>
                    <xdr:col>19</xdr:col>
                    <xdr:colOff>123825</xdr:colOff>
                    <xdr:row>16</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14</xdr:col>
                    <xdr:colOff>0</xdr:colOff>
                    <xdr:row>16</xdr:row>
                    <xdr:rowOff>0</xdr:rowOff>
                  </from>
                  <to>
                    <xdr:col>17</xdr:col>
                    <xdr:colOff>47625</xdr:colOff>
                    <xdr:row>17</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AFCF16EA-EE79-456A-B81D-E7B07511723A}">
            <xm:f>DB!$H$6=FALSE</xm:f>
            <x14:dxf>
              <fill>
                <patternFill>
                  <bgColor theme="9" tint="0.79998168889431442"/>
                </patternFill>
              </fill>
            </x14:dxf>
          </x14:cfRule>
          <xm:sqref>E8:Z10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DB!$G$8:$G$12</xm:f>
          </x14:formula1>
          <xm:sqref>P31:W31</xm:sqref>
        </x14:dataValidation>
        <x14:dataValidation type="list" allowBlank="1" showInputMessage="1" xr:uid="{00000000-0002-0000-0300-000002000000}">
          <x14:formula1>
            <xm:f>DB!$C$9:$C$11</xm:f>
          </x14:formula1>
          <xm:sqref>O15:Q15</xm:sqref>
        </x14:dataValidation>
        <x14:dataValidation type="list" allowBlank="1" showInputMessage="1" xr:uid="{00000000-0002-0000-0300-000003000000}">
          <x14:formula1>
            <xm:f>IF($O$15="タクシー",DB!$C$18:$C$20,DB!$C$13:$C$17)</xm:f>
          </x14:formula1>
          <xm:sqref>R15:Y15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249977111117893"/>
  </sheetPr>
  <dimension ref="A1:AC38"/>
  <sheetViews>
    <sheetView view="pageBreakPreview" zoomScaleNormal="100" zoomScaleSheetLayoutView="100" workbookViewId="0">
      <pane ySplit="3" topLeftCell="A4" activePane="bottomLeft" state="frozen"/>
      <selection pane="bottomLeft" activeCell="P10" sqref="P10:Z10"/>
    </sheetView>
  </sheetViews>
  <sheetFormatPr defaultColWidth="3.125" defaultRowHeight="18.75" customHeight="1" x14ac:dyDescent="0.4"/>
  <cols>
    <col min="1" max="28" width="3.125" style="82"/>
    <col min="29" max="29" width="8.5" style="82" bestFit="1" customWidth="1"/>
    <col min="30" max="16384" width="3.125" style="82"/>
  </cols>
  <sheetData>
    <row r="1" spans="1:28" ht="18.75" customHeight="1" x14ac:dyDescent="0.4">
      <c r="A1" s="81" t="s">
        <v>79</v>
      </c>
      <c r="B1" s="81"/>
      <c r="C1" s="81"/>
      <c r="D1" s="81"/>
      <c r="E1" s="81"/>
      <c r="F1" s="81"/>
      <c r="G1" s="81"/>
      <c r="H1" s="81"/>
      <c r="I1" s="81"/>
      <c r="J1" s="81"/>
      <c r="K1" s="81"/>
      <c r="L1" s="81"/>
      <c r="M1" s="81"/>
      <c r="N1" s="81"/>
      <c r="O1" s="81"/>
      <c r="P1" s="81"/>
      <c r="Q1" s="81"/>
      <c r="R1" s="81"/>
      <c r="S1" s="81"/>
      <c r="T1" s="81"/>
      <c r="U1" s="81"/>
      <c r="V1" s="81"/>
      <c r="W1" s="81"/>
      <c r="X1" s="81"/>
      <c r="Y1" s="81"/>
      <c r="Z1" s="81"/>
    </row>
    <row r="2" spans="1:28" ht="7.5" customHeight="1" x14ac:dyDescent="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28" ht="18.75" customHeight="1" x14ac:dyDescent="0.4">
      <c r="A3" s="208" t="s">
        <v>80</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B3" s="103" t="s">
        <v>281</v>
      </c>
    </row>
    <row r="4" spans="1:28" ht="7.5" customHeight="1" x14ac:dyDescent="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28" ht="18.75" customHeight="1" x14ac:dyDescent="0.4">
      <c r="A5" s="81" t="s">
        <v>81</v>
      </c>
      <c r="B5" s="81"/>
      <c r="C5" s="81"/>
      <c r="D5" s="81"/>
      <c r="E5" s="81"/>
      <c r="F5" s="81"/>
      <c r="G5" s="81"/>
      <c r="H5" s="81"/>
      <c r="I5" s="81"/>
      <c r="J5" s="81"/>
      <c r="K5" s="81"/>
      <c r="L5" s="81"/>
      <c r="M5" s="81"/>
      <c r="N5" s="81"/>
      <c r="O5" s="81"/>
      <c r="P5" s="81"/>
      <c r="Q5" s="81"/>
      <c r="R5" s="81"/>
      <c r="S5" s="81"/>
      <c r="T5" s="81"/>
      <c r="U5" s="81"/>
      <c r="V5" s="81"/>
      <c r="W5" s="81"/>
      <c r="X5" s="81"/>
      <c r="Y5" s="81"/>
      <c r="Z5" s="81"/>
    </row>
    <row r="6" spans="1:28" ht="7.5" customHeight="1" thickBot="1" x14ac:dyDescent="0.45">
      <c r="A6" s="81"/>
      <c r="B6" s="81"/>
      <c r="C6" s="81"/>
      <c r="D6" s="81"/>
      <c r="E6" s="81"/>
      <c r="F6" s="81"/>
      <c r="G6" s="81"/>
      <c r="H6" s="81"/>
      <c r="I6" s="81"/>
      <c r="J6" s="81"/>
      <c r="K6" s="81"/>
      <c r="L6" s="81"/>
      <c r="M6" s="81"/>
      <c r="N6" s="81"/>
      <c r="O6" s="81"/>
      <c r="P6" s="81"/>
      <c r="Q6" s="81"/>
      <c r="R6" s="81"/>
      <c r="S6" s="81"/>
      <c r="T6" s="81"/>
      <c r="U6" s="81"/>
      <c r="V6" s="81"/>
      <c r="W6" s="81"/>
      <c r="X6" s="81"/>
      <c r="Y6" s="81"/>
      <c r="Z6" s="81"/>
    </row>
    <row r="7" spans="1:28" ht="22.5" customHeight="1" x14ac:dyDescent="0.4">
      <c r="A7" s="293" t="s">
        <v>82</v>
      </c>
      <c r="B7" s="294"/>
      <c r="C7" s="294"/>
      <c r="D7" s="294"/>
      <c r="E7" s="294"/>
      <c r="F7" s="294"/>
      <c r="G7" s="294"/>
      <c r="H7" s="294"/>
      <c r="I7" s="294" t="s">
        <v>90</v>
      </c>
      <c r="J7" s="294"/>
      <c r="K7" s="294"/>
      <c r="L7" s="294"/>
      <c r="M7" s="294"/>
      <c r="N7" s="294"/>
      <c r="O7" s="294"/>
      <c r="P7" s="294" t="s">
        <v>92</v>
      </c>
      <c r="Q7" s="294"/>
      <c r="R7" s="294"/>
      <c r="S7" s="294"/>
      <c r="T7" s="294"/>
      <c r="U7" s="294"/>
      <c r="V7" s="294"/>
      <c r="W7" s="294"/>
      <c r="X7" s="294"/>
      <c r="Y7" s="294"/>
      <c r="Z7" s="323"/>
    </row>
    <row r="8" spans="1:28" ht="22.5" customHeight="1" x14ac:dyDescent="0.4">
      <c r="A8" s="282" t="s">
        <v>83</v>
      </c>
      <c r="B8" s="283"/>
      <c r="C8" s="283"/>
      <c r="D8" s="283"/>
      <c r="E8" s="283"/>
      <c r="F8" s="283"/>
      <c r="G8" s="283"/>
      <c r="H8" s="283"/>
      <c r="I8" s="334" t="str">
        <f>IFERROR(I13-SUM(I9:N12),"")</f>
        <v/>
      </c>
      <c r="J8" s="269"/>
      <c r="K8" s="269"/>
      <c r="L8" s="269"/>
      <c r="M8" s="269"/>
      <c r="N8" s="269"/>
      <c r="O8" s="115" t="s">
        <v>91</v>
      </c>
      <c r="P8" s="335"/>
      <c r="Q8" s="335"/>
      <c r="R8" s="335"/>
      <c r="S8" s="335"/>
      <c r="T8" s="335"/>
      <c r="U8" s="335"/>
      <c r="V8" s="335"/>
      <c r="W8" s="335"/>
      <c r="X8" s="335"/>
      <c r="Y8" s="335"/>
      <c r="Z8" s="336"/>
    </row>
    <row r="9" spans="1:28" ht="22.5" customHeight="1" x14ac:dyDescent="0.4">
      <c r="A9" s="282" t="s">
        <v>84</v>
      </c>
      <c r="B9" s="283"/>
      <c r="C9" s="283"/>
      <c r="D9" s="283"/>
      <c r="E9" s="283"/>
      <c r="F9" s="283"/>
      <c r="G9" s="283"/>
      <c r="H9" s="283"/>
      <c r="I9" s="334" t="str">
        <f>IFERROR(申請額算定表_自動車!I22+申請額算定表_レトロフィット!I24,"")</f>
        <v/>
      </c>
      <c r="J9" s="269"/>
      <c r="K9" s="269"/>
      <c r="L9" s="269"/>
      <c r="M9" s="269"/>
      <c r="N9" s="269"/>
      <c r="O9" s="115" t="s">
        <v>91</v>
      </c>
      <c r="P9" s="335" t="s">
        <v>93</v>
      </c>
      <c r="Q9" s="335"/>
      <c r="R9" s="335"/>
      <c r="S9" s="335"/>
      <c r="T9" s="335"/>
      <c r="U9" s="335"/>
      <c r="V9" s="335"/>
      <c r="W9" s="335"/>
      <c r="X9" s="335"/>
      <c r="Y9" s="335"/>
      <c r="Z9" s="336"/>
    </row>
    <row r="10" spans="1:28" ht="22.5" customHeight="1" x14ac:dyDescent="0.4">
      <c r="A10" s="330" t="s">
        <v>89</v>
      </c>
      <c r="B10" s="331"/>
      <c r="C10" s="283" t="s">
        <v>85</v>
      </c>
      <c r="D10" s="283"/>
      <c r="E10" s="283"/>
      <c r="F10" s="283"/>
      <c r="G10" s="283"/>
      <c r="H10" s="283"/>
      <c r="I10" s="334" t="str">
        <f>IFERROR(IF(申請額算定表_自動車!I14="","",申請額算定表_自動車!I14+申請額算定表_自動車!P14+申請額算定表_自動車!W14),"")</f>
        <v/>
      </c>
      <c r="J10" s="269"/>
      <c r="K10" s="269"/>
      <c r="L10" s="269"/>
      <c r="M10" s="269"/>
      <c r="N10" s="269"/>
      <c r="O10" s="115" t="s">
        <v>91</v>
      </c>
      <c r="P10" s="337"/>
      <c r="Q10" s="337"/>
      <c r="R10" s="337"/>
      <c r="S10" s="337"/>
      <c r="T10" s="337"/>
      <c r="U10" s="337"/>
      <c r="V10" s="337"/>
      <c r="W10" s="337"/>
      <c r="X10" s="337"/>
      <c r="Y10" s="337"/>
      <c r="Z10" s="338"/>
    </row>
    <row r="11" spans="1:28" ht="22.5" customHeight="1" x14ac:dyDescent="0.4">
      <c r="A11" s="330"/>
      <c r="B11" s="331"/>
      <c r="C11" s="283" t="s">
        <v>86</v>
      </c>
      <c r="D11" s="283"/>
      <c r="E11" s="283"/>
      <c r="F11" s="283"/>
      <c r="G11" s="283"/>
      <c r="H11" s="283"/>
      <c r="I11" s="334" t="str">
        <f>IFERROR(IF(申請額算定表_自動車!I15="","",申請額算定表_自動車!I15+申請額算定表_自動車!P15+申請額算定表_自動車!W15),"")</f>
        <v/>
      </c>
      <c r="J11" s="269"/>
      <c r="K11" s="269"/>
      <c r="L11" s="269"/>
      <c r="M11" s="269"/>
      <c r="N11" s="269"/>
      <c r="O11" s="115" t="s">
        <v>91</v>
      </c>
      <c r="P11" s="337"/>
      <c r="Q11" s="337"/>
      <c r="R11" s="337"/>
      <c r="S11" s="337"/>
      <c r="T11" s="337"/>
      <c r="U11" s="337"/>
      <c r="V11" s="337"/>
      <c r="W11" s="337"/>
      <c r="X11" s="337"/>
      <c r="Y11" s="337"/>
      <c r="Z11" s="338"/>
    </row>
    <row r="12" spans="1:28" ht="22.5" customHeight="1" thickBot="1" x14ac:dyDescent="0.45">
      <c r="A12" s="332"/>
      <c r="B12" s="333"/>
      <c r="C12" s="286" t="s">
        <v>87</v>
      </c>
      <c r="D12" s="286"/>
      <c r="E12" s="286"/>
      <c r="F12" s="286"/>
      <c r="G12" s="286"/>
      <c r="H12" s="286"/>
      <c r="I12" s="359" t="str">
        <f>IFERROR(IF(申請額算定表_自動車!I16="","",申請額算定表_自動車!I16+申請額算定表_自動車!P16+申請額算定表_自動車!W16),"")</f>
        <v/>
      </c>
      <c r="J12" s="360"/>
      <c r="K12" s="360"/>
      <c r="L12" s="360"/>
      <c r="M12" s="360"/>
      <c r="N12" s="360"/>
      <c r="O12" s="116" t="s">
        <v>91</v>
      </c>
      <c r="P12" s="339"/>
      <c r="Q12" s="339"/>
      <c r="R12" s="339"/>
      <c r="S12" s="339"/>
      <c r="T12" s="339"/>
      <c r="U12" s="339"/>
      <c r="V12" s="339"/>
      <c r="W12" s="339"/>
      <c r="X12" s="339"/>
      <c r="Y12" s="339"/>
      <c r="Z12" s="340"/>
    </row>
    <row r="13" spans="1:28" ht="22.5" customHeight="1" thickTop="1" thickBot="1" x14ac:dyDescent="0.45">
      <c r="A13" s="357" t="s">
        <v>88</v>
      </c>
      <c r="B13" s="358"/>
      <c r="C13" s="358"/>
      <c r="D13" s="358"/>
      <c r="E13" s="358"/>
      <c r="F13" s="358"/>
      <c r="G13" s="358"/>
      <c r="H13" s="358"/>
      <c r="I13" s="361" t="str">
        <f>IF(I28="","",I28)</f>
        <v/>
      </c>
      <c r="J13" s="362"/>
      <c r="K13" s="362"/>
      <c r="L13" s="362"/>
      <c r="M13" s="362"/>
      <c r="N13" s="362"/>
      <c r="O13" s="124" t="s">
        <v>91</v>
      </c>
      <c r="P13" s="341"/>
      <c r="Q13" s="341"/>
      <c r="R13" s="341"/>
      <c r="S13" s="341"/>
      <c r="T13" s="341"/>
      <c r="U13" s="341"/>
      <c r="V13" s="341"/>
      <c r="W13" s="341"/>
      <c r="X13" s="341"/>
      <c r="Y13" s="341"/>
      <c r="Z13" s="342"/>
    </row>
    <row r="14" spans="1:28" ht="18.75" customHeight="1" x14ac:dyDescent="0.4">
      <c r="A14" s="101" t="s">
        <v>94</v>
      </c>
      <c r="B14" s="81"/>
      <c r="C14" s="81"/>
      <c r="D14" s="81"/>
      <c r="E14" s="81"/>
      <c r="F14" s="81"/>
      <c r="G14" s="81"/>
      <c r="H14" s="81"/>
      <c r="I14" s="81"/>
      <c r="J14" s="81"/>
      <c r="K14" s="81"/>
      <c r="L14" s="81"/>
      <c r="M14" s="81"/>
      <c r="N14" s="81"/>
      <c r="O14" s="81"/>
      <c r="P14" s="81"/>
      <c r="Q14" s="81"/>
      <c r="R14" s="81"/>
      <c r="S14" s="81"/>
      <c r="T14" s="81"/>
      <c r="U14" s="81"/>
      <c r="V14" s="81"/>
      <c r="W14" s="81"/>
      <c r="X14" s="81"/>
      <c r="Y14" s="81"/>
      <c r="Z14" s="81"/>
    </row>
    <row r="15" spans="1:28" ht="18.75" customHeight="1" x14ac:dyDescent="0.4">
      <c r="A15" s="101" t="s">
        <v>95</v>
      </c>
      <c r="B15" s="81"/>
      <c r="C15" s="81"/>
      <c r="D15" s="81"/>
      <c r="E15" s="81"/>
      <c r="F15" s="81"/>
      <c r="G15" s="81"/>
      <c r="H15" s="81"/>
      <c r="I15" s="81"/>
      <c r="J15" s="81"/>
      <c r="K15" s="81"/>
      <c r="L15" s="81"/>
      <c r="M15" s="81"/>
      <c r="N15" s="81"/>
      <c r="O15" s="81"/>
      <c r="P15" s="81"/>
      <c r="Q15" s="81"/>
      <c r="R15" s="81"/>
      <c r="S15" s="81"/>
      <c r="T15" s="81"/>
      <c r="U15" s="81"/>
      <c r="V15" s="81"/>
      <c r="W15" s="81"/>
      <c r="X15" s="81"/>
      <c r="Y15" s="81"/>
      <c r="Z15" s="81"/>
    </row>
    <row r="16" spans="1:28" ht="18.75" customHeight="1" x14ac:dyDescent="0.4">
      <c r="A16" s="101" t="s">
        <v>96</v>
      </c>
      <c r="B16" s="81"/>
      <c r="C16" s="81"/>
      <c r="D16" s="81"/>
      <c r="E16" s="81"/>
      <c r="F16" s="81"/>
      <c r="G16" s="81"/>
      <c r="H16" s="81"/>
      <c r="I16" s="81"/>
      <c r="J16" s="81"/>
      <c r="K16" s="81"/>
      <c r="L16" s="81"/>
      <c r="M16" s="81"/>
      <c r="N16" s="81"/>
      <c r="O16" s="81"/>
      <c r="P16" s="81"/>
      <c r="Q16" s="81"/>
      <c r="R16" s="81"/>
      <c r="S16" s="81"/>
      <c r="T16" s="81"/>
      <c r="U16" s="81"/>
      <c r="V16" s="81"/>
      <c r="W16" s="81"/>
      <c r="X16" s="81"/>
      <c r="Y16" s="81"/>
      <c r="Z16" s="81"/>
    </row>
    <row r="17" spans="1:29" ht="18.75" customHeight="1" x14ac:dyDescent="0.4">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row>
    <row r="18" spans="1:29" ht="18.75" customHeight="1" x14ac:dyDescent="0.4">
      <c r="A18" s="81" t="s">
        <v>97</v>
      </c>
      <c r="B18" s="81"/>
      <c r="C18" s="81"/>
      <c r="D18" s="81"/>
      <c r="E18" s="81"/>
      <c r="F18" s="81"/>
      <c r="G18" s="81"/>
      <c r="H18" s="81"/>
      <c r="I18" s="81"/>
      <c r="J18" s="81"/>
      <c r="K18" s="81"/>
      <c r="L18" s="81"/>
      <c r="M18" s="81"/>
      <c r="N18" s="81"/>
      <c r="O18" s="81"/>
      <c r="P18" s="81"/>
      <c r="Q18" s="81"/>
      <c r="R18" s="81"/>
      <c r="S18" s="81"/>
      <c r="T18" s="81"/>
      <c r="U18" s="81"/>
      <c r="V18" s="81"/>
      <c r="W18" s="81"/>
      <c r="X18" s="81"/>
      <c r="Y18" s="81"/>
      <c r="Z18" s="81"/>
    </row>
    <row r="19" spans="1:29" ht="7.5" customHeight="1" thickBot="1" x14ac:dyDescent="0.45">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row>
    <row r="20" spans="1:29" ht="22.5" customHeight="1" x14ac:dyDescent="0.4">
      <c r="A20" s="293" t="s">
        <v>98</v>
      </c>
      <c r="B20" s="294"/>
      <c r="C20" s="294"/>
      <c r="D20" s="294"/>
      <c r="E20" s="294"/>
      <c r="F20" s="294"/>
      <c r="G20" s="294"/>
      <c r="H20" s="294"/>
      <c r="I20" s="294" t="s">
        <v>90</v>
      </c>
      <c r="J20" s="294"/>
      <c r="K20" s="294"/>
      <c r="L20" s="294"/>
      <c r="M20" s="294"/>
      <c r="N20" s="294"/>
      <c r="O20" s="294"/>
      <c r="P20" s="294" t="s">
        <v>92</v>
      </c>
      <c r="Q20" s="294"/>
      <c r="R20" s="294"/>
      <c r="S20" s="294"/>
      <c r="T20" s="294"/>
      <c r="U20" s="294"/>
      <c r="V20" s="294"/>
      <c r="W20" s="294"/>
      <c r="X20" s="294"/>
      <c r="Y20" s="294"/>
      <c r="Z20" s="323"/>
    </row>
    <row r="21" spans="1:29" ht="22.5" customHeight="1" x14ac:dyDescent="0.4">
      <c r="A21" s="282" t="s">
        <v>99</v>
      </c>
      <c r="B21" s="283"/>
      <c r="C21" s="283"/>
      <c r="D21" s="283"/>
      <c r="E21" s="283"/>
      <c r="F21" s="283"/>
      <c r="G21" s="283"/>
      <c r="H21" s="283"/>
      <c r="I21" s="359" t="str">
        <f>IF(申請額算定表_自動車!I8="","",申請額算定表_自動車!I8)</f>
        <v/>
      </c>
      <c r="J21" s="360"/>
      <c r="K21" s="360"/>
      <c r="L21" s="360"/>
      <c r="M21" s="360"/>
      <c r="N21" s="360"/>
      <c r="O21" s="116" t="str">
        <f t="shared" ref="O21:O23" si="0">IF(I21="","","円")</f>
        <v/>
      </c>
      <c r="P21" s="343"/>
      <c r="Q21" s="343"/>
      <c r="R21" s="343"/>
      <c r="S21" s="343"/>
      <c r="T21" s="343"/>
      <c r="U21" s="343"/>
      <c r="V21" s="343"/>
      <c r="W21" s="343"/>
      <c r="X21" s="343"/>
      <c r="Y21" s="343"/>
      <c r="Z21" s="344"/>
    </row>
    <row r="22" spans="1:29" ht="22.5" customHeight="1" x14ac:dyDescent="0.4">
      <c r="A22" s="282"/>
      <c r="B22" s="283"/>
      <c r="C22" s="283"/>
      <c r="D22" s="283"/>
      <c r="E22" s="283"/>
      <c r="F22" s="283"/>
      <c r="G22" s="283"/>
      <c r="H22" s="283"/>
      <c r="I22" s="351" t="str">
        <f>IF(申請額算定表_自動車!P8="","",申請額算定表_自動車!P8)</f>
        <v/>
      </c>
      <c r="J22" s="352"/>
      <c r="K22" s="352"/>
      <c r="L22" s="352"/>
      <c r="M22" s="352"/>
      <c r="N22" s="352"/>
      <c r="O22" s="140" t="str">
        <f t="shared" si="0"/>
        <v/>
      </c>
      <c r="P22" s="345"/>
      <c r="Q22" s="345"/>
      <c r="R22" s="345"/>
      <c r="S22" s="345"/>
      <c r="T22" s="345"/>
      <c r="U22" s="345"/>
      <c r="V22" s="345"/>
      <c r="W22" s="345"/>
      <c r="X22" s="345"/>
      <c r="Y22" s="345"/>
      <c r="Z22" s="346"/>
    </row>
    <row r="23" spans="1:29" ht="22.5" customHeight="1" x14ac:dyDescent="0.4">
      <c r="A23" s="282"/>
      <c r="B23" s="283"/>
      <c r="C23" s="283"/>
      <c r="D23" s="283"/>
      <c r="E23" s="283"/>
      <c r="F23" s="283"/>
      <c r="G23" s="283"/>
      <c r="H23" s="283"/>
      <c r="I23" s="353" t="str">
        <f>IF(申請額算定表_自動車!W8="","",申請額算定表_自動車!W8)</f>
        <v/>
      </c>
      <c r="J23" s="354"/>
      <c r="K23" s="354"/>
      <c r="L23" s="354"/>
      <c r="M23" s="354"/>
      <c r="N23" s="354"/>
      <c r="O23" s="141" t="str">
        <f t="shared" si="0"/>
        <v/>
      </c>
      <c r="P23" s="347"/>
      <c r="Q23" s="347"/>
      <c r="R23" s="347"/>
      <c r="S23" s="347"/>
      <c r="T23" s="347"/>
      <c r="U23" s="347"/>
      <c r="V23" s="347"/>
      <c r="W23" s="347"/>
      <c r="X23" s="347"/>
      <c r="Y23" s="347"/>
      <c r="Z23" s="348"/>
    </row>
    <row r="24" spans="1:29" ht="22.5" customHeight="1" x14ac:dyDescent="0.4">
      <c r="A24" s="355" t="s">
        <v>313</v>
      </c>
      <c r="B24" s="288"/>
      <c r="C24" s="288"/>
      <c r="D24" s="288"/>
      <c r="E24" s="288"/>
      <c r="F24" s="288"/>
      <c r="G24" s="288"/>
      <c r="H24" s="289"/>
      <c r="I24" s="351" t="str">
        <f>IF(申請額算定表_レトロフィット!I11="","",申請額算定表_レトロフィット!I11)</f>
        <v/>
      </c>
      <c r="J24" s="352"/>
      <c r="K24" s="352"/>
      <c r="L24" s="352"/>
      <c r="M24" s="352"/>
      <c r="N24" s="352"/>
      <c r="O24" s="140" t="str">
        <f t="shared" ref="O24:O25" si="1">IF(I24="","","円")</f>
        <v/>
      </c>
      <c r="P24" s="345"/>
      <c r="Q24" s="345"/>
      <c r="R24" s="345"/>
      <c r="S24" s="345"/>
      <c r="T24" s="345"/>
      <c r="U24" s="345"/>
      <c r="V24" s="345"/>
      <c r="W24" s="345"/>
      <c r="X24" s="345"/>
      <c r="Y24" s="345"/>
      <c r="Z24" s="346"/>
    </row>
    <row r="25" spans="1:29" ht="22.5" customHeight="1" x14ac:dyDescent="0.4">
      <c r="A25" s="356"/>
      <c r="B25" s="291"/>
      <c r="C25" s="291"/>
      <c r="D25" s="291"/>
      <c r="E25" s="291"/>
      <c r="F25" s="291"/>
      <c r="G25" s="291"/>
      <c r="H25" s="292"/>
      <c r="I25" s="353" t="str">
        <f>IF(申請額算定表_レトロフィット!P11="","",申請額算定表_レトロフィット!P11)</f>
        <v/>
      </c>
      <c r="J25" s="354"/>
      <c r="K25" s="354"/>
      <c r="L25" s="354"/>
      <c r="M25" s="354"/>
      <c r="N25" s="354"/>
      <c r="O25" s="141" t="str">
        <f t="shared" si="1"/>
        <v/>
      </c>
      <c r="P25" s="347"/>
      <c r="Q25" s="347"/>
      <c r="R25" s="347"/>
      <c r="S25" s="347"/>
      <c r="T25" s="347"/>
      <c r="U25" s="347"/>
      <c r="V25" s="347"/>
      <c r="W25" s="347"/>
      <c r="X25" s="347"/>
      <c r="Y25" s="347"/>
      <c r="Z25" s="348"/>
    </row>
    <row r="26" spans="1:29" ht="22.5" customHeight="1" x14ac:dyDescent="0.4">
      <c r="A26" s="282" t="s">
        <v>100</v>
      </c>
      <c r="B26" s="283"/>
      <c r="C26" s="283"/>
      <c r="D26" s="283"/>
      <c r="E26" s="283"/>
      <c r="F26" s="283"/>
      <c r="G26" s="283"/>
      <c r="H26" s="283"/>
      <c r="I26" s="334" t="str">
        <f>IF(AND(I21="",I22="",I23="",I24="",I25=""),"",SUM(申請額算定表_自動車!I8,申請額算定表_自動車!P8,申請額算定表_自動車!W8)+SUM(申請額算定表_レトロフィット!I11,申請額算定表_レトロフィット!P11))</f>
        <v/>
      </c>
      <c r="J26" s="269"/>
      <c r="K26" s="269"/>
      <c r="L26" s="269"/>
      <c r="M26" s="269"/>
      <c r="N26" s="269"/>
      <c r="O26" s="115" t="s">
        <v>91</v>
      </c>
      <c r="P26" s="349"/>
      <c r="Q26" s="349"/>
      <c r="R26" s="349"/>
      <c r="S26" s="349"/>
      <c r="T26" s="349"/>
      <c r="U26" s="349"/>
      <c r="V26" s="349"/>
      <c r="W26" s="349"/>
      <c r="X26" s="349"/>
      <c r="Y26" s="349"/>
      <c r="Z26" s="350"/>
    </row>
    <row r="27" spans="1:29" ht="22.5" customHeight="1" thickBot="1" x14ac:dyDescent="0.45">
      <c r="A27" s="367" t="s">
        <v>101</v>
      </c>
      <c r="B27" s="286"/>
      <c r="C27" s="286"/>
      <c r="D27" s="286"/>
      <c r="E27" s="286"/>
      <c r="F27" s="286"/>
      <c r="G27" s="286"/>
      <c r="H27" s="286"/>
      <c r="I27" s="359" t="str">
        <f>IF(I26="","",IF(DB!H14=TRUE,ROUNDUP(I26*0.1,0),ROUNDDOWN(I26*0.1,0)))</f>
        <v/>
      </c>
      <c r="J27" s="360"/>
      <c r="K27" s="360"/>
      <c r="L27" s="360"/>
      <c r="M27" s="360"/>
      <c r="N27" s="360"/>
      <c r="O27" s="116" t="s">
        <v>91</v>
      </c>
      <c r="P27" s="363" t="s">
        <v>104</v>
      </c>
      <c r="Q27" s="363"/>
      <c r="R27" s="363"/>
      <c r="S27" s="363"/>
      <c r="T27" s="363"/>
      <c r="U27" s="363"/>
      <c r="V27" s="363"/>
      <c r="W27" s="363"/>
      <c r="X27" s="363"/>
      <c r="Y27" s="363"/>
      <c r="Z27" s="364"/>
      <c r="AC27" s="103" t="s">
        <v>255</v>
      </c>
    </row>
    <row r="28" spans="1:29" ht="22.5" customHeight="1" thickTop="1" thickBot="1" x14ac:dyDescent="0.45">
      <c r="A28" s="357" t="s">
        <v>88</v>
      </c>
      <c r="B28" s="358"/>
      <c r="C28" s="358"/>
      <c r="D28" s="358"/>
      <c r="E28" s="358"/>
      <c r="F28" s="358"/>
      <c r="G28" s="358"/>
      <c r="H28" s="358"/>
      <c r="I28" s="361" t="str">
        <f>IF(I27="","",SUM(I26:N27))</f>
        <v/>
      </c>
      <c r="J28" s="362"/>
      <c r="K28" s="362"/>
      <c r="L28" s="362"/>
      <c r="M28" s="362"/>
      <c r="N28" s="362"/>
      <c r="O28" s="124" t="s">
        <v>91</v>
      </c>
      <c r="P28" s="365"/>
      <c r="Q28" s="365"/>
      <c r="R28" s="365"/>
      <c r="S28" s="365"/>
      <c r="T28" s="365"/>
      <c r="U28" s="365"/>
      <c r="V28" s="365"/>
      <c r="W28" s="365"/>
      <c r="X28" s="365"/>
      <c r="Y28" s="365"/>
      <c r="Z28" s="366"/>
    </row>
    <row r="29" spans="1:29" ht="18.75" customHeight="1" x14ac:dyDescent="0.4">
      <c r="A29" s="101" t="s">
        <v>102</v>
      </c>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29" ht="18.600000000000001" customHeight="1" x14ac:dyDescent="0.4">
      <c r="A30" s="101" t="s">
        <v>314</v>
      </c>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row r="31" spans="1:29" ht="18.75" customHeight="1" x14ac:dyDescent="0.4">
      <c r="A31" s="101" t="s">
        <v>315</v>
      </c>
      <c r="B31" s="81"/>
      <c r="C31" s="81"/>
      <c r="D31" s="81"/>
      <c r="E31" s="81"/>
      <c r="F31" s="81"/>
      <c r="G31" s="81"/>
      <c r="H31" s="81"/>
      <c r="I31" s="81"/>
      <c r="J31" s="81"/>
      <c r="K31" s="81"/>
      <c r="L31" s="81"/>
      <c r="M31" s="81"/>
      <c r="N31" s="81"/>
      <c r="O31" s="81"/>
      <c r="P31" s="81"/>
      <c r="Q31" s="81"/>
      <c r="R31" s="81"/>
      <c r="S31" s="81"/>
      <c r="T31" s="81"/>
      <c r="U31" s="81"/>
      <c r="V31" s="81"/>
      <c r="W31" s="81"/>
      <c r="X31" s="81"/>
      <c r="Y31" s="81"/>
      <c r="Z31" s="81"/>
    </row>
    <row r="32" spans="1:29" ht="18.75" customHeight="1" x14ac:dyDescent="0.4">
      <c r="A32" s="101" t="s">
        <v>167</v>
      </c>
      <c r="B32" s="81"/>
      <c r="C32" s="81"/>
      <c r="D32" s="81"/>
      <c r="E32" s="81"/>
      <c r="F32" s="81"/>
      <c r="G32" s="81"/>
      <c r="H32" s="81"/>
      <c r="I32" s="81"/>
      <c r="J32" s="81"/>
      <c r="K32" s="81"/>
      <c r="L32" s="81"/>
      <c r="M32" s="81"/>
      <c r="N32" s="81"/>
      <c r="O32" s="81"/>
      <c r="P32" s="81"/>
      <c r="Q32" s="81"/>
      <c r="R32" s="81"/>
      <c r="S32" s="81"/>
      <c r="T32" s="81"/>
      <c r="U32" s="81"/>
      <c r="V32" s="81"/>
      <c r="W32" s="81"/>
      <c r="X32" s="81"/>
      <c r="Y32" s="81"/>
      <c r="Z32" s="81"/>
    </row>
    <row r="33" spans="1:26" ht="18.75" customHeight="1" x14ac:dyDescent="0.4">
      <c r="A33" s="101" t="s">
        <v>103</v>
      </c>
      <c r="B33" s="81"/>
      <c r="C33" s="81"/>
      <c r="D33" s="81"/>
      <c r="E33" s="81"/>
      <c r="F33" s="81"/>
      <c r="G33" s="81"/>
      <c r="H33" s="81"/>
      <c r="I33" s="81"/>
      <c r="J33" s="81"/>
      <c r="K33" s="81"/>
      <c r="L33" s="81"/>
      <c r="M33" s="81"/>
      <c r="N33" s="81"/>
      <c r="O33" s="81"/>
      <c r="P33" s="81"/>
      <c r="Q33" s="81"/>
      <c r="R33" s="81"/>
      <c r="S33" s="81"/>
      <c r="T33" s="81"/>
      <c r="U33" s="81"/>
      <c r="V33" s="81"/>
      <c r="W33" s="81"/>
      <c r="X33" s="81"/>
      <c r="Y33" s="81"/>
      <c r="Z33" s="81"/>
    </row>
    <row r="34" spans="1:26" ht="18.75" customHeight="1" x14ac:dyDescent="0.4">
      <c r="A34" s="101"/>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6" ht="18.75" customHeight="1" x14ac:dyDescent="0.4">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row r="36" spans="1:26" ht="18.75" customHeight="1" x14ac:dyDescent="0.4">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row>
    <row r="37" spans="1:26" ht="18.75" customHeight="1" x14ac:dyDescent="0.4">
      <c r="A37" s="81"/>
      <c r="B37" s="81"/>
      <c r="C37" s="81"/>
      <c r="D37" s="81"/>
      <c r="E37" s="81"/>
      <c r="F37" s="81"/>
      <c r="G37" s="81"/>
      <c r="H37" s="81"/>
      <c r="I37" s="81"/>
      <c r="J37" s="81"/>
      <c r="K37" s="81"/>
      <c r="L37" s="81"/>
      <c r="M37" s="81"/>
      <c r="N37" s="81"/>
      <c r="O37" s="81"/>
      <c r="P37" s="81"/>
      <c r="Q37" s="81"/>
      <c r="R37" s="81"/>
      <c r="S37" s="81"/>
      <c r="T37" s="81"/>
      <c r="U37" s="81"/>
      <c r="V37" s="81"/>
      <c r="W37" s="81"/>
      <c r="X37" s="81"/>
      <c r="Y37" s="81"/>
      <c r="Z37" s="81"/>
    </row>
    <row r="38" spans="1:26" ht="18.75" customHeight="1" x14ac:dyDescent="0.4">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81"/>
    </row>
  </sheetData>
  <sheetProtection algorithmName="SHA-512" hashValue="wZ0aSqpTf1EJOfCwcYXXtjwqmQhOSypUjBGGrCdrCHuGJlYXBsMP3Xri2QJc6Lh5AXxjGpt+G1YZphxBEBUhFA==" saltValue="um/8wXQEhugQLPwX7i4YIQ==" spinCount="100000" sheet="1" selectLockedCells="1"/>
  <mergeCells count="47">
    <mergeCell ref="P27:Z27"/>
    <mergeCell ref="P28:Z28"/>
    <mergeCell ref="A28:H28"/>
    <mergeCell ref="A20:H20"/>
    <mergeCell ref="I20:O20"/>
    <mergeCell ref="I21:N21"/>
    <mergeCell ref="I22:N22"/>
    <mergeCell ref="I23:N23"/>
    <mergeCell ref="I26:N26"/>
    <mergeCell ref="I27:N27"/>
    <mergeCell ref="I28:N28"/>
    <mergeCell ref="A27:H27"/>
    <mergeCell ref="C11:H11"/>
    <mergeCell ref="C12:H12"/>
    <mergeCell ref="A13:H13"/>
    <mergeCell ref="I12:N12"/>
    <mergeCell ref="I13:N13"/>
    <mergeCell ref="P12:Z12"/>
    <mergeCell ref="P13:Z13"/>
    <mergeCell ref="A21:H23"/>
    <mergeCell ref="A26:H26"/>
    <mergeCell ref="P20:Z20"/>
    <mergeCell ref="P21:Z21"/>
    <mergeCell ref="P22:Z22"/>
    <mergeCell ref="P23:Z23"/>
    <mergeCell ref="P26:Z26"/>
    <mergeCell ref="I24:N24"/>
    <mergeCell ref="P24:Z24"/>
    <mergeCell ref="I25:N25"/>
    <mergeCell ref="P25:Z25"/>
    <mergeCell ref="A24:H25"/>
    <mergeCell ref="A3:Z3"/>
    <mergeCell ref="A8:H8"/>
    <mergeCell ref="A9:H9"/>
    <mergeCell ref="A10:B12"/>
    <mergeCell ref="C10:H10"/>
    <mergeCell ref="A7:H7"/>
    <mergeCell ref="I8:N8"/>
    <mergeCell ref="I9:N9"/>
    <mergeCell ref="I10:N10"/>
    <mergeCell ref="I11:N11"/>
    <mergeCell ref="I7:O7"/>
    <mergeCell ref="P7:Z7"/>
    <mergeCell ref="P8:Z8"/>
    <mergeCell ref="P9:Z9"/>
    <mergeCell ref="P10:Z10"/>
    <mergeCell ref="P11:Z11"/>
  </mergeCells>
  <phoneticPr fontId="2"/>
  <pageMargins left="0.78740157480314965" right="0.39370078740157483" top="0.59055118110236227" bottom="0.59055118110236227" header="0.31496062992125984" footer="0.31496062992125984"/>
  <pageSetup paperSize="9" orientation="portrait" blackAndWhite="1" r:id="rId1"/>
  <rowBreaks count="1" manualBreakCount="1">
    <brk id="38"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27</xdr:col>
                    <xdr:colOff>0</xdr:colOff>
                    <xdr:row>26</xdr:row>
                    <xdr:rowOff>0</xdr:rowOff>
                  </from>
                  <to>
                    <xdr:col>28</xdr:col>
                    <xdr:colOff>0</xdr:colOff>
                    <xdr:row>27</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AG23"/>
  <sheetViews>
    <sheetView view="pageBreakPreview" zoomScaleNormal="100" zoomScaleSheetLayoutView="100" workbookViewId="0">
      <selection activeCell="I8" sqref="I8:N8"/>
    </sheetView>
  </sheetViews>
  <sheetFormatPr defaultColWidth="3.125" defaultRowHeight="18.75" customHeight="1" x14ac:dyDescent="0.4"/>
  <cols>
    <col min="1" max="16384" width="3.125" style="82"/>
  </cols>
  <sheetData>
    <row r="1" spans="1:33" ht="18.75" customHeight="1" x14ac:dyDescent="0.4">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4" t="s">
        <v>260</v>
      </c>
    </row>
    <row r="2" spans="1:33" ht="7.5" customHeight="1" x14ac:dyDescent="0.4">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row>
    <row r="3" spans="1:33" ht="18.75" customHeight="1" x14ac:dyDescent="0.4">
      <c r="A3" s="208" t="s">
        <v>216</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row>
    <row r="4" spans="1:33" ht="7.5" customHeight="1" thickBot="1" x14ac:dyDescent="0.45">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row>
    <row r="5" spans="1:33" ht="22.5" customHeight="1" thickBot="1" x14ac:dyDescent="0.45">
      <c r="A5" s="81"/>
      <c r="B5" s="376" t="s">
        <v>205</v>
      </c>
      <c r="C5" s="377"/>
      <c r="D5" s="377"/>
      <c r="E5" s="374" t="s">
        <v>382</v>
      </c>
      <c r="F5" s="374"/>
      <c r="G5" s="375"/>
      <c r="H5" s="81"/>
      <c r="I5" s="81" t="str">
        <f>IF(OR(E5="トラック",E5="バス"),"２台まで申請できます。",IF(E5="タクシー","３台まで申請できます。",""))</f>
        <v>３台まで申請できます。</v>
      </c>
      <c r="J5" s="81"/>
      <c r="K5" s="81"/>
      <c r="L5" s="81"/>
      <c r="M5" s="81"/>
      <c r="N5" s="81"/>
      <c r="O5" s="81"/>
      <c r="P5" s="81"/>
      <c r="Q5" s="81"/>
      <c r="R5" s="81"/>
      <c r="S5" s="81"/>
      <c r="T5" s="81"/>
      <c r="U5" s="81"/>
      <c r="V5" s="81"/>
      <c r="W5" s="81"/>
      <c r="X5" s="81"/>
      <c r="Y5" s="81"/>
      <c r="Z5" s="81"/>
      <c r="AA5" s="81"/>
      <c r="AB5" s="81"/>
      <c r="AC5" s="81"/>
      <c r="AD5" s="81"/>
    </row>
    <row r="6" spans="1:33" ht="18.75" customHeight="1" thickBot="1" x14ac:dyDescent="0.45">
      <c r="A6" s="81"/>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row>
    <row r="7" spans="1:33" ht="22.5" customHeight="1" x14ac:dyDescent="0.4">
      <c r="A7" s="81"/>
      <c r="B7" s="293" t="s">
        <v>215</v>
      </c>
      <c r="C7" s="294"/>
      <c r="D7" s="294"/>
      <c r="E7" s="294"/>
      <c r="F7" s="294"/>
      <c r="G7" s="294"/>
      <c r="H7" s="294"/>
      <c r="I7" s="294" t="s">
        <v>202</v>
      </c>
      <c r="J7" s="294"/>
      <c r="K7" s="294"/>
      <c r="L7" s="294"/>
      <c r="M7" s="294"/>
      <c r="N7" s="294"/>
      <c r="O7" s="294"/>
      <c r="P7" s="294" t="s">
        <v>203</v>
      </c>
      <c r="Q7" s="294"/>
      <c r="R7" s="294"/>
      <c r="S7" s="294"/>
      <c r="T7" s="294"/>
      <c r="U7" s="294"/>
      <c r="V7" s="294"/>
      <c r="W7" s="294" t="s">
        <v>204</v>
      </c>
      <c r="X7" s="294"/>
      <c r="Y7" s="294"/>
      <c r="Z7" s="294"/>
      <c r="AA7" s="294"/>
      <c r="AB7" s="294"/>
      <c r="AC7" s="323"/>
      <c r="AD7" s="81"/>
    </row>
    <row r="8" spans="1:33" ht="22.5" customHeight="1" x14ac:dyDescent="0.4">
      <c r="A8" s="81"/>
      <c r="B8" s="378" t="s">
        <v>206</v>
      </c>
      <c r="C8" s="379"/>
      <c r="D8" s="379"/>
      <c r="E8" s="379"/>
      <c r="F8" s="379"/>
      <c r="G8" s="379"/>
      <c r="H8" s="379"/>
      <c r="I8" s="380"/>
      <c r="J8" s="381"/>
      <c r="K8" s="381"/>
      <c r="L8" s="381"/>
      <c r="M8" s="381"/>
      <c r="N8" s="381"/>
      <c r="O8" s="129" t="s">
        <v>91</v>
      </c>
      <c r="P8" s="380"/>
      <c r="Q8" s="381"/>
      <c r="R8" s="381"/>
      <c r="S8" s="381"/>
      <c r="T8" s="381"/>
      <c r="U8" s="381"/>
      <c r="V8" s="129" t="s">
        <v>91</v>
      </c>
      <c r="W8" s="380"/>
      <c r="X8" s="381"/>
      <c r="Y8" s="381"/>
      <c r="Z8" s="381"/>
      <c r="AA8" s="381"/>
      <c r="AB8" s="381"/>
      <c r="AC8" s="134" t="s">
        <v>91</v>
      </c>
      <c r="AD8" s="81"/>
    </row>
    <row r="9" spans="1:33" ht="22.5" customHeight="1" x14ac:dyDescent="0.4">
      <c r="A9" s="81"/>
      <c r="B9" s="382" t="s">
        <v>138</v>
      </c>
      <c r="C9" s="383"/>
      <c r="D9" s="383"/>
      <c r="E9" s="383"/>
      <c r="F9" s="383"/>
      <c r="G9" s="383"/>
      <c r="H9" s="383"/>
      <c r="I9" s="370"/>
      <c r="J9" s="371"/>
      <c r="K9" s="371"/>
      <c r="L9" s="371"/>
      <c r="M9" s="371"/>
      <c r="N9" s="371"/>
      <c r="O9" s="131" t="s">
        <v>91</v>
      </c>
      <c r="P9" s="370"/>
      <c r="Q9" s="371"/>
      <c r="R9" s="371"/>
      <c r="S9" s="371"/>
      <c r="T9" s="371"/>
      <c r="U9" s="371"/>
      <c r="V9" s="131" t="s">
        <v>91</v>
      </c>
      <c r="W9" s="370"/>
      <c r="X9" s="371"/>
      <c r="Y9" s="371"/>
      <c r="Z9" s="371"/>
      <c r="AA9" s="371"/>
      <c r="AB9" s="371"/>
      <c r="AC9" s="135" t="s">
        <v>91</v>
      </c>
      <c r="AD9" s="81"/>
    </row>
    <row r="10" spans="1:33" ht="22.5" customHeight="1" x14ac:dyDescent="0.4">
      <c r="A10" s="81"/>
      <c r="B10" s="382" t="s">
        <v>251</v>
      </c>
      <c r="C10" s="383"/>
      <c r="D10" s="383"/>
      <c r="E10" s="383"/>
      <c r="F10" s="383"/>
      <c r="G10" s="383"/>
      <c r="H10" s="383"/>
      <c r="I10" s="370"/>
      <c r="J10" s="371"/>
      <c r="K10" s="371"/>
      <c r="L10" s="371"/>
      <c r="M10" s="371"/>
      <c r="N10" s="371"/>
      <c r="O10" s="131" t="s">
        <v>91</v>
      </c>
      <c r="P10" s="370"/>
      <c r="Q10" s="371"/>
      <c r="R10" s="371"/>
      <c r="S10" s="371"/>
      <c r="T10" s="371"/>
      <c r="U10" s="371"/>
      <c r="V10" s="131" t="s">
        <v>91</v>
      </c>
      <c r="W10" s="370"/>
      <c r="X10" s="371"/>
      <c r="Y10" s="371"/>
      <c r="Z10" s="371"/>
      <c r="AA10" s="371"/>
      <c r="AB10" s="371"/>
      <c r="AC10" s="135" t="s">
        <v>91</v>
      </c>
      <c r="AD10" s="81"/>
    </row>
    <row r="11" spans="1:33" ht="22.5" customHeight="1" x14ac:dyDescent="0.4">
      <c r="A11" s="81"/>
      <c r="B11" s="382" t="s">
        <v>252</v>
      </c>
      <c r="C11" s="383"/>
      <c r="D11" s="383"/>
      <c r="E11" s="383"/>
      <c r="F11" s="383"/>
      <c r="G11" s="383"/>
      <c r="H11" s="383"/>
      <c r="I11" s="370"/>
      <c r="J11" s="371"/>
      <c r="K11" s="371"/>
      <c r="L11" s="371"/>
      <c r="M11" s="371"/>
      <c r="N11" s="371"/>
      <c r="O11" s="131" t="s">
        <v>91</v>
      </c>
      <c r="P11" s="370"/>
      <c r="Q11" s="371"/>
      <c r="R11" s="371"/>
      <c r="S11" s="371"/>
      <c r="T11" s="371"/>
      <c r="U11" s="371"/>
      <c r="V11" s="131" t="s">
        <v>91</v>
      </c>
      <c r="W11" s="370"/>
      <c r="X11" s="371"/>
      <c r="Y11" s="371"/>
      <c r="Z11" s="371"/>
      <c r="AA11" s="371"/>
      <c r="AB11" s="371"/>
      <c r="AC11" s="135" t="s">
        <v>91</v>
      </c>
      <c r="AD11" s="81"/>
    </row>
    <row r="12" spans="1:33" ht="22.5" customHeight="1" x14ac:dyDescent="0.4">
      <c r="A12" s="81"/>
      <c r="B12" s="382" t="s">
        <v>253</v>
      </c>
      <c r="C12" s="383"/>
      <c r="D12" s="383"/>
      <c r="E12" s="383"/>
      <c r="F12" s="383"/>
      <c r="G12" s="383"/>
      <c r="H12" s="383"/>
      <c r="I12" s="372" t="str">
        <f>IF(I8="","",IF(DB!H16=TRUE,ROUNDUP(SUM(申請額算定表_自動車!I8:I10)*0.1,0),ROUNDDOWN(SUM(申請額算定表_自動車!I8:I10)*0.1,0)))</f>
        <v/>
      </c>
      <c r="J12" s="373"/>
      <c r="K12" s="373"/>
      <c r="L12" s="373"/>
      <c r="M12" s="373"/>
      <c r="N12" s="373"/>
      <c r="O12" s="131" t="s">
        <v>91</v>
      </c>
      <c r="P12" s="372" t="str">
        <f>IF(P8="","",IF(DB!H16=TRUE,ROUNDUP(SUM(申請額算定表_自動車!P8:P10)*0.1,0),ROUNDDOWN(SUM(申請額算定表_自動車!P8:P10)*0.1,0)))</f>
        <v/>
      </c>
      <c r="Q12" s="373"/>
      <c r="R12" s="373"/>
      <c r="S12" s="373"/>
      <c r="T12" s="373"/>
      <c r="U12" s="373"/>
      <c r="V12" s="131" t="s">
        <v>91</v>
      </c>
      <c r="W12" s="372" t="str">
        <f>IF(W8="","",IF(DB!H16=TRUE,ROUNDUP(SUM(申請額算定表_自動車!W8:W10)*0.1,0),ROUNDDOWN(SUM(申請額算定表_自動車!W8:W10)*0.1,0)))</f>
        <v/>
      </c>
      <c r="X12" s="373"/>
      <c r="Y12" s="373"/>
      <c r="Z12" s="373"/>
      <c r="AA12" s="373"/>
      <c r="AB12" s="373"/>
      <c r="AC12" s="135" t="s">
        <v>91</v>
      </c>
      <c r="AD12" s="81"/>
      <c r="AG12" s="103" t="s">
        <v>255</v>
      </c>
    </row>
    <row r="13" spans="1:33" ht="22.5" customHeight="1" x14ac:dyDescent="0.4">
      <c r="A13" s="81"/>
      <c r="B13" s="384" t="s">
        <v>254</v>
      </c>
      <c r="C13" s="385"/>
      <c r="D13" s="385"/>
      <c r="E13" s="385"/>
      <c r="F13" s="385"/>
      <c r="G13" s="385"/>
      <c r="H13" s="385"/>
      <c r="I13" s="368">
        <f t="shared" ref="I13" si="0">SUM(I8:N12)</f>
        <v>0</v>
      </c>
      <c r="J13" s="369"/>
      <c r="K13" s="369"/>
      <c r="L13" s="369"/>
      <c r="M13" s="369"/>
      <c r="N13" s="369"/>
      <c r="O13" s="133" t="s">
        <v>91</v>
      </c>
      <c r="P13" s="368">
        <f>SUM(P8:U12)</f>
        <v>0</v>
      </c>
      <c r="Q13" s="369"/>
      <c r="R13" s="369"/>
      <c r="S13" s="369"/>
      <c r="T13" s="369"/>
      <c r="U13" s="369"/>
      <c r="V13" s="133" t="s">
        <v>91</v>
      </c>
      <c r="W13" s="368">
        <f>SUM(W8:AB12)</f>
        <v>0</v>
      </c>
      <c r="X13" s="369"/>
      <c r="Y13" s="369"/>
      <c r="Z13" s="369"/>
      <c r="AA13" s="369"/>
      <c r="AB13" s="369"/>
      <c r="AC13" s="136" t="s">
        <v>91</v>
      </c>
      <c r="AD13" s="81"/>
    </row>
    <row r="14" spans="1:33" ht="22.5" customHeight="1" x14ac:dyDescent="0.4">
      <c r="A14" s="81"/>
      <c r="B14" s="390" t="s">
        <v>207</v>
      </c>
      <c r="C14" s="391"/>
      <c r="D14" s="391"/>
      <c r="E14" s="391"/>
      <c r="F14" s="391"/>
      <c r="G14" s="391"/>
      <c r="H14" s="391"/>
      <c r="I14" s="380"/>
      <c r="J14" s="381"/>
      <c r="K14" s="381"/>
      <c r="L14" s="381"/>
      <c r="M14" s="381"/>
      <c r="N14" s="381"/>
      <c r="O14" s="129" t="s">
        <v>91</v>
      </c>
      <c r="P14" s="380"/>
      <c r="Q14" s="381"/>
      <c r="R14" s="381"/>
      <c r="S14" s="381"/>
      <c r="T14" s="381"/>
      <c r="U14" s="381"/>
      <c r="V14" s="129" t="s">
        <v>91</v>
      </c>
      <c r="W14" s="380"/>
      <c r="X14" s="381"/>
      <c r="Y14" s="381"/>
      <c r="Z14" s="381"/>
      <c r="AA14" s="381"/>
      <c r="AB14" s="381"/>
      <c r="AC14" s="134" t="s">
        <v>91</v>
      </c>
      <c r="AD14" s="81"/>
    </row>
    <row r="15" spans="1:33" ht="22.5" customHeight="1" x14ac:dyDescent="0.4">
      <c r="A15" s="81"/>
      <c r="B15" s="395" t="s">
        <v>208</v>
      </c>
      <c r="C15" s="396"/>
      <c r="D15" s="396"/>
      <c r="E15" s="396"/>
      <c r="F15" s="396"/>
      <c r="G15" s="396"/>
      <c r="H15" s="396"/>
      <c r="I15" s="370"/>
      <c r="J15" s="371"/>
      <c r="K15" s="371"/>
      <c r="L15" s="371"/>
      <c r="M15" s="371"/>
      <c r="N15" s="371"/>
      <c r="O15" s="131" t="s">
        <v>91</v>
      </c>
      <c r="P15" s="370"/>
      <c r="Q15" s="371"/>
      <c r="R15" s="371"/>
      <c r="S15" s="371"/>
      <c r="T15" s="371"/>
      <c r="U15" s="371"/>
      <c r="V15" s="131" t="s">
        <v>91</v>
      </c>
      <c r="W15" s="370"/>
      <c r="X15" s="371"/>
      <c r="Y15" s="371"/>
      <c r="Z15" s="371"/>
      <c r="AA15" s="371"/>
      <c r="AB15" s="371"/>
      <c r="AC15" s="135" t="s">
        <v>91</v>
      </c>
      <c r="AD15" s="81"/>
    </row>
    <row r="16" spans="1:33" ht="22.5" customHeight="1" x14ac:dyDescent="0.4">
      <c r="A16" s="81"/>
      <c r="B16" s="388" t="s">
        <v>209</v>
      </c>
      <c r="C16" s="389"/>
      <c r="D16" s="389"/>
      <c r="E16" s="389"/>
      <c r="F16" s="389"/>
      <c r="G16" s="389"/>
      <c r="H16" s="389"/>
      <c r="I16" s="386"/>
      <c r="J16" s="387"/>
      <c r="K16" s="387"/>
      <c r="L16" s="387"/>
      <c r="M16" s="387"/>
      <c r="N16" s="387"/>
      <c r="O16" s="133" t="s">
        <v>91</v>
      </c>
      <c r="P16" s="386"/>
      <c r="Q16" s="387"/>
      <c r="R16" s="387"/>
      <c r="S16" s="387"/>
      <c r="T16" s="387"/>
      <c r="U16" s="387"/>
      <c r="V16" s="133" t="s">
        <v>91</v>
      </c>
      <c r="W16" s="386"/>
      <c r="X16" s="387"/>
      <c r="Y16" s="387"/>
      <c r="Z16" s="387"/>
      <c r="AA16" s="387"/>
      <c r="AB16" s="387"/>
      <c r="AC16" s="136" t="s">
        <v>91</v>
      </c>
      <c r="AD16" s="81"/>
    </row>
    <row r="17" spans="1:30" ht="22.5" customHeight="1" x14ac:dyDescent="0.4">
      <c r="A17" s="81"/>
      <c r="B17" s="390" t="s">
        <v>210</v>
      </c>
      <c r="C17" s="391"/>
      <c r="D17" s="391"/>
      <c r="E17" s="391"/>
      <c r="F17" s="391"/>
      <c r="G17" s="391"/>
      <c r="H17" s="391"/>
      <c r="I17" s="403">
        <f>IF(I8="",0,I8-SUM(I14:N16))</f>
        <v>0</v>
      </c>
      <c r="J17" s="404"/>
      <c r="K17" s="404"/>
      <c r="L17" s="404"/>
      <c r="M17" s="404"/>
      <c r="N17" s="404"/>
      <c r="O17" s="129" t="s">
        <v>91</v>
      </c>
      <c r="P17" s="403">
        <f>IF(P8="",0,P8-SUM(P14:U16))</f>
        <v>0</v>
      </c>
      <c r="Q17" s="404"/>
      <c r="R17" s="404"/>
      <c r="S17" s="404"/>
      <c r="T17" s="404"/>
      <c r="U17" s="404"/>
      <c r="V17" s="129" t="s">
        <v>91</v>
      </c>
      <c r="W17" s="403">
        <f>IF(W8="",0,IF(E5="タクシー",W8-SUM(W14:AB16),""))</f>
        <v>0</v>
      </c>
      <c r="X17" s="404"/>
      <c r="Y17" s="404"/>
      <c r="Z17" s="404"/>
      <c r="AA17" s="404"/>
      <c r="AB17" s="404"/>
      <c r="AC17" s="134" t="s">
        <v>91</v>
      </c>
      <c r="AD17" s="81"/>
    </row>
    <row r="18" spans="1:30" ht="22.5" customHeight="1" x14ac:dyDescent="0.4">
      <c r="A18" s="81"/>
      <c r="B18" s="395" t="s">
        <v>212</v>
      </c>
      <c r="C18" s="396"/>
      <c r="D18" s="396"/>
      <c r="E18" s="396"/>
      <c r="F18" s="396"/>
      <c r="G18" s="396"/>
      <c r="H18" s="396"/>
      <c r="I18" s="372">
        <f t="shared" ref="I18" si="1">IF($E$5="タクシー",300000,500000)</f>
        <v>300000</v>
      </c>
      <c r="J18" s="373"/>
      <c r="K18" s="373"/>
      <c r="L18" s="373"/>
      <c r="M18" s="373"/>
      <c r="N18" s="373"/>
      <c r="O18" s="131" t="s">
        <v>91</v>
      </c>
      <c r="P18" s="372">
        <f t="shared" ref="P18" si="2">IF($E$5="タクシー",300000,500000)</f>
        <v>300000</v>
      </c>
      <c r="Q18" s="373"/>
      <c r="R18" s="373"/>
      <c r="S18" s="373"/>
      <c r="T18" s="373"/>
      <c r="U18" s="373"/>
      <c r="V18" s="131" t="s">
        <v>91</v>
      </c>
      <c r="W18" s="397">
        <f>IF($E$5="タクシー",300000,"")</f>
        <v>300000</v>
      </c>
      <c r="X18" s="373"/>
      <c r="Y18" s="373"/>
      <c r="Z18" s="373"/>
      <c r="AA18" s="373"/>
      <c r="AB18" s="373"/>
      <c r="AC18" s="135" t="s">
        <v>91</v>
      </c>
      <c r="AD18" s="81"/>
    </row>
    <row r="19" spans="1:30" ht="22.5" customHeight="1" thickBot="1" x14ac:dyDescent="0.45">
      <c r="A19" s="81"/>
      <c r="B19" s="398" t="s">
        <v>211</v>
      </c>
      <c r="C19" s="399"/>
      <c r="D19" s="399"/>
      <c r="E19" s="399"/>
      <c r="F19" s="399"/>
      <c r="G19" s="399"/>
      <c r="H19" s="399"/>
      <c r="I19" s="400">
        <f>IFERROR(IF(I17/5&gt;=I18,I18,ROUNDDOWN(I17/5,-3)),"")</f>
        <v>0</v>
      </c>
      <c r="J19" s="401"/>
      <c r="K19" s="401"/>
      <c r="L19" s="401"/>
      <c r="M19" s="401"/>
      <c r="N19" s="401"/>
      <c r="O19" s="137" t="s">
        <v>91</v>
      </c>
      <c r="P19" s="400">
        <f>IFERROR(IF(P17/5&gt;=P18,P18,ROUNDDOWN(P17/5,-3)),"")</f>
        <v>0</v>
      </c>
      <c r="Q19" s="401"/>
      <c r="R19" s="401"/>
      <c r="S19" s="401"/>
      <c r="T19" s="401"/>
      <c r="U19" s="401"/>
      <c r="V19" s="137" t="s">
        <v>91</v>
      </c>
      <c r="W19" s="402">
        <f>IF(E5="タクシー",IF(W17/5&gt;=W18,W18,ROUNDDOWN(W17/5,-3)),"")</f>
        <v>0</v>
      </c>
      <c r="X19" s="401"/>
      <c r="Y19" s="401"/>
      <c r="Z19" s="401"/>
      <c r="AA19" s="401"/>
      <c r="AB19" s="401"/>
      <c r="AC19" s="138" t="s">
        <v>91</v>
      </c>
      <c r="AD19" s="81"/>
    </row>
    <row r="20" spans="1:30" ht="18.75" customHeight="1" thickBot="1" x14ac:dyDescent="0.45">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row>
    <row r="21" spans="1:30" ht="22.5" customHeight="1" x14ac:dyDescent="0.4">
      <c r="A21" s="81"/>
      <c r="B21" s="293" t="s">
        <v>213</v>
      </c>
      <c r="C21" s="294"/>
      <c r="D21" s="294"/>
      <c r="E21" s="294"/>
      <c r="F21" s="294"/>
      <c r="G21" s="294"/>
      <c r="H21" s="294"/>
      <c r="I21" s="392" t="str">
        <f>IFERROR(IF(E5="タクシー",IF(I17+P17+W17=0,"",I17+P17+W17),IF(I17+P17=0,"",I17+P17)),"")</f>
        <v/>
      </c>
      <c r="J21" s="268"/>
      <c r="K21" s="268"/>
      <c r="L21" s="268"/>
      <c r="M21" s="268"/>
      <c r="N21" s="268"/>
      <c r="O21" s="88" t="s">
        <v>91</v>
      </c>
      <c r="P21" s="81"/>
      <c r="Q21" s="81"/>
      <c r="R21" s="81"/>
      <c r="S21" s="81"/>
      <c r="T21" s="81"/>
      <c r="U21" s="81"/>
      <c r="V21" s="81"/>
      <c r="W21" s="81"/>
      <c r="X21" s="81"/>
      <c r="Y21" s="81"/>
      <c r="Z21" s="81"/>
      <c r="AA21" s="81"/>
      <c r="AB21" s="81"/>
      <c r="AC21" s="81"/>
      <c r="AD21" s="81"/>
    </row>
    <row r="22" spans="1:30" ht="22.5" customHeight="1" thickBot="1" x14ac:dyDescent="0.45">
      <c r="A22" s="81"/>
      <c r="B22" s="271" t="s">
        <v>214</v>
      </c>
      <c r="C22" s="272"/>
      <c r="D22" s="272"/>
      <c r="E22" s="272"/>
      <c r="F22" s="272"/>
      <c r="G22" s="272"/>
      <c r="H22" s="272"/>
      <c r="I22" s="393">
        <f>IFERROR(IF(E5="タクシー",IF(I19+P19+W19=0,0,I19+P19+W19),IF(I19+P19=0,0,I19+P19)),0)</f>
        <v>0</v>
      </c>
      <c r="J22" s="394"/>
      <c r="K22" s="394"/>
      <c r="L22" s="394"/>
      <c r="M22" s="394"/>
      <c r="N22" s="394"/>
      <c r="O22" s="114" t="s">
        <v>91</v>
      </c>
      <c r="P22" s="81"/>
      <c r="Q22" s="81"/>
      <c r="R22" s="81"/>
      <c r="S22" s="81"/>
      <c r="T22" s="81"/>
      <c r="U22" s="81"/>
      <c r="V22" s="81"/>
      <c r="W22" s="81"/>
      <c r="X22" s="81"/>
      <c r="Y22" s="81"/>
      <c r="Z22" s="81"/>
      <c r="AA22" s="81"/>
      <c r="AB22" s="81"/>
      <c r="AC22" s="81"/>
      <c r="AD22" s="81"/>
    </row>
    <row r="23" spans="1:30" ht="18.75" customHeight="1" x14ac:dyDescent="0.4">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row>
  </sheetData>
  <sheetProtection algorithmName="SHA-512" hashValue="Jo/ekq7DkT5aDonCs1HKYHF8wGjkpcefiryH5HqTfU5esehyQeRg5mD5yuxaLq0bOoubRhD8ezBS6aHtH3O8hQ==" saltValue="c2lUo65ifOAW6O4V84YZ/w==" spinCount="100000" sheet="1" selectLockedCells="1"/>
  <mergeCells count="59">
    <mergeCell ref="A3:AD3"/>
    <mergeCell ref="P18:U18"/>
    <mergeCell ref="W18:AB18"/>
    <mergeCell ref="B19:H19"/>
    <mergeCell ref="I19:N19"/>
    <mergeCell ref="P19:U19"/>
    <mergeCell ref="W19:AB19"/>
    <mergeCell ref="I7:O7"/>
    <mergeCell ref="P7:V7"/>
    <mergeCell ref="W7:AC7"/>
    <mergeCell ref="B17:H17"/>
    <mergeCell ref="I17:N17"/>
    <mergeCell ref="P17:U17"/>
    <mergeCell ref="W17:AB17"/>
    <mergeCell ref="B7:H7"/>
    <mergeCell ref="B15:H15"/>
    <mergeCell ref="B21:H21"/>
    <mergeCell ref="B22:H22"/>
    <mergeCell ref="I21:N21"/>
    <mergeCell ref="I22:N22"/>
    <mergeCell ref="B18:H18"/>
    <mergeCell ref="I18:N18"/>
    <mergeCell ref="W8:AB8"/>
    <mergeCell ref="W14:AB14"/>
    <mergeCell ref="W15:AB15"/>
    <mergeCell ref="W16:AB16"/>
    <mergeCell ref="B16:H16"/>
    <mergeCell ref="I16:N16"/>
    <mergeCell ref="B14:H14"/>
    <mergeCell ref="P8:U8"/>
    <mergeCell ref="P14:U14"/>
    <mergeCell ref="P15:U15"/>
    <mergeCell ref="P16:U16"/>
    <mergeCell ref="I15:N15"/>
    <mergeCell ref="P9:U9"/>
    <mergeCell ref="W9:AB9"/>
    <mergeCell ref="P10:U10"/>
    <mergeCell ref="W10:AB10"/>
    <mergeCell ref="E5:G5"/>
    <mergeCell ref="B5:D5"/>
    <mergeCell ref="B8:H8"/>
    <mergeCell ref="I8:N8"/>
    <mergeCell ref="I14:N14"/>
    <mergeCell ref="B9:H9"/>
    <mergeCell ref="B10:H10"/>
    <mergeCell ref="B11:H11"/>
    <mergeCell ref="B13:H13"/>
    <mergeCell ref="B12:H12"/>
    <mergeCell ref="I9:N9"/>
    <mergeCell ref="I10:N10"/>
    <mergeCell ref="I11:N11"/>
    <mergeCell ref="I13:N13"/>
    <mergeCell ref="P13:U13"/>
    <mergeCell ref="W13:AB13"/>
    <mergeCell ref="P11:U11"/>
    <mergeCell ref="W11:AB11"/>
    <mergeCell ref="I12:N12"/>
    <mergeCell ref="P12:U12"/>
    <mergeCell ref="W12:AB12"/>
  </mergeCells>
  <phoneticPr fontId="2"/>
  <conditionalFormatting sqref="W8:AB11 W14:AB16">
    <cfRule type="expression" dxfId="3" priority="1">
      <formula>OR($E$5="トラック",$E$5="バス")</formula>
    </cfRule>
  </conditionalFormatting>
  <dataValidations count="1">
    <dataValidation type="list" allowBlank="1" showInputMessage="1" showErrorMessage="1" sqref="E5:G5" xr:uid="{00000000-0002-0000-0500-000000000000}">
      <formula1>"トラック,バス,タクシー"</formula1>
    </dataValidation>
  </dataValidations>
  <pageMargins left="0.78740157480314965" right="0.39370078740157483" top="0.59055118110236227" bottom="0.59055118110236227" header="0.31496062992125984" footer="0.31496062992125984"/>
  <pageSetup paperSize="9" scale="88" orientation="portrait" blackAndWhite="1" r:id="rId1"/>
  <rowBreaks count="1" manualBreakCount="1">
    <brk id="2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31</xdr:col>
                    <xdr:colOff>0</xdr:colOff>
                    <xdr:row>11</xdr:row>
                    <xdr:rowOff>0</xdr:rowOff>
                  </from>
                  <to>
                    <xdr:col>32</xdr:col>
                    <xdr:colOff>0</xdr:colOff>
                    <xdr:row>12</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F3434-DA71-4512-AC1A-D12F174D35D2}">
  <sheetPr>
    <tabColor theme="4" tint="-0.249977111117893"/>
  </sheetPr>
  <dimension ref="A1:AG25"/>
  <sheetViews>
    <sheetView view="pageBreakPreview" zoomScaleNormal="100" zoomScaleSheetLayoutView="100" workbookViewId="0">
      <selection activeCell="I8" sqref="I8:N8"/>
    </sheetView>
  </sheetViews>
  <sheetFormatPr defaultColWidth="3.125" defaultRowHeight="18.75" customHeight="1" x14ac:dyDescent="0.4"/>
  <cols>
    <col min="1" max="16384" width="3.125" style="82"/>
  </cols>
  <sheetData>
    <row r="1" spans="1:33" ht="18.75" customHeight="1" x14ac:dyDescent="0.4">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4" t="s">
        <v>260</v>
      </c>
    </row>
    <row r="2" spans="1:33" ht="7.5" customHeight="1" x14ac:dyDescent="0.4">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row>
    <row r="3" spans="1:33" ht="18.75" customHeight="1" x14ac:dyDescent="0.4">
      <c r="A3" s="208" t="s">
        <v>356</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row>
    <row r="4" spans="1:33" ht="7.5" customHeight="1" thickBot="1" x14ac:dyDescent="0.45">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row>
    <row r="5" spans="1:33" ht="22.5" customHeight="1" thickBot="1" x14ac:dyDescent="0.45">
      <c r="A5" s="81"/>
      <c r="B5" s="376" t="s">
        <v>205</v>
      </c>
      <c r="C5" s="377"/>
      <c r="D5" s="377"/>
      <c r="E5" s="377" t="s">
        <v>355</v>
      </c>
      <c r="F5" s="377"/>
      <c r="G5" s="405"/>
      <c r="H5" s="81"/>
      <c r="I5" s="81" t="str">
        <f>IF(OR(E5="トラック",E5="バス"),"２台まで申請できます。",IF(E5="タクシー","３台まで申請できます。",""))</f>
        <v>２台まで申請できます。</v>
      </c>
      <c r="J5" s="81"/>
      <c r="K5" s="81"/>
      <c r="L5" s="81"/>
      <c r="M5" s="81"/>
      <c r="N5" s="81"/>
      <c r="O5" s="81"/>
      <c r="P5" s="81"/>
      <c r="Q5" s="81"/>
      <c r="R5" s="81"/>
      <c r="S5" s="81"/>
      <c r="T5" s="81"/>
      <c r="U5" s="81"/>
      <c r="V5" s="81"/>
      <c r="W5" s="81"/>
      <c r="X5" s="81"/>
      <c r="Y5" s="81"/>
      <c r="Z5" s="81"/>
      <c r="AA5" s="81"/>
      <c r="AB5" s="81"/>
      <c r="AC5" s="81"/>
      <c r="AD5" s="81"/>
    </row>
    <row r="6" spans="1:33" ht="18.75" customHeight="1" thickBot="1" x14ac:dyDescent="0.45">
      <c r="A6" s="81"/>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row>
    <row r="7" spans="1:33" ht="22.5" customHeight="1" x14ac:dyDescent="0.4">
      <c r="A7" s="81"/>
      <c r="B7" s="293" t="s">
        <v>215</v>
      </c>
      <c r="C7" s="294"/>
      <c r="D7" s="294"/>
      <c r="E7" s="294"/>
      <c r="F7" s="294"/>
      <c r="G7" s="294"/>
      <c r="H7" s="294"/>
      <c r="I7" s="294" t="s">
        <v>202</v>
      </c>
      <c r="J7" s="294"/>
      <c r="K7" s="294"/>
      <c r="L7" s="294"/>
      <c r="M7" s="294"/>
      <c r="N7" s="294"/>
      <c r="O7" s="294"/>
      <c r="P7" s="294" t="s">
        <v>203</v>
      </c>
      <c r="Q7" s="294"/>
      <c r="R7" s="294"/>
      <c r="S7" s="294"/>
      <c r="T7" s="294"/>
      <c r="U7" s="294"/>
      <c r="V7" s="323"/>
      <c r="W7" s="551"/>
      <c r="X7" s="551"/>
      <c r="Y7" s="551"/>
      <c r="Z7" s="551"/>
      <c r="AA7" s="551"/>
      <c r="AB7" s="551"/>
      <c r="AC7" s="551"/>
      <c r="AD7" s="538"/>
    </row>
    <row r="8" spans="1:33" ht="22.5" customHeight="1" x14ac:dyDescent="0.4">
      <c r="A8" s="81"/>
      <c r="B8" s="378" t="s">
        <v>357</v>
      </c>
      <c r="C8" s="379"/>
      <c r="D8" s="379"/>
      <c r="E8" s="379"/>
      <c r="F8" s="379"/>
      <c r="G8" s="379"/>
      <c r="H8" s="379"/>
      <c r="I8" s="380"/>
      <c r="J8" s="381"/>
      <c r="K8" s="381"/>
      <c r="L8" s="381"/>
      <c r="M8" s="381"/>
      <c r="N8" s="381"/>
      <c r="O8" s="129" t="s">
        <v>91</v>
      </c>
      <c r="P8" s="380"/>
      <c r="Q8" s="381"/>
      <c r="R8" s="381"/>
      <c r="S8" s="381"/>
      <c r="T8" s="381"/>
      <c r="U8" s="381"/>
      <c r="V8" s="134" t="s">
        <v>91</v>
      </c>
      <c r="W8" s="542"/>
      <c r="X8" s="542"/>
      <c r="Y8" s="542"/>
      <c r="Z8" s="542"/>
      <c r="AA8" s="542"/>
      <c r="AB8" s="542"/>
      <c r="AC8" s="538"/>
      <c r="AD8" s="538"/>
    </row>
    <row r="9" spans="1:33" ht="22.5" customHeight="1" x14ac:dyDescent="0.4">
      <c r="A9" s="81"/>
      <c r="B9" s="382" t="s">
        <v>363</v>
      </c>
      <c r="C9" s="383"/>
      <c r="D9" s="383"/>
      <c r="E9" s="383"/>
      <c r="F9" s="383"/>
      <c r="G9" s="383"/>
      <c r="H9" s="383"/>
      <c r="I9" s="370"/>
      <c r="J9" s="371"/>
      <c r="K9" s="371"/>
      <c r="L9" s="371"/>
      <c r="M9" s="371"/>
      <c r="N9" s="371"/>
      <c r="O9" s="131" t="s">
        <v>91</v>
      </c>
      <c r="P9" s="370"/>
      <c r="Q9" s="371"/>
      <c r="R9" s="371"/>
      <c r="S9" s="371"/>
      <c r="T9" s="371"/>
      <c r="U9" s="371"/>
      <c r="V9" s="135" t="s">
        <v>91</v>
      </c>
      <c r="W9" s="542"/>
      <c r="X9" s="542"/>
      <c r="Y9" s="542"/>
      <c r="Z9" s="542"/>
      <c r="AA9" s="542"/>
      <c r="AB9" s="542"/>
      <c r="AC9" s="538"/>
      <c r="AD9" s="538"/>
    </row>
    <row r="10" spans="1:33" ht="22.5" customHeight="1" x14ac:dyDescent="0.4">
      <c r="A10" s="81"/>
      <c r="B10" s="384" t="s">
        <v>364</v>
      </c>
      <c r="C10" s="385"/>
      <c r="D10" s="385"/>
      <c r="E10" s="385"/>
      <c r="F10" s="385"/>
      <c r="G10" s="385"/>
      <c r="H10" s="385"/>
      <c r="I10" s="386"/>
      <c r="J10" s="387"/>
      <c r="K10" s="387"/>
      <c r="L10" s="387"/>
      <c r="M10" s="387"/>
      <c r="N10" s="387"/>
      <c r="O10" s="133" t="s">
        <v>91</v>
      </c>
      <c r="P10" s="386"/>
      <c r="Q10" s="387"/>
      <c r="R10" s="387"/>
      <c r="S10" s="387"/>
      <c r="T10" s="387"/>
      <c r="U10" s="387"/>
      <c r="V10" s="136" t="s">
        <v>91</v>
      </c>
      <c r="W10" s="542"/>
      <c r="X10" s="542"/>
      <c r="Y10" s="542"/>
      <c r="Z10" s="542"/>
      <c r="AA10" s="542"/>
      <c r="AB10" s="542"/>
      <c r="AC10" s="538"/>
      <c r="AD10" s="538"/>
    </row>
    <row r="11" spans="1:33" ht="22.5" customHeight="1" x14ac:dyDescent="0.4">
      <c r="A11" s="81"/>
      <c r="B11" s="378" t="s">
        <v>210</v>
      </c>
      <c r="C11" s="379"/>
      <c r="D11" s="379"/>
      <c r="E11" s="379"/>
      <c r="F11" s="379"/>
      <c r="G11" s="379"/>
      <c r="H11" s="379"/>
      <c r="I11" s="403" t="str">
        <f t="shared" ref="I11" si="0">IF(AND(I8="",I9="",I10=""),"",SUM(I8:N10))</f>
        <v/>
      </c>
      <c r="J11" s="404"/>
      <c r="K11" s="404"/>
      <c r="L11" s="404"/>
      <c r="M11" s="404"/>
      <c r="N11" s="404"/>
      <c r="O11" s="129" t="s">
        <v>91</v>
      </c>
      <c r="P11" s="403" t="str">
        <f t="shared" ref="P11" si="1">IF(AND(P8="",P9="",P10=""),"",SUM(P8:U10))</f>
        <v/>
      </c>
      <c r="Q11" s="404"/>
      <c r="R11" s="404"/>
      <c r="S11" s="404"/>
      <c r="T11" s="404"/>
      <c r="U11" s="404"/>
      <c r="V11" s="134" t="s">
        <v>91</v>
      </c>
      <c r="W11" s="542"/>
      <c r="X11" s="542"/>
      <c r="Y11" s="542"/>
      <c r="Z11" s="542"/>
      <c r="AA11" s="542"/>
      <c r="AB11" s="542"/>
      <c r="AC11" s="538"/>
      <c r="AD11" s="538"/>
    </row>
    <row r="12" spans="1:33" ht="22.5" customHeight="1" x14ac:dyDescent="0.4">
      <c r="A12" s="81"/>
      <c r="B12" s="384" t="s">
        <v>358</v>
      </c>
      <c r="C12" s="385"/>
      <c r="D12" s="385"/>
      <c r="E12" s="385"/>
      <c r="F12" s="385"/>
      <c r="G12" s="385"/>
      <c r="H12" s="385"/>
      <c r="I12" s="386"/>
      <c r="J12" s="387"/>
      <c r="K12" s="387"/>
      <c r="L12" s="387"/>
      <c r="M12" s="387"/>
      <c r="N12" s="387"/>
      <c r="O12" s="133" t="s">
        <v>91</v>
      </c>
      <c r="P12" s="386"/>
      <c r="Q12" s="387"/>
      <c r="R12" s="387"/>
      <c r="S12" s="387"/>
      <c r="T12" s="387"/>
      <c r="U12" s="387"/>
      <c r="V12" s="136" t="s">
        <v>91</v>
      </c>
      <c r="W12" s="542"/>
      <c r="X12" s="542"/>
      <c r="Y12" s="542"/>
      <c r="Z12" s="542"/>
      <c r="AA12" s="542"/>
      <c r="AB12" s="542"/>
      <c r="AC12" s="538"/>
      <c r="AD12" s="538"/>
    </row>
    <row r="13" spans="1:33" ht="22.5" customHeight="1" x14ac:dyDescent="0.4">
      <c r="A13" s="81"/>
      <c r="B13" s="378" t="s">
        <v>253</v>
      </c>
      <c r="C13" s="379"/>
      <c r="D13" s="379"/>
      <c r="E13" s="379"/>
      <c r="F13" s="379"/>
      <c r="G13" s="379"/>
      <c r="H13" s="379"/>
      <c r="I13" s="403" t="str">
        <f>IF(AND(I11="",I12=""),"",IF(DB!$H$17=TRUE,ROUNDUP(SUM(申請額算定表_レトロフィット!I11:I12)*0.1,0),ROUNDDOWN(SUM(申請額算定表_レトロフィット!I11:I12)*0.1,0)))</f>
        <v/>
      </c>
      <c r="J13" s="404"/>
      <c r="K13" s="404"/>
      <c r="L13" s="404"/>
      <c r="M13" s="404"/>
      <c r="N13" s="404"/>
      <c r="O13" s="129" t="s">
        <v>91</v>
      </c>
      <c r="P13" s="403" t="str">
        <f>IF(AND(P11="",P12=""),"",IF(DB!$H$17=TRUE,ROUNDUP(SUM(申請額算定表_レトロフィット!P11:P12)*0.1,0),ROUNDDOWN(SUM(申請額算定表_レトロフィット!P11:P12)*0.1,0)))</f>
        <v/>
      </c>
      <c r="Q13" s="404"/>
      <c r="R13" s="404"/>
      <c r="S13" s="404"/>
      <c r="T13" s="404"/>
      <c r="U13" s="404"/>
      <c r="V13" s="134" t="s">
        <v>91</v>
      </c>
      <c r="W13" s="544"/>
      <c r="X13" s="544"/>
      <c r="Y13" s="544"/>
      <c r="Z13" s="544"/>
      <c r="AA13" s="544"/>
      <c r="AB13" s="544"/>
      <c r="AC13" s="538"/>
      <c r="AD13" s="538"/>
      <c r="AG13" s="103" t="s">
        <v>255</v>
      </c>
    </row>
    <row r="14" spans="1:33" ht="22.5" customHeight="1" x14ac:dyDescent="0.4">
      <c r="A14" s="81"/>
      <c r="B14" s="384" t="s">
        <v>254</v>
      </c>
      <c r="C14" s="385"/>
      <c r="D14" s="385"/>
      <c r="E14" s="385"/>
      <c r="F14" s="385"/>
      <c r="G14" s="385"/>
      <c r="H14" s="385"/>
      <c r="I14" s="368" t="str">
        <f>IF(I11="","",SUM(I11:N13))</f>
        <v/>
      </c>
      <c r="J14" s="369"/>
      <c r="K14" s="369"/>
      <c r="L14" s="369"/>
      <c r="M14" s="369"/>
      <c r="N14" s="369"/>
      <c r="O14" s="133" t="s">
        <v>91</v>
      </c>
      <c r="P14" s="368" t="str">
        <f>IF(P11="","",SUM(P11:U13))</f>
        <v/>
      </c>
      <c r="Q14" s="369"/>
      <c r="R14" s="369"/>
      <c r="S14" s="369"/>
      <c r="T14" s="369"/>
      <c r="U14" s="369"/>
      <c r="V14" s="136" t="s">
        <v>91</v>
      </c>
      <c r="W14" s="544"/>
      <c r="X14" s="544"/>
      <c r="Y14" s="544"/>
      <c r="Z14" s="544"/>
      <c r="AA14" s="544"/>
      <c r="AB14" s="544"/>
      <c r="AC14" s="538"/>
      <c r="AD14" s="538"/>
    </row>
    <row r="15" spans="1:33" ht="22.5" customHeight="1" x14ac:dyDescent="0.4">
      <c r="A15" s="81"/>
      <c r="B15" s="390" t="s">
        <v>207</v>
      </c>
      <c r="C15" s="391"/>
      <c r="D15" s="391"/>
      <c r="E15" s="391"/>
      <c r="F15" s="391"/>
      <c r="G15" s="391"/>
      <c r="H15" s="391"/>
      <c r="I15" s="380"/>
      <c r="J15" s="381"/>
      <c r="K15" s="381"/>
      <c r="L15" s="381"/>
      <c r="M15" s="381"/>
      <c r="N15" s="381"/>
      <c r="O15" s="129" t="s">
        <v>91</v>
      </c>
      <c r="P15" s="380"/>
      <c r="Q15" s="381"/>
      <c r="R15" s="381"/>
      <c r="S15" s="381"/>
      <c r="T15" s="381"/>
      <c r="U15" s="381"/>
      <c r="V15" s="134" t="s">
        <v>91</v>
      </c>
      <c r="W15" s="542"/>
      <c r="X15" s="542"/>
      <c r="Y15" s="542"/>
      <c r="Z15" s="542"/>
      <c r="AA15" s="542"/>
      <c r="AB15" s="542"/>
      <c r="AC15" s="538"/>
      <c r="AD15" s="538"/>
    </row>
    <row r="16" spans="1:33" ht="22.5" customHeight="1" x14ac:dyDescent="0.4">
      <c r="A16" s="81"/>
      <c r="B16" s="395" t="s">
        <v>208</v>
      </c>
      <c r="C16" s="396"/>
      <c r="D16" s="396"/>
      <c r="E16" s="396"/>
      <c r="F16" s="396"/>
      <c r="G16" s="396"/>
      <c r="H16" s="396"/>
      <c r="I16" s="370"/>
      <c r="J16" s="371"/>
      <c r="K16" s="371"/>
      <c r="L16" s="371"/>
      <c r="M16" s="371"/>
      <c r="N16" s="371"/>
      <c r="O16" s="131" t="s">
        <v>91</v>
      </c>
      <c r="P16" s="370"/>
      <c r="Q16" s="371"/>
      <c r="R16" s="371"/>
      <c r="S16" s="371"/>
      <c r="T16" s="371"/>
      <c r="U16" s="371"/>
      <c r="V16" s="135" t="s">
        <v>91</v>
      </c>
      <c r="W16" s="542"/>
      <c r="X16" s="542"/>
      <c r="Y16" s="542"/>
      <c r="Z16" s="542"/>
      <c r="AA16" s="542"/>
      <c r="AB16" s="542"/>
      <c r="AC16" s="538"/>
      <c r="AD16" s="538"/>
    </row>
    <row r="17" spans="1:30" ht="22.5" customHeight="1" x14ac:dyDescent="0.4">
      <c r="A17" s="81"/>
      <c r="B17" s="388" t="s">
        <v>209</v>
      </c>
      <c r="C17" s="389"/>
      <c r="D17" s="389"/>
      <c r="E17" s="389"/>
      <c r="F17" s="389"/>
      <c r="G17" s="389"/>
      <c r="H17" s="389"/>
      <c r="I17" s="386"/>
      <c r="J17" s="387"/>
      <c r="K17" s="387"/>
      <c r="L17" s="387"/>
      <c r="M17" s="387"/>
      <c r="N17" s="387"/>
      <c r="O17" s="133" t="s">
        <v>91</v>
      </c>
      <c r="P17" s="386"/>
      <c r="Q17" s="387"/>
      <c r="R17" s="387"/>
      <c r="S17" s="387"/>
      <c r="T17" s="387"/>
      <c r="U17" s="387"/>
      <c r="V17" s="136" t="s">
        <v>91</v>
      </c>
      <c r="W17" s="542"/>
      <c r="X17" s="542"/>
      <c r="Y17" s="542"/>
      <c r="Z17" s="542"/>
      <c r="AA17" s="542"/>
      <c r="AB17" s="542"/>
      <c r="AC17" s="538"/>
      <c r="AD17" s="538"/>
    </row>
    <row r="18" spans="1:30" ht="22.5" customHeight="1" x14ac:dyDescent="0.4">
      <c r="A18" s="81"/>
      <c r="B18" s="390" t="s">
        <v>360</v>
      </c>
      <c r="C18" s="391"/>
      <c r="D18" s="391"/>
      <c r="E18" s="391"/>
      <c r="F18" s="391"/>
      <c r="G18" s="391"/>
      <c r="H18" s="391"/>
      <c r="I18" s="403" t="str">
        <f>IF(I11="","",I11-SUM(I15:N17))</f>
        <v/>
      </c>
      <c r="J18" s="404"/>
      <c r="K18" s="404"/>
      <c r="L18" s="404"/>
      <c r="M18" s="404"/>
      <c r="N18" s="404"/>
      <c r="O18" s="129" t="s">
        <v>91</v>
      </c>
      <c r="P18" s="403" t="str">
        <f>IF(P11="","",P11-SUM(P15:U17))</f>
        <v/>
      </c>
      <c r="Q18" s="404"/>
      <c r="R18" s="404"/>
      <c r="S18" s="404"/>
      <c r="T18" s="404"/>
      <c r="U18" s="404"/>
      <c r="V18" s="134" t="s">
        <v>91</v>
      </c>
      <c r="W18" s="544"/>
      <c r="X18" s="544"/>
      <c r="Y18" s="544"/>
      <c r="Z18" s="544"/>
      <c r="AA18" s="544"/>
      <c r="AB18" s="544"/>
      <c r="AC18" s="538"/>
      <c r="AD18" s="538"/>
    </row>
    <row r="19" spans="1:30" ht="22.5" customHeight="1" x14ac:dyDescent="0.4">
      <c r="A19" s="81"/>
      <c r="B19" s="395" t="s">
        <v>212</v>
      </c>
      <c r="C19" s="396"/>
      <c r="D19" s="396"/>
      <c r="E19" s="396"/>
      <c r="F19" s="396"/>
      <c r="G19" s="396"/>
      <c r="H19" s="396"/>
      <c r="I19" s="372">
        <f t="shared" ref="I19" si="2">IF($E$5="タクシー",300000,500000)</f>
        <v>500000</v>
      </c>
      <c r="J19" s="373"/>
      <c r="K19" s="373"/>
      <c r="L19" s="373"/>
      <c r="M19" s="373"/>
      <c r="N19" s="373"/>
      <c r="O19" s="131" t="s">
        <v>91</v>
      </c>
      <c r="P19" s="372">
        <f t="shared" ref="P19" si="3">IF($E$5="タクシー",300000,500000)</f>
        <v>500000</v>
      </c>
      <c r="Q19" s="373"/>
      <c r="R19" s="373"/>
      <c r="S19" s="373"/>
      <c r="T19" s="373"/>
      <c r="U19" s="373"/>
      <c r="V19" s="135" t="s">
        <v>91</v>
      </c>
      <c r="W19" s="552"/>
      <c r="X19" s="544"/>
      <c r="Y19" s="544"/>
      <c r="Z19" s="544"/>
      <c r="AA19" s="544"/>
      <c r="AB19" s="544"/>
      <c r="AC19" s="538"/>
      <c r="AD19" s="538"/>
    </row>
    <row r="20" spans="1:30" ht="22.5" customHeight="1" thickBot="1" x14ac:dyDescent="0.45">
      <c r="A20" s="81"/>
      <c r="B20" s="398" t="s">
        <v>211</v>
      </c>
      <c r="C20" s="399"/>
      <c r="D20" s="399"/>
      <c r="E20" s="399"/>
      <c r="F20" s="399"/>
      <c r="G20" s="399"/>
      <c r="H20" s="399"/>
      <c r="I20" s="400" t="str">
        <f>IFERROR(IF(I18/5&gt;=I19,I19,ROUNDDOWN(I18/5,-3)),"")</f>
        <v/>
      </c>
      <c r="J20" s="401"/>
      <c r="K20" s="401"/>
      <c r="L20" s="401"/>
      <c r="M20" s="401"/>
      <c r="N20" s="401"/>
      <c r="O20" s="137" t="s">
        <v>91</v>
      </c>
      <c r="P20" s="400" t="str">
        <f>IFERROR(IF(P18/5&gt;=P19,P19,ROUNDDOWN(P18/5,-3)),"")</f>
        <v/>
      </c>
      <c r="Q20" s="401"/>
      <c r="R20" s="401"/>
      <c r="S20" s="401"/>
      <c r="T20" s="401"/>
      <c r="U20" s="401"/>
      <c r="V20" s="138" t="s">
        <v>91</v>
      </c>
      <c r="W20" s="552"/>
      <c r="X20" s="544"/>
      <c r="Y20" s="544"/>
      <c r="Z20" s="544"/>
      <c r="AA20" s="544"/>
      <c r="AB20" s="544"/>
      <c r="AC20" s="538"/>
      <c r="AD20" s="538"/>
    </row>
    <row r="21" spans="1:30" ht="18.75" customHeight="1" thickBot="1" x14ac:dyDescent="0.45">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row>
    <row r="22" spans="1:30" ht="22.5" customHeight="1" x14ac:dyDescent="0.4">
      <c r="A22" s="81"/>
      <c r="B22" s="406" t="s">
        <v>213</v>
      </c>
      <c r="C22" s="407"/>
      <c r="D22" s="407"/>
      <c r="E22" s="407"/>
      <c r="F22" s="407"/>
      <c r="G22" s="407"/>
      <c r="H22" s="407"/>
      <c r="I22" s="408" t="str">
        <f>IFERROR(IF(E5="タクシー",IF(I18+P18+W18="","",I18+P18+W18),IF(I18+P18="","",I18+P18)),"")</f>
        <v/>
      </c>
      <c r="J22" s="409"/>
      <c r="K22" s="409"/>
      <c r="L22" s="409"/>
      <c r="M22" s="409"/>
      <c r="N22" s="409"/>
      <c r="O22" s="139" t="s">
        <v>91</v>
      </c>
      <c r="P22" s="81"/>
      <c r="Q22" s="81"/>
      <c r="R22" s="81"/>
      <c r="S22" s="81"/>
      <c r="T22" s="81"/>
      <c r="U22" s="81"/>
      <c r="V22" s="81"/>
      <c r="W22" s="81"/>
      <c r="X22" s="81"/>
      <c r="Y22" s="81"/>
      <c r="Z22" s="81"/>
      <c r="AA22" s="81"/>
      <c r="AB22" s="81"/>
      <c r="AC22" s="81"/>
      <c r="AD22" s="81"/>
    </row>
    <row r="23" spans="1:30" ht="22.5" customHeight="1" x14ac:dyDescent="0.4">
      <c r="A23" s="81"/>
      <c r="B23" s="388" t="s">
        <v>359</v>
      </c>
      <c r="C23" s="389"/>
      <c r="D23" s="389"/>
      <c r="E23" s="389"/>
      <c r="F23" s="389"/>
      <c r="G23" s="389"/>
      <c r="H23" s="389"/>
      <c r="I23" s="368">
        <f>IFERROR(IF(E5="タクシー",IF(I12+P12+W12="","",I12+P12+W12),IF(I12+P12="","",I12+P12)),"")</f>
        <v>0</v>
      </c>
      <c r="J23" s="369"/>
      <c r="K23" s="369"/>
      <c r="L23" s="369"/>
      <c r="M23" s="369"/>
      <c r="N23" s="369"/>
      <c r="O23" s="136" t="s">
        <v>91</v>
      </c>
      <c r="P23" s="81"/>
      <c r="Q23" s="81"/>
      <c r="R23" s="81"/>
      <c r="S23" s="81"/>
      <c r="T23" s="81"/>
      <c r="U23" s="81"/>
      <c r="V23" s="81"/>
      <c r="W23" s="81"/>
      <c r="X23" s="81"/>
      <c r="Y23" s="81"/>
      <c r="Z23" s="81"/>
      <c r="AA23" s="81"/>
      <c r="AB23" s="81"/>
      <c r="AC23" s="81"/>
      <c r="AD23" s="81"/>
    </row>
    <row r="24" spans="1:30" ht="22.5" customHeight="1" thickBot="1" x14ac:dyDescent="0.45">
      <c r="A24" s="81"/>
      <c r="B24" s="271" t="s">
        <v>214</v>
      </c>
      <c r="C24" s="272"/>
      <c r="D24" s="272"/>
      <c r="E24" s="272"/>
      <c r="F24" s="272"/>
      <c r="G24" s="272"/>
      <c r="H24" s="272"/>
      <c r="I24" s="393" t="str">
        <f>IFERROR(IF(E5="タクシー",IF(I20+P20+W20="","",I20+P20+W20),IF(I20+P20="","",I20+P20)),"")</f>
        <v/>
      </c>
      <c r="J24" s="394"/>
      <c r="K24" s="394"/>
      <c r="L24" s="394"/>
      <c r="M24" s="394"/>
      <c r="N24" s="394"/>
      <c r="O24" s="114" t="s">
        <v>91</v>
      </c>
      <c r="P24" s="81"/>
      <c r="Q24" s="81"/>
      <c r="R24" s="81"/>
      <c r="S24" s="81"/>
      <c r="T24" s="81"/>
      <c r="U24" s="81"/>
      <c r="V24" s="81"/>
      <c r="W24" s="81"/>
      <c r="X24" s="81"/>
      <c r="Y24" s="81"/>
      <c r="Z24" s="81"/>
      <c r="AA24" s="81"/>
      <c r="AB24" s="81"/>
      <c r="AC24" s="81"/>
      <c r="AD24" s="81"/>
    </row>
    <row r="25" spans="1:30" ht="18.75" customHeight="1" x14ac:dyDescent="0.4">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row>
  </sheetData>
  <sheetProtection algorithmName="SHA-512" hashValue="a+gSOJZAHKndo4mZl7HkJjxUBtv8n1NikkLP0xZQhM8PZN/x6mb7H0d9zaQCB6la5FkrTw6nwK7gab+dBO3hCA==" saltValue="pRfXerYdVmhgOUwf5pwqOw==" spinCount="100000" sheet="1" selectLockedCells="1"/>
  <mergeCells count="65">
    <mergeCell ref="B24:H24"/>
    <mergeCell ref="I24:N24"/>
    <mergeCell ref="B19:H19"/>
    <mergeCell ref="I19:N19"/>
    <mergeCell ref="B23:H23"/>
    <mergeCell ref="I23:N23"/>
    <mergeCell ref="B20:H20"/>
    <mergeCell ref="I20:N20"/>
    <mergeCell ref="P20:U20"/>
    <mergeCell ref="W20:AB20"/>
    <mergeCell ref="B22:H22"/>
    <mergeCell ref="I22:N22"/>
    <mergeCell ref="B18:H18"/>
    <mergeCell ref="I18:N18"/>
    <mergeCell ref="P18:U18"/>
    <mergeCell ref="W18:AB18"/>
    <mergeCell ref="P19:U19"/>
    <mergeCell ref="W19:AB19"/>
    <mergeCell ref="B16:H16"/>
    <mergeCell ref="I16:N16"/>
    <mergeCell ref="P16:U16"/>
    <mergeCell ref="W16:AB16"/>
    <mergeCell ref="B17:H17"/>
    <mergeCell ref="I17:N17"/>
    <mergeCell ref="P17:U17"/>
    <mergeCell ref="W17:AB17"/>
    <mergeCell ref="B14:H14"/>
    <mergeCell ref="I14:N14"/>
    <mergeCell ref="P14:U14"/>
    <mergeCell ref="W14:AB14"/>
    <mergeCell ref="B15:H15"/>
    <mergeCell ref="I15:N15"/>
    <mergeCell ref="P15:U15"/>
    <mergeCell ref="W15:AB15"/>
    <mergeCell ref="B10:H10"/>
    <mergeCell ref="I10:N10"/>
    <mergeCell ref="P10:U10"/>
    <mergeCell ref="W10:AB10"/>
    <mergeCell ref="B13:H13"/>
    <mergeCell ref="I13:N13"/>
    <mergeCell ref="P13:U13"/>
    <mergeCell ref="W13:AB13"/>
    <mergeCell ref="B12:H12"/>
    <mergeCell ref="I12:N12"/>
    <mergeCell ref="P12:U12"/>
    <mergeCell ref="W12:AB12"/>
    <mergeCell ref="B11:H11"/>
    <mergeCell ref="I11:N11"/>
    <mergeCell ref="P11:U11"/>
    <mergeCell ref="W11:AB11"/>
    <mergeCell ref="B8:H8"/>
    <mergeCell ref="I8:N8"/>
    <mergeCell ref="P8:U8"/>
    <mergeCell ref="W8:AB8"/>
    <mergeCell ref="B9:H9"/>
    <mergeCell ref="I9:N9"/>
    <mergeCell ref="P9:U9"/>
    <mergeCell ref="W9:AB9"/>
    <mergeCell ref="A3:AD3"/>
    <mergeCell ref="B5:D5"/>
    <mergeCell ref="E5:G5"/>
    <mergeCell ref="B7:H7"/>
    <mergeCell ref="I7:O7"/>
    <mergeCell ref="P7:V7"/>
    <mergeCell ref="W7:AC7"/>
  </mergeCells>
  <phoneticPr fontId="2"/>
  <conditionalFormatting sqref="W8:AB12 W15:AB17">
    <cfRule type="expression" dxfId="2" priority="1">
      <formula>OR($E$5="トラック",$E$5="バス")</formula>
    </cfRule>
  </conditionalFormatting>
  <pageMargins left="0.78740157480314965" right="0.39370078740157483" top="0.59055118110236227" bottom="0.59055118110236227" header="0.31496062992125984" footer="0.31496062992125984"/>
  <pageSetup paperSize="9" scale="88" orientation="portrait" blackAndWhite="1" r:id="rId1"/>
  <rowBreaks count="1" manualBreakCount="1">
    <brk id="2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31</xdr:col>
                    <xdr:colOff>0</xdr:colOff>
                    <xdr:row>12</xdr:row>
                    <xdr:rowOff>0</xdr:rowOff>
                  </from>
                  <to>
                    <xdr:col>32</xdr:col>
                    <xdr:colOff>0</xdr:colOff>
                    <xdr:row>13</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249977111117893"/>
  </sheetPr>
  <dimension ref="A1:AB64"/>
  <sheetViews>
    <sheetView view="pageBreakPreview" zoomScaleNormal="100" zoomScaleSheetLayoutView="100" workbookViewId="0">
      <pane ySplit="3" topLeftCell="A4" activePane="bottomLeft" state="frozen"/>
      <selection pane="bottomLeft" activeCell="Q39" sqref="Q39:Y39"/>
    </sheetView>
  </sheetViews>
  <sheetFormatPr defaultColWidth="3.125" defaultRowHeight="18.75" customHeight="1" x14ac:dyDescent="0.4"/>
  <cols>
    <col min="1" max="16384" width="3.125" style="82"/>
  </cols>
  <sheetData>
    <row r="1" spans="1:26" ht="18.75" customHeight="1" x14ac:dyDescent="0.4">
      <c r="A1" s="81" t="s">
        <v>105</v>
      </c>
      <c r="B1" s="81"/>
      <c r="C1" s="81"/>
      <c r="D1" s="81"/>
      <c r="E1" s="81"/>
      <c r="F1" s="81"/>
      <c r="G1" s="81"/>
      <c r="H1" s="81"/>
      <c r="I1" s="81"/>
      <c r="J1" s="81"/>
      <c r="K1" s="81"/>
      <c r="L1" s="81"/>
      <c r="M1" s="81"/>
      <c r="N1" s="81"/>
      <c r="O1" s="81"/>
      <c r="P1" s="81"/>
      <c r="Q1" s="81"/>
      <c r="R1" s="81"/>
      <c r="S1" s="81"/>
      <c r="T1" s="81"/>
      <c r="U1" s="81"/>
      <c r="V1" s="81"/>
      <c r="W1" s="81"/>
      <c r="X1" s="81"/>
      <c r="Y1" s="81"/>
      <c r="Z1" s="81"/>
    </row>
    <row r="2" spans="1:26" ht="7.5" customHeight="1" x14ac:dyDescent="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26" ht="18.75" customHeight="1" x14ac:dyDescent="0.4">
      <c r="A3" s="208" t="s">
        <v>369</v>
      </c>
      <c r="B3" s="208"/>
      <c r="C3" s="208"/>
      <c r="D3" s="208"/>
      <c r="E3" s="208"/>
      <c r="F3" s="208"/>
      <c r="G3" s="208"/>
      <c r="H3" s="208"/>
      <c r="I3" s="208"/>
      <c r="J3" s="208"/>
      <c r="K3" s="208"/>
      <c r="L3" s="208"/>
      <c r="M3" s="208"/>
      <c r="N3" s="208"/>
      <c r="O3" s="208"/>
      <c r="P3" s="208"/>
      <c r="Q3" s="208"/>
      <c r="R3" s="208"/>
      <c r="S3" s="208"/>
      <c r="T3" s="208"/>
      <c r="U3" s="208"/>
      <c r="V3" s="208"/>
      <c r="W3" s="208"/>
      <c r="X3" s="208"/>
      <c r="Y3" s="208"/>
      <c r="Z3" s="208"/>
    </row>
    <row r="4" spans="1:26" ht="7.5" customHeight="1" x14ac:dyDescent="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26" ht="22.5" customHeight="1" x14ac:dyDescent="0.4">
      <c r="A5" s="81"/>
      <c r="B5" s="81"/>
      <c r="C5" s="81"/>
      <c r="D5" s="81"/>
      <c r="E5" s="81"/>
      <c r="F5" s="81"/>
      <c r="G5" s="81"/>
      <c r="H5" s="81"/>
      <c r="I5" s="81"/>
      <c r="J5" s="81"/>
      <c r="K5" s="81"/>
      <c r="L5" s="81"/>
      <c r="M5" s="81"/>
      <c r="N5" s="81"/>
      <c r="O5" s="81"/>
      <c r="P5" s="81"/>
      <c r="Q5" s="81"/>
      <c r="R5" s="81"/>
      <c r="S5" s="412" t="str">
        <f>IF(第１号!S5="","令和    年    月    日",第１号!S5)</f>
        <v>令和　　年　　月　　日</v>
      </c>
      <c r="T5" s="412"/>
      <c r="U5" s="412"/>
      <c r="V5" s="412"/>
      <c r="W5" s="412"/>
      <c r="X5" s="412"/>
      <c r="Y5" s="412"/>
      <c r="Z5" s="412"/>
    </row>
    <row r="6" spans="1:26" ht="18.75" customHeight="1" x14ac:dyDescent="0.4">
      <c r="A6" s="81"/>
      <c r="B6" s="81"/>
      <c r="C6" s="81"/>
      <c r="D6" s="81"/>
      <c r="E6" s="81"/>
      <c r="F6" s="81"/>
      <c r="G6" s="81"/>
      <c r="H6" s="81"/>
      <c r="I6" s="81"/>
      <c r="J6" s="81"/>
      <c r="K6" s="81"/>
      <c r="L6" s="81"/>
      <c r="M6" s="81"/>
      <c r="N6" s="81"/>
      <c r="O6" s="81"/>
      <c r="P6" s="81"/>
      <c r="Q6" s="81"/>
      <c r="R6" s="81"/>
      <c r="S6" s="81"/>
      <c r="T6" s="81"/>
      <c r="U6" s="81"/>
      <c r="V6" s="81"/>
      <c r="W6" s="81"/>
      <c r="X6" s="81"/>
      <c r="Y6" s="81"/>
      <c r="Z6" s="81"/>
    </row>
    <row r="7" spans="1:26" ht="18.75" customHeight="1" x14ac:dyDescent="0.4">
      <c r="A7" s="81" t="s">
        <v>106</v>
      </c>
      <c r="B7" s="81"/>
      <c r="C7" s="81"/>
      <c r="D7" s="81"/>
      <c r="E7" s="81"/>
      <c r="F7" s="81"/>
      <c r="G7" s="81"/>
      <c r="H7" s="81"/>
      <c r="I7" s="81"/>
      <c r="J7" s="81"/>
      <c r="K7" s="81"/>
      <c r="L7" s="81"/>
      <c r="M7" s="81"/>
      <c r="N7" s="81"/>
      <c r="O7" s="81"/>
      <c r="P7" s="81"/>
      <c r="Q7" s="81"/>
      <c r="R7" s="81"/>
      <c r="S7" s="81"/>
      <c r="T7" s="81"/>
      <c r="U7" s="81"/>
      <c r="V7" s="81"/>
      <c r="W7" s="81"/>
      <c r="X7" s="81"/>
      <c r="Y7" s="81"/>
      <c r="Z7" s="81"/>
    </row>
    <row r="8" spans="1:26" ht="18.75" customHeight="1" x14ac:dyDescent="0.4">
      <c r="A8" s="81"/>
      <c r="B8" s="81"/>
      <c r="C8" s="81"/>
      <c r="D8" s="81"/>
      <c r="E8" s="81"/>
      <c r="F8" s="81"/>
      <c r="G8" s="81"/>
      <c r="H8" s="81"/>
      <c r="I8" s="81"/>
      <c r="J8" s="81"/>
      <c r="K8" s="81"/>
      <c r="L8" s="81"/>
      <c r="M8" s="81"/>
      <c r="N8" s="81"/>
      <c r="O8" s="81"/>
      <c r="P8" s="81"/>
      <c r="Q8" s="81"/>
      <c r="R8" s="81"/>
      <c r="S8" s="81"/>
      <c r="T8" s="81"/>
      <c r="U8" s="81"/>
      <c r="V8" s="81"/>
      <c r="W8" s="81"/>
      <c r="X8" s="81"/>
      <c r="Y8" s="81"/>
      <c r="Z8" s="81"/>
    </row>
    <row r="9" spans="1:26" ht="26.25" customHeight="1" x14ac:dyDescent="0.4">
      <c r="A9" s="81"/>
      <c r="B9" s="81"/>
      <c r="C9" s="81"/>
      <c r="D9" s="81"/>
      <c r="E9" s="81"/>
      <c r="F9" s="81"/>
      <c r="G9" s="81"/>
      <c r="H9" s="81"/>
      <c r="I9" s="81"/>
      <c r="J9" s="81"/>
      <c r="K9" s="81"/>
      <c r="L9" s="81"/>
      <c r="M9" s="81"/>
      <c r="N9" s="81"/>
      <c r="O9" s="81"/>
      <c r="P9" s="84" t="s">
        <v>107</v>
      </c>
      <c r="Q9" s="411" t="str">
        <f>IF(第１号!Q8="","",第１号!Q8)</f>
        <v/>
      </c>
      <c r="R9" s="411"/>
      <c r="S9" s="411"/>
      <c r="T9" s="411"/>
      <c r="U9" s="411"/>
      <c r="V9" s="411"/>
      <c r="W9" s="411"/>
      <c r="X9" s="411"/>
      <c r="Y9" s="411"/>
      <c r="Z9" s="411"/>
    </row>
    <row r="10" spans="1:26" ht="26.25" customHeight="1" x14ac:dyDescent="0.15">
      <c r="A10" s="81"/>
      <c r="B10" s="81"/>
      <c r="C10" s="81"/>
      <c r="D10" s="81"/>
      <c r="E10" s="81"/>
      <c r="F10" s="81"/>
      <c r="G10" s="81"/>
      <c r="H10" s="81"/>
      <c r="I10" s="81"/>
      <c r="J10" s="81"/>
      <c r="K10" s="81"/>
      <c r="L10" s="81"/>
      <c r="M10" s="81"/>
      <c r="N10" s="81"/>
      <c r="O10" s="81"/>
      <c r="P10" s="84" t="s">
        <v>108</v>
      </c>
      <c r="Q10" s="411" t="str">
        <f>IF(第１号!Q9="","",第１号!Q9)</f>
        <v/>
      </c>
      <c r="R10" s="411" ph="1"/>
      <c r="S10" s="411" ph="1"/>
      <c r="T10" s="411" ph="1"/>
      <c r="U10" s="411" ph="1"/>
      <c r="V10" s="411" ph="1"/>
      <c r="W10" s="411" ph="1"/>
      <c r="X10" s="411" ph="1"/>
      <c r="Y10" s="411" ph="1"/>
      <c r="Z10" s="411" ph="1"/>
    </row>
    <row r="11" spans="1:26" ht="26.25" customHeight="1" x14ac:dyDescent="0.15">
      <c r="A11" s="81"/>
      <c r="B11" s="81"/>
      <c r="C11" s="81"/>
      <c r="D11" s="81"/>
      <c r="E11" s="81"/>
      <c r="F11" s="81"/>
      <c r="G11" s="81"/>
      <c r="H11" s="81"/>
      <c r="I11" s="81"/>
      <c r="J11" s="81"/>
      <c r="K11" s="81"/>
      <c r="L11" s="81"/>
      <c r="M11" s="81"/>
      <c r="N11" s="81"/>
      <c r="O11" s="81"/>
      <c r="P11" s="81"/>
      <c r="Q11" s="411" t="str">
        <f>IF(第１号!Q10="","",第１号!Q10)</f>
        <v/>
      </c>
      <c r="R11" s="411" ph="1"/>
      <c r="S11" s="411" ph="1"/>
      <c r="T11" s="411" ph="1"/>
      <c r="U11" s="411" ph="1"/>
      <c r="V11" s="411" ph="1"/>
      <c r="W11" s="411" ph="1"/>
      <c r="X11" s="411" ph="1"/>
      <c r="Y11" s="411" ph="1"/>
      <c r="Z11" s="81"/>
    </row>
    <row r="12" spans="1:26" ht="18.75" customHeight="1" x14ac:dyDescent="0.4">
      <c r="A12" s="81"/>
      <c r="B12" s="81"/>
      <c r="C12" s="81"/>
      <c r="D12" s="81"/>
      <c r="E12" s="81"/>
      <c r="F12" s="81"/>
      <c r="G12" s="81"/>
      <c r="H12" s="81"/>
      <c r="I12" s="81"/>
      <c r="J12" s="81"/>
      <c r="K12" s="81"/>
      <c r="L12" s="81"/>
      <c r="M12" s="81"/>
      <c r="N12" s="81"/>
      <c r="O12" s="81"/>
      <c r="P12" s="81"/>
      <c r="Q12" s="81"/>
      <c r="R12" s="81"/>
      <c r="S12" s="81"/>
      <c r="T12" s="81"/>
      <c r="U12" s="81"/>
      <c r="V12" s="81"/>
      <c r="W12" s="81"/>
      <c r="X12" s="81"/>
      <c r="Y12" s="81"/>
      <c r="Z12" s="81"/>
    </row>
    <row r="13" spans="1:26" ht="18.75" customHeight="1" x14ac:dyDescent="0.4">
      <c r="A13" s="81"/>
      <c r="B13" s="81"/>
      <c r="C13" s="81"/>
      <c r="D13" s="81"/>
      <c r="E13" s="81"/>
      <c r="F13" s="81"/>
      <c r="G13" s="81"/>
      <c r="H13" s="81"/>
      <c r="I13" s="81"/>
      <c r="J13" s="81"/>
      <c r="K13" s="81"/>
      <c r="L13" s="81"/>
      <c r="M13" s="81"/>
      <c r="N13" s="81"/>
      <c r="O13" s="81"/>
      <c r="P13" s="81"/>
      <c r="Q13" s="81"/>
      <c r="R13" s="81"/>
      <c r="S13" s="81"/>
      <c r="T13" s="81"/>
      <c r="U13" s="81"/>
      <c r="V13" s="81"/>
      <c r="W13" s="81"/>
      <c r="X13" s="81"/>
      <c r="Y13" s="81"/>
      <c r="Z13" s="81"/>
    </row>
    <row r="14" spans="1:26" ht="18.75" customHeight="1" x14ac:dyDescent="0.4">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row>
    <row r="15" spans="1:26" ht="18.75" customHeight="1" x14ac:dyDescent="0.4">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row>
    <row r="16" spans="1:26" ht="22.5" customHeight="1" x14ac:dyDescent="0.4">
      <c r="A16" s="410" t="str">
        <f>"　仙台市補助金等交付規則施行要領"&amp;DB!H19&amp;"の規定に基づき、暴力団等と"</f>
        <v>　仙台市補助金等交付規則施行要領第３条第２項の規定に基づき、暴力団等と</v>
      </c>
      <c r="B16" s="410"/>
      <c r="C16" s="410"/>
      <c r="D16" s="410"/>
      <c r="E16" s="410"/>
      <c r="F16" s="410"/>
      <c r="G16" s="410"/>
      <c r="H16" s="410"/>
      <c r="I16" s="410"/>
      <c r="J16" s="410"/>
      <c r="K16" s="410"/>
      <c r="L16" s="410"/>
      <c r="M16" s="410"/>
      <c r="N16" s="410"/>
      <c r="O16" s="410"/>
      <c r="P16" s="410"/>
      <c r="Q16" s="410"/>
      <c r="R16" s="410"/>
      <c r="S16" s="410"/>
      <c r="T16" s="410"/>
      <c r="U16" s="410"/>
      <c r="V16" s="410"/>
      <c r="W16" s="410"/>
      <c r="X16" s="410"/>
      <c r="Y16" s="410"/>
      <c r="Z16" s="410"/>
    </row>
    <row r="17" spans="1:26" ht="22.5" customHeight="1" x14ac:dyDescent="0.4">
      <c r="A17" s="410" t="s">
        <v>109</v>
      </c>
      <c r="B17" s="410"/>
      <c r="C17" s="410"/>
      <c r="D17" s="410"/>
      <c r="E17" s="410"/>
      <c r="F17" s="410"/>
      <c r="G17" s="410"/>
      <c r="H17" s="410"/>
      <c r="I17" s="410"/>
      <c r="J17" s="410"/>
      <c r="K17" s="410"/>
      <c r="L17" s="410"/>
      <c r="M17" s="410"/>
      <c r="N17" s="410"/>
      <c r="O17" s="410"/>
      <c r="P17" s="410"/>
      <c r="Q17" s="410"/>
      <c r="R17" s="410"/>
      <c r="S17" s="410"/>
      <c r="T17" s="410"/>
      <c r="U17" s="410"/>
      <c r="V17" s="410"/>
      <c r="W17" s="410"/>
      <c r="X17" s="410"/>
      <c r="Y17" s="410"/>
      <c r="Z17" s="410"/>
    </row>
    <row r="18" spans="1:26" ht="22.5" customHeight="1" x14ac:dyDescent="0.4">
      <c r="A18" s="410" t="s">
        <v>110</v>
      </c>
      <c r="B18" s="410"/>
      <c r="C18" s="410"/>
      <c r="D18" s="410"/>
      <c r="E18" s="410"/>
      <c r="F18" s="410"/>
      <c r="G18" s="410"/>
      <c r="H18" s="410"/>
      <c r="I18" s="410"/>
      <c r="J18" s="410"/>
      <c r="K18" s="410"/>
      <c r="L18" s="410"/>
      <c r="M18" s="410"/>
      <c r="N18" s="410"/>
      <c r="O18" s="410"/>
      <c r="P18" s="410"/>
      <c r="Q18" s="410"/>
      <c r="R18" s="410"/>
      <c r="S18" s="410"/>
      <c r="T18" s="410"/>
      <c r="U18" s="410"/>
      <c r="V18" s="410"/>
      <c r="W18" s="410"/>
      <c r="X18" s="410"/>
      <c r="Y18" s="410"/>
      <c r="Z18" s="410"/>
    </row>
    <row r="19" spans="1:26" ht="18.75" customHeight="1" x14ac:dyDescent="0.4">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row>
    <row r="20" spans="1:26" ht="18.75" customHeight="1" x14ac:dyDescent="0.4">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row>
    <row r="21" spans="1:26" ht="18.75" customHeight="1" x14ac:dyDescent="0.4">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row>
    <row r="22" spans="1:26" ht="18.75" customHeight="1" x14ac:dyDescent="0.4">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row>
    <row r="23" spans="1:26" ht="18.75" customHeight="1" x14ac:dyDescent="0.4">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row>
    <row r="24" spans="1:26" ht="18.75" customHeight="1" x14ac:dyDescent="0.4">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row>
    <row r="25" spans="1:26" ht="18.75" customHeight="1" x14ac:dyDescent="0.4">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row>
    <row r="26" spans="1:26" ht="18.75" customHeight="1" x14ac:dyDescent="0.4">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row>
    <row r="27" spans="1:26" ht="18.75" customHeight="1" x14ac:dyDescent="0.4">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row>
    <row r="28" spans="1:26" ht="18.75" customHeight="1" x14ac:dyDescent="0.4">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row>
    <row r="29" spans="1:26" ht="18.75" customHeight="1" x14ac:dyDescent="0.4">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26" ht="18.75" customHeight="1" x14ac:dyDescent="0.4">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row r="31" spans="1:26" ht="18.75" customHeight="1" x14ac:dyDescent="0.4">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row>
    <row r="32" spans="1:26" ht="18.75" customHeight="1" x14ac:dyDescent="0.4">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row>
    <row r="33" spans="1:28" ht="18.75" customHeight="1" x14ac:dyDescent="0.4">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row>
    <row r="34" spans="1:28" ht="18.75" customHeight="1" x14ac:dyDescent="0.4">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8" ht="18.75" customHeight="1" x14ac:dyDescent="0.4">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row r="36" spans="1:28" ht="18.75" customHeight="1" x14ac:dyDescent="0.4">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row>
    <row r="37" spans="1:28" ht="26.25" customHeight="1" x14ac:dyDescent="0.4">
      <c r="A37" s="81"/>
      <c r="B37" s="81"/>
      <c r="C37" s="81"/>
      <c r="D37" s="81"/>
      <c r="E37" s="81"/>
      <c r="F37" s="81"/>
      <c r="G37" s="81"/>
      <c r="H37" s="81"/>
      <c r="I37" s="81"/>
      <c r="J37" s="81"/>
      <c r="K37" s="81"/>
      <c r="L37" s="81"/>
      <c r="M37" s="81"/>
      <c r="N37" s="81"/>
      <c r="O37" s="81"/>
      <c r="P37" s="84" t="s">
        <v>287</v>
      </c>
      <c r="Q37" s="190" t="str">
        <f>IF(第２号!E10="","",第２号!E10)</f>
        <v/>
      </c>
      <c r="R37" s="190"/>
      <c r="S37" s="190"/>
      <c r="T37" s="190"/>
      <c r="U37" s="190"/>
      <c r="V37" s="190"/>
      <c r="W37" s="190"/>
      <c r="X37" s="190"/>
      <c r="Y37" s="190"/>
      <c r="Z37" s="190"/>
      <c r="AB37" s="103" t="s">
        <v>289</v>
      </c>
    </row>
    <row r="38" spans="1:28" ht="26.25" customHeight="1" x14ac:dyDescent="0.15">
      <c r="A38" s="81"/>
      <c r="B38" s="81"/>
      <c r="C38" s="81"/>
      <c r="D38" s="81"/>
      <c r="E38" s="81"/>
      <c r="F38" s="81"/>
      <c r="G38" s="81"/>
      <c r="H38" s="81"/>
      <c r="I38" s="81"/>
      <c r="J38" s="81"/>
      <c r="K38" s="81"/>
      <c r="L38" s="81"/>
      <c r="M38" s="81"/>
      <c r="N38" s="81"/>
      <c r="O38" s="81"/>
      <c r="P38" s="84" t="s">
        <v>288</v>
      </c>
      <c r="Q38" s="190" t="str">
        <f>IF(第２号!E8="","",第２号!E8)</f>
        <v>　</v>
      </c>
      <c r="R38" s="190" ph="1"/>
      <c r="S38" s="190" ph="1"/>
      <c r="T38" s="190" ph="1"/>
      <c r="U38" s="190" ph="1"/>
      <c r="V38" s="190" ph="1"/>
      <c r="W38" s="190" ph="1"/>
      <c r="X38" s="190" ph="1"/>
      <c r="Y38" s="190" ph="1"/>
      <c r="Z38" s="190" ph="1"/>
    </row>
    <row r="39" spans="1:28" ht="26.25" customHeight="1" x14ac:dyDescent="0.15">
      <c r="A39" s="81"/>
      <c r="B39" s="81"/>
      <c r="C39" s="81"/>
      <c r="D39" s="81"/>
      <c r="E39" s="81"/>
      <c r="F39" s="81"/>
      <c r="G39" s="81"/>
      <c r="H39" s="81"/>
      <c r="I39" s="81"/>
      <c r="J39" s="81"/>
      <c r="K39" s="81"/>
      <c r="L39" s="81"/>
      <c r="M39" s="81"/>
      <c r="N39" s="81"/>
      <c r="O39" s="81"/>
      <c r="P39" s="81"/>
      <c r="Q39" s="190" t="str">
        <f>IF(第２号!E9="","",第２号!E9)</f>
        <v/>
      </c>
      <c r="R39" s="190" ph="1"/>
      <c r="S39" s="190" ph="1"/>
      <c r="T39" s="190" ph="1"/>
      <c r="U39" s="190" ph="1"/>
      <c r="V39" s="190" ph="1"/>
      <c r="W39" s="190" ph="1"/>
      <c r="X39" s="190" ph="1"/>
      <c r="Y39" s="190" ph="1"/>
      <c r="Z39" s="81"/>
    </row>
    <row r="40" spans="1:28" ht="18.75" customHeight="1" x14ac:dyDescent="0.4">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row>
    <row r="41" spans="1:28" ht="18.75" customHeight="1" x14ac:dyDescent="0.4">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row>
    <row r="42" spans="1:28" ht="18.75" customHeight="1" x14ac:dyDescent="0.4">
      <c r="A42" s="81"/>
      <c r="B42" s="81"/>
      <c r="C42" s="81"/>
      <c r="D42" s="81"/>
      <c r="E42" s="81"/>
      <c r="F42" s="81"/>
      <c r="G42" s="81"/>
      <c r="H42" s="81"/>
      <c r="I42" s="81"/>
      <c r="J42" s="81"/>
      <c r="K42" s="81"/>
      <c r="L42" s="81"/>
      <c r="M42" s="81"/>
      <c r="N42" s="81"/>
      <c r="O42" s="81"/>
      <c r="P42" s="81"/>
      <c r="Q42" s="81"/>
      <c r="R42" s="81"/>
      <c r="S42" s="81"/>
      <c r="T42" s="81"/>
      <c r="U42" s="81"/>
      <c r="V42" s="81"/>
      <c r="W42" s="81"/>
      <c r="X42" s="81"/>
      <c r="Y42" s="81"/>
      <c r="Z42" s="81"/>
    </row>
    <row r="43" spans="1:28" ht="18.75" customHeight="1" x14ac:dyDescent="0.4">
      <c r="A43" s="81"/>
      <c r="B43" s="81"/>
      <c r="C43" s="81"/>
      <c r="D43" s="81"/>
      <c r="E43" s="81"/>
      <c r="F43" s="81"/>
      <c r="G43" s="81"/>
      <c r="H43" s="81"/>
      <c r="I43" s="81"/>
      <c r="J43" s="81"/>
      <c r="K43" s="81"/>
      <c r="L43" s="81"/>
      <c r="M43" s="81"/>
      <c r="N43" s="81"/>
      <c r="O43" s="81"/>
      <c r="P43" s="81"/>
      <c r="Q43" s="81"/>
      <c r="R43" s="81"/>
      <c r="S43" s="81"/>
      <c r="T43" s="81"/>
      <c r="U43" s="81"/>
      <c r="V43" s="81"/>
      <c r="W43" s="81"/>
      <c r="X43" s="81"/>
      <c r="Y43" s="81"/>
      <c r="Z43" s="81"/>
    </row>
    <row r="44" spans="1:28" ht="22.5" customHeight="1" x14ac:dyDescent="0.4">
      <c r="A44" s="410" t="str">
        <f>"　仙台市補助金等交付規則施行要領"&amp;DB!H19&amp;"の規定に基づき、暴力団等と"</f>
        <v>　仙台市補助金等交付規則施行要領第３条第２項の規定に基づき、暴力団等と</v>
      </c>
      <c r="B44" s="410"/>
      <c r="C44" s="410"/>
      <c r="D44" s="410"/>
      <c r="E44" s="410"/>
      <c r="F44" s="410"/>
      <c r="G44" s="410"/>
      <c r="H44" s="410"/>
      <c r="I44" s="410"/>
      <c r="J44" s="410"/>
      <c r="K44" s="410"/>
      <c r="L44" s="410"/>
      <c r="M44" s="410"/>
      <c r="N44" s="410"/>
      <c r="O44" s="410"/>
      <c r="P44" s="410"/>
      <c r="Q44" s="410"/>
      <c r="R44" s="410"/>
      <c r="S44" s="410"/>
      <c r="T44" s="410"/>
      <c r="U44" s="410"/>
      <c r="V44" s="410"/>
      <c r="W44" s="410"/>
      <c r="X44" s="410"/>
      <c r="Y44" s="410"/>
      <c r="Z44" s="410"/>
    </row>
    <row r="45" spans="1:28" ht="22.5" customHeight="1" x14ac:dyDescent="0.4">
      <c r="A45" s="410" t="s">
        <v>109</v>
      </c>
      <c r="B45" s="410"/>
      <c r="C45" s="410"/>
      <c r="D45" s="410"/>
      <c r="E45" s="410"/>
      <c r="F45" s="410"/>
      <c r="G45" s="410"/>
      <c r="H45" s="410"/>
      <c r="I45" s="410"/>
      <c r="J45" s="410"/>
      <c r="K45" s="410"/>
      <c r="L45" s="410"/>
      <c r="M45" s="410"/>
      <c r="N45" s="410"/>
      <c r="O45" s="410"/>
      <c r="P45" s="410"/>
      <c r="Q45" s="410"/>
      <c r="R45" s="410"/>
      <c r="S45" s="410"/>
      <c r="T45" s="410"/>
      <c r="U45" s="410"/>
      <c r="V45" s="410"/>
      <c r="W45" s="410"/>
      <c r="X45" s="410"/>
      <c r="Y45" s="410"/>
      <c r="Z45" s="410"/>
    </row>
    <row r="46" spans="1:28" ht="22.5" customHeight="1" x14ac:dyDescent="0.4">
      <c r="A46" s="410" t="s">
        <v>110</v>
      </c>
      <c r="B46" s="410"/>
      <c r="C46" s="410"/>
      <c r="D46" s="410"/>
      <c r="E46" s="410"/>
      <c r="F46" s="410"/>
      <c r="G46" s="410"/>
      <c r="H46" s="410"/>
      <c r="I46" s="410"/>
      <c r="J46" s="410"/>
      <c r="K46" s="410"/>
      <c r="L46" s="410"/>
      <c r="M46" s="410"/>
      <c r="N46" s="410"/>
      <c r="O46" s="410"/>
      <c r="P46" s="410"/>
      <c r="Q46" s="410"/>
      <c r="R46" s="410"/>
      <c r="S46" s="410"/>
      <c r="T46" s="410"/>
      <c r="U46" s="410"/>
      <c r="V46" s="410"/>
      <c r="W46" s="410"/>
      <c r="X46" s="410"/>
      <c r="Y46" s="410"/>
      <c r="Z46" s="410"/>
    </row>
    <row r="47" spans="1:28" ht="18.75" customHeight="1" x14ac:dyDescent="0.4">
      <c r="A47" s="81"/>
      <c r="B47" s="81"/>
      <c r="C47" s="81"/>
      <c r="D47" s="81"/>
      <c r="E47" s="81"/>
      <c r="F47" s="81"/>
      <c r="G47" s="81"/>
      <c r="H47" s="81"/>
      <c r="I47" s="81"/>
      <c r="J47" s="81"/>
      <c r="K47" s="81"/>
      <c r="L47" s="81"/>
      <c r="M47" s="81"/>
      <c r="N47" s="81"/>
      <c r="O47" s="81"/>
      <c r="P47" s="81"/>
      <c r="Q47" s="81"/>
      <c r="R47" s="81"/>
      <c r="S47" s="81"/>
      <c r="T47" s="81"/>
      <c r="U47" s="81"/>
      <c r="V47" s="81"/>
      <c r="W47" s="81"/>
      <c r="X47" s="81"/>
      <c r="Y47" s="81"/>
      <c r="Z47" s="81"/>
    </row>
    <row r="48" spans="1:28" ht="18.75" customHeight="1" x14ac:dyDescent="0.4">
      <c r="A48" s="81"/>
      <c r="B48" s="81"/>
      <c r="C48" s="81"/>
      <c r="D48" s="81"/>
      <c r="E48" s="81"/>
      <c r="F48" s="81"/>
      <c r="G48" s="81"/>
      <c r="H48" s="81"/>
      <c r="I48" s="81"/>
      <c r="J48" s="81"/>
      <c r="K48" s="81"/>
      <c r="L48" s="81"/>
      <c r="M48" s="81"/>
      <c r="N48" s="81"/>
      <c r="O48" s="81"/>
      <c r="P48" s="81"/>
      <c r="Q48" s="81"/>
      <c r="R48" s="81"/>
      <c r="S48" s="81"/>
      <c r="T48" s="81"/>
      <c r="U48" s="81"/>
      <c r="V48" s="81"/>
      <c r="W48" s="81"/>
      <c r="X48" s="81"/>
      <c r="Y48" s="81"/>
      <c r="Z48" s="81"/>
    </row>
    <row r="49" spans="1:26" ht="18.75" customHeight="1" x14ac:dyDescent="0.4">
      <c r="A49" s="81"/>
      <c r="B49" s="81"/>
      <c r="C49" s="81"/>
      <c r="D49" s="81"/>
      <c r="E49" s="81"/>
      <c r="F49" s="81"/>
      <c r="G49" s="81"/>
      <c r="H49" s="81"/>
      <c r="I49" s="81"/>
      <c r="J49" s="81"/>
      <c r="K49" s="81"/>
      <c r="L49" s="81"/>
      <c r="M49" s="81"/>
      <c r="N49" s="81"/>
      <c r="O49" s="81"/>
      <c r="P49" s="81"/>
      <c r="Q49" s="81"/>
      <c r="R49" s="81"/>
      <c r="S49" s="81"/>
      <c r="T49" s="81"/>
      <c r="U49" s="81"/>
      <c r="V49" s="81"/>
      <c r="W49" s="81"/>
      <c r="X49" s="81"/>
      <c r="Y49" s="81"/>
      <c r="Z49" s="81"/>
    </row>
    <row r="50" spans="1:26" ht="18.75" customHeight="1" x14ac:dyDescent="0.4">
      <c r="A50" s="81"/>
      <c r="B50" s="81"/>
      <c r="C50" s="81"/>
      <c r="D50" s="81"/>
      <c r="E50" s="81"/>
      <c r="F50" s="81"/>
      <c r="G50" s="81"/>
      <c r="H50" s="81"/>
      <c r="I50" s="81"/>
      <c r="J50" s="81"/>
      <c r="K50" s="81"/>
      <c r="L50" s="81"/>
      <c r="M50" s="81"/>
      <c r="N50" s="81"/>
      <c r="O50" s="81"/>
      <c r="P50" s="81"/>
      <c r="Q50" s="81"/>
      <c r="R50" s="81"/>
      <c r="S50" s="81"/>
      <c r="T50" s="81"/>
      <c r="U50" s="81"/>
      <c r="V50" s="81"/>
      <c r="W50" s="81"/>
      <c r="X50" s="81"/>
      <c r="Y50" s="81"/>
      <c r="Z50" s="81"/>
    </row>
    <row r="51" spans="1:26" ht="18.75" customHeight="1" x14ac:dyDescent="0.4">
      <c r="A51" s="81"/>
      <c r="B51" s="81"/>
      <c r="C51" s="81"/>
      <c r="D51" s="81"/>
      <c r="E51" s="81"/>
      <c r="F51" s="81"/>
      <c r="G51" s="81"/>
      <c r="H51" s="81"/>
      <c r="I51" s="81"/>
      <c r="J51" s="81"/>
      <c r="K51" s="81"/>
      <c r="L51" s="81"/>
      <c r="M51" s="81"/>
      <c r="N51" s="81"/>
      <c r="O51" s="81"/>
      <c r="P51" s="81"/>
      <c r="Q51" s="81"/>
      <c r="R51" s="81"/>
      <c r="S51" s="81"/>
      <c r="T51" s="81"/>
      <c r="U51" s="81"/>
      <c r="V51" s="81"/>
      <c r="W51" s="81"/>
      <c r="X51" s="81"/>
      <c r="Y51" s="81"/>
      <c r="Z51" s="81"/>
    </row>
    <row r="52" spans="1:26" ht="18.75" customHeight="1" x14ac:dyDescent="0.4">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row>
    <row r="53" spans="1:26" ht="18.75" customHeight="1" x14ac:dyDescent="0.4">
      <c r="A53" s="81"/>
      <c r="B53" s="81"/>
      <c r="C53" s="81"/>
      <c r="D53" s="81"/>
      <c r="E53" s="81"/>
      <c r="F53" s="81"/>
      <c r="G53" s="81"/>
      <c r="H53" s="81"/>
      <c r="I53" s="81"/>
      <c r="J53" s="81"/>
      <c r="K53" s="81"/>
      <c r="L53" s="81"/>
      <c r="M53" s="81"/>
      <c r="N53" s="81"/>
      <c r="O53" s="81"/>
      <c r="P53" s="81"/>
      <c r="Q53" s="81"/>
      <c r="R53" s="81"/>
      <c r="S53" s="81"/>
      <c r="T53" s="81"/>
      <c r="U53" s="81"/>
      <c r="V53" s="81"/>
      <c r="W53" s="81"/>
      <c r="X53" s="81"/>
      <c r="Y53" s="81"/>
      <c r="Z53" s="81"/>
    </row>
    <row r="54" spans="1:26" ht="18.75" customHeight="1" x14ac:dyDescent="0.4">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row>
    <row r="55" spans="1:26" ht="18.75" customHeight="1" x14ac:dyDescent="0.4">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row>
    <row r="56" spans="1:26" ht="18.75" customHeight="1" x14ac:dyDescent="0.4">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row>
    <row r="57" spans="1:26" ht="18.75" customHeight="1" x14ac:dyDescent="0.4">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row>
    <row r="58" spans="1:26" ht="18.75" customHeight="1" x14ac:dyDescent="0.4">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row>
    <row r="59" spans="1:26" ht="18.75" customHeight="1" x14ac:dyDescent="0.4">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row>
    <row r="60" spans="1:26" ht="18.75" customHeight="1" x14ac:dyDescent="0.4">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row>
    <row r="61" spans="1:26" ht="18.75" customHeight="1" x14ac:dyDescent="0.4">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row>
    <row r="62" spans="1:26" ht="18.75" customHeight="1" x14ac:dyDescent="0.4">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row>
    <row r="63" spans="1:26" ht="18.75" customHeight="1" x14ac:dyDescent="0.4">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row>
    <row r="64" spans="1:26" ht="18.75" customHeight="1" x14ac:dyDescent="0.4">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row>
  </sheetData>
  <sheetProtection algorithmName="SHA-512" hashValue="beM75YxlbdawdwnUUu7RIg2uTuRtMcqF8xu0AyrgU12z/co3A85hKCDrWDKSsqPVfwkSMCy31dQPuEl/tvlgeA==" saltValue="zJxRTj2+1Cq17XeEZcp4aQ==" spinCount="100000" sheet="1" selectLockedCells="1"/>
  <mergeCells count="14">
    <mergeCell ref="Q11:Y11"/>
    <mergeCell ref="A16:Z16"/>
    <mergeCell ref="A17:Z17"/>
    <mergeCell ref="A18:Z18"/>
    <mergeCell ref="A3:Z3"/>
    <mergeCell ref="S5:Z5"/>
    <mergeCell ref="Q9:Z9"/>
    <mergeCell ref="Q10:Z10"/>
    <mergeCell ref="A46:Z46"/>
    <mergeCell ref="Q37:Z37"/>
    <mergeCell ref="Q38:Z38"/>
    <mergeCell ref="Q39:Y39"/>
    <mergeCell ref="A44:Z44"/>
    <mergeCell ref="A45:Z45"/>
  </mergeCells>
  <phoneticPr fontId="2"/>
  <pageMargins left="0.78740157480314965" right="0.39370078740157483" top="0.59055118110236227" bottom="0.59055118110236227" header="0.31496062992125984" footer="0.31496062992125984"/>
  <pageSetup paperSize="9" orientation="portrait" blackAndWhite="1" r:id="rId1"/>
  <rowBreaks count="1" manualBreakCount="1">
    <brk id="36" max="2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4" tint="-0.249977111117893"/>
  </sheetPr>
  <dimension ref="A1:AB97"/>
  <sheetViews>
    <sheetView view="pageBreakPreview" zoomScaleNormal="100" zoomScaleSheetLayoutView="100" workbookViewId="0">
      <pane ySplit="3" topLeftCell="A4" activePane="bottomLeft" state="frozen"/>
      <selection pane="bottomLeft" activeCell="R14" sqref="R14:W14"/>
    </sheetView>
  </sheetViews>
  <sheetFormatPr defaultColWidth="3.125" defaultRowHeight="18.75" customHeight="1" x14ac:dyDescent="0.4"/>
  <cols>
    <col min="1" max="16384" width="3.125" style="82"/>
  </cols>
  <sheetData>
    <row r="1" spans="1:28" ht="18.75" customHeight="1" x14ac:dyDescent="0.4">
      <c r="A1" s="81" t="s">
        <v>111</v>
      </c>
      <c r="B1" s="81"/>
      <c r="C1" s="81"/>
      <c r="D1" s="81"/>
      <c r="E1" s="81"/>
      <c r="F1" s="81"/>
      <c r="G1" s="81"/>
      <c r="H1" s="81"/>
      <c r="I1" s="81"/>
      <c r="J1" s="81"/>
      <c r="K1" s="81"/>
      <c r="L1" s="81"/>
      <c r="M1" s="81"/>
      <c r="N1" s="81"/>
      <c r="O1" s="81"/>
      <c r="P1" s="81"/>
      <c r="Q1" s="81"/>
      <c r="R1" s="81"/>
      <c r="S1" s="81"/>
      <c r="T1" s="81"/>
      <c r="U1" s="81"/>
      <c r="V1" s="81"/>
      <c r="W1" s="81"/>
      <c r="X1" s="81"/>
      <c r="Y1" s="81"/>
      <c r="Z1" s="81"/>
    </row>
    <row r="2" spans="1:28" ht="7.5" customHeight="1" x14ac:dyDescent="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28" ht="18.75" customHeight="1" x14ac:dyDescent="0.4">
      <c r="A3" s="208" t="s">
        <v>126</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B3" s="103" t="s">
        <v>263</v>
      </c>
    </row>
    <row r="4" spans="1:28" ht="7.5" customHeight="1" x14ac:dyDescent="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28" ht="20.100000000000001" customHeight="1" x14ac:dyDescent="0.4">
      <c r="A5" s="81"/>
      <c r="B5" s="81"/>
      <c r="C5" s="81"/>
      <c r="D5" s="81"/>
      <c r="E5" s="81"/>
      <c r="F5" s="81"/>
      <c r="G5" s="81"/>
      <c r="H5" s="81"/>
      <c r="I5" s="81"/>
      <c r="J5" s="81"/>
      <c r="K5" s="81"/>
      <c r="L5" s="81"/>
      <c r="M5" s="81"/>
      <c r="N5" s="81"/>
      <c r="O5" s="81"/>
      <c r="P5" s="81"/>
      <c r="Q5" s="81"/>
      <c r="R5" s="81"/>
      <c r="S5" s="412" t="str">
        <f>IF(第１号!S5="","令和    年    月    日",第１号!S5)</f>
        <v>令和　　年　　月　　日</v>
      </c>
      <c r="T5" s="412"/>
      <c r="U5" s="412"/>
      <c r="V5" s="412"/>
      <c r="W5" s="412"/>
      <c r="X5" s="412"/>
      <c r="Y5" s="412"/>
      <c r="Z5" s="412"/>
    </row>
    <row r="6" spans="1:28" ht="7.5" customHeight="1" x14ac:dyDescent="0.4">
      <c r="A6" s="81"/>
      <c r="B6" s="81"/>
      <c r="C6" s="81"/>
      <c r="D6" s="81"/>
      <c r="E6" s="81"/>
      <c r="F6" s="81"/>
      <c r="G6" s="81"/>
      <c r="H6" s="81"/>
      <c r="I6" s="81"/>
      <c r="J6" s="81"/>
      <c r="K6" s="81"/>
      <c r="L6" s="81"/>
      <c r="M6" s="81"/>
      <c r="N6" s="81"/>
      <c r="O6" s="81"/>
      <c r="P6" s="81"/>
      <c r="Q6" s="81"/>
      <c r="R6" s="81"/>
      <c r="S6" s="81"/>
      <c r="T6" s="81"/>
      <c r="U6" s="81"/>
      <c r="V6" s="81"/>
      <c r="W6" s="81"/>
      <c r="X6" s="81"/>
      <c r="Y6" s="81"/>
      <c r="Z6" s="81"/>
    </row>
    <row r="7" spans="1:28" ht="22.5" customHeight="1" x14ac:dyDescent="0.4">
      <c r="A7" s="81"/>
      <c r="B7" s="81"/>
      <c r="C7" s="81"/>
      <c r="D7" s="81"/>
      <c r="E7" s="81"/>
      <c r="F7" s="81"/>
      <c r="G7" s="81"/>
      <c r="H7" s="81"/>
      <c r="I7" s="81"/>
      <c r="J7" s="81"/>
      <c r="K7" s="81"/>
      <c r="L7" s="81"/>
      <c r="M7" s="81" t="s">
        <v>127</v>
      </c>
      <c r="N7" s="81"/>
      <c r="O7" s="81"/>
      <c r="P7" s="81"/>
      <c r="Q7" s="81"/>
      <c r="R7" s="81"/>
      <c r="S7" s="81"/>
      <c r="T7" s="81"/>
      <c r="U7" s="81"/>
      <c r="V7" s="81"/>
      <c r="W7" s="81"/>
      <c r="X7" s="81"/>
      <c r="Y7" s="81"/>
      <c r="Z7" s="81"/>
    </row>
    <row r="8" spans="1:28" ht="22.5" customHeight="1" x14ac:dyDescent="0.4">
      <c r="A8" s="81"/>
      <c r="B8" s="81"/>
      <c r="C8" s="81"/>
      <c r="D8" s="81"/>
      <c r="E8" s="81"/>
      <c r="F8" s="81"/>
      <c r="G8" s="81"/>
      <c r="H8" s="81"/>
      <c r="I8" s="81"/>
      <c r="J8" s="81"/>
      <c r="K8" s="81"/>
      <c r="L8" s="81"/>
      <c r="M8" s="189" t="s">
        <v>3</v>
      </c>
      <c r="N8" s="189"/>
      <c r="O8" s="189"/>
      <c r="P8" s="189"/>
      <c r="Q8" s="83" t="s">
        <v>9</v>
      </c>
      <c r="R8" s="462" t="str">
        <f>IF(DB!$H$6=TRUE,第１号!R7,"")</f>
        <v/>
      </c>
      <c r="S8" s="462"/>
      <c r="T8" s="462"/>
      <c r="U8" s="462"/>
      <c r="V8" s="462"/>
      <c r="W8" s="462"/>
      <c r="X8" s="462"/>
      <c r="Y8" s="157"/>
      <c r="Z8" s="81"/>
    </row>
    <row r="9" spans="1:28" ht="26.25" customHeight="1" x14ac:dyDescent="0.4">
      <c r="A9" s="81"/>
      <c r="B9" s="81"/>
      <c r="C9" s="81"/>
      <c r="D9" s="81"/>
      <c r="E9" s="81"/>
      <c r="F9" s="81"/>
      <c r="G9" s="81"/>
      <c r="H9" s="81"/>
      <c r="I9" s="81"/>
      <c r="J9" s="81"/>
      <c r="K9" s="81"/>
      <c r="L9" s="81"/>
      <c r="M9" s="189" t="s">
        <v>4</v>
      </c>
      <c r="N9" s="189"/>
      <c r="O9" s="189"/>
      <c r="P9" s="189"/>
      <c r="Q9" s="411" t="str">
        <f>IF(DB!$H$6=TRUE,第１号!Q8,"")</f>
        <v/>
      </c>
      <c r="R9" s="411"/>
      <c r="S9" s="411"/>
      <c r="T9" s="411"/>
      <c r="U9" s="411"/>
      <c r="V9" s="411"/>
      <c r="W9" s="411"/>
      <c r="X9" s="411"/>
      <c r="Y9" s="411"/>
      <c r="Z9" s="411"/>
    </row>
    <row r="10" spans="1:28" ht="26.25" customHeight="1" x14ac:dyDescent="0.15">
      <c r="A10" s="81"/>
      <c r="B10" s="81"/>
      <c r="C10" s="81"/>
      <c r="D10" s="81"/>
      <c r="E10" s="81"/>
      <c r="F10" s="81"/>
      <c r="G10" s="81"/>
      <c r="H10" s="81"/>
      <c r="I10" s="81"/>
      <c r="J10" s="81"/>
      <c r="K10" s="81"/>
      <c r="L10" s="84" t="s">
        <v>7</v>
      </c>
      <c r="M10" s="189" t="s">
        <v>5</v>
      </c>
      <c r="N10" s="189"/>
      <c r="O10" s="189"/>
      <c r="P10" s="189"/>
      <c r="Q10" s="411" t="str">
        <f>IF(DB!$H$6=TRUE,第１号!Q9,"")</f>
        <v/>
      </c>
      <c r="R10" s="411" ph="1"/>
      <c r="S10" s="411" ph="1"/>
      <c r="T10" s="411" ph="1"/>
      <c r="U10" s="411" ph="1"/>
      <c r="V10" s="411" ph="1"/>
      <c r="W10" s="411" ph="1"/>
      <c r="X10" s="411" ph="1"/>
      <c r="Y10" s="411" ph="1"/>
      <c r="Z10" s="411" ph="1"/>
    </row>
    <row r="11" spans="1:28" ht="26.25" customHeight="1" x14ac:dyDescent="0.15">
      <c r="A11" s="81"/>
      <c r="B11" s="81"/>
      <c r="C11" s="81"/>
      <c r="D11" s="81"/>
      <c r="E11" s="81"/>
      <c r="F11" s="81"/>
      <c r="G11" s="81"/>
      <c r="H11" s="81"/>
      <c r="I11" s="81"/>
      <c r="J11" s="81"/>
      <c r="K11" s="81"/>
      <c r="L11" s="81"/>
      <c r="M11" s="189" t="s">
        <v>6</v>
      </c>
      <c r="N11" s="189"/>
      <c r="O11" s="189"/>
      <c r="P11" s="189"/>
      <c r="Q11" s="411" t="str">
        <f>IF(DB!$H$6=TRUE,第１号!Q10,"")</f>
        <v/>
      </c>
      <c r="R11" s="411" ph="1"/>
      <c r="S11" s="411" ph="1"/>
      <c r="T11" s="411" ph="1"/>
      <c r="U11" s="411" ph="1"/>
      <c r="V11" s="411" ph="1"/>
      <c r="W11" s="411" ph="1"/>
      <c r="X11" s="411" ph="1"/>
      <c r="Y11" s="411" ph="1"/>
      <c r="Z11" s="81"/>
    </row>
    <row r="12" spans="1:28" ht="6" customHeight="1" x14ac:dyDescent="0.4">
      <c r="A12" s="81"/>
      <c r="B12" s="81"/>
      <c r="C12" s="81"/>
      <c r="D12" s="81"/>
      <c r="E12" s="81"/>
      <c r="F12" s="81"/>
      <c r="G12" s="81"/>
      <c r="H12" s="81"/>
      <c r="I12" s="81"/>
      <c r="J12" s="81"/>
      <c r="K12" s="81"/>
      <c r="L12" s="81"/>
      <c r="M12" s="81"/>
      <c r="N12" s="81"/>
      <c r="O12" s="81"/>
      <c r="P12" s="81"/>
      <c r="Q12" s="81"/>
      <c r="R12" s="81"/>
      <c r="S12" s="81"/>
      <c r="T12" s="81"/>
      <c r="U12" s="81"/>
      <c r="V12" s="81"/>
      <c r="W12" s="81"/>
      <c r="X12" s="81"/>
      <c r="Y12" s="81"/>
      <c r="Z12" s="81"/>
    </row>
    <row r="13" spans="1:28" ht="22.5" customHeight="1" x14ac:dyDescent="0.4">
      <c r="A13" s="81"/>
      <c r="B13" s="81"/>
      <c r="C13" s="81"/>
      <c r="D13" s="81"/>
      <c r="E13" s="81"/>
      <c r="F13" s="81"/>
      <c r="G13" s="81"/>
      <c r="H13" s="81"/>
      <c r="I13" s="81"/>
      <c r="J13" s="81"/>
      <c r="K13" s="81"/>
      <c r="L13" s="81"/>
      <c r="M13" s="81" t="s">
        <v>128</v>
      </c>
      <c r="N13" s="81"/>
      <c r="O13" s="81"/>
      <c r="P13" s="81"/>
      <c r="Q13" s="81"/>
      <c r="R13" s="81"/>
      <c r="S13" s="81"/>
      <c r="T13" s="81"/>
      <c r="U13" s="81"/>
      <c r="V13" s="81"/>
      <c r="W13" s="81"/>
      <c r="X13" s="81"/>
      <c r="Y13" s="81"/>
      <c r="Z13" s="81"/>
    </row>
    <row r="14" spans="1:28" ht="22.5" customHeight="1" x14ac:dyDescent="0.4">
      <c r="A14" s="81"/>
      <c r="B14" s="81"/>
      <c r="C14" s="81"/>
      <c r="D14" s="81"/>
      <c r="E14" s="81"/>
      <c r="F14" s="81"/>
      <c r="G14" s="81"/>
      <c r="H14" s="81"/>
      <c r="I14" s="81"/>
      <c r="J14" s="81"/>
      <c r="K14" s="81"/>
      <c r="L14" s="81"/>
      <c r="M14" s="189" t="s">
        <v>3</v>
      </c>
      <c r="N14" s="189"/>
      <c r="O14" s="189"/>
      <c r="P14" s="189"/>
      <c r="Q14" s="83" t="s">
        <v>9</v>
      </c>
      <c r="R14" s="192" t="s">
        <v>345</v>
      </c>
      <c r="S14" s="192"/>
      <c r="T14" s="192"/>
      <c r="U14" s="192"/>
      <c r="V14" s="192"/>
      <c r="W14" s="192"/>
      <c r="X14" s="102"/>
      <c r="Y14" s="102"/>
      <c r="Z14" s="81"/>
    </row>
    <row r="15" spans="1:28" ht="26.25" customHeight="1" x14ac:dyDescent="0.4">
      <c r="A15" s="81"/>
      <c r="B15" s="81"/>
      <c r="C15" s="81"/>
      <c r="D15" s="81"/>
      <c r="E15" s="81"/>
      <c r="F15" s="81"/>
      <c r="G15" s="81"/>
      <c r="H15" s="81"/>
      <c r="I15" s="81"/>
      <c r="J15" s="81"/>
      <c r="K15" s="81"/>
      <c r="L15" s="81"/>
      <c r="M15" s="189" t="s">
        <v>4</v>
      </c>
      <c r="N15" s="189"/>
      <c r="O15" s="189"/>
      <c r="P15" s="189"/>
      <c r="Q15" s="465" t="str">
        <f>IF(DB!$H$6=TRUE,第２号!E10,"")</f>
        <v/>
      </c>
      <c r="R15" s="465"/>
      <c r="S15" s="465"/>
      <c r="T15" s="465"/>
      <c r="U15" s="465"/>
      <c r="V15" s="465"/>
      <c r="W15" s="465"/>
      <c r="X15" s="465"/>
      <c r="Y15" s="465"/>
      <c r="Z15" s="465"/>
    </row>
    <row r="16" spans="1:28" ht="26.25" customHeight="1" x14ac:dyDescent="0.4">
      <c r="A16" s="81"/>
      <c r="B16" s="81"/>
      <c r="C16" s="81"/>
      <c r="D16" s="81"/>
      <c r="E16" s="81"/>
      <c r="F16" s="81"/>
      <c r="G16" s="81"/>
      <c r="H16" s="81"/>
      <c r="I16" s="81"/>
      <c r="J16" s="81"/>
      <c r="K16" s="81"/>
      <c r="L16" s="84" t="s">
        <v>7</v>
      </c>
      <c r="M16" s="189" t="s">
        <v>5</v>
      </c>
      <c r="N16" s="189"/>
      <c r="O16" s="189"/>
      <c r="P16" s="189"/>
      <c r="Q16" s="465" t="str">
        <f>IF(DB!$H$6=TRUE,第２号!E8,"")</f>
        <v/>
      </c>
      <c r="R16" s="465"/>
      <c r="S16" s="465"/>
      <c r="T16" s="465"/>
      <c r="U16" s="465"/>
      <c r="V16" s="465"/>
      <c r="W16" s="465"/>
      <c r="X16" s="465"/>
      <c r="Y16" s="465"/>
      <c r="Z16" s="465"/>
    </row>
    <row r="17" spans="1:26" ht="26.25" customHeight="1" x14ac:dyDescent="0.4">
      <c r="A17" s="81"/>
      <c r="B17" s="81"/>
      <c r="C17" s="81"/>
      <c r="D17" s="81"/>
      <c r="E17" s="81"/>
      <c r="F17" s="81"/>
      <c r="G17" s="81"/>
      <c r="H17" s="81"/>
      <c r="I17" s="81"/>
      <c r="J17" s="81"/>
      <c r="K17" s="81"/>
      <c r="L17" s="81"/>
      <c r="M17" s="189" t="s">
        <v>6</v>
      </c>
      <c r="N17" s="189"/>
      <c r="O17" s="189"/>
      <c r="P17" s="189"/>
      <c r="Q17" s="465" t="str">
        <f>IF(DB!$H$6=TRUE,第２号!E9,"")</f>
        <v/>
      </c>
      <c r="R17" s="465"/>
      <c r="S17" s="465"/>
      <c r="T17" s="465"/>
      <c r="U17" s="465"/>
      <c r="V17" s="465"/>
      <c r="W17" s="465"/>
      <c r="X17" s="465"/>
      <c r="Y17" s="465"/>
      <c r="Z17" s="465"/>
    </row>
    <row r="18" spans="1:26" ht="22.5" customHeight="1" x14ac:dyDescent="0.4">
      <c r="A18" s="463" t="s">
        <v>130</v>
      </c>
      <c r="B18" s="463"/>
      <c r="C18" s="463"/>
      <c r="D18" s="463"/>
      <c r="E18" s="464" t="str">
        <f>IF(第２号!O18="","",第２号!O18)</f>
        <v/>
      </c>
      <c r="F18" s="464"/>
      <c r="G18" s="464"/>
      <c r="H18" s="464"/>
      <c r="I18" s="464"/>
      <c r="J18" s="464"/>
      <c r="K18" s="464"/>
      <c r="L18" s="464"/>
      <c r="M18" s="464"/>
      <c r="N18" s="464"/>
      <c r="O18" s="81"/>
      <c r="P18" s="81"/>
      <c r="Q18" s="81"/>
      <c r="R18" s="81"/>
      <c r="S18" s="81"/>
      <c r="T18" s="81"/>
      <c r="U18" s="81"/>
      <c r="V18" s="81"/>
      <c r="W18" s="81"/>
      <c r="X18" s="81"/>
      <c r="Y18" s="81"/>
      <c r="Z18" s="81"/>
    </row>
    <row r="19" spans="1:26" ht="22.5" customHeight="1" x14ac:dyDescent="0.4">
      <c r="A19" s="463" t="s">
        <v>131</v>
      </c>
      <c r="B19" s="463"/>
      <c r="C19" s="463"/>
      <c r="D19" s="463"/>
      <c r="E19" s="464" t="str">
        <f>IF(第２号!O19="","",第２号!O19)</f>
        <v/>
      </c>
      <c r="F19" s="464"/>
      <c r="G19" s="464"/>
      <c r="H19" s="464"/>
      <c r="I19" s="464"/>
      <c r="J19" s="464"/>
      <c r="K19" s="464"/>
      <c r="L19" s="464"/>
      <c r="M19" s="464"/>
      <c r="N19" s="464"/>
      <c r="O19" s="81"/>
      <c r="P19" s="81"/>
      <c r="Q19" s="142"/>
      <c r="R19" s="142"/>
      <c r="S19" s="142"/>
      <c r="T19" s="142"/>
      <c r="U19" s="142"/>
      <c r="V19" s="142"/>
      <c r="W19" s="142"/>
      <c r="X19" s="142"/>
      <c r="Y19" s="142"/>
      <c r="Z19" s="142"/>
    </row>
    <row r="20" spans="1:26" ht="22.5" customHeight="1" x14ac:dyDescent="0.4">
      <c r="A20" s="463" t="s">
        <v>129</v>
      </c>
      <c r="B20" s="463"/>
      <c r="C20" s="463"/>
      <c r="D20" s="463"/>
      <c r="E20" s="466"/>
      <c r="F20" s="466"/>
      <c r="G20" s="464" t="s">
        <v>132</v>
      </c>
      <c r="H20" s="464"/>
      <c r="I20" s="142"/>
      <c r="J20" s="142"/>
      <c r="K20" s="142"/>
      <c r="L20" s="142"/>
      <c r="M20" s="142"/>
      <c r="N20" s="142"/>
      <c r="O20" s="81"/>
      <c r="P20" s="81"/>
      <c r="Q20" s="81"/>
      <c r="R20" s="81"/>
      <c r="S20" s="81"/>
      <c r="T20" s="81"/>
      <c r="U20" s="81"/>
      <c r="V20" s="81"/>
      <c r="W20" s="81"/>
      <c r="X20" s="81"/>
      <c r="Y20" s="81"/>
      <c r="Z20" s="81"/>
    </row>
    <row r="21" spans="1:26" ht="22.5" customHeight="1" thickBot="1" x14ac:dyDescent="0.45">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143" t="s">
        <v>149</v>
      </c>
    </row>
    <row r="22" spans="1:26" ht="22.5" customHeight="1" x14ac:dyDescent="0.4">
      <c r="A22" s="293" t="s">
        <v>145</v>
      </c>
      <c r="B22" s="294"/>
      <c r="C22" s="294"/>
      <c r="D22" s="294"/>
      <c r="E22" s="294"/>
      <c r="F22" s="294"/>
      <c r="G22" s="294"/>
      <c r="H22" s="294"/>
      <c r="I22" s="294"/>
      <c r="J22" s="294"/>
      <c r="K22" s="294"/>
      <c r="L22" s="294" t="s">
        <v>146</v>
      </c>
      <c r="M22" s="294"/>
      <c r="N22" s="294"/>
      <c r="O22" s="294"/>
      <c r="P22" s="294"/>
      <c r="Q22" s="294"/>
      <c r="R22" s="294" t="s">
        <v>147</v>
      </c>
      <c r="S22" s="294"/>
      <c r="T22" s="294"/>
      <c r="U22" s="294"/>
      <c r="V22" s="294"/>
      <c r="W22" s="294"/>
      <c r="X22" s="294" t="s">
        <v>92</v>
      </c>
      <c r="Y22" s="294"/>
      <c r="Z22" s="323"/>
    </row>
    <row r="23" spans="1:26" ht="22.5" customHeight="1" x14ac:dyDescent="0.4">
      <c r="A23" s="144" t="s">
        <v>133</v>
      </c>
      <c r="B23" s="434" t="s">
        <v>137</v>
      </c>
      <c r="C23" s="434"/>
      <c r="D23" s="434"/>
      <c r="E23" s="434"/>
      <c r="F23" s="434"/>
      <c r="G23" s="434"/>
      <c r="H23" s="434"/>
      <c r="I23" s="434"/>
      <c r="J23" s="434"/>
      <c r="K23" s="435"/>
      <c r="L23" s="439" t="str">
        <f>IF(申請額算定表_自動車!I8="","",申請額算定表_自動車!I8)</f>
        <v/>
      </c>
      <c r="M23" s="439"/>
      <c r="N23" s="439"/>
      <c r="O23" s="439"/>
      <c r="P23" s="439"/>
      <c r="Q23" s="439"/>
      <c r="R23" s="440"/>
      <c r="S23" s="441"/>
      <c r="T23" s="441"/>
      <c r="U23" s="441"/>
      <c r="V23" s="441"/>
      <c r="W23" s="442"/>
      <c r="X23" s="437"/>
      <c r="Y23" s="437"/>
      <c r="Z23" s="438"/>
    </row>
    <row r="24" spans="1:26" ht="22.5" customHeight="1" x14ac:dyDescent="0.4">
      <c r="A24" s="144" t="s">
        <v>134</v>
      </c>
      <c r="B24" s="434" t="s">
        <v>138</v>
      </c>
      <c r="C24" s="434"/>
      <c r="D24" s="434"/>
      <c r="E24" s="434"/>
      <c r="F24" s="434"/>
      <c r="G24" s="434"/>
      <c r="H24" s="434"/>
      <c r="I24" s="434"/>
      <c r="J24" s="434"/>
      <c r="K24" s="435"/>
      <c r="L24" s="439" t="str">
        <f>IF(申請額算定表_自動車!I9="","",申請額算定表_自動車!I9)</f>
        <v/>
      </c>
      <c r="M24" s="439"/>
      <c r="N24" s="439"/>
      <c r="O24" s="439"/>
      <c r="P24" s="439"/>
      <c r="Q24" s="439"/>
      <c r="R24" s="443"/>
      <c r="S24" s="444"/>
      <c r="T24" s="444"/>
      <c r="U24" s="444"/>
      <c r="V24" s="444"/>
      <c r="W24" s="445"/>
      <c r="X24" s="437"/>
      <c r="Y24" s="437"/>
      <c r="Z24" s="438"/>
    </row>
    <row r="25" spans="1:26" ht="22.5" customHeight="1" x14ac:dyDescent="0.4">
      <c r="A25" s="144" t="s">
        <v>135</v>
      </c>
      <c r="B25" s="434" t="s">
        <v>139</v>
      </c>
      <c r="C25" s="434"/>
      <c r="D25" s="434"/>
      <c r="E25" s="434"/>
      <c r="F25" s="434"/>
      <c r="G25" s="434"/>
      <c r="H25" s="434"/>
      <c r="I25" s="434"/>
      <c r="J25" s="434"/>
      <c r="K25" s="435"/>
      <c r="L25" s="439" t="str">
        <f>IF(申請額算定表_自動車!I10="","",申請額算定表_自動車!I10)</f>
        <v/>
      </c>
      <c r="M25" s="439"/>
      <c r="N25" s="439"/>
      <c r="O25" s="439"/>
      <c r="P25" s="439"/>
      <c r="Q25" s="439"/>
      <c r="R25" s="443"/>
      <c r="S25" s="444"/>
      <c r="T25" s="444"/>
      <c r="U25" s="444"/>
      <c r="V25" s="444"/>
      <c r="W25" s="445"/>
      <c r="X25" s="437"/>
      <c r="Y25" s="437"/>
      <c r="Z25" s="438"/>
    </row>
    <row r="26" spans="1:26" ht="22.5" customHeight="1" x14ac:dyDescent="0.4">
      <c r="A26" s="144" t="s">
        <v>136</v>
      </c>
      <c r="B26" s="434" t="s">
        <v>140</v>
      </c>
      <c r="C26" s="434"/>
      <c r="D26" s="434"/>
      <c r="E26" s="434"/>
      <c r="F26" s="434"/>
      <c r="G26" s="434"/>
      <c r="H26" s="434"/>
      <c r="I26" s="434"/>
      <c r="J26" s="434"/>
      <c r="K26" s="435"/>
      <c r="L26" s="439" t="str">
        <f>IF(申請額算定表_自動車!I11="","",申請額算定表_自動車!I11)</f>
        <v/>
      </c>
      <c r="M26" s="439"/>
      <c r="N26" s="439"/>
      <c r="O26" s="439"/>
      <c r="P26" s="439"/>
      <c r="Q26" s="439"/>
      <c r="R26" s="443"/>
      <c r="S26" s="444"/>
      <c r="T26" s="444"/>
      <c r="U26" s="444"/>
      <c r="V26" s="444"/>
      <c r="W26" s="445"/>
      <c r="X26" s="437"/>
      <c r="Y26" s="437"/>
      <c r="Z26" s="438"/>
    </row>
    <row r="27" spans="1:26" ht="22.5" customHeight="1" x14ac:dyDescent="0.4">
      <c r="A27" s="144" t="s">
        <v>117</v>
      </c>
      <c r="B27" s="449" t="s">
        <v>365</v>
      </c>
      <c r="C27" s="449"/>
      <c r="D27" s="449"/>
      <c r="E27" s="449"/>
      <c r="F27" s="449"/>
      <c r="G27" s="449"/>
      <c r="H27" s="449"/>
      <c r="I27" s="449"/>
      <c r="J27" s="449"/>
      <c r="K27" s="450"/>
      <c r="L27" s="439" t="str">
        <f>IF(L23="","",(L23+L24+L25)*0.1)</f>
        <v/>
      </c>
      <c r="M27" s="439"/>
      <c r="N27" s="439"/>
      <c r="O27" s="439"/>
      <c r="P27" s="439"/>
      <c r="Q27" s="439"/>
      <c r="R27" s="446"/>
      <c r="S27" s="447"/>
      <c r="T27" s="447"/>
      <c r="U27" s="447"/>
      <c r="V27" s="447"/>
      <c r="W27" s="448"/>
      <c r="X27" s="437"/>
      <c r="Y27" s="437"/>
      <c r="Z27" s="438"/>
    </row>
    <row r="28" spans="1:26" ht="22.5" customHeight="1" thickBot="1" x14ac:dyDescent="0.45">
      <c r="A28" s="145" t="s">
        <v>118</v>
      </c>
      <c r="B28" s="413" t="s">
        <v>366</v>
      </c>
      <c r="C28" s="413"/>
      <c r="D28" s="413"/>
      <c r="E28" s="413"/>
      <c r="F28" s="413"/>
      <c r="G28" s="413"/>
      <c r="H28" s="413"/>
      <c r="I28" s="413"/>
      <c r="J28" s="413"/>
      <c r="K28" s="414"/>
      <c r="L28" s="415" t="str">
        <f>IF(L23="","",SUM(L23:Q27))</f>
        <v/>
      </c>
      <c r="M28" s="415"/>
      <c r="N28" s="415"/>
      <c r="O28" s="415"/>
      <c r="P28" s="415"/>
      <c r="Q28" s="415"/>
      <c r="R28" s="415" t="str">
        <f>L28</f>
        <v/>
      </c>
      <c r="S28" s="415"/>
      <c r="T28" s="415"/>
      <c r="U28" s="415"/>
      <c r="V28" s="415"/>
      <c r="W28" s="415"/>
      <c r="X28" s="416"/>
      <c r="Y28" s="416"/>
      <c r="Z28" s="417"/>
    </row>
    <row r="29" spans="1:26" ht="22.5" customHeight="1" thickTop="1" x14ac:dyDescent="0.4">
      <c r="A29" s="146" t="s">
        <v>119</v>
      </c>
      <c r="B29" s="429" t="s">
        <v>141</v>
      </c>
      <c r="C29" s="429"/>
      <c r="D29" s="429"/>
      <c r="E29" s="429"/>
      <c r="F29" s="429"/>
      <c r="G29" s="429"/>
      <c r="H29" s="429"/>
      <c r="I29" s="429"/>
      <c r="J29" s="429"/>
      <c r="K29" s="430"/>
      <c r="L29" s="431"/>
      <c r="M29" s="431"/>
      <c r="N29" s="431"/>
      <c r="O29" s="431"/>
      <c r="P29" s="431"/>
      <c r="Q29" s="431"/>
      <c r="R29" s="431"/>
      <c r="S29" s="431"/>
      <c r="T29" s="431"/>
      <c r="U29" s="431"/>
      <c r="V29" s="431"/>
      <c r="W29" s="431"/>
      <c r="X29" s="432"/>
      <c r="Y29" s="432"/>
      <c r="Z29" s="433"/>
    </row>
    <row r="30" spans="1:26" ht="22.5" customHeight="1" x14ac:dyDescent="0.4">
      <c r="A30" s="144" t="s">
        <v>120</v>
      </c>
      <c r="B30" s="434" t="s">
        <v>142</v>
      </c>
      <c r="C30" s="434"/>
      <c r="D30" s="434"/>
      <c r="E30" s="434"/>
      <c r="F30" s="434"/>
      <c r="G30" s="434"/>
      <c r="H30" s="434"/>
      <c r="I30" s="434"/>
      <c r="J30" s="434"/>
      <c r="K30" s="435"/>
      <c r="L30" s="436"/>
      <c r="M30" s="436"/>
      <c r="N30" s="436"/>
      <c r="O30" s="436"/>
      <c r="P30" s="436"/>
      <c r="Q30" s="436"/>
      <c r="R30" s="436"/>
      <c r="S30" s="436"/>
      <c r="T30" s="436"/>
      <c r="U30" s="436"/>
      <c r="V30" s="436"/>
      <c r="W30" s="436"/>
      <c r="X30" s="437"/>
      <c r="Y30" s="437"/>
      <c r="Z30" s="438"/>
    </row>
    <row r="31" spans="1:26" ht="22.5" customHeight="1" thickBot="1" x14ac:dyDescent="0.45">
      <c r="A31" s="145" t="s">
        <v>121</v>
      </c>
      <c r="B31" s="421" t="s">
        <v>143</v>
      </c>
      <c r="C31" s="421"/>
      <c r="D31" s="421"/>
      <c r="E31" s="421"/>
      <c r="F31" s="421"/>
      <c r="G31" s="421"/>
      <c r="H31" s="421"/>
      <c r="I31" s="421"/>
      <c r="J31" s="421"/>
      <c r="K31" s="422"/>
      <c r="L31" s="423"/>
      <c r="M31" s="423"/>
      <c r="N31" s="423"/>
      <c r="O31" s="423"/>
      <c r="P31" s="423"/>
      <c r="Q31" s="423"/>
      <c r="R31" s="423"/>
      <c r="S31" s="423"/>
      <c r="T31" s="423"/>
      <c r="U31" s="423"/>
      <c r="V31" s="423"/>
      <c r="W31" s="423"/>
      <c r="X31" s="416" t="s">
        <v>148</v>
      </c>
      <c r="Y31" s="416"/>
      <c r="Z31" s="417"/>
    </row>
    <row r="32" spans="1:26" ht="22.5" customHeight="1" thickTop="1" thickBot="1" x14ac:dyDescent="0.45">
      <c r="A32" s="147" t="s">
        <v>122</v>
      </c>
      <c r="B32" s="424" t="s">
        <v>367</v>
      </c>
      <c r="C32" s="424"/>
      <c r="D32" s="424"/>
      <c r="E32" s="424"/>
      <c r="F32" s="424"/>
      <c r="G32" s="424"/>
      <c r="H32" s="424"/>
      <c r="I32" s="424"/>
      <c r="J32" s="424"/>
      <c r="K32" s="425"/>
      <c r="L32" s="426" t="str">
        <f>IF(L23="","",L28-L29-L30+L31)</f>
        <v/>
      </c>
      <c r="M32" s="426"/>
      <c r="N32" s="426"/>
      <c r="O32" s="426"/>
      <c r="P32" s="426"/>
      <c r="Q32" s="426"/>
      <c r="R32" s="426" t="str">
        <f>IF(L23="","",R28-R29-R30+R31)</f>
        <v/>
      </c>
      <c r="S32" s="426"/>
      <c r="T32" s="426"/>
      <c r="U32" s="426"/>
      <c r="V32" s="426"/>
      <c r="W32" s="426"/>
      <c r="X32" s="427"/>
      <c r="Y32" s="427"/>
      <c r="Z32" s="428"/>
    </row>
    <row r="33" spans="1:26" ht="22.5" customHeight="1" thickTop="1" thickBot="1" x14ac:dyDescent="0.45">
      <c r="A33" s="148" t="s">
        <v>123</v>
      </c>
      <c r="B33" s="418" t="s">
        <v>144</v>
      </c>
      <c r="C33" s="418"/>
      <c r="D33" s="418"/>
      <c r="E33" s="418"/>
      <c r="F33" s="418"/>
      <c r="G33" s="418"/>
      <c r="H33" s="418"/>
      <c r="I33" s="418"/>
      <c r="J33" s="418"/>
      <c r="K33" s="419"/>
      <c r="L33" s="420" t="str">
        <f>IFERROR(IF(L23="","",L32/$E$20),"")</f>
        <v/>
      </c>
      <c r="M33" s="420"/>
      <c r="N33" s="420"/>
      <c r="O33" s="420"/>
      <c r="P33" s="420"/>
      <c r="Q33" s="420"/>
      <c r="R33" s="420" t="str">
        <f>IFERROR(IF(L23="","",R32/$E$20),"")</f>
        <v/>
      </c>
      <c r="S33" s="420"/>
      <c r="T33" s="420"/>
      <c r="U33" s="420"/>
      <c r="V33" s="420"/>
      <c r="W33" s="420"/>
      <c r="X33" s="365"/>
      <c r="Y33" s="365"/>
      <c r="Z33" s="366"/>
    </row>
    <row r="34" spans="1:26" ht="9.9499999999999993" customHeight="1" x14ac:dyDescent="0.4">
      <c r="A34" s="83"/>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6" ht="22.5" customHeight="1" thickBot="1" x14ac:dyDescent="0.45">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143" t="s">
        <v>149</v>
      </c>
    </row>
    <row r="36" spans="1:26" ht="22.5" customHeight="1" x14ac:dyDescent="0.4">
      <c r="A36" s="293" t="s">
        <v>145</v>
      </c>
      <c r="B36" s="294"/>
      <c r="C36" s="294"/>
      <c r="D36" s="294"/>
      <c r="E36" s="294"/>
      <c r="F36" s="294"/>
      <c r="G36" s="294"/>
      <c r="H36" s="294"/>
      <c r="I36" s="294"/>
      <c r="J36" s="294"/>
      <c r="K36" s="294"/>
      <c r="L36" s="294" t="s">
        <v>146</v>
      </c>
      <c r="M36" s="294"/>
      <c r="N36" s="294"/>
      <c r="O36" s="294"/>
      <c r="P36" s="294"/>
      <c r="Q36" s="294"/>
      <c r="R36" s="294" t="s">
        <v>147</v>
      </c>
      <c r="S36" s="294"/>
      <c r="T36" s="294"/>
      <c r="U36" s="294"/>
      <c r="V36" s="294"/>
      <c r="W36" s="294"/>
      <c r="X36" s="294" t="s">
        <v>92</v>
      </c>
      <c r="Y36" s="294"/>
      <c r="Z36" s="323"/>
    </row>
    <row r="37" spans="1:26" ht="22.5" customHeight="1" x14ac:dyDescent="0.4">
      <c r="A37" s="144" t="s">
        <v>113</v>
      </c>
      <c r="B37" s="434" t="s">
        <v>137</v>
      </c>
      <c r="C37" s="434"/>
      <c r="D37" s="434"/>
      <c r="E37" s="434"/>
      <c r="F37" s="434"/>
      <c r="G37" s="434"/>
      <c r="H37" s="434"/>
      <c r="I37" s="434"/>
      <c r="J37" s="434"/>
      <c r="K37" s="435"/>
      <c r="L37" s="439" t="str">
        <f>IF(申請額算定表_自動車!P8="","",申請額算定表_自動車!P8)</f>
        <v/>
      </c>
      <c r="M37" s="439"/>
      <c r="N37" s="439"/>
      <c r="O37" s="439"/>
      <c r="P37" s="439"/>
      <c r="Q37" s="439"/>
      <c r="R37" s="440"/>
      <c r="S37" s="441"/>
      <c r="T37" s="441"/>
      <c r="U37" s="441"/>
      <c r="V37" s="441"/>
      <c r="W37" s="442"/>
      <c r="X37" s="437"/>
      <c r="Y37" s="437"/>
      <c r="Z37" s="438"/>
    </row>
    <row r="38" spans="1:26" ht="22.5" customHeight="1" x14ac:dyDescent="0.4">
      <c r="A38" s="144" t="s">
        <v>114</v>
      </c>
      <c r="B38" s="434" t="s">
        <v>138</v>
      </c>
      <c r="C38" s="434"/>
      <c r="D38" s="434"/>
      <c r="E38" s="434"/>
      <c r="F38" s="434"/>
      <c r="G38" s="434"/>
      <c r="H38" s="434"/>
      <c r="I38" s="434"/>
      <c r="J38" s="434"/>
      <c r="K38" s="435"/>
      <c r="L38" s="439" t="str">
        <f>IF(申請額算定表_自動車!P9="","",申請額算定表_自動車!P9)</f>
        <v/>
      </c>
      <c r="M38" s="439"/>
      <c r="N38" s="439"/>
      <c r="O38" s="439"/>
      <c r="P38" s="439"/>
      <c r="Q38" s="439"/>
      <c r="R38" s="443"/>
      <c r="S38" s="444"/>
      <c r="T38" s="444"/>
      <c r="U38" s="444"/>
      <c r="V38" s="444"/>
      <c r="W38" s="445"/>
      <c r="X38" s="437"/>
      <c r="Y38" s="437"/>
      <c r="Z38" s="438"/>
    </row>
    <row r="39" spans="1:26" ht="22.5" customHeight="1" x14ac:dyDescent="0.4">
      <c r="A39" s="144" t="s">
        <v>115</v>
      </c>
      <c r="B39" s="434" t="s">
        <v>139</v>
      </c>
      <c r="C39" s="434"/>
      <c r="D39" s="434"/>
      <c r="E39" s="434"/>
      <c r="F39" s="434"/>
      <c r="G39" s="434"/>
      <c r="H39" s="434"/>
      <c r="I39" s="434"/>
      <c r="J39" s="434"/>
      <c r="K39" s="435"/>
      <c r="L39" s="439" t="str">
        <f>IF(申請額算定表_自動車!P10="","",申請額算定表_自動車!P10)</f>
        <v/>
      </c>
      <c r="M39" s="439"/>
      <c r="N39" s="439"/>
      <c r="O39" s="439"/>
      <c r="P39" s="439"/>
      <c r="Q39" s="439"/>
      <c r="R39" s="443"/>
      <c r="S39" s="444"/>
      <c r="T39" s="444"/>
      <c r="U39" s="444"/>
      <c r="V39" s="444"/>
      <c r="W39" s="445"/>
      <c r="X39" s="437"/>
      <c r="Y39" s="437"/>
      <c r="Z39" s="438"/>
    </row>
    <row r="40" spans="1:26" ht="22.5" customHeight="1" x14ac:dyDescent="0.4">
      <c r="A40" s="144" t="s">
        <v>116</v>
      </c>
      <c r="B40" s="434" t="s">
        <v>140</v>
      </c>
      <c r="C40" s="434"/>
      <c r="D40" s="434"/>
      <c r="E40" s="434"/>
      <c r="F40" s="434"/>
      <c r="G40" s="434"/>
      <c r="H40" s="434"/>
      <c r="I40" s="434"/>
      <c r="J40" s="434"/>
      <c r="K40" s="435"/>
      <c r="L40" s="461" t="str">
        <f>IF(申請額算定表_自動車!P11="","",申請額算定表_自動車!P11)</f>
        <v/>
      </c>
      <c r="M40" s="461"/>
      <c r="N40" s="461"/>
      <c r="O40" s="461"/>
      <c r="P40" s="461"/>
      <c r="Q40" s="461"/>
      <c r="R40" s="443"/>
      <c r="S40" s="444"/>
      <c r="T40" s="444"/>
      <c r="U40" s="444"/>
      <c r="V40" s="444"/>
      <c r="W40" s="445"/>
      <c r="X40" s="343"/>
      <c r="Y40" s="343"/>
      <c r="Z40" s="344"/>
    </row>
    <row r="41" spans="1:26" ht="22.5" customHeight="1" x14ac:dyDescent="0.4">
      <c r="A41" s="144" t="s">
        <v>117</v>
      </c>
      <c r="B41" s="449" t="s">
        <v>365</v>
      </c>
      <c r="C41" s="449"/>
      <c r="D41" s="449"/>
      <c r="E41" s="449"/>
      <c r="F41" s="449"/>
      <c r="G41" s="449"/>
      <c r="H41" s="449"/>
      <c r="I41" s="449"/>
      <c r="J41" s="449"/>
      <c r="K41" s="450"/>
      <c r="L41" s="334" t="str">
        <f>IF(L37="","",(L37+L38+L39)*0.1)</f>
        <v/>
      </c>
      <c r="M41" s="269"/>
      <c r="N41" s="269"/>
      <c r="O41" s="269"/>
      <c r="P41" s="269"/>
      <c r="Q41" s="451"/>
      <c r="R41" s="446"/>
      <c r="S41" s="447"/>
      <c r="T41" s="447"/>
      <c r="U41" s="447"/>
      <c r="V41" s="447"/>
      <c r="W41" s="448"/>
      <c r="X41" s="452"/>
      <c r="Y41" s="453"/>
      <c r="Z41" s="454"/>
    </row>
    <row r="42" spans="1:26" ht="22.5" customHeight="1" thickBot="1" x14ac:dyDescent="0.45">
      <c r="A42" s="145" t="s">
        <v>118</v>
      </c>
      <c r="B42" s="413" t="s">
        <v>366</v>
      </c>
      <c r="C42" s="413"/>
      <c r="D42" s="413"/>
      <c r="E42" s="413"/>
      <c r="F42" s="413"/>
      <c r="G42" s="413"/>
      <c r="H42" s="413"/>
      <c r="I42" s="413"/>
      <c r="J42" s="413"/>
      <c r="K42" s="414"/>
      <c r="L42" s="455" t="str">
        <f>IF(L37="","",SUM(L37:Q41))</f>
        <v/>
      </c>
      <c r="M42" s="456"/>
      <c r="N42" s="456"/>
      <c r="O42" s="456"/>
      <c r="P42" s="456"/>
      <c r="Q42" s="457"/>
      <c r="R42" s="455" t="str">
        <f>L42</f>
        <v/>
      </c>
      <c r="S42" s="456"/>
      <c r="T42" s="456"/>
      <c r="U42" s="456"/>
      <c r="V42" s="456"/>
      <c r="W42" s="457"/>
      <c r="X42" s="458"/>
      <c r="Y42" s="459"/>
      <c r="Z42" s="460"/>
    </row>
    <row r="43" spans="1:26" ht="22.5" customHeight="1" thickTop="1" x14ac:dyDescent="0.4">
      <c r="A43" s="146" t="s">
        <v>119</v>
      </c>
      <c r="B43" s="429" t="s">
        <v>141</v>
      </c>
      <c r="C43" s="429"/>
      <c r="D43" s="429"/>
      <c r="E43" s="429"/>
      <c r="F43" s="429"/>
      <c r="G43" s="429"/>
      <c r="H43" s="429"/>
      <c r="I43" s="429"/>
      <c r="J43" s="429"/>
      <c r="K43" s="430"/>
      <c r="L43" s="431"/>
      <c r="M43" s="431"/>
      <c r="N43" s="431"/>
      <c r="O43" s="431"/>
      <c r="P43" s="431"/>
      <c r="Q43" s="431"/>
      <c r="R43" s="431"/>
      <c r="S43" s="431"/>
      <c r="T43" s="431"/>
      <c r="U43" s="431"/>
      <c r="V43" s="431"/>
      <c r="W43" s="431"/>
      <c r="X43" s="432"/>
      <c r="Y43" s="432"/>
      <c r="Z43" s="433"/>
    </row>
    <row r="44" spans="1:26" ht="22.5" customHeight="1" x14ac:dyDescent="0.4">
      <c r="A44" s="144" t="s">
        <v>120</v>
      </c>
      <c r="B44" s="434" t="s">
        <v>142</v>
      </c>
      <c r="C44" s="434"/>
      <c r="D44" s="434"/>
      <c r="E44" s="434"/>
      <c r="F44" s="434"/>
      <c r="G44" s="434"/>
      <c r="H44" s="434"/>
      <c r="I44" s="434"/>
      <c r="J44" s="434"/>
      <c r="K44" s="435"/>
      <c r="L44" s="436"/>
      <c r="M44" s="436"/>
      <c r="N44" s="436"/>
      <c r="O44" s="436"/>
      <c r="P44" s="436"/>
      <c r="Q44" s="436"/>
      <c r="R44" s="436"/>
      <c r="S44" s="436"/>
      <c r="T44" s="436"/>
      <c r="U44" s="436"/>
      <c r="V44" s="436"/>
      <c r="W44" s="436"/>
      <c r="X44" s="437"/>
      <c r="Y44" s="437"/>
      <c r="Z44" s="438"/>
    </row>
    <row r="45" spans="1:26" ht="22.5" customHeight="1" thickBot="1" x14ac:dyDescent="0.45">
      <c r="A45" s="145" t="s">
        <v>121</v>
      </c>
      <c r="B45" s="421" t="s">
        <v>143</v>
      </c>
      <c r="C45" s="421"/>
      <c r="D45" s="421"/>
      <c r="E45" s="421"/>
      <c r="F45" s="421"/>
      <c r="G45" s="421"/>
      <c r="H45" s="421"/>
      <c r="I45" s="421"/>
      <c r="J45" s="421"/>
      <c r="K45" s="422"/>
      <c r="L45" s="423"/>
      <c r="M45" s="423"/>
      <c r="N45" s="423"/>
      <c r="O45" s="423"/>
      <c r="P45" s="423"/>
      <c r="Q45" s="423"/>
      <c r="R45" s="423"/>
      <c r="S45" s="423"/>
      <c r="T45" s="423"/>
      <c r="U45" s="423"/>
      <c r="V45" s="423"/>
      <c r="W45" s="423"/>
      <c r="X45" s="416" t="s">
        <v>148</v>
      </c>
      <c r="Y45" s="416"/>
      <c r="Z45" s="417"/>
    </row>
    <row r="46" spans="1:26" ht="22.5" customHeight="1" thickTop="1" thickBot="1" x14ac:dyDescent="0.45">
      <c r="A46" s="147" t="s">
        <v>122</v>
      </c>
      <c r="B46" s="424" t="s">
        <v>367</v>
      </c>
      <c r="C46" s="424"/>
      <c r="D46" s="424"/>
      <c r="E46" s="424"/>
      <c r="F46" s="424"/>
      <c r="G46" s="424"/>
      <c r="H46" s="424"/>
      <c r="I46" s="424"/>
      <c r="J46" s="424"/>
      <c r="K46" s="425"/>
      <c r="L46" s="426" t="str">
        <f>IF(L37="","",L42-L43-L44+L45)</f>
        <v/>
      </c>
      <c r="M46" s="426"/>
      <c r="N46" s="426"/>
      <c r="O46" s="426"/>
      <c r="P46" s="426"/>
      <c r="Q46" s="426"/>
      <c r="R46" s="426" t="str">
        <f>IF(L37="","",R42-R43-R44+R45)</f>
        <v/>
      </c>
      <c r="S46" s="426"/>
      <c r="T46" s="426"/>
      <c r="U46" s="426"/>
      <c r="V46" s="426"/>
      <c r="W46" s="426"/>
      <c r="X46" s="427"/>
      <c r="Y46" s="427"/>
      <c r="Z46" s="428"/>
    </row>
    <row r="47" spans="1:26" ht="22.5" customHeight="1" thickTop="1" thickBot="1" x14ac:dyDescent="0.45">
      <c r="A47" s="148" t="s">
        <v>123</v>
      </c>
      <c r="B47" s="418" t="s">
        <v>144</v>
      </c>
      <c r="C47" s="418"/>
      <c r="D47" s="418"/>
      <c r="E47" s="418"/>
      <c r="F47" s="418"/>
      <c r="G47" s="418"/>
      <c r="H47" s="418"/>
      <c r="I47" s="418"/>
      <c r="J47" s="418"/>
      <c r="K47" s="419"/>
      <c r="L47" s="420" t="str">
        <f>IFERROR(IF(L37="","",L46/$E$20),"")</f>
        <v/>
      </c>
      <c r="M47" s="420"/>
      <c r="N47" s="420"/>
      <c r="O47" s="420"/>
      <c r="P47" s="420"/>
      <c r="Q47" s="420"/>
      <c r="R47" s="420" t="str">
        <f>IFERROR(IF(L37="","",R46/$E$20),"")</f>
        <v/>
      </c>
      <c r="S47" s="420"/>
      <c r="T47" s="420"/>
      <c r="U47" s="420"/>
      <c r="V47" s="420"/>
      <c r="W47" s="420"/>
      <c r="X47" s="365"/>
      <c r="Y47" s="365"/>
      <c r="Z47" s="366"/>
    </row>
    <row r="48" spans="1:26" ht="5.45" customHeight="1" x14ac:dyDescent="0.4">
      <c r="A48" s="83"/>
      <c r="B48" s="81"/>
      <c r="C48" s="81"/>
      <c r="D48" s="81"/>
      <c r="E48" s="81"/>
      <c r="F48" s="81"/>
      <c r="G48" s="81"/>
      <c r="H48" s="81"/>
      <c r="I48" s="81"/>
      <c r="J48" s="81"/>
      <c r="K48" s="81"/>
      <c r="L48" s="81"/>
      <c r="M48" s="81"/>
      <c r="N48" s="81"/>
      <c r="O48" s="81"/>
      <c r="P48" s="81"/>
      <c r="Q48" s="81"/>
      <c r="R48" s="81"/>
      <c r="S48" s="81"/>
      <c r="T48" s="81"/>
      <c r="U48" s="81"/>
      <c r="V48" s="81"/>
      <c r="W48" s="81"/>
      <c r="X48" s="81"/>
      <c r="Y48" s="81"/>
      <c r="Z48" s="81"/>
    </row>
    <row r="49" spans="1:26" ht="9.9499999999999993" customHeight="1" x14ac:dyDescent="0.4">
      <c r="A49" s="83"/>
      <c r="B49" s="81"/>
      <c r="C49" s="81"/>
      <c r="D49" s="81"/>
      <c r="E49" s="81"/>
      <c r="F49" s="81"/>
      <c r="G49" s="81"/>
      <c r="H49" s="81"/>
      <c r="I49" s="81"/>
      <c r="J49" s="81"/>
      <c r="K49" s="81"/>
      <c r="L49" s="81"/>
      <c r="M49" s="81"/>
      <c r="N49" s="81"/>
      <c r="O49" s="81"/>
      <c r="P49" s="81"/>
      <c r="Q49" s="81"/>
      <c r="R49" s="81"/>
      <c r="S49" s="81"/>
      <c r="T49" s="81"/>
      <c r="U49" s="81"/>
      <c r="V49" s="81"/>
      <c r="W49" s="81"/>
      <c r="X49" s="81"/>
      <c r="Y49" s="81"/>
      <c r="Z49" s="81"/>
    </row>
    <row r="50" spans="1:26" ht="22.5" customHeight="1" thickBot="1" x14ac:dyDescent="0.45">
      <c r="A50" s="81"/>
      <c r="B50" s="81"/>
      <c r="C50" s="81"/>
      <c r="D50" s="81"/>
      <c r="E50" s="81"/>
      <c r="F50" s="81"/>
      <c r="G50" s="81"/>
      <c r="H50" s="81"/>
      <c r="I50" s="81"/>
      <c r="J50" s="81"/>
      <c r="K50" s="81"/>
      <c r="L50" s="81"/>
      <c r="M50" s="81"/>
      <c r="N50" s="81"/>
      <c r="O50" s="81"/>
      <c r="P50" s="81"/>
      <c r="Q50" s="81"/>
      <c r="R50" s="81"/>
      <c r="S50" s="81"/>
      <c r="T50" s="81"/>
      <c r="U50" s="81"/>
      <c r="V50" s="81"/>
      <c r="W50" s="81"/>
      <c r="X50" s="81"/>
      <c r="Y50" s="81"/>
      <c r="Z50" s="143" t="s">
        <v>149</v>
      </c>
    </row>
    <row r="51" spans="1:26" ht="22.5" customHeight="1" x14ac:dyDescent="0.4">
      <c r="A51" s="293" t="s">
        <v>145</v>
      </c>
      <c r="B51" s="294"/>
      <c r="C51" s="294"/>
      <c r="D51" s="294"/>
      <c r="E51" s="294"/>
      <c r="F51" s="294"/>
      <c r="G51" s="294"/>
      <c r="H51" s="294"/>
      <c r="I51" s="294"/>
      <c r="J51" s="294"/>
      <c r="K51" s="294"/>
      <c r="L51" s="294" t="s">
        <v>146</v>
      </c>
      <c r="M51" s="294"/>
      <c r="N51" s="294"/>
      <c r="O51" s="294"/>
      <c r="P51" s="294"/>
      <c r="Q51" s="294"/>
      <c r="R51" s="294" t="s">
        <v>147</v>
      </c>
      <c r="S51" s="294"/>
      <c r="T51" s="294"/>
      <c r="U51" s="294"/>
      <c r="V51" s="294"/>
      <c r="W51" s="294"/>
      <c r="X51" s="294" t="s">
        <v>92</v>
      </c>
      <c r="Y51" s="294"/>
      <c r="Z51" s="323"/>
    </row>
    <row r="52" spans="1:26" ht="22.5" customHeight="1" x14ac:dyDescent="0.4">
      <c r="A52" s="144" t="s">
        <v>113</v>
      </c>
      <c r="B52" s="434" t="s">
        <v>137</v>
      </c>
      <c r="C52" s="434"/>
      <c r="D52" s="434"/>
      <c r="E52" s="434"/>
      <c r="F52" s="434"/>
      <c r="G52" s="434"/>
      <c r="H52" s="434"/>
      <c r="I52" s="434"/>
      <c r="J52" s="434"/>
      <c r="K52" s="435"/>
      <c r="L52" s="439" t="str">
        <f>IF(申請額算定表_自動車!W8="","",申請額算定表_自動車!W8)</f>
        <v/>
      </c>
      <c r="M52" s="439"/>
      <c r="N52" s="439"/>
      <c r="O52" s="439"/>
      <c r="P52" s="439"/>
      <c r="Q52" s="439"/>
      <c r="R52" s="440"/>
      <c r="S52" s="441"/>
      <c r="T52" s="441"/>
      <c r="U52" s="441"/>
      <c r="V52" s="441"/>
      <c r="W52" s="442"/>
      <c r="X52" s="437"/>
      <c r="Y52" s="437"/>
      <c r="Z52" s="438"/>
    </row>
    <row r="53" spans="1:26" ht="22.5" customHeight="1" x14ac:dyDescent="0.4">
      <c r="A53" s="144" t="s">
        <v>114</v>
      </c>
      <c r="B53" s="434" t="s">
        <v>138</v>
      </c>
      <c r="C53" s="434"/>
      <c r="D53" s="434"/>
      <c r="E53" s="434"/>
      <c r="F53" s="434"/>
      <c r="G53" s="434"/>
      <c r="H53" s="434"/>
      <c r="I53" s="434"/>
      <c r="J53" s="434"/>
      <c r="K53" s="435"/>
      <c r="L53" s="439" t="str">
        <f>IF(申請額算定表_自動車!W9="","",申請額算定表_自動車!W9)</f>
        <v/>
      </c>
      <c r="M53" s="439"/>
      <c r="N53" s="439"/>
      <c r="O53" s="439"/>
      <c r="P53" s="439"/>
      <c r="Q53" s="439"/>
      <c r="R53" s="443"/>
      <c r="S53" s="444"/>
      <c r="T53" s="444"/>
      <c r="U53" s="444"/>
      <c r="V53" s="444"/>
      <c r="W53" s="445"/>
      <c r="X53" s="437"/>
      <c r="Y53" s="437"/>
      <c r="Z53" s="438"/>
    </row>
    <row r="54" spans="1:26" ht="22.5" customHeight="1" x14ac:dyDescent="0.4">
      <c r="A54" s="144" t="s">
        <v>115</v>
      </c>
      <c r="B54" s="434" t="s">
        <v>139</v>
      </c>
      <c r="C54" s="434"/>
      <c r="D54" s="434"/>
      <c r="E54" s="434"/>
      <c r="F54" s="434"/>
      <c r="G54" s="434"/>
      <c r="H54" s="434"/>
      <c r="I54" s="434"/>
      <c r="J54" s="434"/>
      <c r="K54" s="435"/>
      <c r="L54" s="439" t="str">
        <f>IF(申請額算定表_自動車!W10="","",申請額算定表_自動車!W10)</f>
        <v/>
      </c>
      <c r="M54" s="439"/>
      <c r="N54" s="439"/>
      <c r="O54" s="439"/>
      <c r="P54" s="439"/>
      <c r="Q54" s="439"/>
      <c r="R54" s="443"/>
      <c r="S54" s="444"/>
      <c r="T54" s="444"/>
      <c r="U54" s="444"/>
      <c r="V54" s="444"/>
      <c r="W54" s="445"/>
      <c r="X54" s="437"/>
      <c r="Y54" s="437"/>
      <c r="Z54" s="438"/>
    </row>
    <row r="55" spans="1:26" ht="22.5" customHeight="1" x14ac:dyDescent="0.4">
      <c r="A55" s="144" t="s">
        <v>116</v>
      </c>
      <c r="B55" s="434" t="s">
        <v>140</v>
      </c>
      <c r="C55" s="434"/>
      <c r="D55" s="434"/>
      <c r="E55" s="434"/>
      <c r="F55" s="434"/>
      <c r="G55" s="434"/>
      <c r="H55" s="434"/>
      <c r="I55" s="434"/>
      <c r="J55" s="434"/>
      <c r="K55" s="435"/>
      <c r="L55" s="439" t="str">
        <f>IF(申請額算定表_自動車!W11="","",申請額算定表_自動車!W11)</f>
        <v/>
      </c>
      <c r="M55" s="439"/>
      <c r="N55" s="439"/>
      <c r="O55" s="439"/>
      <c r="P55" s="439"/>
      <c r="Q55" s="439"/>
      <c r="R55" s="443"/>
      <c r="S55" s="444"/>
      <c r="T55" s="444"/>
      <c r="U55" s="444"/>
      <c r="V55" s="444"/>
      <c r="W55" s="445"/>
      <c r="X55" s="437"/>
      <c r="Y55" s="437"/>
      <c r="Z55" s="438"/>
    </row>
    <row r="56" spans="1:26" ht="22.5" customHeight="1" x14ac:dyDescent="0.4">
      <c r="A56" s="144" t="s">
        <v>117</v>
      </c>
      <c r="B56" s="449" t="s">
        <v>365</v>
      </c>
      <c r="C56" s="449"/>
      <c r="D56" s="449"/>
      <c r="E56" s="449"/>
      <c r="F56" s="449"/>
      <c r="G56" s="449"/>
      <c r="H56" s="449"/>
      <c r="I56" s="449"/>
      <c r="J56" s="449"/>
      <c r="K56" s="450"/>
      <c r="L56" s="439" t="str">
        <f>IF(L52="","",(L52+L53+L54)*0.1)</f>
        <v/>
      </c>
      <c r="M56" s="439"/>
      <c r="N56" s="439"/>
      <c r="O56" s="439"/>
      <c r="P56" s="439"/>
      <c r="Q56" s="439"/>
      <c r="R56" s="446"/>
      <c r="S56" s="447"/>
      <c r="T56" s="447"/>
      <c r="U56" s="447"/>
      <c r="V56" s="447"/>
      <c r="W56" s="448"/>
      <c r="X56" s="437"/>
      <c r="Y56" s="437"/>
      <c r="Z56" s="438"/>
    </row>
    <row r="57" spans="1:26" ht="22.5" customHeight="1" thickBot="1" x14ac:dyDescent="0.45">
      <c r="A57" s="145" t="s">
        <v>118</v>
      </c>
      <c r="B57" s="413" t="s">
        <v>366</v>
      </c>
      <c r="C57" s="413"/>
      <c r="D57" s="413"/>
      <c r="E57" s="413"/>
      <c r="F57" s="413"/>
      <c r="G57" s="413"/>
      <c r="H57" s="413"/>
      <c r="I57" s="413"/>
      <c r="J57" s="413"/>
      <c r="K57" s="414"/>
      <c r="L57" s="415" t="str">
        <f>IF(L52="","",SUM(L52:Q56))</f>
        <v/>
      </c>
      <c r="M57" s="415"/>
      <c r="N57" s="415"/>
      <c r="O57" s="415"/>
      <c r="P57" s="415"/>
      <c r="Q57" s="415"/>
      <c r="R57" s="415" t="str">
        <f>L57</f>
        <v/>
      </c>
      <c r="S57" s="415"/>
      <c r="T57" s="415"/>
      <c r="U57" s="415"/>
      <c r="V57" s="415"/>
      <c r="W57" s="415"/>
      <c r="X57" s="416"/>
      <c r="Y57" s="416"/>
      <c r="Z57" s="417"/>
    </row>
    <row r="58" spans="1:26" ht="22.5" customHeight="1" thickTop="1" x14ac:dyDescent="0.4">
      <c r="A58" s="146" t="s">
        <v>119</v>
      </c>
      <c r="B58" s="429" t="s">
        <v>141</v>
      </c>
      <c r="C58" s="429"/>
      <c r="D58" s="429"/>
      <c r="E58" s="429"/>
      <c r="F58" s="429"/>
      <c r="G58" s="429"/>
      <c r="H58" s="429"/>
      <c r="I58" s="429"/>
      <c r="J58" s="429"/>
      <c r="K58" s="430"/>
      <c r="L58" s="431"/>
      <c r="M58" s="431"/>
      <c r="N58" s="431"/>
      <c r="O58" s="431"/>
      <c r="P58" s="431"/>
      <c r="Q58" s="431"/>
      <c r="R58" s="431"/>
      <c r="S58" s="431"/>
      <c r="T58" s="431"/>
      <c r="U58" s="431"/>
      <c r="V58" s="431"/>
      <c r="W58" s="431"/>
      <c r="X58" s="432"/>
      <c r="Y58" s="432"/>
      <c r="Z58" s="433"/>
    </row>
    <row r="59" spans="1:26" ht="22.5" customHeight="1" x14ac:dyDescent="0.4">
      <c r="A59" s="144" t="s">
        <v>120</v>
      </c>
      <c r="B59" s="434" t="s">
        <v>142</v>
      </c>
      <c r="C59" s="434"/>
      <c r="D59" s="434"/>
      <c r="E59" s="434"/>
      <c r="F59" s="434"/>
      <c r="G59" s="434"/>
      <c r="H59" s="434"/>
      <c r="I59" s="434"/>
      <c r="J59" s="434"/>
      <c r="K59" s="435"/>
      <c r="L59" s="436"/>
      <c r="M59" s="436"/>
      <c r="N59" s="436"/>
      <c r="O59" s="436"/>
      <c r="P59" s="436"/>
      <c r="Q59" s="436"/>
      <c r="R59" s="436"/>
      <c r="S59" s="436"/>
      <c r="T59" s="436"/>
      <c r="U59" s="436"/>
      <c r="V59" s="436"/>
      <c r="W59" s="436"/>
      <c r="X59" s="437"/>
      <c r="Y59" s="437"/>
      <c r="Z59" s="438"/>
    </row>
    <row r="60" spans="1:26" ht="22.5" customHeight="1" thickBot="1" x14ac:dyDescent="0.45">
      <c r="A60" s="145" t="s">
        <v>121</v>
      </c>
      <c r="B60" s="421" t="s">
        <v>143</v>
      </c>
      <c r="C60" s="421"/>
      <c r="D60" s="421"/>
      <c r="E60" s="421"/>
      <c r="F60" s="421"/>
      <c r="G60" s="421"/>
      <c r="H60" s="421"/>
      <c r="I60" s="421"/>
      <c r="J60" s="421"/>
      <c r="K60" s="422"/>
      <c r="L60" s="423"/>
      <c r="M60" s="423"/>
      <c r="N60" s="423"/>
      <c r="O60" s="423"/>
      <c r="P60" s="423"/>
      <c r="Q60" s="423"/>
      <c r="R60" s="423"/>
      <c r="S60" s="423"/>
      <c r="T60" s="423"/>
      <c r="U60" s="423"/>
      <c r="V60" s="423"/>
      <c r="W60" s="423"/>
      <c r="X60" s="416" t="s">
        <v>148</v>
      </c>
      <c r="Y60" s="416"/>
      <c r="Z60" s="417"/>
    </row>
    <row r="61" spans="1:26" ht="22.5" customHeight="1" thickTop="1" thickBot="1" x14ac:dyDescent="0.45">
      <c r="A61" s="147" t="s">
        <v>122</v>
      </c>
      <c r="B61" s="424" t="s">
        <v>367</v>
      </c>
      <c r="C61" s="424"/>
      <c r="D61" s="424"/>
      <c r="E61" s="424"/>
      <c r="F61" s="424"/>
      <c r="G61" s="424"/>
      <c r="H61" s="424"/>
      <c r="I61" s="424"/>
      <c r="J61" s="424"/>
      <c r="K61" s="425"/>
      <c r="L61" s="426" t="str">
        <f>IF(L52="","",L57-L58-L59+L60)</f>
        <v/>
      </c>
      <c r="M61" s="426"/>
      <c r="N61" s="426"/>
      <c r="O61" s="426"/>
      <c r="P61" s="426"/>
      <c r="Q61" s="426"/>
      <c r="R61" s="426" t="str">
        <f>IF(L52="","",R57-R58-R59+R60)</f>
        <v/>
      </c>
      <c r="S61" s="426"/>
      <c r="T61" s="426"/>
      <c r="U61" s="426"/>
      <c r="V61" s="426"/>
      <c r="W61" s="426"/>
      <c r="X61" s="427"/>
      <c r="Y61" s="427"/>
      <c r="Z61" s="428"/>
    </row>
    <row r="62" spans="1:26" ht="22.5" customHeight="1" thickTop="1" thickBot="1" x14ac:dyDescent="0.45">
      <c r="A62" s="148" t="s">
        <v>123</v>
      </c>
      <c r="B62" s="418" t="s">
        <v>144</v>
      </c>
      <c r="C62" s="418"/>
      <c r="D62" s="418"/>
      <c r="E62" s="418"/>
      <c r="F62" s="418"/>
      <c r="G62" s="418"/>
      <c r="H62" s="418"/>
      <c r="I62" s="418"/>
      <c r="J62" s="418"/>
      <c r="K62" s="419"/>
      <c r="L62" s="420" t="str">
        <f>IFERROR(IF(L52="","",L61/$E$20),"")</f>
        <v/>
      </c>
      <c r="M62" s="420"/>
      <c r="N62" s="420"/>
      <c r="O62" s="420"/>
      <c r="P62" s="420"/>
      <c r="Q62" s="420"/>
      <c r="R62" s="420" t="str">
        <f>IFERROR(IF(L52="","",R61/$E$20),"")</f>
        <v/>
      </c>
      <c r="S62" s="420"/>
      <c r="T62" s="420"/>
      <c r="U62" s="420"/>
      <c r="V62" s="420"/>
      <c r="W62" s="420"/>
      <c r="X62" s="365"/>
      <c r="Y62" s="365"/>
      <c r="Z62" s="366"/>
    </row>
    <row r="63" spans="1:26" ht="6.95" customHeight="1" x14ac:dyDescent="0.4">
      <c r="A63" s="83"/>
      <c r="B63" s="81"/>
      <c r="C63" s="81"/>
      <c r="D63" s="81"/>
      <c r="E63" s="81"/>
      <c r="F63" s="81"/>
      <c r="G63" s="81"/>
      <c r="H63" s="81"/>
      <c r="I63" s="81"/>
      <c r="J63" s="81"/>
      <c r="K63" s="81"/>
      <c r="L63" s="81"/>
      <c r="M63" s="81"/>
      <c r="N63" s="81"/>
      <c r="O63" s="81"/>
      <c r="P63" s="81"/>
      <c r="Q63" s="81"/>
      <c r="R63" s="81"/>
      <c r="S63" s="81"/>
      <c r="T63" s="81"/>
      <c r="U63" s="81"/>
      <c r="V63" s="81"/>
      <c r="W63" s="81"/>
      <c r="X63" s="81"/>
      <c r="Y63" s="81"/>
      <c r="Z63" s="81"/>
    </row>
    <row r="64" spans="1:26" ht="9.9499999999999993" customHeight="1" x14ac:dyDescent="0.4">
      <c r="A64" s="83"/>
      <c r="B64" s="81"/>
      <c r="C64" s="81"/>
      <c r="D64" s="81"/>
      <c r="E64" s="81"/>
      <c r="F64" s="81"/>
      <c r="G64" s="81"/>
      <c r="H64" s="81"/>
      <c r="I64" s="81"/>
      <c r="J64" s="81"/>
      <c r="K64" s="81"/>
      <c r="L64" s="81"/>
      <c r="M64" s="81"/>
      <c r="N64" s="81"/>
      <c r="O64" s="81"/>
      <c r="P64" s="81"/>
      <c r="Q64" s="81"/>
      <c r="R64" s="81"/>
      <c r="S64" s="81"/>
      <c r="T64" s="81"/>
      <c r="U64" s="81"/>
      <c r="V64" s="81"/>
      <c r="W64" s="81"/>
      <c r="X64" s="81"/>
      <c r="Y64" s="81"/>
      <c r="Z64" s="81"/>
    </row>
    <row r="65" spans="17:26" ht="18.75" customHeight="1" x14ac:dyDescent="0.15">
      <c r="Q65" s="82" ph="1"/>
      <c r="R65" s="82" ph="1"/>
      <c r="S65" s="82" ph="1"/>
      <c r="T65" s="82" ph="1"/>
      <c r="U65" s="82" ph="1"/>
      <c r="V65" s="82" ph="1"/>
      <c r="W65" s="82" ph="1"/>
      <c r="X65" s="82" ph="1"/>
      <c r="Y65" s="82" ph="1"/>
      <c r="Z65" s="82" ph="1"/>
    </row>
    <row r="66" spans="17:26" ht="18.75" customHeight="1" x14ac:dyDescent="0.15">
      <c r="Q66" s="82" ph="1"/>
      <c r="R66" s="82" ph="1"/>
      <c r="S66" s="82" ph="1"/>
      <c r="T66" s="82" ph="1"/>
      <c r="U66" s="82" ph="1"/>
      <c r="V66" s="82" ph="1"/>
      <c r="W66" s="82" ph="1"/>
      <c r="X66" s="82" ph="1"/>
      <c r="Y66" s="82" ph="1"/>
    </row>
    <row r="87" spans="17:26" ht="18.75" customHeight="1" x14ac:dyDescent="0.15">
      <c r="Q87" s="82" ph="1"/>
      <c r="R87" s="82" ph="1"/>
      <c r="S87" s="82" ph="1"/>
      <c r="T87" s="82" ph="1"/>
      <c r="U87" s="82" ph="1"/>
      <c r="V87" s="82" ph="1"/>
      <c r="W87" s="82" ph="1"/>
      <c r="X87" s="82" ph="1"/>
      <c r="Y87" s="82" ph="1"/>
      <c r="Z87" s="82" ph="1"/>
    </row>
    <row r="88" spans="17:26" ht="18.75" customHeight="1" x14ac:dyDescent="0.15">
      <c r="Q88" s="82" ph="1"/>
      <c r="R88" s="82" ph="1"/>
      <c r="S88" s="82" ph="1"/>
      <c r="T88" s="82" ph="1"/>
      <c r="U88" s="82" ph="1"/>
      <c r="V88" s="82" ph="1"/>
      <c r="W88" s="82" ph="1"/>
      <c r="X88" s="82" ph="1"/>
      <c r="Y88" s="82" ph="1"/>
    </row>
    <row r="89" spans="17:26" ht="18.75" customHeight="1" x14ac:dyDescent="0.15">
      <c r="Q89" s="82" ph="1"/>
      <c r="R89" s="82" ph="1"/>
      <c r="S89" s="82" ph="1"/>
      <c r="T89" s="82" ph="1"/>
      <c r="U89" s="82" ph="1"/>
      <c r="V89" s="82" ph="1"/>
      <c r="W89" s="82" ph="1"/>
      <c r="X89" s="82" ph="1"/>
      <c r="Y89" s="82" ph="1"/>
    </row>
    <row r="90" spans="17:26" ht="18.75" customHeight="1" x14ac:dyDescent="0.15">
      <c r="Q90" s="82" ph="1"/>
      <c r="R90" s="82" ph="1"/>
      <c r="S90" s="82" ph="1"/>
      <c r="T90" s="82" ph="1"/>
      <c r="U90" s="82" ph="1"/>
      <c r="V90" s="82" ph="1"/>
      <c r="W90" s="82" ph="1"/>
      <c r="X90" s="82" ph="1"/>
      <c r="Y90" s="82" ph="1"/>
    </row>
    <row r="91" spans="17:26" ht="18.75" customHeight="1" x14ac:dyDescent="0.15">
      <c r="Q91" s="82" ph="1"/>
      <c r="R91" s="82" ph="1"/>
      <c r="S91" s="82" ph="1"/>
      <c r="T91" s="82" ph="1"/>
      <c r="U91" s="82" ph="1"/>
      <c r="V91" s="82" ph="1"/>
      <c r="W91" s="82" ph="1"/>
      <c r="X91" s="82" ph="1"/>
      <c r="Y91" s="82" ph="1"/>
    </row>
    <row r="93" spans="17:26" ht="18.75" customHeight="1" x14ac:dyDescent="0.15">
      <c r="Q93" s="82" ph="1"/>
      <c r="R93" s="82" ph="1"/>
      <c r="S93" s="82" ph="1"/>
      <c r="T93" s="82" ph="1"/>
      <c r="U93" s="82" ph="1"/>
      <c r="V93" s="82" ph="1"/>
      <c r="W93" s="82" ph="1"/>
      <c r="X93" s="82" ph="1"/>
      <c r="Y93" s="82" ph="1"/>
    </row>
    <row r="95" spans="17:26" ht="18.75" customHeight="1" x14ac:dyDescent="0.15">
      <c r="Q95" s="82" ph="1"/>
      <c r="R95" s="82" ph="1"/>
      <c r="S95" s="82" ph="1"/>
      <c r="T95" s="82" ph="1"/>
      <c r="U95" s="82" ph="1"/>
      <c r="V95" s="82" ph="1"/>
      <c r="W95" s="82" ph="1"/>
      <c r="X95" s="82" ph="1"/>
      <c r="Y95" s="82" ph="1"/>
    </row>
    <row r="97" spans="17:25" ht="18.75" customHeight="1" x14ac:dyDescent="0.15">
      <c r="Q97" s="82" ph="1"/>
      <c r="R97" s="82" ph="1"/>
      <c r="S97" s="82" ph="1"/>
      <c r="T97" s="82" ph="1"/>
      <c r="U97" s="82" ph="1"/>
      <c r="V97" s="82" ph="1"/>
      <c r="W97" s="82" ph="1"/>
      <c r="X97" s="82" ph="1"/>
      <c r="Y97" s="82" ph="1"/>
    </row>
  </sheetData>
  <sheetProtection algorithmName="SHA-512" hashValue="oqVMJTAUzPdmB/MeKOlbTjGu7AfYPgP1/xSN6zjracbpEljh/Md7kb+s/ujgix+HM+thiLNUjA/yYQHZ0lz2pg==" saltValue="Y0VP+0rNn/9bTBcA3A6wpw==" spinCount="100000" sheet="1" selectLockedCells="1"/>
  <mergeCells count="157">
    <mergeCell ref="B32:K32"/>
    <mergeCell ref="B33:K33"/>
    <mergeCell ref="R23:W27"/>
    <mergeCell ref="R29:W29"/>
    <mergeCell ref="R30:W30"/>
    <mergeCell ref="R31:W31"/>
    <mergeCell ref="R32:W32"/>
    <mergeCell ref="R33:W33"/>
    <mergeCell ref="L29:Q29"/>
    <mergeCell ref="L30:Q30"/>
    <mergeCell ref="L31:Q31"/>
    <mergeCell ref="L32:Q32"/>
    <mergeCell ref="L33:Q33"/>
    <mergeCell ref="L27:Q27"/>
    <mergeCell ref="L28:Q28"/>
    <mergeCell ref="L26:Q26"/>
    <mergeCell ref="X22:Z22"/>
    <mergeCell ref="X23:Z23"/>
    <mergeCell ref="X24:Z24"/>
    <mergeCell ref="X25:Z25"/>
    <mergeCell ref="R28:W28"/>
    <mergeCell ref="R22:W22"/>
    <mergeCell ref="X32:Z32"/>
    <mergeCell ref="X33:Z33"/>
    <mergeCell ref="A22:K22"/>
    <mergeCell ref="B23:K23"/>
    <mergeCell ref="B24:K24"/>
    <mergeCell ref="B25:K25"/>
    <mergeCell ref="B26:K26"/>
    <mergeCell ref="B27:K27"/>
    <mergeCell ref="B28:K28"/>
    <mergeCell ref="B29:K29"/>
    <mergeCell ref="X26:Z26"/>
    <mergeCell ref="X27:Z27"/>
    <mergeCell ref="X28:Z28"/>
    <mergeCell ref="X29:Z29"/>
    <mergeCell ref="X30:Z30"/>
    <mergeCell ref="X31:Z31"/>
    <mergeCell ref="B30:K30"/>
    <mergeCell ref="B31:K31"/>
    <mergeCell ref="A19:D19"/>
    <mergeCell ref="E19:N19"/>
    <mergeCell ref="A20:D20"/>
    <mergeCell ref="E20:F20"/>
    <mergeCell ref="G20:H20"/>
    <mergeCell ref="L22:Q22"/>
    <mergeCell ref="L23:Q23"/>
    <mergeCell ref="L24:Q24"/>
    <mergeCell ref="L25:Q25"/>
    <mergeCell ref="M14:P14"/>
    <mergeCell ref="A18:D18"/>
    <mergeCell ref="E18:N18"/>
    <mergeCell ref="M15:P15"/>
    <mergeCell ref="Q15:Z15"/>
    <mergeCell ref="M16:P16"/>
    <mergeCell ref="Q16:Z16"/>
    <mergeCell ref="M17:P17"/>
    <mergeCell ref="R14:W14"/>
    <mergeCell ref="Q17:Z17"/>
    <mergeCell ref="M9:P9"/>
    <mergeCell ref="Q9:Z9"/>
    <mergeCell ref="A3:Z3"/>
    <mergeCell ref="S5:Z5"/>
    <mergeCell ref="M8:P8"/>
    <mergeCell ref="M10:P10"/>
    <mergeCell ref="Q10:Z10"/>
    <mergeCell ref="R8:X8"/>
    <mergeCell ref="M11:P11"/>
    <mergeCell ref="Q11:Y11"/>
    <mergeCell ref="A36:K36"/>
    <mergeCell ref="L36:Q36"/>
    <mergeCell ref="R36:W36"/>
    <mergeCell ref="X36:Z36"/>
    <mergeCell ref="B37:K37"/>
    <mergeCell ref="L37:Q37"/>
    <mergeCell ref="R37:W41"/>
    <mergeCell ref="X37:Z37"/>
    <mergeCell ref="B38:K38"/>
    <mergeCell ref="L38:Q38"/>
    <mergeCell ref="X38:Z38"/>
    <mergeCell ref="B39:K39"/>
    <mergeCell ref="L39:Q39"/>
    <mergeCell ref="X39:Z39"/>
    <mergeCell ref="B40:K40"/>
    <mergeCell ref="L40:Q40"/>
    <mergeCell ref="B43:K43"/>
    <mergeCell ref="L43:Q43"/>
    <mergeCell ref="R43:W43"/>
    <mergeCell ref="X43:Z43"/>
    <mergeCell ref="B44:K44"/>
    <mergeCell ref="L44:Q44"/>
    <mergeCell ref="R44:W44"/>
    <mergeCell ref="X44:Z44"/>
    <mergeCell ref="X40:Z40"/>
    <mergeCell ref="B41:K41"/>
    <mergeCell ref="L41:Q41"/>
    <mergeCell ref="X41:Z41"/>
    <mergeCell ref="B42:K42"/>
    <mergeCell ref="L42:Q42"/>
    <mergeCell ref="R42:W42"/>
    <mergeCell ref="X42:Z42"/>
    <mergeCell ref="B47:K47"/>
    <mergeCell ref="L47:Q47"/>
    <mergeCell ref="R47:W47"/>
    <mergeCell ref="X47:Z47"/>
    <mergeCell ref="B45:K45"/>
    <mergeCell ref="L45:Q45"/>
    <mergeCell ref="R45:W45"/>
    <mergeCell ref="X45:Z45"/>
    <mergeCell ref="B46:K46"/>
    <mergeCell ref="L46:Q46"/>
    <mergeCell ref="R46:W46"/>
    <mergeCell ref="X46:Z46"/>
    <mergeCell ref="A51:K51"/>
    <mergeCell ref="L51:Q51"/>
    <mergeCell ref="R51:W51"/>
    <mergeCell ref="X51:Z51"/>
    <mergeCell ref="B52:K52"/>
    <mergeCell ref="L52:Q52"/>
    <mergeCell ref="R52:W56"/>
    <mergeCell ref="X52:Z52"/>
    <mergeCell ref="B53:K53"/>
    <mergeCell ref="L53:Q53"/>
    <mergeCell ref="X53:Z53"/>
    <mergeCell ref="B54:K54"/>
    <mergeCell ref="L54:Q54"/>
    <mergeCell ref="X54:Z54"/>
    <mergeCell ref="B55:K55"/>
    <mergeCell ref="L55:Q55"/>
    <mergeCell ref="X55:Z55"/>
    <mergeCell ref="B56:K56"/>
    <mergeCell ref="L56:Q56"/>
    <mergeCell ref="X56:Z56"/>
    <mergeCell ref="B57:K57"/>
    <mergeCell ref="L57:Q57"/>
    <mergeCell ref="R57:W57"/>
    <mergeCell ref="X57:Z57"/>
    <mergeCell ref="B62:K62"/>
    <mergeCell ref="L62:Q62"/>
    <mergeCell ref="R62:W62"/>
    <mergeCell ref="X62:Z62"/>
    <mergeCell ref="B60:K60"/>
    <mergeCell ref="L60:Q60"/>
    <mergeCell ref="R60:W60"/>
    <mergeCell ref="X60:Z60"/>
    <mergeCell ref="B61:K61"/>
    <mergeCell ref="L61:Q61"/>
    <mergeCell ref="R61:W61"/>
    <mergeCell ref="X61:Z61"/>
    <mergeCell ref="B58:K58"/>
    <mergeCell ref="L58:Q58"/>
    <mergeCell ref="R58:W58"/>
    <mergeCell ref="X58:Z58"/>
    <mergeCell ref="B59:K59"/>
    <mergeCell ref="L59:Q59"/>
    <mergeCell ref="R59:W59"/>
    <mergeCell ref="X59:Z59"/>
  </mergeCells>
  <phoneticPr fontId="2"/>
  <dataValidations count="2">
    <dataValidation type="textLength"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14:W14" xr:uid="{257832DA-E859-43AF-9BD1-4322AA238A09}">
      <formula1>7</formula1>
    </dataValidation>
    <dataValidation allowBlank="1" showInputMessage="1" showErrorMessage="1" promptTitle="-------- 役職名等を入力してください --------" prompt="役職名および代表者名を入力してください。_x000a_(入力例)_x000a_代表取締役　仙台　太郎" sqref="Q17:Z17" xr:uid="{FCFEB8DA-68DD-4E1C-B4E5-A2E62174812E}"/>
  </dataValidations>
  <pageMargins left="0.78740157480314965" right="0.39370078740157483" top="0.59055118110236227" bottom="0.59055118110236227" header="0.31496062992125984" footer="0.31496062992125984"/>
  <pageSetup paperSize="9" scale="97" orientation="portrait" blackAndWhite="1" r:id="rId1"/>
  <rowBreaks count="2" manualBreakCount="2">
    <brk id="34" max="25" man="1"/>
    <brk id="49"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DB</vt:lpstr>
      <vt:lpstr>申請目次</vt:lpstr>
      <vt:lpstr>第１号</vt:lpstr>
      <vt:lpstr>第２号</vt:lpstr>
      <vt:lpstr>第３号</vt:lpstr>
      <vt:lpstr>申請額算定表_自動車</vt:lpstr>
      <vt:lpstr>申請額算定表_レトロフィット</vt:lpstr>
      <vt:lpstr>第４号</vt:lpstr>
      <vt:lpstr>第５号</vt:lpstr>
      <vt:lpstr>実績目次</vt:lpstr>
      <vt:lpstr>第12号</vt:lpstr>
      <vt:lpstr>第13号</vt:lpstr>
      <vt:lpstr>請求額算定表_自動車</vt:lpstr>
      <vt:lpstr>請求額算定表_レトロフィット</vt:lpstr>
      <vt:lpstr>第14号</vt:lpstr>
      <vt:lpstr>交付請求書</vt:lpstr>
      <vt:lpstr>変更等目次</vt:lpstr>
      <vt:lpstr>第８号</vt:lpstr>
      <vt:lpstr>第９号</vt:lpstr>
      <vt:lpstr>第11号</vt:lpstr>
      <vt:lpstr>第17号</vt:lpstr>
      <vt:lpstr>Sheet1 (1)</vt:lpstr>
      <vt:lpstr>交付請求書!Print_Area</vt:lpstr>
      <vt:lpstr>実績目次!Print_Area</vt:lpstr>
      <vt:lpstr>申請額算定表_レトロフィット!Print_Area</vt:lpstr>
      <vt:lpstr>申請額算定表_自動車!Print_Area</vt:lpstr>
      <vt:lpstr>申請目次!Print_Area</vt:lpstr>
      <vt:lpstr>請求額算定表_レトロフィット!Print_Area</vt:lpstr>
      <vt:lpstr>請求額算定表_自動車!Print_Area</vt:lpstr>
      <vt:lpstr>第11号!Print_Area</vt:lpstr>
      <vt:lpstr>第12号!Print_Area</vt:lpstr>
      <vt:lpstr>第13号!Print_Area</vt:lpstr>
      <vt:lpstr>第14号!Print_Area</vt:lpstr>
      <vt:lpstr>第17号!Print_Area</vt:lpstr>
      <vt:lpstr>第１号!Print_Area</vt:lpstr>
      <vt:lpstr>第２号!Print_Area</vt:lpstr>
      <vt:lpstr>第３号!Print_Area</vt:lpstr>
      <vt:lpstr>第４号!Print_Area</vt:lpstr>
      <vt:lpstr>第５号!Print_Area</vt:lpstr>
      <vt:lpstr>第８号!Print_Area</vt:lpstr>
      <vt:lpstr>第９号!Print_Area</vt:lpstr>
      <vt:lpstr>変更等目次!Print_Area</vt:lpstr>
      <vt:lpstr>第４号!Print_Titles</vt:lpstr>
      <vt:lpstr>第５号!Print_Titles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2026-03-31T02:14:13Z</dcterms:modified>
</cp:coreProperties>
</file>