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ctrlProps/ctrlProp32.xml" ContentType="application/vnd.ms-excel.controlproperties+xml"/>
  <Override PartName="/xl/drawings/drawing5.xml" ContentType="application/vnd.openxmlformats-officedocument.drawing+xml"/>
  <Override PartName="/xl/ctrlProps/ctrlProp33.xml" ContentType="application/vnd.ms-excel.controlproperties+xml"/>
  <Override PartName="/xl/drawings/drawing6.xml" ContentType="application/vnd.openxmlformats-officedocument.drawing+xml"/>
  <Override PartName="/xl/ctrlProps/ctrlProp34.xml" ContentType="application/vnd.ms-excel.controlproperties+xml"/>
  <Override PartName="/xl/drawings/drawing7.xml" ContentType="application/vnd.openxmlformats-officedocument.drawing+xml"/>
  <Override PartName="/xl/ctrlProps/ctrlProp35.xml" ContentType="application/vnd.ms-excel.controlproperties+xml"/>
  <Override PartName="/xl/ctrlProps/ctrlProp36.xml" ContentType="application/vnd.ms-excel.controlproperties+xml"/>
  <Override PartName="/xl/drawings/drawing8.xml" ContentType="application/vnd.openxmlformats-officedocument.drawing+xml"/>
  <Override PartName="/xl/ctrlProps/ctrlProp37.xml" ContentType="application/vnd.ms-excel.controlproperties+xml"/>
  <Override PartName="/xl/drawings/drawing9.xml" ContentType="application/vnd.openxmlformats-officedocument.drawing+xml"/>
  <Override PartName="/xl/ctrlProps/ctrlProp38.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12.xml" ContentType="application/vnd.openxmlformats-officedocument.drawing+xml"/>
  <Override PartName="/xl/ctrlProps/ctrlProp53.xml" ContentType="application/vnd.ms-excel.controlproperties+xml"/>
  <Override PartName="/xl/drawings/drawing13.xml" ContentType="application/vnd.openxmlformats-officedocument.drawing+xml"/>
  <Override PartName="/xl/ctrlProps/ctrlProp54.xml" ContentType="application/vnd.ms-excel.controlproperties+xml"/>
  <Override PartName="/xl/ctrlProps/ctrlProp55.xml" ContentType="application/vnd.ms-excel.controlproperties+xml"/>
  <Override PartName="/xl/drawings/drawing14.xml" ContentType="application/vnd.openxmlformats-officedocument.drawing+xml"/>
  <Override PartName="/xl/ctrlProps/ctrlProp56.xml" ContentType="application/vnd.ms-excel.controlproperties+xml"/>
  <Override PartName="/xl/drawings/drawing15.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16.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xr:revisionPtr revIDLastSave="0" documentId="13_ncr:1_{B5DFA2F7-A3D2-4ACA-A1E4-1468221230BB}" xr6:coauthVersionLast="47" xr6:coauthVersionMax="47" xr10:uidLastSave="{00000000-0000-0000-0000-000000000000}"/>
  <bookViews>
    <workbookView xWindow="28680" yWindow="-120" windowWidth="29040" windowHeight="15720" tabRatio="925" firstSheet="2" activeTab="2" xr2:uid="{00000000-000D-0000-FFFF-FFFF00000000}"/>
  </bookViews>
  <sheets>
    <sheet name="DB" sheetId="35" state="hidden" r:id="rId1"/>
    <sheet name="様式DB" sheetId="38" state="hidden" r:id="rId2"/>
    <sheet name="申請目次" sheetId="1" r:id="rId3"/>
    <sheet name="第１号" sheetId="2" r:id="rId4"/>
    <sheet name="第２号" sheetId="3" r:id="rId5"/>
    <sheet name="第２号別紙１" sheetId="27" r:id="rId6"/>
    <sheet name="第２号別紙２" sheetId="36" r:id="rId7"/>
    <sheet name="第３号" sheetId="5" r:id="rId8"/>
    <sheet name="第４号" sheetId="21" r:id="rId9"/>
    <sheet name="第５号" sheetId="6" r:id="rId10"/>
    <sheet name="第６号" sheetId="26" r:id="rId11"/>
    <sheet name="第７号" sheetId="31" r:id="rId12"/>
    <sheet name="第８号" sheetId="7" r:id="rId13"/>
    <sheet name="第９号" sheetId="32" r:id="rId14"/>
    <sheet name="実績目次" sheetId="9" r:id="rId15"/>
    <sheet name="第16号" sheetId="10" r:id="rId16"/>
    <sheet name="第17号" sheetId="33" r:id="rId17"/>
    <sheet name="第17号別紙１" sheetId="34" r:id="rId18"/>
    <sheet name="第17号別紙２" sheetId="37" r:id="rId19"/>
    <sheet name="第18号" sheetId="12" r:id="rId20"/>
    <sheet name="第19号" sheetId="13" r:id="rId21"/>
    <sheet name="交付請求書" sheetId="14" r:id="rId22"/>
    <sheet name="変更等目次" sheetId="15" r:id="rId23"/>
    <sheet name="第12号" sheetId="16" r:id="rId24"/>
    <sheet name="第13号" sheetId="17" r:id="rId25"/>
    <sheet name="第15号" sheetId="20" r:id="rId26"/>
    <sheet name="第22号" sheetId="19" r:id="rId27"/>
    <sheet name="第23号" sheetId="30" r:id="rId28"/>
    <sheet name="Sheet1 (1)" sheetId="4" state="hidden" r:id="rId29"/>
  </sheets>
  <definedNames>
    <definedName name="_xlnm.Print_Area" localSheetId="21">交付請求書!$A$1:$Z$35</definedName>
    <definedName name="_xlnm.Print_Area" localSheetId="14">実績目次!$A$1:$Z$38</definedName>
    <definedName name="_xlnm.Print_Area" localSheetId="2">申請目次!$A$1:$Z$128</definedName>
    <definedName name="_xlnm.Print_Area" localSheetId="23">第12号!$A$1:$Z$37</definedName>
    <definedName name="_xlnm.Print_Area" localSheetId="24">第13号!$A$1:$Z$37</definedName>
    <definedName name="_xlnm.Print_Area" localSheetId="25">第15号!$A$1:$Z$39</definedName>
    <definedName name="_xlnm.Print_Area" localSheetId="15">第16号!$A$1:$Z$41</definedName>
    <definedName name="_xlnm.Print_Area" localSheetId="16">第17号!$A$1:$Z$81</definedName>
    <definedName name="_xlnm.Print_Area" localSheetId="17">第17号別紙１!$A$1:$Z$47</definedName>
    <definedName name="_xlnm.Print_Area" localSheetId="18">第17号別紙２!$A$1:$Z$29</definedName>
    <definedName name="_xlnm.Print_Area" localSheetId="19">第18号!$A$1:$Z$37</definedName>
    <definedName name="_xlnm.Print_Area" localSheetId="20">第19号!$A$1:$Z$42</definedName>
    <definedName name="_xlnm.Print_Area" localSheetId="3">第１号!$A$1:$Z$79</definedName>
    <definedName name="_xlnm.Print_Area" localSheetId="26">第22号!$A$1:$Z$36</definedName>
    <definedName name="_xlnm.Print_Area" localSheetId="27">第23号!$A$1:$Z$37</definedName>
    <definedName name="_xlnm.Print_Area" localSheetId="4">第２号!$A$1:$Z$82</definedName>
    <definedName name="_xlnm.Print_Area" localSheetId="5">第２号別紙１!$A$1:$Z$45</definedName>
    <definedName name="_xlnm.Print_Area" localSheetId="6">第２号別紙２!$A$1:$Z$27</definedName>
    <definedName name="_xlnm.Print_Area" localSheetId="7">第３号!$A$1:$Z$37</definedName>
    <definedName name="_xlnm.Print_Area" localSheetId="8">第４号!$A$1:$Z$35</definedName>
    <definedName name="_xlnm.Print_Area" localSheetId="9">第５号!$A$1:$Z$50</definedName>
    <definedName name="_xlnm.Print_Area" localSheetId="10">第６号!$A$1:$Z$42</definedName>
    <definedName name="_xlnm.Print_Area" localSheetId="11">第７号!$A$1:$Z$36</definedName>
    <definedName name="_xlnm.Print_Area" localSheetId="12">第８号!$A$1:$Z$38</definedName>
    <definedName name="_xlnm.Print_Area" localSheetId="13">第９号!$A$1:$Z$38</definedName>
    <definedName name="_xlnm.Print_Area" localSheetId="22">変更等目次!$A$1:$Z$10</definedName>
    <definedName name="_xlnm.Print_Titles" localSheetId="9">第５号!$1:$8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10" l="1"/>
  <c r="I11" i="5" l="1"/>
  <c r="P12" i="37"/>
  <c r="P13" i="37"/>
  <c r="P14" i="37"/>
  <c r="AB1" i="17"/>
  <c r="AB1" i="14"/>
  <c r="AB1" i="10"/>
  <c r="B78" i="33"/>
  <c r="B79" i="33" s="1"/>
  <c r="B80" i="33" s="1"/>
  <c r="B59" i="33"/>
  <c r="B60" i="33" s="1"/>
  <c r="B61" i="33" s="1"/>
  <c r="B62" i="33" s="1"/>
  <c r="B63" i="33" s="1"/>
  <c r="B64" i="33" s="1"/>
  <c r="B65" i="33" s="1"/>
  <c r="B66" i="33" s="1"/>
  <c r="B67" i="33" s="1"/>
  <c r="P29" i="27"/>
  <c r="B79" i="3"/>
  <c r="B80" i="3" s="1"/>
  <c r="B81" i="3" s="1"/>
  <c r="Q8" i="30"/>
  <c r="R7" i="30"/>
  <c r="Q8" i="19"/>
  <c r="R7" i="19"/>
  <c r="Q8" i="20"/>
  <c r="R7" i="20"/>
  <c r="Q8" i="17"/>
  <c r="R7" i="17"/>
  <c r="Q8" i="16"/>
  <c r="R7" i="16"/>
  <c r="Q8" i="10"/>
  <c r="R7" i="10"/>
  <c r="S5" i="31" l="1"/>
  <c r="M20" i="20"/>
  <c r="P12" i="34"/>
  <c r="P13" i="34"/>
  <c r="I23" i="12" s="1"/>
  <c r="P14" i="34"/>
  <c r="I24" i="12" s="1"/>
  <c r="P17" i="34"/>
  <c r="P18" i="34" l="1"/>
  <c r="Q10" i="30"/>
  <c r="Q9" i="30"/>
  <c r="Q10" i="19"/>
  <c r="Q9" i="19"/>
  <c r="Q10" i="20"/>
  <c r="Q9" i="20"/>
  <c r="Q10" i="17"/>
  <c r="Q9" i="17"/>
  <c r="Q10" i="16"/>
  <c r="Q9" i="16"/>
  <c r="AB1" i="30"/>
  <c r="AB1" i="19"/>
  <c r="AB1" i="20"/>
  <c r="AB1" i="16"/>
  <c r="Q10" i="10"/>
  <c r="Q9" i="10"/>
  <c r="S5" i="32"/>
  <c r="S5" i="7"/>
  <c r="S5" i="6"/>
  <c r="S5" i="21"/>
  <c r="D3" i="35" l="1"/>
  <c r="I22" i="12"/>
  <c r="P17" i="37"/>
  <c r="P21" i="37"/>
  <c r="P22" i="37"/>
  <c r="P40" i="34"/>
  <c r="P41" i="34"/>
  <c r="P29" i="34"/>
  <c r="P22" i="34"/>
  <c r="I11" i="12" s="1"/>
  <c r="P21" i="34"/>
  <c r="I10" i="12" s="1"/>
  <c r="P15" i="34"/>
  <c r="N37" i="33"/>
  <c r="N38" i="33"/>
  <c r="N39" i="33"/>
  <c r="N40" i="33"/>
  <c r="N34" i="33"/>
  <c r="I24" i="5"/>
  <c r="I23" i="5"/>
  <c r="I22" i="5"/>
  <c r="K53" i="3"/>
  <c r="P13" i="36"/>
  <c r="P9" i="36"/>
  <c r="AO9" i="36" l="1"/>
  <c r="P14" i="36"/>
  <c r="P15" i="37"/>
  <c r="K47" i="33" s="1"/>
  <c r="P11" i="37"/>
  <c r="AO11" i="37" s="1"/>
  <c r="I25" i="5"/>
  <c r="AO10" i="36"/>
  <c r="AO11" i="36"/>
  <c r="P16" i="36"/>
  <c r="P18" i="37" s="1"/>
  <c r="P13" i="27"/>
  <c r="K52" i="3" s="1"/>
  <c r="P16" i="27"/>
  <c r="AB14" i="36" l="1"/>
  <c r="W14" i="36" s="1"/>
  <c r="K54" i="3"/>
  <c r="AO12" i="36"/>
  <c r="P16" i="37"/>
  <c r="AO13" i="37"/>
  <c r="AO12" i="37"/>
  <c r="AB16" i="37" l="1"/>
  <c r="AO14" i="37"/>
  <c r="P21" i="36"/>
  <c r="H5" i="36"/>
  <c r="P22" i="36" l="1"/>
  <c r="P24" i="37" s="1"/>
  <c r="P23" i="37"/>
  <c r="P17" i="36"/>
  <c r="P19" i="34"/>
  <c r="P23" i="34"/>
  <c r="P18" i="36" l="1"/>
  <c r="P19" i="37"/>
  <c r="P20" i="34"/>
  <c r="P20" i="37" l="1"/>
  <c r="P21" i="27"/>
  <c r="P20" i="2" s="1"/>
  <c r="P17" i="27" l="1"/>
  <c r="P18" i="27" l="1"/>
  <c r="K49" i="33" s="1"/>
  <c r="K50" i="33" s="1"/>
  <c r="K51" i="33" s="1"/>
  <c r="K55" i="3"/>
  <c r="I10" i="5"/>
  <c r="K56" i="3" l="1"/>
  <c r="I174" i="26"/>
  <c r="I173" i="26"/>
  <c r="I132" i="26"/>
  <c r="I131" i="26"/>
  <c r="I90" i="26"/>
  <c r="I89" i="26"/>
  <c r="I48" i="26"/>
  <c r="I47" i="26"/>
  <c r="I6" i="26"/>
  <c r="I5" i="26"/>
  <c r="J20" i="21" l="1"/>
  <c r="A47" i="6" l="1"/>
  <c r="I18" i="10" l="1"/>
  <c r="H5" i="37" s="1"/>
  <c r="Q42" i="6" l="1"/>
  <c r="Q41" i="6"/>
  <c r="Q40" i="6"/>
  <c r="N33" i="33" l="1"/>
  <c r="N32" i="33"/>
  <c r="N31" i="33"/>
  <c r="N35" i="33" s="1"/>
  <c r="N30" i="33"/>
  <c r="N29" i="33"/>
  <c r="I18" i="30"/>
  <c r="I18" i="19"/>
  <c r="P28" i="35"/>
  <c r="P22" i="35"/>
  <c r="I18" i="20"/>
  <c r="I18" i="17"/>
  <c r="I18" i="16"/>
  <c r="P10" i="35"/>
  <c r="P4" i="35"/>
  <c r="P16" i="35" l="1"/>
  <c r="L18" i="35" l="1"/>
  <c r="P42" i="34" l="1"/>
  <c r="F16" i="33"/>
  <c r="F15" i="33"/>
  <c r="F11" i="33"/>
  <c r="F7" i="33"/>
  <c r="L24" i="32"/>
  <c r="L24" i="7"/>
  <c r="N28" i="33"/>
  <c r="P40" i="27"/>
  <c r="L4" i="35" l="1"/>
  <c r="L5" i="35" s="1"/>
  <c r="L6" i="35" s="1"/>
  <c r="A16" i="31"/>
  <c r="A16" i="6"/>
  <c r="AB20" i="3"/>
  <c r="A12" i="2"/>
  <c r="P29" i="35"/>
  <c r="P30" i="35" s="1"/>
  <c r="P23" i="35"/>
  <c r="P24" i="35" s="1"/>
  <c r="P17" i="35"/>
  <c r="P18" i="35" s="1"/>
  <c r="L19" i="35"/>
  <c r="L20" i="35" s="1"/>
  <c r="P11" i="35"/>
  <c r="P12" i="35" s="1"/>
  <c r="P5" i="35"/>
  <c r="P6" i="35" s="1"/>
  <c r="D4" i="35"/>
  <c r="D5" i="35" s="1"/>
  <c r="A12" i="30" s="1"/>
  <c r="A12" i="20" l="1"/>
  <c r="A12" i="19"/>
  <c r="A12" i="16"/>
  <c r="A12" i="17"/>
  <c r="A12" i="10"/>
  <c r="A13" i="14"/>
  <c r="I174" i="13"/>
  <c r="I6" i="13"/>
  <c r="I132" i="13"/>
  <c r="I90" i="13"/>
  <c r="I48" i="13"/>
  <c r="I173" i="13"/>
  <c r="I5" i="13"/>
  <c r="I47" i="13"/>
  <c r="I89" i="13"/>
  <c r="I131" i="13"/>
  <c r="AB5" i="2"/>
  <c r="J22" i="21" l="1"/>
  <c r="J21" i="21"/>
  <c r="H5" i="34" l="1"/>
  <c r="Y42" i="34"/>
  <c r="B63" i="3"/>
  <c r="B64" i="3" s="1"/>
  <c r="B65" i="3" s="1"/>
  <c r="B66" i="3" s="1"/>
  <c r="B67" i="3" s="1"/>
  <c r="B68" i="3" s="1"/>
  <c r="B69" i="3" s="1"/>
  <c r="B70" i="3" s="1"/>
  <c r="B71" i="3" s="1"/>
  <c r="P11" i="34"/>
  <c r="P30" i="34" l="1"/>
  <c r="P33" i="34" s="1"/>
  <c r="P35" i="34" s="1"/>
  <c r="P16" i="34"/>
  <c r="K48" i="33" s="1"/>
  <c r="P24" i="34"/>
  <c r="I9" i="12" s="1"/>
  <c r="AO14" i="34"/>
  <c r="AO13" i="34"/>
  <c r="K19" i="14" l="1"/>
  <c r="G19" i="14"/>
  <c r="M19" i="14"/>
  <c r="I19" i="14"/>
  <c r="O19" i="14"/>
  <c r="P34" i="34"/>
  <c r="P32" i="34"/>
  <c r="AO17" i="34"/>
  <c r="R28" i="32"/>
  <c r="L28" i="32"/>
  <c r="L25" i="32"/>
  <c r="R25" i="32" s="1"/>
  <c r="Q11" i="31"/>
  <c r="Q10" i="31"/>
  <c r="Q9" i="31"/>
  <c r="Q11" i="6"/>
  <c r="Q10" i="6"/>
  <c r="Q9" i="6"/>
  <c r="P36" i="34" l="1"/>
  <c r="P25" i="34" s="1"/>
  <c r="Y40" i="27"/>
  <c r="H5" i="27" l="1"/>
  <c r="AO12" i="27" l="1"/>
  <c r="O20" i="2"/>
  <c r="N36" i="3" l="1"/>
  <c r="P9" i="27" s="1"/>
  <c r="P14" i="27" l="1"/>
  <c r="P22" i="27"/>
  <c r="P28" i="27"/>
  <c r="P31" i="27" s="1"/>
  <c r="P33" i="27" s="1"/>
  <c r="AO11" i="27"/>
  <c r="AO13" i="27" s="1"/>
  <c r="I25" i="12"/>
  <c r="R28" i="7"/>
  <c r="L28" i="7"/>
  <c r="I9" i="5" l="1"/>
  <c r="P19" i="20"/>
  <c r="O19" i="20" s="1"/>
  <c r="P21" i="2"/>
  <c r="O21" i="2" s="1"/>
  <c r="P32" i="27"/>
  <c r="I26" i="12"/>
  <c r="I27" i="12" s="1"/>
  <c r="I12" i="12" s="1"/>
  <c r="I8" i="12" s="1"/>
  <c r="P30" i="27"/>
  <c r="P34" i="27" l="1"/>
  <c r="P23" i="27" s="1"/>
  <c r="I26" i="5"/>
  <c r="I27" i="5" s="1"/>
  <c r="I12" i="5" s="1"/>
  <c r="I8" i="5" s="1"/>
  <c r="R29" i="7"/>
  <c r="L29" i="7"/>
  <c r="L25" i="7"/>
  <c r="R25" i="7" s="1"/>
</calcChain>
</file>

<file path=xl/sharedStrings.xml><?xml version="1.0" encoding="utf-8"?>
<sst xmlns="http://schemas.openxmlformats.org/spreadsheetml/2006/main" count="1152" uniqueCount="521">
  <si>
    <t>様式第１号</t>
    <rPh sb="0" eb="2">
      <t>ヨウシキ</t>
    </rPh>
    <rPh sb="2" eb="3">
      <t>ダイ</t>
    </rPh>
    <rPh sb="4" eb="5">
      <t>ゴウ</t>
    </rPh>
    <phoneticPr fontId="3"/>
  </si>
  <si>
    <t>（あて先）仙台市長</t>
    <rPh sb="3" eb="4">
      <t>サキ</t>
    </rPh>
    <rPh sb="5" eb="9">
      <t>センダイシチョウ</t>
    </rPh>
    <phoneticPr fontId="3"/>
  </si>
  <si>
    <t>郵便番号</t>
    <rPh sb="0" eb="4">
      <t>ユウビンバンゴウ</t>
    </rPh>
    <phoneticPr fontId="3"/>
  </si>
  <si>
    <t>住所</t>
    <rPh sb="0" eb="2">
      <t>ジュウショ</t>
    </rPh>
    <phoneticPr fontId="3"/>
  </si>
  <si>
    <t>名称</t>
    <rPh sb="0" eb="2">
      <t>メイショウ</t>
    </rPh>
    <phoneticPr fontId="3"/>
  </si>
  <si>
    <t>代表者氏名</t>
    <rPh sb="0" eb="3">
      <t>ダイヒョウシャ</t>
    </rPh>
    <rPh sb="3" eb="5">
      <t>シメイ</t>
    </rPh>
    <phoneticPr fontId="3"/>
  </si>
  <si>
    <t>申請者　</t>
    <rPh sb="0" eb="3">
      <t>シンセイシャ</t>
    </rPh>
    <phoneticPr fontId="3"/>
  </si>
  <si>
    <t>印</t>
    <rPh sb="0" eb="1">
      <t>イン</t>
    </rPh>
    <phoneticPr fontId="3"/>
  </si>
  <si>
    <t>記</t>
    <rPh sb="0" eb="1">
      <t>き</t>
    </rPh>
    <phoneticPr fontId="4" type="Hiragana" alignment="center"/>
  </si>
  <si>
    <t>〒</t>
    <phoneticPr fontId="4" type="Hiragana" alignment="center"/>
  </si>
  <si>
    <t>－</t>
    <phoneticPr fontId="4" type="Hiragana" alignment="center"/>
  </si>
  <si>
    <t>２　補助事業の名称</t>
    <phoneticPr fontId="4" type="Hiragana" alignment="center"/>
  </si>
  <si>
    <t>ことに</t>
    <phoneticPr fontId="4" type="Hiragana" alignment="center"/>
  </si>
  <si>
    <t>同意します</t>
    <rPh sb="0" eb="2">
      <t>どうい</t>
    </rPh>
    <phoneticPr fontId="4" type="Hiragana" alignment="center"/>
  </si>
  <si>
    <t>同意しません</t>
    <rPh sb="0" eb="2">
      <t>どうい</t>
    </rPh>
    <phoneticPr fontId="4" type="Hiragana" alignment="center"/>
  </si>
  <si>
    <t>私（法人（団体）含む）の仙台市市税納付状況（税目・税額・申</t>
    <phoneticPr fontId="4" type="Hiragana" alignment="center"/>
  </si>
  <si>
    <t>告の有無等）を環境局脱炭素経営推進課が税務担当課に照会する</t>
    <phoneticPr fontId="4" type="Hiragana" alignment="center"/>
  </si>
  <si>
    <t xml:space="preserve">（証明書の添付が必要になります） </t>
    <phoneticPr fontId="4" type="Hiragana" alignment="center"/>
  </si>
  <si>
    <t>円</t>
    <rPh sb="0" eb="1">
      <t>えん</t>
    </rPh>
    <phoneticPr fontId="4" type="Hiragana" alignment="center"/>
  </si>
  <si>
    <t>様式第２号</t>
    <rPh sb="0" eb="2">
      <t>ヨウシキ</t>
    </rPh>
    <rPh sb="2" eb="3">
      <t>ダイ</t>
    </rPh>
    <rPh sb="4" eb="5">
      <t>ゴウ</t>
    </rPh>
    <phoneticPr fontId="3"/>
  </si>
  <si>
    <t>円</t>
    <rPh sb="0" eb="1">
      <t>えん</t>
    </rPh>
    <phoneticPr fontId="3" type="Hiragana" alignment="center"/>
  </si>
  <si>
    <t>備　考</t>
    <rPh sb="0" eb="1">
      <t>び</t>
    </rPh>
    <rPh sb="2" eb="3">
      <t>こう</t>
    </rPh>
    <phoneticPr fontId="3" type="Hiragana" alignment="center"/>
  </si>
  <si>
    <t>①</t>
    <phoneticPr fontId="3" type="Hiragana" alignment="center"/>
  </si>
  <si>
    <t>②</t>
    <phoneticPr fontId="3" type="Hiragana" alignment="center"/>
  </si>
  <si>
    <t>金　額</t>
    <rPh sb="0" eb="1">
      <t>きん</t>
    </rPh>
    <rPh sb="2" eb="3">
      <t>がく</t>
    </rPh>
    <phoneticPr fontId="3" type="Hiragana" alignment="center"/>
  </si>
  <si>
    <t>様式第３号</t>
    <rPh sb="0" eb="2">
      <t>ヨウシキ</t>
    </rPh>
    <rPh sb="2" eb="3">
      <t>ダイ</t>
    </rPh>
    <rPh sb="4" eb="5">
      <t>ゴウ</t>
    </rPh>
    <phoneticPr fontId="3"/>
  </si>
  <si>
    <t>収支予算書</t>
    <phoneticPr fontId="3"/>
  </si>
  <si>
    <t>１　収入</t>
    <rPh sb="2" eb="4">
      <t>シュウニュウ</t>
    </rPh>
    <phoneticPr fontId="3"/>
  </si>
  <si>
    <t>区分</t>
    <rPh sb="0" eb="2">
      <t>クブン</t>
    </rPh>
    <phoneticPr fontId="3"/>
  </si>
  <si>
    <t>自己資金（借入金含む）</t>
    <phoneticPr fontId="3"/>
  </si>
  <si>
    <t>市補助金</t>
    <phoneticPr fontId="3"/>
  </si>
  <si>
    <t>県</t>
    <rPh sb="0" eb="1">
      <t>ケン</t>
    </rPh>
    <phoneticPr fontId="3"/>
  </si>
  <si>
    <t>その他</t>
    <rPh sb="2" eb="3">
      <t>タ</t>
    </rPh>
    <phoneticPr fontId="3"/>
  </si>
  <si>
    <t>合計</t>
    <rPh sb="0" eb="2">
      <t>ゴウケイ</t>
    </rPh>
    <phoneticPr fontId="3"/>
  </si>
  <si>
    <t>他補助金</t>
    <rPh sb="0" eb="1">
      <t>ホカ</t>
    </rPh>
    <rPh sb="1" eb="4">
      <t>ホジョキン</t>
    </rPh>
    <phoneticPr fontId="3"/>
  </si>
  <si>
    <t>予算額</t>
    <rPh sb="0" eb="3">
      <t>ヨサンガク</t>
    </rPh>
    <phoneticPr fontId="3"/>
  </si>
  <si>
    <t>円</t>
    <rPh sb="0" eb="1">
      <t>エン</t>
    </rPh>
    <phoneticPr fontId="3"/>
  </si>
  <si>
    <t>備考</t>
    <rPh sb="0" eb="2">
      <t>ビコウ</t>
    </rPh>
    <phoneticPr fontId="3"/>
  </si>
  <si>
    <t>※補助対象経費に係る収入のみを記載すること。</t>
    <phoneticPr fontId="3"/>
  </si>
  <si>
    <t>※合計の金額は、下記「２　支出」の合計の金額と一致すること。</t>
    <phoneticPr fontId="3"/>
  </si>
  <si>
    <t>２　支出</t>
    <rPh sb="2" eb="4">
      <t>シシュツ</t>
    </rPh>
    <phoneticPr fontId="3"/>
  </si>
  <si>
    <t>費目</t>
    <rPh sb="0" eb="2">
      <t>ヒモク</t>
    </rPh>
    <phoneticPr fontId="3"/>
  </si>
  <si>
    <t>小計</t>
    <rPh sb="0" eb="2">
      <t>ショウケイ</t>
    </rPh>
    <phoneticPr fontId="3"/>
  </si>
  <si>
    <t>消費税</t>
    <rPh sb="0" eb="3">
      <t>ショウヒゼイ</t>
    </rPh>
    <phoneticPr fontId="3"/>
  </si>
  <si>
    <t>※補助対象経費に係る支出のみを記載すること。</t>
    <phoneticPr fontId="3"/>
  </si>
  <si>
    <t>消費税率10％</t>
    <phoneticPr fontId="3"/>
  </si>
  <si>
    <t>様式第４号</t>
    <rPh sb="0" eb="2">
      <t>ヨウシキ</t>
    </rPh>
    <rPh sb="2" eb="3">
      <t>ダイ</t>
    </rPh>
    <rPh sb="4" eb="5">
      <t>ゴウ</t>
    </rPh>
    <phoneticPr fontId="3"/>
  </si>
  <si>
    <t>誓　　約　　書</t>
    <rPh sb="0" eb="1">
      <t>チカイ</t>
    </rPh>
    <rPh sb="3" eb="4">
      <t>ヤク</t>
    </rPh>
    <rPh sb="6" eb="7">
      <t>ショ</t>
    </rPh>
    <phoneticPr fontId="3"/>
  </si>
  <si>
    <t>　仙　台　市　長　　様</t>
    <rPh sb="1" eb="2">
      <t>セン</t>
    </rPh>
    <rPh sb="3" eb="4">
      <t>ダイ</t>
    </rPh>
    <rPh sb="5" eb="6">
      <t>シ</t>
    </rPh>
    <rPh sb="7" eb="8">
      <t>オサ</t>
    </rPh>
    <rPh sb="10" eb="11">
      <t>サマ</t>
    </rPh>
    <phoneticPr fontId="3"/>
  </si>
  <si>
    <t>の関係を有していないことを誓約します。また、説明を求められた際には誠実</t>
    <phoneticPr fontId="3"/>
  </si>
  <si>
    <t>に対応いたします。　　　　　　　　　　　　　　　　　　　　　　　　　　</t>
    <phoneticPr fontId="3"/>
  </si>
  <si>
    <t>様式第５号</t>
    <rPh sb="0" eb="2">
      <t>ヨウシキ</t>
    </rPh>
    <rPh sb="2" eb="3">
      <t>ダイ</t>
    </rPh>
    <rPh sb="4" eb="5">
      <t>ゴウ</t>
    </rPh>
    <phoneticPr fontId="3"/>
  </si>
  <si>
    <t>【交付申請に必要な書類】</t>
    <rPh sb="1" eb="3">
      <t>コウフ</t>
    </rPh>
    <rPh sb="3" eb="5">
      <t>シンセイ</t>
    </rPh>
    <rPh sb="6" eb="8">
      <t>ヒツヨウ</t>
    </rPh>
    <rPh sb="9" eb="11">
      <t>ショルイ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</si>
  <si>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</si>
  <si>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</si>
  <si>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</si>
  <si>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</si>
  <si>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</si>
  <si>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</si>
  <si>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</si>
  <si>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</si>
  <si>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書類名</t>
    <rPh sb="0" eb="2">
      <t>ショルイ</t>
    </rPh>
    <rPh sb="2" eb="3">
      <t>メイ</t>
    </rPh>
    <phoneticPr fontId="3"/>
  </si>
  <si>
    <t>№</t>
    <phoneticPr fontId="3"/>
  </si>
  <si>
    <t>ヶ月</t>
    <rPh sb="1" eb="2">
      <t>ゲツ</t>
    </rPh>
    <phoneticPr fontId="3"/>
  </si>
  <si>
    <t>①</t>
    <phoneticPr fontId="3"/>
  </si>
  <si>
    <t>補助金</t>
    <rPh sb="0" eb="3">
      <t>ホジョキン</t>
    </rPh>
    <phoneticPr fontId="3"/>
  </si>
  <si>
    <t>経費</t>
    <rPh sb="0" eb="2">
      <t>ケイヒ</t>
    </rPh>
    <phoneticPr fontId="3"/>
  </si>
  <si>
    <t>貸与料金月額</t>
    <phoneticPr fontId="3"/>
  </si>
  <si>
    <t>項目</t>
    <rPh sb="0" eb="2">
      <t>コウモク</t>
    </rPh>
    <phoneticPr fontId="3"/>
  </si>
  <si>
    <t>通常料金</t>
    <rPh sb="0" eb="2">
      <t>ツウジョウ</t>
    </rPh>
    <rPh sb="2" eb="4">
      <t>リョウキン</t>
    </rPh>
    <phoneticPr fontId="3"/>
  </si>
  <si>
    <t>補助金適用料金</t>
    <rPh sb="0" eb="2">
      <t>ホジョ</t>
    </rPh>
    <rPh sb="2" eb="3">
      <t>キン</t>
    </rPh>
    <rPh sb="3" eb="5">
      <t>テキヨウ</t>
    </rPh>
    <rPh sb="5" eb="7">
      <t>リョウキン</t>
    </rPh>
    <phoneticPr fontId="3"/>
  </si>
  <si>
    <t>金利等</t>
    <rPh sb="0" eb="2">
      <t>キンリ</t>
    </rPh>
    <rPh sb="2" eb="3">
      <t>トウ</t>
    </rPh>
    <phoneticPr fontId="3"/>
  </si>
  <si>
    <t>（単位：円）</t>
    <rPh sb="1" eb="3">
      <t>タンイ</t>
    </rPh>
    <rPh sb="4" eb="5">
      <t>エン</t>
    </rPh>
    <phoneticPr fontId="3"/>
  </si>
  <si>
    <t>１　補助事業の名称</t>
    <rPh sb="2" eb="4">
      <t>ほじょ</t>
    </rPh>
    <rPh sb="4" eb="6">
      <t>じぎょう</t>
    </rPh>
    <rPh sb="7" eb="9">
      <t>めいしょう</t>
    </rPh>
    <phoneticPr fontId="4" type="Hiragana" alignment="center"/>
  </si>
  <si>
    <t>＜記入・提出するときの注意点＞</t>
    <phoneticPr fontId="4" type="Hiragana" alignment="center"/>
  </si>
  <si>
    <t>様式第１３号</t>
    <rPh sb="0" eb="2">
      <t>ヨウシキ</t>
    </rPh>
    <rPh sb="2" eb="3">
      <t>ダイ</t>
    </rPh>
    <rPh sb="5" eb="6">
      <t>ゴウ</t>
    </rPh>
    <phoneticPr fontId="3"/>
  </si>
  <si>
    <t>※合計の金額は、上記「１　収入」の合計と一致すること。</t>
    <phoneticPr fontId="3"/>
  </si>
  <si>
    <t>補助金変更承認申請書</t>
    <phoneticPr fontId="3"/>
  </si>
  <si>
    <t>補助金中止（廃止）承認申請書</t>
    <rPh sb="0" eb="3">
      <t>ホジョキン</t>
    </rPh>
    <rPh sb="3" eb="5">
      <t>チュウシ</t>
    </rPh>
    <rPh sb="6" eb="8">
      <t>ハイシ</t>
    </rPh>
    <rPh sb="9" eb="11">
      <t>ショウニン</t>
    </rPh>
    <rPh sb="11" eb="14">
      <t>シンセイショ</t>
    </rPh>
    <phoneticPr fontId="3"/>
  </si>
  <si>
    <t>【その他必要に応じて使用する書類】</t>
    <rPh sb="3" eb="4">
      <t>タ</t>
    </rPh>
    <rPh sb="4" eb="6">
      <t>ヒツヨウ</t>
    </rPh>
    <rPh sb="7" eb="8">
      <t>オウ</t>
    </rPh>
    <rPh sb="10" eb="12">
      <t>シヨウ</t>
    </rPh>
    <rPh sb="14" eb="16">
      <t>ショルイ</t>
    </rPh>
    <phoneticPr fontId="3"/>
  </si>
  <si>
    <t>補助金交付申請取下書</t>
    <phoneticPr fontId="3"/>
  </si>
  <si>
    <t>補助金財産処分承認申請書</t>
    <phoneticPr fontId="3"/>
  </si>
  <si>
    <t>様式第１６号</t>
    <rPh sb="0" eb="2">
      <t>ヨウシキ</t>
    </rPh>
    <rPh sb="2" eb="3">
      <t>ダイ</t>
    </rPh>
    <rPh sb="5" eb="6">
      <t>ゴウ</t>
    </rPh>
    <phoneticPr fontId="3"/>
  </si>
  <si>
    <t>請求金額</t>
    <rPh sb="0" eb="2">
      <t>セイキュウ</t>
    </rPh>
    <rPh sb="2" eb="4">
      <t>キンガク</t>
    </rPh>
    <phoneticPr fontId="3"/>
  </si>
  <si>
    <t>振込先情報</t>
    <rPh sb="0" eb="3">
      <t>フリコミサキ</t>
    </rPh>
    <rPh sb="3" eb="5">
      <t>ジョウホウ</t>
    </rPh>
    <phoneticPr fontId="3"/>
  </si>
  <si>
    <t>金融機関名</t>
    <rPh sb="0" eb="2">
      <t>キンユウ</t>
    </rPh>
    <rPh sb="2" eb="4">
      <t>キカン</t>
    </rPh>
    <rPh sb="4" eb="5">
      <t>メイ</t>
    </rPh>
    <phoneticPr fontId="3"/>
  </si>
  <si>
    <t>預金種別</t>
    <rPh sb="0" eb="2">
      <t>ヨキン</t>
    </rPh>
    <rPh sb="2" eb="4">
      <t>シュベツ</t>
    </rPh>
    <phoneticPr fontId="3"/>
  </si>
  <si>
    <t>口座名義</t>
    <rPh sb="0" eb="2">
      <t>コウザ</t>
    </rPh>
    <rPh sb="2" eb="4">
      <t>メイギ</t>
    </rPh>
    <phoneticPr fontId="3"/>
  </si>
  <si>
    <t>円</t>
    <rPh sb="0" eb="1">
      <t>エン</t>
    </rPh>
    <phoneticPr fontId="3"/>
  </si>
  <si>
    <t>普通預金</t>
    <rPh sb="0" eb="4">
      <t>フツウヨキン</t>
    </rPh>
    <phoneticPr fontId="3"/>
  </si>
  <si>
    <t>当座預金</t>
    <rPh sb="0" eb="4">
      <t>トウザヨキン</t>
    </rPh>
    <phoneticPr fontId="3"/>
  </si>
  <si>
    <t>口座番号
（右詰）</t>
    <rPh sb="0" eb="2">
      <t>コウザ</t>
    </rPh>
    <rPh sb="2" eb="4">
      <t>バンゴウ</t>
    </rPh>
    <rPh sb="6" eb="7">
      <t>ミギ</t>
    </rPh>
    <rPh sb="7" eb="8">
      <t>ヅ</t>
    </rPh>
    <phoneticPr fontId="3"/>
  </si>
  <si>
    <t>　</t>
    <phoneticPr fontId="3"/>
  </si>
  <si>
    <t>※口座名義人は申請者と同一名義としてください。</t>
    <phoneticPr fontId="3"/>
  </si>
  <si>
    <t>※首標金額の一桁上位の欄に￥印を記入してください。</t>
    <phoneticPr fontId="3"/>
  </si>
  <si>
    <t>(1) 交付申請書（様式第１号）の添付書類のうち変更に係る書類
(2) その他必要な書類</t>
    <phoneticPr fontId="4" type="Hiragana" alignment="center"/>
  </si>
  <si>
    <t>１　申請者の概要</t>
    <rPh sb="2" eb="5">
      <t>しんせいしゃ</t>
    </rPh>
    <rPh sb="6" eb="8">
      <t>がいよう</t>
    </rPh>
    <phoneticPr fontId="3" type="Hiragana" alignment="center"/>
  </si>
  <si>
    <t>主たる事業</t>
    <rPh sb="0" eb="1">
      <t>シュ</t>
    </rPh>
    <rPh sb="3" eb="5">
      <t>ジギョウ</t>
    </rPh>
    <phoneticPr fontId="3"/>
  </si>
  <si>
    <t>３　補助対象設備の設置場所</t>
    <phoneticPr fontId="3" type="Hiragana" alignment="center"/>
  </si>
  <si>
    <t>所在地</t>
    <rPh sb="0" eb="3">
      <t>しょざいち</t>
    </rPh>
    <phoneticPr fontId="3" type="Hiragana" alignment="center"/>
  </si>
  <si>
    <t>事業所の名称</t>
    <rPh sb="0" eb="3">
      <t>じぎょうしょ</t>
    </rPh>
    <rPh sb="4" eb="6">
      <t>めいしょう</t>
    </rPh>
    <phoneticPr fontId="3" type="Hiragana" alignment="center"/>
  </si>
  <si>
    <t>着手予定日</t>
    <rPh sb="0" eb="2">
      <t>チャクシュ</t>
    </rPh>
    <rPh sb="2" eb="4">
      <t>ヨテイ</t>
    </rPh>
    <rPh sb="4" eb="5">
      <t>ビ</t>
    </rPh>
    <phoneticPr fontId="3"/>
  </si>
  <si>
    <t>完了予定日</t>
    <rPh sb="0" eb="2">
      <t>カンリョウ</t>
    </rPh>
    <rPh sb="2" eb="4">
      <t>ヨテイ</t>
    </rPh>
    <rPh sb="4" eb="5">
      <t>ビ</t>
    </rPh>
    <phoneticPr fontId="3"/>
  </si>
  <si>
    <t>４　補助事業実施予定期間</t>
    <rPh sb="2" eb="4">
      <t>ホジョ</t>
    </rPh>
    <rPh sb="4" eb="6">
      <t>ジギョウ</t>
    </rPh>
    <rPh sb="6" eb="8">
      <t>ジッシ</t>
    </rPh>
    <rPh sb="8" eb="10">
      <t>ヨテイ</t>
    </rPh>
    <rPh sb="10" eb="12">
      <t>キカン</t>
    </rPh>
    <phoneticPr fontId="3"/>
  </si>
  <si>
    <t>契約予定日</t>
    <rPh sb="0" eb="2">
      <t>ケイヤク</t>
    </rPh>
    <rPh sb="2" eb="4">
      <t>ヨテイ</t>
    </rPh>
    <rPh sb="4" eb="5">
      <t>ビ</t>
    </rPh>
    <phoneticPr fontId="3"/>
  </si>
  <si>
    <t>満了予定日</t>
    <rPh sb="0" eb="2">
      <t>マンリョウ</t>
    </rPh>
    <rPh sb="2" eb="4">
      <t>ヨテイ</t>
    </rPh>
    <rPh sb="4" eb="5">
      <t>ビ</t>
    </rPh>
    <phoneticPr fontId="3"/>
  </si>
  <si>
    <t>設置場所</t>
    <rPh sb="0" eb="2">
      <t>せっち</t>
    </rPh>
    <rPh sb="2" eb="4">
      <t>ばしょ</t>
    </rPh>
    <phoneticPr fontId="3" type="Hiragana" alignment="center"/>
  </si>
  <si>
    <t>メーカー</t>
    <phoneticPr fontId="3" type="Hiragana" alignment="center"/>
  </si>
  <si>
    <t>型　　式</t>
    <rPh sb="0" eb="1">
      <t>かた</t>
    </rPh>
    <rPh sb="3" eb="4">
      <t>しき</t>
    </rPh>
    <phoneticPr fontId="3" type="Hiragana" alignment="center"/>
  </si>
  <si>
    <t>補助対象経費〔税抜〕</t>
    <rPh sb="0" eb="2">
      <t>ほじょ</t>
    </rPh>
    <rPh sb="2" eb="4">
      <t>たいしょう</t>
    </rPh>
    <rPh sb="4" eb="6">
      <t>けいひ</t>
    </rPh>
    <phoneticPr fontId="3" type="Hiragana" alignment="center"/>
  </si>
  <si>
    <t>補助対象外経費〔税抜〕</t>
    <rPh sb="0" eb="2">
      <t>ほじょ</t>
    </rPh>
    <rPh sb="2" eb="4">
      <t>たいしょう</t>
    </rPh>
    <rPh sb="4" eb="5">
      <t>がい</t>
    </rPh>
    <rPh sb="5" eb="7">
      <t>けいひ</t>
    </rPh>
    <phoneticPr fontId="3" type="Hiragana" alignment="center"/>
  </si>
  <si>
    <t>項　目</t>
    <rPh sb="0" eb="1">
      <t>こう</t>
    </rPh>
    <rPh sb="2" eb="3">
      <t>め</t>
    </rPh>
    <phoneticPr fontId="3" type="Hiragana" alignment="center"/>
  </si>
  <si>
    <t>小計〔①＋②〕</t>
    <rPh sb="0" eb="2">
      <t>しょうけい</t>
    </rPh>
    <phoneticPr fontId="3" type="Hiragana" alignment="center"/>
  </si>
  <si>
    <t>消費税額</t>
    <rPh sb="0" eb="3">
      <t>しょうひぜい</t>
    </rPh>
    <rPh sb="3" eb="4">
      <t>がく</t>
    </rPh>
    <phoneticPr fontId="3" type="Hiragana" alignment="center"/>
  </si>
  <si>
    <t>見積額</t>
    <rPh sb="0" eb="2">
      <t>みつもり</t>
    </rPh>
    <rPh sb="2" eb="3">
      <t>がく</t>
    </rPh>
    <phoneticPr fontId="3" type="Hiragana" alignment="center"/>
  </si>
  <si>
    <t>消費税率10％</t>
    <phoneticPr fontId="3" type="Hiragana" alignment="center"/>
  </si>
  <si>
    <t>見積書の見積金額と一致すること</t>
    <phoneticPr fontId="3" type="Hiragana" alignment="center"/>
  </si>
  <si>
    <t>補助対象経費〔税抜〕</t>
    <rPh sb="0" eb="2">
      <t>ホジョ</t>
    </rPh>
    <rPh sb="2" eb="4">
      <t>タイショウ</t>
    </rPh>
    <rPh sb="4" eb="6">
      <t>ケイヒ</t>
    </rPh>
    <rPh sb="7" eb="8">
      <t>ゼイ</t>
    </rPh>
    <rPh sb="8" eb="9">
      <t>ヌ</t>
    </rPh>
    <phoneticPr fontId="3"/>
  </si>
  <si>
    <t>設　計　費</t>
    <rPh sb="0" eb="1">
      <t>セツ</t>
    </rPh>
    <rPh sb="2" eb="3">
      <t>ケイ</t>
    </rPh>
    <rPh sb="4" eb="5">
      <t>ヒ</t>
    </rPh>
    <phoneticPr fontId="3"/>
  </si>
  <si>
    <t>設　備　費</t>
    <rPh sb="0" eb="1">
      <t>セツ</t>
    </rPh>
    <rPh sb="2" eb="3">
      <t>ビ</t>
    </rPh>
    <rPh sb="4" eb="5">
      <t>ヒ</t>
    </rPh>
    <phoneticPr fontId="3"/>
  </si>
  <si>
    <t>工　事　費</t>
    <rPh sb="0" eb="1">
      <t>コウ</t>
    </rPh>
    <rPh sb="2" eb="3">
      <t>コト</t>
    </rPh>
    <rPh sb="4" eb="5">
      <t>ヒ</t>
    </rPh>
    <phoneticPr fontId="3"/>
  </si>
  <si>
    <t>事業所等の所有者（同意者）</t>
    <phoneticPr fontId="3"/>
  </si>
  <si>
    <t>氏　名※</t>
    <rPh sb="0" eb="1">
      <t>シ</t>
    </rPh>
    <rPh sb="2" eb="3">
      <t>ナ</t>
    </rPh>
    <phoneticPr fontId="3"/>
  </si>
  <si>
    <t>（法人にあっては名称及び代表者職氏名）</t>
    <phoneticPr fontId="3"/>
  </si>
  <si>
    <t>住　　所</t>
    <rPh sb="0" eb="1">
      <t>ジュウ</t>
    </rPh>
    <rPh sb="3" eb="4">
      <t>ショ</t>
    </rPh>
    <phoneticPr fontId="3"/>
  </si>
  <si>
    <t>電話番号</t>
    <rPh sb="0" eb="2">
      <t>デンワ</t>
    </rPh>
    <rPh sb="2" eb="4">
      <t>バンゴウ</t>
    </rPh>
    <phoneticPr fontId="3"/>
  </si>
  <si>
    <t>※氏名は署名をすること。署名が困難な場合は、記名押印も可とする。</t>
    <phoneticPr fontId="3"/>
  </si>
  <si>
    <t>２ 申請者の住所</t>
    <phoneticPr fontId="3"/>
  </si>
  <si>
    <t>〒</t>
    <phoneticPr fontId="3"/>
  </si>
  <si>
    <t>様式第６号</t>
    <rPh sb="0" eb="2">
      <t>ヨウシキ</t>
    </rPh>
    <rPh sb="2" eb="3">
      <t>ダイ</t>
    </rPh>
    <rPh sb="4" eb="5">
      <t>ゴウ</t>
    </rPh>
    <phoneticPr fontId="3"/>
  </si>
  <si>
    <t>設備を設置する建物の外観写真
貼り付け位置</t>
    <phoneticPr fontId="3"/>
  </si>
  <si>
    <t>設備の設置予定場所の現況写真
貼り付け位置</t>
    <phoneticPr fontId="3"/>
  </si>
  <si>
    <t>様式第７号</t>
    <rPh sb="0" eb="2">
      <t>ヨウシキ</t>
    </rPh>
    <rPh sb="2" eb="3">
      <t>ダイ</t>
    </rPh>
    <rPh sb="4" eb="5">
      <t>ゴウ</t>
    </rPh>
    <phoneticPr fontId="3"/>
  </si>
  <si>
    <t>＜リース事業者＞</t>
    <phoneticPr fontId="3"/>
  </si>
  <si>
    <t>ファイナンスリース契約予定期間：</t>
    <phoneticPr fontId="3"/>
  </si>
  <si>
    <t>工事価格〔税抜〕</t>
    <rPh sb="0" eb="2">
      <t>コウジ</t>
    </rPh>
    <phoneticPr fontId="3"/>
  </si>
  <si>
    <t>消費税〔①×0.1〕</t>
    <phoneticPr fontId="3"/>
  </si>
  <si>
    <t>小計〔①＋②〕</t>
    <rPh sb="0" eb="2">
      <t>ショウケイ</t>
    </rPh>
    <phoneticPr fontId="3"/>
  </si>
  <si>
    <t>合計〔③＋④－⑤〕</t>
    <rPh sb="0" eb="2">
      <t>ゴウケイ</t>
    </rPh>
    <phoneticPr fontId="3"/>
  </si>
  <si>
    <t>様式第１５号</t>
    <rPh sb="0" eb="2">
      <t>ヨウシキ</t>
    </rPh>
    <rPh sb="2" eb="3">
      <t>ダイ</t>
    </rPh>
    <rPh sb="5" eb="6">
      <t>ゴウ</t>
    </rPh>
    <phoneticPr fontId="3"/>
  </si>
  <si>
    <t>４　添付書類</t>
    <rPh sb="2" eb="4">
      <t>てんぷ</t>
    </rPh>
    <rPh sb="4" eb="6">
      <t>しょるい</t>
    </rPh>
    <phoneticPr fontId="4" type="Hiragana" alignment="center"/>
  </si>
  <si>
    <t>契約日</t>
    <rPh sb="0" eb="2">
      <t>ケイヤク</t>
    </rPh>
    <rPh sb="2" eb="3">
      <t>ビ</t>
    </rPh>
    <phoneticPr fontId="3"/>
  </si>
  <si>
    <t>満了日</t>
    <rPh sb="0" eb="2">
      <t>マンリョウ</t>
    </rPh>
    <rPh sb="2" eb="3">
      <t>ビ</t>
    </rPh>
    <phoneticPr fontId="3"/>
  </si>
  <si>
    <t>決算額</t>
    <rPh sb="0" eb="2">
      <t>ケッサン</t>
    </rPh>
    <rPh sb="2" eb="3">
      <t>ガク</t>
    </rPh>
    <phoneticPr fontId="3"/>
  </si>
  <si>
    <t>様式第１８号</t>
    <rPh sb="0" eb="2">
      <t>ヨウシキ</t>
    </rPh>
    <rPh sb="2" eb="3">
      <t>ダイ</t>
    </rPh>
    <rPh sb="5" eb="6">
      <t>ゴウ</t>
    </rPh>
    <phoneticPr fontId="3"/>
  </si>
  <si>
    <t>様式第１９号</t>
    <rPh sb="0" eb="2">
      <t>ヨウシキ</t>
    </rPh>
    <rPh sb="2" eb="3">
      <t>ダイ</t>
    </rPh>
    <rPh sb="5" eb="6">
      <t>ゴウ</t>
    </rPh>
    <phoneticPr fontId="3"/>
  </si>
  <si>
    <t>５　その他必要な事項</t>
    <rPh sb="4" eb="5">
      <t>た</t>
    </rPh>
    <rPh sb="5" eb="7">
      <t>ひつよう</t>
    </rPh>
    <rPh sb="8" eb="10">
      <t>じこう</t>
    </rPh>
    <phoneticPr fontId="4" type="Hiragana" alignment="center"/>
  </si>
  <si>
    <t>￥</t>
    <phoneticPr fontId="3"/>
  </si>
  <si>
    <t>事業計画書</t>
    <rPh sb="0" eb="2">
      <t>ジギョウ</t>
    </rPh>
    <rPh sb="2" eb="5">
      <t>ケイカクショ</t>
    </rPh>
    <phoneticPr fontId="3"/>
  </si>
  <si>
    <t>※１　ファイナンスリースの場合</t>
    <rPh sb="13" eb="15">
      <t>バアイ</t>
    </rPh>
    <phoneticPr fontId="3"/>
  </si>
  <si>
    <t>※２　オンサイトＰＰＡの場合</t>
    <rPh sb="12" eb="14">
      <t>バアイ</t>
    </rPh>
    <phoneticPr fontId="3"/>
  </si>
  <si>
    <t>※３　必要に応じて提出すること</t>
    <rPh sb="3" eb="5">
      <t>ヒツヨウ</t>
    </rPh>
    <rPh sb="6" eb="7">
      <t>オウ</t>
    </rPh>
    <rPh sb="9" eb="11">
      <t>テイシュツ</t>
    </rPh>
    <phoneticPr fontId="3"/>
  </si>
  <si>
    <t>仙台市事業所用太陽光発電システム導入支援補助金交付申請書</t>
    <phoneticPr fontId="3"/>
  </si>
  <si>
    <t>購入</t>
    <rPh sb="0" eb="2">
      <t>こうにゅう</t>
    </rPh>
    <phoneticPr fontId="4" type="Hiragana" alignment="center"/>
  </si>
  <si>
    <t>ファイナンスリース</t>
    <phoneticPr fontId="4" type="Hiragana" alignment="center"/>
  </si>
  <si>
    <t>オンサイトＰＰＡ</t>
    <phoneticPr fontId="4" type="Hiragana" alignment="center"/>
  </si>
  <si>
    <t>３　補助対象経費</t>
    <phoneticPr fontId="4" type="Hiragana" alignment="center"/>
  </si>
  <si>
    <t>４　補助金交付申請額</t>
    <rPh sb="2" eb="5">
      <t>ほじょきん</t>
    </rPh>
    <rPh sb="5" eb="7">
      <t>こうふ</t>
    </rPh>
    <rPh sb="7" eb="9">
      <t>しんせい</t>
    </rPh>
    <rPh sb="9" eb="10">
      <t>がく</t>
    </rPh>
    <phoneticPr fontId="4" type="Hiragana" alignment="center"/>
  </si>
  <si>
    <t>５　市税納付状況確認</t>
    <phoneticPr fontId="4" type="Hiragana" alignment="center"/>
  </si>
  <si>
    <t>＜連絡先・問合せ先＞</t>
    <rPh sb="1" eb="4">
      <t>れんらくさき</t>
    </rPh>
    <rPh sb="5" eb="7">
      <t>といあわ</t>
    </rPh>
    <rPh sb="8" eb="9">
      <t>さき</t>
    </rPh>
    <phoneticPr fontId="4" type="Hiragana" alignment="center"/>
  </si>
  <si>
    <t>問合せ先</t>
    <rPh sb="0" eb="2">
      <t>といあわ</t>
    </rPh>
    <rPh sb="3" eb="4">
      <t>さき</t>
    </rPh>
    <phoneticPr fontId="4" type="Hiragana" alignment="center"/>
  </si>
  <si>
    <t>申請者</t>
    <rPh sb="0" eb="3">
      <t>しんせいしゃ</t>
    </rPh>
    <phoneticPr fontId="4" type="Hiragana" alignment="center"/>
  </si>
  <si>
    <t>会 社 名</t>
    <rPh sb="0" eb="1">
      <t>かい</t>
    </rPh>
    <rPh sb="2" eb="3">
      <t>しゃ</t>
    </rPh>
    <rPh sb="4" eb="5">
      <t>な</t>
    </rPh>
    <phoneticPr fontId="4" type="Hiragana" alignment="center"/>
  </si>
  <si>
    <t>（〒</t>
    <phoneticPr fontId="4" type="Hiragana" alignment="center"/>
  </si>
  <si>
    <t>－</t>
    <phoneticPr fontId="4" type="Hiragana" alignment="center"/>
  </si>
  <si>
    <t>）</t>
    <phoneticPr fontId="4" type="Hiragana" alignment="center"/>
  </si>
  <si>
    <t>所 在 地</t>
    <rPh sb="0" eb="1">
      <t>しょ</t>
    </rPh>
    <rPh sb="2" eb="3">
      <t>ざい</t>
    </rPh>
    <rPh sb="4" eb="5">
      <t>ち</t>
    </rPh>
    <phoneticPr fontId="4" type="Hiragana" alignment="center"/>
  </si>
  <si>
    <t>部 課 名</t>
    <rPh sb="0" eb="1">
      <t>ぶ</t>
    </rPh>
    <rPh sb="2" eb="3">
      <t>か</t>
    </rPh>
    <rPh sb="4" eb="5">
      <t>めい</t>
    </rPh>
    <phoneticPr fontId="4" type="Hiragana" alignment="center"/>
  </si>
  <si>
    <t>担 当 者</t>
    <rPh sb="0" eb="1">
      <t>たん</t>
    </rPh>
    <rPh sb="2" eb="3">
      <t>とう</t>
    </rPh>
    <rPh sb="4" eb="5">
      <t>もの</t>
    </rPh>
    <phoneticPr fontId="4" type="Hiragana" alignment="center"/>
  </si>
  <si>
    <t>事務所：（</t>
    <rPh sb="0" eb="2">
      <t>じむ</t>
    </rPh>
    <rPh sb="2" eb="3">
      <t>しょ</t>
    </rPh>
    <phoneticPr fontId="4" type="Hiragana" alignment="center"/>
  </si>
  <si>
    <t>携　帯：（</t>
    <rPh sb="0" eb="1">
      <t>けい</t>
    </rPh>
    <rPh sb="2" eb="3">
      <t>おび</t>
    </rPh>
    <phoneticPr fontId="4" type="Hiragana" alignment="center"/>
  </si>
  <si>
    <t>）－</t>
    <phoneticPr fontId="4" type="Hiragana" alignment="center"/>
  </si>
  <si>
    <t>電話番号</t>
    <rPh sb="0" eb="2">
      <t>でんわ</t>
    </rPh>
    <rPh sb="2" eb="4">
      <t>ばんごう</t>
    </rPh>
    <phoneticPr fontId="4" type="Hiragana" alignment="center"/>
  </si>
  <si>
    <t>E-mail</t>
    <phoneticPr fontId="4" type="Hiragana" alignment="center"/>
  </si>
  <si>
    <t>定 休 日</t>
    <rPh sb="0" eb="1">
      <t>さだむ</t>
    </rPh>
    <rPh sb="2" eb="3">
      <t>きゅう</t>
    </rPh>
    <rPh sb="4" eb="5">
      <t>び</t>
    </rPh>
    <phoneticPr fontId="4" type="Hiragana" alignment="center"/>
  </si>
  <si>
    <t>月曜日</t>
    <rPh sb="0" eb="3">
      <t>げつようび</t>
    </rPh>
    <phoneticPr fontId="4" type="Hiragana" alignment="center"/>
  </si>
  <si>
    <t>火曜日</t>
    <rPh sb="0" eb="3">
      <t>かようび</t>
    </rPh>
    <phoneticPr fontId="4" type="Hiragana" alignment="center"/>
  </si>
  <si>
    <t>水曜日</t>
    <rPh sb="0" eb="3">
      <t>すいようび</t>
    </rPh>
    <phoneticPr fontId="4" type="Hiragana" alignment="center"/>
  </si>
  <si>
    <t>木曜日</t>
    <rPh sb="0" eb="3">
      <t>もくようび</t>
    </rPh>
    <phoneticPr fontId="4" type="Hiragana" alignment="center"/>
  </si>
  <si>
    <t>金曜日</t>
    <rPh sb="0" eb="3">
      <t>きんようび</t>
    </rPh>
    <phoneticPr fontId="4" type="Hiragana" alignment="center"/>
  </si>
  <si>
    <t>送 付 先</t>
    <rPh sb="0" eb="1">
      <t>そう</t>
    </rPh>
    <rPh sb="2" eb="3">
      <t>つき</t>
    </rPh>
    <rPh sb="4" eb="5">
      <t>さき</t>
    </rPh>
    <phoneticPr fontId="4" type="Hiragana" alignment="center"/>
  </si>
  <si>
    <t>２　需要家の概要</t>
    <rPh sb="2" eb="5">
      <t>じゅようか</t>
    </rPh>
    <phoneticPr fontId="3" type="Hiragana" alignment="center"/>
  </si>
  <si>
    <t>５　契約予定期間（ファイナンスリース・オンサイトＰＰＡの場合）</t>
    <rPh sb="2" eb="4">
      <t>ケイヤク</t>
    </rPh>
    <rPh sb="4" eb="6">
      <t>ヨテイ</t>
    </rPh>
    <rPh sb="6" eb="8">
      <t>キカン</t>
    </rPh>
    <rPh sb="28" eb="30">
      <t>バアイ</t>
    </rPh>
    <phoneticPr fontId="3"/>
  </si>
  <si>
    <t>６　補助事業により導入する設備の概要</t>
    <phoneticPr fontId="3" type="Hiragana" alignment="center"/>
  </si>
  <si>
    <t>設置場所</t>
    <rPh sb="0" eb="2">
      <t>せっち</t>
    </rPh>
    <rPh sb="2" eb="4">
      <t>ばしょ</t>
    </rPh>
    <phoneticPr fontId="3" type="Hiragana" alignment="center"/>
  </si>
  <si>
    <t>太陽電池モジュール</t>
    <rPh sb="0" eb="2">
      <t>たいよう</t>
    </rPh>
    <rPh sb="2" eb="4">
      <t>でんち</t>
    </rPh>
    <phoneticPr fontId="3" type="Hiragana" alignment="center"/>
  </si>
  <si>
    <t>パワーコンディショナー</t>
    <phoneticPr fontId="3" type="Hiragana" alignment="center"/>
  </si>
  <si>
    <t>メーカー</t>
    <phoneticPr fontId="3" type="Hiragana" alignment="center"/>
  </si>
  <si>
    <t>型　　式</t>
    <rPh sb="0" eb="1">
      <t>かた</t>
    </rPh>
    <rPh sb="3" eb="4">
      <t>しき</t>
    </rPh>
    <phoneticPr fontId="3" type="Hiragana" alignment="center"/>
  </si>
  <si>
    <t>出　　力</t>
    <rPh sb="0" eb="1">
      <t>で</t>
    </rPh>
    <rPh sb="3" eb="4">
      <t>ちから</t>
    </rPh>
    <phoneticPr fontId="3" type="Hiragana" alignment="center"/>
  </si>
  <si>
    <t>kW</t>
    <phoneticPr fontId="3" type="Hiragana" alignment="center"/>
  </si>
  <si>
    <t>８　見積書の金額内訳</t>
    <rPh sb="2" eb="5">
      <t>みつもりしょ</t>
    </rPh>
    <phoneticPr fontId="3" type="Hiragana" alignment="center"/>
  </si>
  <si>
    <t>９　確認項目欄</t>
    <rPh sb="2" eb="4">
      <t>かくにん</t>
    </rPh>
    <rPh sb="4" eb="6">
      <t>こうもく</t>
    </rPh>
    <rPh sb="6" eb="7">
      <t>らん</t>
    </rPh>
    <phoneticPr fontId="3" type="Hiragana" alignment="center"/>
  </si>
  <si>
    <t>項番</t>
    <rPh sb="0" eb="2">
      <t>こうばん</t>
    </rPh>
    <phoneticPr fontId="3" type="Hiragana" alignment="center"/>
  </si>
  <si>
    <t>チェック欄</t>
    <rPh sb="4" eb="5">
      <t>らん</t>
    </rPh>
    <phoneticPr fontId="3" type="Hiragana" alignment="center"/>
  </si>
  <si>
    <t>確認項目</t>
    <rPh sb="0" eb="2">
      <t>かくにん</t>
    </rPh>
    <rPh sb="2" eb="4">
      <t>こうもく</t>
    </rPh>
    <phoneticPr fontId="3" type="Hiragana" alignment="center"/>
  </si>
  <si>
    <t>太陽光発電システム又は当該設備の取付工事が原因で生じた身体障害に起因する賠償責任補償を付加します。また、太陽光発電システム又は当該設備の取付工事が原因で生じた財物損壊に起因する賠償責任補償を付加します。（ただし、太陽光発電システムが原因の場合は、設備のメーカーが補償する取り決めになっているか、取付工事が原因の場合は施工業者が保険会社等の一般的な保険商品等に加入していればこの限りではない。）</t>
    <phoneticPr fontId="3" type="Hiragana" alignment="center"/>
  </si>
  <si>
    <t>事業によって得られる環境価値のうち、需要家に供給を行った電力量に紐付く環境価値を需要家に帰属させます。</t>
    <phoneticPr fontId="3" type="Hiragana" alignment="center"/>
  </si>
  <si>
    <t>法定耐用年数を経過するまでの間、交付対象事業により取得した温室効果ガス排出削減効果について J－クレジット制度への登録を行いません。</t>
    <phoneticPr fontId="3" type="Hiragana" alignment="center"/>
  </si>
  <si>
    <t>再エネ特措法に基づく「事業計画策定ガイドライン（太陽光発電）」（資源エネルギー庁）に定める遵守事項等に準拠します（ただし、専らFITの認定を受けた者に対するものを除く。）。</t>
    <phoneticPr fontId="3" type="Hiragana" alignment="center"/>
  </si>
  <si>
    <t>様式第２号別紙１</t>
    <rPh sb="0" eb="2">
      <t>ヨウシキ</t>
    </rPh>
    <rPh sb="2" eb="3">
      <t>ダイ</t>
    </rPh>
    <rPh sb="4" eb="5">
      <t>ゴウ</t>
    </rPh>
    <rPh sb="5" eb="7">
      <t>ベッシ</t>
    </rPh>
    <phoneticPr fontId="3"/>
  </si>
  <si>
    <t>補助事業名称</t>
    <rPh sb="0" eb="2">
      <t>ホジョ</t>
    </rPh>
    <rPh sb="2" eb="4">
      <t>ジギョウ</t>
    </rPh>
    <rPh sb="4" eb="6">
      <t>メイショウ</t>
    </rPh>
    <phoneticPr fontId="3"/>
  </si>
  <si>
    <t>１　補助対象経費</t>
    <rPh sb="2" eb="4">
      <t>ホジョ</t>
    </rPh>
    <rPh sb="4" eb="6">
      <t>タイショウ</t>
    </rPh>
    <rPh sb="6" eb="8">
      <t>ケイヒ</t>
    </rPh>
    <phoneticPr fontId="3"/>
  </si>
  <si>
    <t>太陽光発電システムの発電出力</t>
    <rPh sb="0" eb="3">
      <t>タイヨウコウ</t>
    </rPh>
    <rPh sb="3" eb="5">
      <t>ハツデン</t>
    </rPh>
    <rPh sb="10" eb="12">
      <t>ハツデン</t>
    </rPh>
    <rPh sb="12" eb="14">
      <t>シュツリョク</t>
    </rPh>
    <phoneticPr fontId="3"/>
  </si>
  <si>
    <t>太陽光発電システム１kWあたりの補助対象経費</t>
    <rPh sb="0" eb="3">
      <t>タイヨウコウ</t>
    </rPh>
    <rPh sb="3" eb="5">
      <t>ハツデン</t>
    </rPh>
    <rPh sb="16" eb="18">
      <t>ホジョ</t>
    </rPh>
    <rPh sb="18" eb="20">
      <t>タイショウ</t>
    </rPh>
    <rPh sb="20" eb="22">
      <t>ケイヒ</t>
    </rPh>
    <phoneticPr fontId="3"/>
  </si>
  <si>
    <t>kW</t>
    <phoneticPr fontId="3"/>
  </si>
  <si>
    <t>太陽光発電システムの設計費〔税抜〕</t>
    <rPh sb="0" eb="3">
      <t>タイヨウコウ</t>
    </rPh>
    <rPh sb="3" eb="5">
      <t>ハツデン</t>
    </rPh>
    <rPh sb="10" eb="12">
      <t>セッケイ</t>
    </rPh>
    <rPh sb="12" eb="13">
      <t>ヒ</t>
    </rPh>
    <rPh sb="14" eb="15">
      <t>ゼイ</t>
    </rPh>
    <rPh sb="15" eb="16">
      <t>ヌ</t>
    </rPh>
    <phoneticPr fontId="3"/>
  </si>
  <si>
    <t>円</t>
    <rPh sb="0" eb="1">
      <t>エン</t>
    </rPh>
    <phoneticPr fontId="3"/>
  </si>
  <si>
    <t>太陽光発電システムの補助対象経費〔税抜〕</t>
    <rPh sb="0" eb="3">
      <t>タイヨウコウ</t>
    </rPh>
    <rPh sb="3" eb="5">
      <t>ハツデン</t>
    </rPh>
    <rPh sb="10" eb="12">
      <t>ホジョ</t>
    </rPh>
    <rPh sb="12" eb="14">
      <t>タイショウ</t>
    </rPh>
    <rPh sb="14" eb="16">
      <t>ケイヒ</t>
    </rPh>
    <rPh sb="17" eb="18">
      <t>ゼイ</t>
    </rPh>
    <rPh sb="18" eb="19">
      <t>ヌ</t>
    </rPh>
    <phoneticPr fontId="3"/>
  </si>
  <si>
    <t>他補助金（県）</t>
    <rPh sb="0" eb="1">
      <t>ホカ</t>
    </rPh>
    <rPh sb="1" eb="4">
      <t>ホジョキン</t>
    </rPh>
    <rPh sb="5" eb="6">
      <t>ケン</t>
    </rPh>
    <phoneticPr fontId="3"/>
  </si>
  <si>
    <t>他補助金（その他）</t>
    <rPh sb="0" eb="1">
      <t>ホカ</t>
    </rPh>
    <rPh sb="1" eb="4">
      <t>ホジョキン</t>
    </rPh>
    <rPh sb="7" eb="8">
      <t>タ</t>
    </rPh>
    <phoneticPr fontId="3"/>
  </si>
  <si>
    <t>他補助金控除後の補助対象経費</t>
    <rPh sb="0" eb="1">
      <t>ホカ</t>
    </rPh>
    <rPh sb="1" eb="4">
      <t>ホジョキン</t>
    </rPh>
    <rPh sb="4" eb="6">
      <t>コウジョ</t>
    </rPh>
    <rPh sb="6" eb="7">
      <t>ゴ</t>
    </rPh>
    <rPh sb="8" eb="10">
      <t>ホジョ</t>
    </rPh>
    <rPh sb="10" eb="12">
      <t>タイショウ</t>
    </rPh>
    <rPh sb="12" eb="14">
      <t>ケイヒ</t>
    </rPh>
    <phoneticPr fontId="3"/>
  </si>
  <si>
    <t>２　費用効率性</t>
    <rPh sb="2" eb="4">
      <t>ヒヨウ</t>
    </rPh>
    <rPh sb="4" eb="7">
      <t>コウリツセイ</t>
    </rPh>
    <phoneticPr fontId="3"/>
  </si>
  <si>
    <t>年</t>
    <rPh sb="0" eb="1">
      <t>ネン</t>
    </rPh>
    <phoneticPr fontId="3"/>
  </si>
  <si>
    <t>％</t>
    <phoneticPr fontId="3"/>
  </si>
  <si>
    <t>太陽光発電設備の処分制限期間</t>
    <rPh sb="0" eb="3">
      <t>タイヨウコウ</t>
    </rPh>
    <rPh sb="3" eb="5">
      <t>ハツデン</t>
    </rPh>
    <rPh sb="5" eb="7">
      <t>セツビ</t>
    </rPh>
    <rPh sb="8" eb="10">
      <t>ショブン</t>
    </rPh>
    <rPh sb="10" eb="12">
      <t>セイゲン</t>
    </rPh>
    <rPh sb="12" eb="14">
      <t>キカン</t>
    </rPh>
    <phoneticPr fontId="3"/>
  </si>
  <si>
    <t>設備利用率</t>
    <rPh sb="0" eb="2">
      <t>セツビ</t>
    </rPh>
    <rPh sb="2" eb="5">
      <t>リヨウリツ</t>
    </rPh>
    <phoneticPr fontId="3"/>
  </si>
  <si>
    <t>３　自家消費率</t>
    <rPh sb="2" eb="4">
      <t>ジカ</t>
    </rPh>
    <rPh sb="4" eb="6">
      <t>ショウヒ</t>
    </rPh>
    <rPh sb="6" eb="7">
      <t>リツ</t>
    </rPh>
    <phoneticPr fontId="3"/>
  </si>
  <si>
    <t>太陽光発電システムの補助金交付申請額合計</t>
    <rPh sb="0" eb="3">
      <t>タイヨウコウ</t>
    </rPh>
    <rPh sb="3" eb="5">
      <t>ハツデン</t>
    </rPh>
    <rPh sb="10" eb="13">
      <t>ホジョキン</t>
    </rPh>
    <rPh sb="13" eb="15">
      <t>コウフ</t>
    </rPh>
    <rPh sb="15" eb="17">
      <t>シンセイ</t>
    </rPh>
    <rPh sb="17" eb="18">
      <t>ガク</t>
    </rPh>
    <rPh sb="18" eb="20">
      <t>ゴウケイ</t>
    </rPh>
    <phoneticPr fontId="3"/>
  </si>
  <si>
    <t>処分制限期間における累計の発電量</t>
    <rPh sb="0" eb="2">
      <t>ショブン</t>
    </rPh>
    <rPh sb="2" eb="4">
      <t>セイゲン</t>
    </rPh>
    <rPh sb="4" eb="6">
      <t>キカン</t>
    </rPh>
    <rPh sb="10" eb="12">
      <t>ルイケイ</t>
    </rPh>
    <rPh sb="13" eb="15">
      <t>ハツデン</t>
    </rPh>
    <rPh sb="15" eb="16">
      <t>リョウ</t>
    </rPh>
    <phoneticPr fontId="3"/>
  </si>
  <si>
    <t>kWh</t>
    <phoneticPr fontId="3"/>
  </si>
  <si>
    <t>処分制限期間における平均の費用効率性</t>
    <rPh sb="0" eb="2">
      <t>ショブン</t>
    </rPh>
    <rPh sb="2" eb="4">
      <t>セイゲン</t>
    </rPh>
    <rPh sb="4" eb="6">
      <t>キカン</t>
    </rPh>
    <rPh sb="10" eb="12">
      <t>ヘイキン</t>
    </rPh>
    <rPh sb="13" eb="15">
      <t>ヒヨウ</t>
    </rPh>
    <rPh sb="15" eb="18">
      <t>コウリツセイ</t>
    </rPh>
    <phoneticPr fontId="3"/>
  </si>
  <si>
    <t>年間想定発電量</t>
    <rPh sb="0" eb="2">
      <t>ネンカン</t>
    </rPh>
    <rPh sb="2" eb="4">
      <t>ソウテイ</t>
    </rPh>
    <rPh sb="4" eb="6">
      <t>ハツデン</t>
    </rPh>
    <rPh sb="6" eb="7">
      <t>リョウ</t>
    </rPh>
    <phoneticPr fontId="3"/>
  </si>
  <si>
    <t>kWh</t>
    <phoneticPr fontId="3"/>
  </si>
  <si>
    <t>年間想定自家消費電力量</t>
    <rPh sb="0" eb="2">
      <t>ネンカン</t>
    </rPh>
    <rPh sb="2" eb="4">
      <t>ソウテイ</t>
    </rPh>
    <rPh sb="4" eb="6">
      <t>ジカ</t>
    </rPh>
    <rPh sb="6" eb="8">
      <t>ショウヒ</t>
    </rPh>
    <rPh sb="8" eb="10">
      <t>デンリョク</t>
    </rPh>
    <rPh sb="10" eb="11">
      <t>リョウ</t>
    </rPh>
    <phoneticPr fontId="3"/>
  </si>
  <si>
    <t>自家消費率</t>
    <rPh sb="0" eb="2">
      <t>ジカ</t>
    </rPh>
    <rPh sb="2" eb="4">
      <t>ショウヒ</t>
    </rPh>
    <rPh sb="4" eb="5">
      <t>リツ</t>
    </rPh>
    <phoneticPr fontId="3"/>
  </si>
  <si>
    <t>※３　発電出力に１kW当たり５万円を乗じて得た額と補助対象経費のいずれか小さい</t>
    <rPh sb="3" eb="5">
      <t>ハツデン</t>
    </rPh>
    <rPh sb="5" eb="7">
      <t>シュツリョク</t>
    </rPh>
    <rPh sb="11" eb="12">
      <t>ア</t>
    </rPh>
    <rPh sb="15" eb="17">
      <t>マンエン</t>
    </rPh>
    <rPh sb="18" eb="19">
      <t>ジョウ</t>
    </rPh>
    <rPh sb="21" eb="22">
      <t>エ</t>
    </rPh>
    <rPh sb="23" eb="24">
      <t>ガク</t>
    </rPh>
    <rPh sb="25" eb="27">
      <t>ホジョ</t>
    </rPh>
    <rPh sb="27" eb="29">
      <t>タイショウ</t>
    </rPh>
    <rPh sb="29" eb="31">
      <t>ケイヒ</t>
    </rPh>
    <rPh sb="36" eb="37">
      <t>チイ</t>
    </rPh>
    <phoneticPr fontId="3"/>
  </si>
  <si>
    <t>　　　額（ただし、２５０万円が上限）</t>
    <rPh sb="3" eb="4">
      <t>ガク</t>
    </rPh>
    <rPh sb="12" eb="14">
      <t>マンエン</t>
    </rPh>
    <rPh sb="15" eb="17">
      <t>ジョウゲン</t>
    </rPh>
    <phoneticPr fontId="3"/>
  </si>
  <si>
    <t>発電出力に１kW当たり５万円を乗じて得た額</t>
    <phoneticPr fontId="3"/>
  </si>
  <si>
    <t>補助対象経費と比べて小さい額</t>
    <rPh sb="0" eb="2">
      <t>ホジョ</t>
    </rPh>
    <rPh sb="2" eb="4">
      <t>タイショウ</t>
    </rPh>
    <rPh sb="4" eb="6">
      <t>ケイヒ</t>
    </rPh>
    <rPh sb="7" eb="8">
      <t>クラ</t>
    </rPh>
    <rPh sb="10" eb="11">
      <t>チイ</t>
    </rPh>
    <rPh sb="13" eb="14">
      <t>ガク</t>
    </rPh>
    <phoneticPr fontId="3"/>
  </si>
  <si>
    <t>１kW当たりの補助単価</t>
    <rPh sb="3" eb="4">
      <t>ア</t>
    </rPh>
    <rPh sb="7" eb="9">
      <t>ホジョ</t>
    </rPh>
    <rPh sb="9" eb="11">
      <t>タンカ</t>
    </rPh>
    <phoneticPr fontId="3"/>
  </si>
  <si>
    <t>補助上限額</t>
    <rPh sb="0" eb="2">
      <t>ホジョ</t>
    </rPh>
    <rPh sb="2" eb="5">
      <t>ジョウゲンガク</t>
    </rPh>
    <phoneticPr fontId="3"/>
  </si>
  <si>
    <t>仙台市事業所用太陽光発電システム導入支援補助金</t>
    <rPh sb="0" eb="3">
      <t>センダイシ</t>
    </rPh>
    <rPh sb="3" eb="6">
      <t>ジギョウショ</t>
    </rPh>
    <rPh sb="6" eb="7">
      <t>ヨウ</t>
    </rPh>
    <rPh sb="7" eb="10">
      <t>タイヨウコウ</t>
    </rPh>
    <rPh sb="10" eb="12">
      <t>ハツデン</t>
    </rPh>
    <rPh sb="16" eb="18">
      <t>ドウニュウ</t>
    </rPh>
    <rPh sb="18" eb="20">
      <t>シエン</t>
    </rPh>
    <rPh sb="20" eb="23">
      <t>ホジョキン</t>
    </rPh>
    <phoneticPr fontId="3"/>
  </si>
  <si>
    <t>仙台市事業所用太陽光発電システム導入支援補助金同意書</t>
    <phoneticPr fontId="3"/>
  </si>
  <si>
    <t>　私が所有する建築物について、下記のとおり補助対象設備を設置すること及び仙台市事業所用太陽光発電システム導入支援補助金を申請することに同意します。</t>
    <phoneticPr fontId="3"/>
  </si>
  <si>
    <t>１ 申請者の氏名　※</t>
    <phoneticPr fontId="3"/>
  </si>
  <si>
    <t>３　補助対象設備を設置
　　する需要家の氏名　※</t>
    <phoneticPr fontId="3"/>
  </si>
  <si>
    <t>４　補助対象設備を設置
　　する建物の所在地</t>
    <phoneticPr fontId="3"/>
  </si>
  <si>
    <t>太陽光発電システム</t>
    <rPh sb="0" eb="3">
      <t>タイヨウコウ</t>
    </rPh>
    <rPh sb="3" eb="5">
      <t>ハツデン</t>
    </rPh>
    <phoneticPr fontId="3"/>
  </si>
  <si>
    <t>５ 補助対象設備の種類</t>
    <phoneticPr fontId="3"/>
  </si>
  <si>
    <t>※法人にあっては、名称及び代表者職氏名</t>
    <rPh sb="1" eb="3">
      <t>ホウジン</t>
    </rPh>
    <rPh sb="9" eb="11">
      <t>メイショウ</t>
    </rPh>
    <rPh sb="11" eb="12">
      <t>オヨ</t>
    </rPh>
    <rPh sb="13" eb="16">
      <t>ダイヒョウシャ</t>
    </rPh>
    <rPh sb="16" eb="17">
      <t>ショク</t>
    </rPh>
    <rPh sb="17" eb="19">
      <t>シメイ</t>
    </rPh>
    <phoneticPr fontId="3"/>
  </si>
  <si>
    <t>需要家（賃借人）　</t>
    <rPh sb="0" eb="3">
      <t>ジュヨウカ</t>
    </rPh>
    <rPh sb="4" eb="6">
      <t>チンシャク</t>
    </rPh>
    <rPh sb="6" eb="7">
      <t>ニン</t>
    </rPh>
    <phoneticPr fontId="3"/>
  </si>
  <si>
    <t>仙台市事業所用太陽光発電システム導入支援補助金 工事前写真</t>
    <rPh sb="24" eb="26">
      <t>コウジ</t>
    </rPh>
    <rPh sb="26" eb="27">
      <t>マエ</t>
    </rPh>
    <rPh sb="27" eb="29">
      <t>シャシン</t>
    </rPh>
    <phoneticPr fontId="3"/>
  </si>
  <si>
    <t>様式第８号</t>
    <rPh sb="0" eb="2">
      <t>ヨウシキ</t>
    </rPh>
    <rPh sb="2" eb="3">
      <t>ダイ</t>
    </rPh>
    <rPh sb="4" eb="5">
      <t>ゴウ</t>
    </rPh>
    <phoneticPr fontId="3"/>
  </si>
  <si>
    <t>仙台市事業所用太陽光発電システム導入支援補助金 貸与料金の算定根拠明細書</t>
    <phoneticPr fontId="3"/>
  </si>
  <si>
    <t>＜需要家（賃借人）＞</t>
    <rPh sb="1" eb="4">
      <t>ジュヨウカ</t>
    </rPh>
    <rPh sb="5" eb="7">
      <t>チンシャク</t>
    </rPh>
    <rPh sb="7" eb="8">
      <t>ニン</t>
    </rPh>
    <phoneticPr fontId="3"/>
  </si>
  <si>
    <t>様式第９号</t>
    <rPh sb="0" eb="2">
      <t>ヨウシキ</t>
    </rPh>
    <rPh sb="2" eb="3">
      <t>ダイ</t>
    </rPh>
    <rPh sb="4" eb="5">
      <t>ゴウ</t>
    </rPh>
    <phoneticPr fontId="3"/>
  </si>
  <si>
    <t>仙台市事業所用太陽光発電システム導入支援補助金 サービス料金の算定根拠明細書</t>
    <phoneticPr fontId="3"/>
  </si>
  <si>
    <t>＜ＰＰＡ事業者＞</t>
    <phoneticPr fontId="3"/>
  </si>
  <si>
    <t>＜需要家（賃借人）＞</t>
    <phoneticPr fontId="3"/>
  </si>
  <si>
    <t>オンサイトＰＰＡ契約予定期間：</t>
    <phoneticPr fontId="3"/>
  </si>
  <si>
    <t>想定自家消費電力量〔kWh〕</t>
    <rPh sb="0" eb="2">
      <t>ソウテイ</t>
    </rPh>
    <rPh sb="2" eb="4">
      <t>ジカ</t>
    </rPh>
    <rPh sb="4" eb="6">
      <t>ショウヒ</t>
    </rPh>
    <rPh sb="6" eb="8">
      <t>デンリョク</t>
    </rPh>
    <rPh sb="8" eb="9">
      <t>リョウ</t>
    </rPh>
    <phoneticPr fontId="3"/>
  </si>
  <si>
    <t>サービス料金単価〔円/kWh〕</t>
    <phoneticPr fontId="3"/>
  </si>
  <si>
    <t>【実績報告に必要な書類】</t>
    <phoneticPr fontId="3"/>
  </si>
  <si>
    <t>実績報告書</t>
    <rPh sb="0" eb="2">
      <t>ジッセキ</t>
    </rPh>
    <rPh sb="2" eb="5">
      <t>ホウコクショ</t>
    </rPh>
    <phoneticPr fontId="3"/>
  </si>
  <si>
    <t>仙台市事業所用太陽光発電システム導入支援補助金実績報告書</t>
    <phoneticPr fontId="3"/>
  </si>
  <si>
    <t>２　事業完了日</t>
    <rPh sb="2" eb="4">
      <t>じぎょう</t>
    </rPh>
    <rPh sb="4" eb="7">
      <t>かんりょうび</t>
    </rPh>
    <phoneticPr fontId="4" type="Hiragana" alignment="center"/>
  </si>
  <si>
    <t>様式第１７号</t>
    <rPh sb="0" eb="2">
      <t>ヨウシキ</t>
    </rPh>
    <rPh sb="2" eb="3">
      <t>ダイ</t>
    </rPh>
    <rPh sb="5" eb="6">
      <t>ゴウ</t>
    </rPh>
    <phoneticPr fontId="3"/>
  </si>
  <si>
    <t>事業結果報告書</t>
    <phoneticPr fontId="3"/>
  </si>
  <si>
    <t>４　補助事業実施期間</t>
    <rPh sb="2" eb="4">
      <t>ホジョ</t>
    </rPh>
    <rPh sb="4" eb="6">
      <t>ジギョウ</t>
    </rPh>
    <rPh sb="6" eb="8">
      <t>ジッシ</t>
    </rPh>
    <rPh sb="8" eb="10">
      <t>キカン</t>
    </rPh>
    <phoneticPr fontId="3"/>
  </si>
  <si>
    <t>５　契約期間（ファイナンスリース・オンサイトＰＰＡの場合）</t>
    <rPh sb="2" eb="4">
      <t>ケイヤク</t>
    </rPh>
    <rPh sb="4" eb="6">
      <t>キカン</t>
    </rPh>
    <rPh sb="26" eb="28">
      <t>バアイ</t>
    </rPh>
    <phoneticPr fontId="3"/>
  </si>
  <si>
    <t>７　契約書の金額内訳</t>
    <rPh sb="2" eb="5">
      <t>けいやくしょ</t>
    </rPh>
    <phoneticPr fontId="3" type="Hiragana" alignment="center"/>
  </si>
  <si>
    <t>８　確認項目欄</t>
    <rPh sb="2" eb="4">
      <t>かくにん</t>
    </rPh>
    <rPh sb="4" eb="6">
      <t>こうもく</t>
    </rPh>
    <rPh sb="6" eb="7">
      <t>らん</t>
    </rPh>
    <phoneticPr fontId="3" type="Hiragana" alignment="center"/>
  </si>
  <si>
    <t>契約額</t>
    <rPh sb="0" eb="2">
      <t>けいやく</t>
    </rPh>
    <rPh sb="2" eb="3">
      <t>がく</t>
    </rPh>
    <phoneticPr fontId="3" type="Hiragana" alignment="center"/>
  </si>
  <si>
    <t>様式第１７号別紙１</t>
    <rPh sb="0" eb="2">
      <t>ヨウシキ</t>
    </rPh>
    <rPh sb="2" eb="3">
      <t>ダイ</t>
    </rPh>
    <rPh sb="5" eb="6">
      <t>ゴウ</t>
    </rPh>
    <rPh sb="6" eb="8">
      <t>ベッシ</t>
    </rPh>
    <phoneticPr fontId="3"/>
  </si>
  <si>
    <t>※１　機械装置等の購入</t>
    <rPh sb="3" eb="5">
      <t>キカイ</t>
    </rPh>
    <rPh sb="5" eb="7">
      <t>ソウチ</t>
    </rPh>
    <rPh sb="7" eb="8">
      <t>トウ</t>
    </rPh>
    <rPh sb="9" eb="11">
      <t>コウニュウ</t>
    </rPh>
    <phoneticPr fontId="3"/>
  </si>
  <si>
    <t>※２　据付け等、既存設備の撤去、配管・配電等の工事</t>
    <rPh sb="8" eb="10">
      <t>キソン</t>
    </rPh>
    <rPh sb="10" eb="12">
      <t>セツビ</t>
    </rPh>
    <rPh sb="13" eb="15">
      <t>テッキョ</t>
    </rPh>
    <rPh sb="16" eb="18">
      <t>ハイカン</t>
    </rPh>
    <rPh sb="19" eb="21">
      <t>ハイデン</t>
    </rPh>
    <rPh sb="21" eb="22">
      <t>トウ</t>
    </rPh>
    <rPh sb="23" eb="25">
      <t>コウジ</t>
    </rPh>
    <phoneticPr fontId="3"/>
  </si>
  <si>
    <t>＊申請時から変更がある場合は、別途変更の内容が分かる書類を添付すること</t>
    <rPh sb="1" eb="4">
      <t>シンセイジ</t>
    </rPh>
    <rPh sb="6" eb="8">
      <t>ヘンコウ</t>
    </rPh>
    <rPh sb="11" eb="13">
      <t>バアイ</t>
    </rPh>
    <rPh sb="15" eb="17">
      <t>ベット</t>
    </rPh>
    <rPh sb="17" eb="19">
      <t>ヘンコウ</t>
    </rPh>
    <rPh sb="20" eb="22">
      <t>ナイヨウ</t>
    </rPh>
    <rPh sb="23" eb="24">
      <t>ワ</t>
    </rPh>
    <rPh sb="26" eb="28">
      <t>ショルイ</t>
    </rPh>
    <rPh sb="29" eb="31">
      <t>テンプ</t>
    </rPh>
    <phoneticPr fontId="3"/>
  </si>
  <si>
    <t>収支決算書</t>
    <phoneticPr fontId="3"/>
  </si>
  <si>
    <t>仙台市事業所用太陽光発電システム導入支援補助金</t>
    <phoneticPr fontId="3"/>
  </si>
  <si>
    <t>※他補助金（県及びその他）を受ける場合は、備考欄にその名称を記載すること。</t>
    <phoneticPr fontId="3"/>
  </si>
  <si>
    <t>※国補助金を受けていないこと。</t>
    <phoneticPr fontId="3"/>
  </si>
  <si>
    <t>※本市が実施する他の補助金を受けていないこと。</t>
    <phoneticPr fontId="3"/>
  </si>
  <si>
    <t>※小計の金額は、様式第２号 事業計画書の「８ 見積書の金額内訳」の①、様式第２号別紙１の「１ 補助対</t>
    <phoneticPr fontId="3"/>
  </si>
  <si>
    <t>　象経費」の「太陽光発電システムの補助対象経費（税抜）」の金額と一致すること。</t>
    <phoneticPr fontId="3"/>
  </si>
  <si>
    <t>※国補助金を受ける場合は、本補助金の交付対象外となる。</t>
    <phoneticPr fontId="3"/>
  </si>
  <si>
    <t>※小計の金額は、様式第１７号 事業結果報告書の「８ 契約書の金額内訳」の①、様式第１７号別紙１の</t>
    <phoneticPr fontId="3"/>
  </si>
  <si>
    <t>　「１ 補助対象経費」の「太陽光発電システムの補助対象経費（税抜）」の金額と一致すること。</t>
    <phoneticPr fontId="3"/>
  </si>
  <si>
    <t>仙台市事業所用太陽光発電システム導入支援補助金 工事後写真</t>
    <rPh sb="24" eb="26">
      <t>コウジ</t>
    </rPh>
    <rPh sb="26" eb="27">
      <t>アト</t>
    </rPh>
    <rPh sb="27" eb="29">
      <t>シャシン</t>
    </rPh>
    <phoneticPr fontId="3"/>
  </si>
  <si>
    <t>様式第２１号</t>
    <rPh sb="0" eb="2">
      <t>ヨウシキ</t>
    </rPh>
    <rPh sb="2" eb="3">
      <t>ダイ</t>
    </rPh>
    <rPh sb="5" eb="6">
      <t>ゴウ</t>
    </rPh>
    <phoneticPr fontId="3"/>
  </si>
  <si>
    <t>仙台市事業所用太陽光発電システム導入支援補助金交付請求書</t>
    <phoneticPr fontId="3"/>
  </si>
  <si>
    <t>・様式第１２号</t>
    <rPh sb="1" eb="3">
      <t>ヨウシキ</t>
    </rPh>
    <rPh sb="3" eb="4">
      <t>ダイ</t>
    </rPh>
    <rPh sb="6" eb="7">
      <t>ゴウ</t>
    </rPh>
    <phoneticPr fontId="3"/>
  </si>
  <si>
    <t>・様式第１３号</t>
    <rPh sb="1" eb="3">
      <t>ヨウシキ</t>
    </rPh>
    <rPh sb="3" eb="4">
      <t>ダイ</t>
    </rPh>
    <rPh sb="6" eb="7">
      <t>ゴウ</t>
    </rPh>
    <phoneticPr fontId="3"/>
  </si>
  <si>
    <t>・様式第１５号</t>
    <phoneticPr fontId="3"/>
  </si>
  <si>
    <t>・様式第２２号</t>
    <phoneticPr fontId="3"/>
  </si>
  <si>
    <t>・様式第２３号</t>
    <phoneticPr fontId="3"/>
  </si>
  <si>
    <t>補助金契約解除承認申請書</t>
    <phoneticPr fontId="3"/>
  </si>
  <si>
    <t>仙台市事業所用太陽光発電システム導入支援補助金契約解除承認申請書</t>
    <phoneticPr fontId="3"/>
  </si>
  <si>
    <t>様式第２３号</t>
    <rPh sb="0" eb="2">
      <t>ヨウシキ</t>
    </rPh>
    <rPh sb="2" eb="3">
      <t>ダイ</t>
    </rPh>
    <rPh sb="5" eb="6">
      <t>ゴウ</t>
    </rPh>
    <phoneticPr fontId="3"/>
  </si>
  <si>
    <t>様式第２２号</t>
    <rPh sb="0" eb="2">
      <t>ヨウシキ</t>
    </rPh>
    <rPh sb="2" eb="3">
      <t>ダイ</t>
    </rPh>
    <rPh sb="5" eb="6">
      <t>ゴウ</t>
    </rPh>
    <phoneticPr fontId="3"/>
  </si>
  <si>
    <t>仙台市事業所用太陽光発電システム導入支援補助金交付申請取下書</t>
    <phoneticPr fontId="3"/>
  </si>
  <si>
    <t>仙台市事業所用太陽光発電システム導入支援補助金中止（廃止）承認申請書</t>
    <phoneticPr fontId="3"/>
  </si>
  <si>
    <t>仙台市事業所用太陽光発電システム導入支援補助金変更承認申請書</t>
    <phoneticPr fontId="3"/>
  </si>
  <si>
    <t>２　契約解除の内容</t>
    <rPh sb="2" eb="4">
      <t>けいやく</t>
    </rPh>
    <rPh sb="4" eb="6">
      <t>かいじょ</t>
    </rPh>
    <rPh sb="7" eb="9">
      <t>ないよう</t>
    </rPh>
    <phoneticPr fontId="4" type="Hiragana" alignment="center"/>
  </si>
  <si>
    <t>３　契約解除の理由</t>
    <rPh sb="2" eb="4">
      <t>けいやく</t>
    </rPh>
    <rPh sb="4" eb="6">
      <t>かいじょ</t>
    </rPh>
    <rPh sb="7" eb="9">
      <t>りゆう</t>
    </rPh>
    <rPh sb="8" eb="9">
      <t>しょり</t>
    </rPh>
    <phoneticPr fontId="4" type="Hiragana" alignment="center"/>
  </si>
  <si>
    <t>４　その他必要な事項</t>
    <rPh sb="4" eb="5">
      <t>た</t>
    </rPh>
    <rPh sb="5" eb="7">
      <t>ひつよう</t>
    </rPh>
    <rPh sb="8" eb="10">
      <t>じこう</t>
    </rPh>
    <phoneticPr fontId="4" type="Hiragana" alignment="center"/>
  </si>
  <si>
    <t>２　処分等を行う財産</t>
    <rPh sb="2" eb="4">
      <t>しょぶん</t>
    </rPh>
    <rPh sb="4" eb="5">
      <t>とう</t>
    </rPh>
    <rPh sb="6" eb="7">
      <t>おこな</t>
    </rPh>
    <rPh sb="8" eb="10">
      <t>ざいさん</t>
    </rPh>
    <phoneticPr fontId="4" type="Hiragana" alignment="center"/>
  </si>
  <si>
    <t>４　処分等の理由</t>
    <rPh sb="2" eb="4">
      <t>しょぶん</t>
    </rPh>
    <rPh sb="4" eb="5">
      <t>とう</t>
    </rPh>
    <rPh sb="6" eb="8">
      <t>りゆう</t>
    </rPh>
    <phoneticPr fontId="4" type="Hiragana" alignment="center"/>
  </si>
  <si>
    <t>３　処分等の内容</t>
    <rPh sb="2" eb="4">
      <t>しょぶん</t>
    </rPh>
    <rPh sb="4" eb="5">
      <t>とう</t>
    </rPh>
    <rPh sb="6" eb="8">
      <t>ないよう</t>
    </rPh>
    <phoneticPr fontId="4" type="Hiragana" alignment="center"/>
  </si>
  <si>
    <t>３　申請年月日</t>
    <rPh sb="2" eb="4">
      <t>しんせい</t>
    </rPh>
    <rPh sb="4" eb="7">
      <t>ねんがっぴ</t>
    </rPh>
    <phoneticPr fontId="4" type="Hiragana" alignment="center"/>
  </si>
  <si>
    <t>４　申請取下げ理由</t>
    <rPh sb="2" eb="4">
      <t>しんせい</t>
    </rPh>
    <rPh sb="4" eb="6">
      <t>とりさ</t>
    </rPh>
    <phoneticPr fontId="4" type="Hiragana" alignment="center"/>
  </si>
  <si>
    <t>２　中止(廃止)の理由</t>
    <rPh sb="2" eb="4">
      <t>ちゅうし</t>
    </rPh>
    <rPh sb="5" eb="7">
      <t>はいし</t>
    </rPh>
    <rPh sb="9" eb="11">
      <t>りゆう</t>
    </rPh>
    <phoneticPr fontId="4" type="Hiragana" alignment="center"/>
  </si>
  <si>
    <t>　　中止の期間及び
３　　再開の時期
　　（廃止の時期）</t>
    <rPh sb="2" eb="4">
      <t>ちゅうし</t>
    </rPh>
    <rPh sb="5" eb="7">
      <t>きかん</t>
    </rPh>
    <rPh sb="7" eb="8">
      <t>およ</t>
    </rPh>
    <rPh sb="13" eb="15">
      <t>さいかい</t>
    </rPh>
    <rPh sb="16" eb="18">
      <t>じき</t>
    </rPh>
    <rPh sb="22" eb="24">
      <t>はいし</t>
    </rPh>
    <rPh sb="25" eb="27">
      <t>じき</t>
    </rPh>
    <phoneticPr fontId="4" type="Hiragana" alignment="center"/>
  </si>
  <si>
    <t>様式第１２号</t>
    <rPh sb="0" eb="2">
      <t>ヨウシキ</t>
    </rPh>
    <rPh sb="2" eb="3">
      <t>ダイ</t>
    </rPh>
    <rPh sb="5" eb="6">
      <t>ゴウ</t>
    </rPh>
    <phoneticPr fontId="3"/>
  </si>
  <si>
    <t>２　変更の内容</t>
    <rPh sb="2" eb="4">
      <t>へんこう</t>
    </rPh>
    <rPh sb="5" eb="7">
      <t>ないよう</t>
    </rPh>
    <phoneticPr fontId="4" type="Hiragana" alignment="center"/>
  </si>
  <si>
    <t>３　変更の理由</t>
    <rPh sb="2" eb="4">
      <t>へんこう</t>
    </rPh>
    <rPh sb="5" eb="7">
      <t>りゆう</t>
    </rPh>
    <phoneticPr fontId="4" type="Hiragana" alignment="center"/>
  </si>
  <si>
    <t>１　申請者の区分</t>
    <rPh sb="2" eb="5">
      <t>しんせいしゃ</t>
    </rPh>
    <rPh sb="6" eb="8">
      <t>くぶん</t>
    </rPh>
    <phoneticPr fontId="4" type="Hiragana" alignment="center"/>
  </si>
  <si>
    <t>年度基準</t>
    <rPh sb="0" eb="2">
      <t>ネンド</t>
    </rPh>
    <rPh sb="2" eb="4">
      <t>キジュン</t>
    </rPh>
    <phoneticPr fontId="3"/>
  </si>
  <si>
    <t>交付申請関係</t>
    <rPh sb="0" eb="2">
      <t>コウフ</t>
    </rPh>
    <rPh sb="2" eb="4">
      <t>シンセイ</t>
    </rPh>
    <rPh sb="4" eb="6">
      <t>カンケイ</t>
    </rPh>
    <phoneticPr fontId="3"/>
  </si>
  <si>
    <t>実績報告関係</t>
    <rPh sb="0" eb="2">
      <t>ジッセキ</t>
    </rPh>
    <rPh sb="2" eb="4">
      <t>ホウコク</t>
    </rPh>
    <rPh sb="4" eb="6">
      <t>カンケイ</t>
    </rPh>
    <phoneticPr fontId="3"/>
  </si>
  <si>
    <t>その他様式</t>
    <rPh sb="2" eb="3">
      <t>タ</t>
    </rPh>
    <rPh sb="3" eb="5">
      <t>ヨウシキ</t>
    </rPh>
    <phoneticPr fontId="3"/>
  </si>
  <si>
    <t>年月日</t>
    <rPh sb="0" eb="3">
      <t>ネンガッピ</t>
    </rPh>
    <phoneticPr fontId="3"/>
  </si>
  <si>
    <t>第１号　交付申請書</t>
    <rPh sb="0" eb="1">
      <t>ダイ</t>
    </rPh>
    <rPh sb="2" eb="3">
      <t>ゴウ</t>
    </rPh>
    <rPh sb="4" eb="6">
      <t>コウフ</t>
    </rPh>
    <rPh sb="6" eb="9">
      <t>シンセイショ</t>
    </rPh>
    <phoneticPr fontId="3"/>
  </si>
  <si>
    <t>補助金等交付規則</t>
    <phoneticPr fontId="3"/>
  </si>
  <si>
    <t>第３条第１項</t>
    <phoneticPr fontId="3"/>
  </si>
  <si>
    <t>交付決定年月日</t>
    <rPh sb="2" eb="4">
      <t>ケッテイ</t>
    </rPh>
    <rPh sb="4" eb="7">
      <t>ネンガッピ</t>
    </rPh>
    <phoneticPr fontId="3"/>
  </si>
  <si>
    <t>交付要綱</t>
    <phoneticPr fontId="3"/>
  </si>
  <si>
    <t>第１０条</t>
    <phoneticPr fontId="3"/>
  </si>
  <si>
    <t>第５条第１項第１号</t>
    <phoneticPr fontId="3"/>
  </si>
  <si>
    <t>第１４条</t>
    <phoneticPr fontId="3"/>
  </si>
  <si>
    <t>第１２条第２項</t>
    <phoneticPr fontId="3"/>
  </si>
  <si>
    <t>小数点処理</t>
    <rPh sb="0" eb="3">
      <t>ショウスウテン</t>
    </rPh>
    <rPh sb="3" eb="5">
      <t>ショリ</t>
    </rPh>
    <phoneticPr fontId="3"/>
  </si>
  <si>
    <t>第１８号　交付請求書</t>
    <rPh sb="0" eb="1">
      <t>ダイ</t>
    </rPh>
    <rPh sb="3" eb="4">
      <t>ゴウ</t>
    </rPh>
    <rPh sb="5" eb="7">
      <t>コウフ</t>
    </rPh>
    <rPh sb="7" eb="10">
      <t>セイキュウショ</t>
    </rPh>
    <phoneticPr fontId="3"/>
  </si>
  <si>
    <t>第５条第１項第２号</t>
    <phoneticPr fontId="3"/>
  </si>
  <si>
    <t>交付確定年月日</t>
    <rPh sb="2" eb="4">
      <t>カクテイ</t>
    </rPh>
    <rPh sb="4" eb="7">
      <t>ネンガッピ</t>
    </rPh>
    <phoneticPr fontId="3"/>
  </si>
  <si>
    <t>第１２条第３項</t>
    <phoneticPr fontId="3"/>
  </si>
  <si>
    <t>第３号　収支予算書</t>
    <rPh sb="0" eb="1">
      <t>ダイ</t>
    </rPh>
    <rPh sb="2" eb="3">
      <t>ゴウ</t>
    </rPh>
    <rPh sb="4" eb="6">
      <t>シュウシ</t>
    </rPh>
    <rPh sb="6" eb="9">
      <t>ヨサンショ</t>
    </rPh>
    <phoneticPr fontId="3"/>
  </si>
  <si>
    <t>第５号　誓約書</t>
    <rPh sb="0" eb="1">
      <t>ダイ</t>
    </rPh>
    <rPh sb="2" eb="3">
      <t>ゴウ</t>
    </rPh>
    <rPh sb="4" eb="7">
      <t>セイヤクショ</t>
    </rPh>
    <phoneticPr fontId="3"/>
  </si>
  <si>
    <t>第１７条第２項</t>
    <phoneticPr fontId="3"/>
  </si>
  <si>
    <t>補助金等交付規則施行要領</t>
    <phoneticPr fontId="3"/>
  </si>
  <si>
    <t>第３条第２項</t>
    <phoneticPr fontId="3"/>
  </si>
  <si>
    <t>第７条第１項</t>
    <phoneticPr fontId="3"/>
  </si>
  <si>
    <t>第１３条</t>
    <phoneticPr fontId="3"/>
  </si>
  <si>
    <t>第２０条</t>
    <rPh sb="0" eb="1">
      <t>ダイ</t>
    </rPh>
    <rPh sb="3" eb="4">
      <t>ジョウ</t>
    </rPh>
    <phoneticPr fontId="3"/>
  </si>
  <si>
    <t>小数点以下を切り上げる場合、チェックしてください</t>
    <phoneticPr fontId="3"/>
  </si>
  <si>
    <t>小数点以下を切り上げる場合、チェックしてください</t>
    <phoneticPr fontId="3" type="Hiragana" alignment="center"/>
  </si>
  <si>
    <t>第７号　誓約書</t>
    <rPh sb="0" eb="1">
      <t>ダイ</t>
    </rPh>
    <rPh sb="2" eb="3">
      <t>ゴウ</t>
    </rPh>
    <rPh sb="4" eb="7">
      <t>セイヤクショ</t>
    </rPh>
    <phoneticPr fontId="3"/>
  </si>
  <si>
    <t>第８号　貸与料金の算定根拠明細書</t>
    <rPh sb="0" eb="1">
      <t>ダイ</t>
    </rPh>
    <rPh sb="2" eb="3">
      <t>ゴウ</t>
    </rPh>
    <rPh sb="4" eb="6">
      <t>タイヨ</t>
    </rPh>
    <rPh sb="6" eb="8">
      <t>リョウキン</t>
    </rPh>
    <rPh sb="9" eb="11">
      <t>サンテイ</t>
    </rPh>
    <rPh sb="11" eb="13">
      <t>コンキョ</t>
    </rPh>
    <rPh sb="13" eb="16">
      <t>メイサイショ</t>
    </rPh>
    <phoneticPr fontId="3"/>
  </si>
  <si>
    <t>第４条別表第２</t>
    <phoneticPr fontId="3"/>
  </si>
  <si>
    <t>交付決定年月日</t>
    <rPh sb="0" eb="2">
      <t>こうふ</t>
    </rPh>
    <rPh sb="2" eb="4">
      <t>けってい</t>
    </rPh>
    <rPh sb="4" eb="7">
      <t>ねんがっぴ</t>
    </rPh>
    <phoneticPr fontId="4" type="Hiragana" alignment="center"/>
  </si>
  <si>
    <t>交付決定番号</t>
    <rPh sb="0" eb="2">
      <t>こうふ</t>
    </rPh>
    <rPh sb="2" eb="4">
      <t>けってい</t>
    </rPh>
    <rPh sb="4" eb="6">
      <t>ばんごう</t>
    </rPh>
    <phoneticPr fontId="4" type="Hiragana" alignment="center"/>
  </si>
  <si>
    <t>第１６号　実績報告書</t>
    <rPh sb="0" eb="1">
      <t>ダイ</t>
    </rPh>
    <rPh sb="3" eb="4">
      <t>ゴウ</t>
    </rPh>
    <rPh sb="5" eb="7">
      <t>ジッセキ</t>
    </rPh>
    <rPh sb="7" eb="10">
      <t>ホウコクショ</t>
    </rPh>
    <phoneticPr fontId="3"/>
  </si>
  <si>
    <t>第１２条第１項</t>
    <phoneticPr fontId="3"/>
  </si>
  <si>
    <t>※第２号別紙１に入力すると表示されます。</t>
    <rPh sb="1" eb="2">
      <t>だい</t>
    </rPh>
    <rPh sb="3" eb="4">
      <t>ごう</t>
    </rPh>
    <rPh sb="4" eb="6">
      <t>べっし</t>
    </rPh>
    <rPh sb="8" eb="10">
      <t>にゅうりょく</t>
    </rPh>
    <rPh sb="13" eb="15">
      <t>ひょうじ</t>
    </rPh>
    <phoneticPr fontId="4" type="Hiragana" alignment="center"/>
  </si>
  <si>
    <t>※第２号別紙１に入力すると表示されます。</t>
    <rPh sb="1" eb="2">
      <t>だい</t>
    </rPh>
    <rPh sb="3" eb="4">
      <t>ごう</t>
    </rPh>
    <rPh sb="4" eb="6">
      <t>べっし</t>
    </rPh>
    <rPh sb="8" eb="10">
      <t>にゅうりょく</t>
    </rPh>
    <rPh sb="13" eb="15">
      <t>ひょうじ</t>
    </rPh>
    <phoneticPr fontId="3" type="Hiragana" alignment="center"/>
  </si>
  <si>
    <t>※「３　自家消費率」まで入力すると表示されます。</t>
    <rPh sb="4" eb="6">
      <t>ジカ</t>
    </rPh>
    <rPh sb="6" eb="8">
      <t>ショウヒ</t>
    </rPh>
    <rPh sb="8" eb="9">
      <t>リツ</t>
    </rPh>
    <rPh sb="12" eb="14">
      <t>ニュウリョク</t>
    </rPh>
    <rPh sb="17" eb="19">
      <t>ヒョウジ</t>
    </rPh>
    <phoneticPr fontId="3"/>
  </si>
  <si>
    <t>※「２　支出」を入力すると表示されます。</t>
    <rPh sb="4" eb="6">
      <t>シシュツ</t>
    </rPh>
    <rPh sb="8" eb="10">
      <t>ニュウリョク</t>
    </rPh>
    <rPh sb="13" eb="15">
      <t>ヒョウジ</t>
    </rPh>
    <phoneticPr fontId="3"/>
  </si>
  <si>
    <t>※様式第１７号に入力すると表示されます。</t>
    <rPh sb="1" eb="3">
      <t>ようしき</t>
    </rPh>
    <rPh sb="3" eb="4">
      <t>だい</t>
    </rPh>
    <rPh sb="6" eb="7">
      <t>ごう</t>
    </rPh>
    <rPh sb="8" eb="10">
      <t>にゅうりょく</t>
    </rPh>
    <rPh sb="13" eb="15">
      <t>ひょうじ</t>
    </rPh>
    <phoneticPr fontId="4" type="Hiragana" alignment="center"/>
  </si>
  <si>
    <t>※第１７号別紙１に入力すると表示されます。</t>
    <rPh sb="1" eb="2">
      <t>だい</t>
    </rPh>
    <rPh sb="4" eb="5">
      <t>ごう</t>
    </rPh>
    <rPh sb="5" eb="7">
      <t>べっし</t>
    </rPh>
    <rPh sb="9" eb="11">
      <t>にゅうりょく</t>
    </rPh>
    <rPh sb="14" eb="16">
      <t>ひょうじ</t>
    </rPh>
    <phoneticPr fontId="3" type="Hiragana" alignment="center"/>
  </si>
  <si>
    <t>第９号　サービス料金の算定根拠明細書</t>
    <rPh sb="0" eb="1">
      <t>ダイ</t>
    </rPh>
    <rPh sb="2" eb="3">
      <t>ゴウ</t>
    </rPh>
    <rPh sb="8" eb="10">
      <t>リョウキン</t>
    </rPh>
    <rPh sb="11" eb="13">
      <t>サンテイ</t>
    </rPh>
    <rPh sb="13" eb="15">
      <t>コンキョ</t>
    </rPh>
    <rPh sb="15" eb="18">
      <t>メイサイショ</t>
    </rPh>
    <phoneticPr fontId="3"/>
  </si>
  <si>
    <t>第１８号　収支決算書</t>
    <rPh sb="0" eb="1">
      <t>ダイ</t>
    </rPh>
    <rPh sb="3" eb="4">
      <t>ゴウ</t>
    </rPh>
    <rPh sb="5" eb="7">
      <t>シュウシ</t>
    </rPh>
    <rPh sb="7" eb="9">
      <t>ケッサン</t>
    </rPh>
    <rPh sb="9" eb="10">
      <t>ショ</t>
    </rPh>
    <phoneticPr fontId="3"/>
  </si>
  <si>
    <t>　　　　</t>
    <phoneticPr fontId="3"/>
  </si>
  <si>
    <t>個人</t>
    <rPh sb="0" eb="2">
      <t>こじん</t>
    </rPh>
    <phoneticPr fontId="3" type="Hiragana" alignment="center"/>
  </si>
  <si>
    <t>法人等</t>
    <rPh sb="0" eb="2">
      <t>ほうじん</t>
    </rPh>
    <rPh sb="2" eb="3">
      <t>とう</t>
    </rPh>
    <phoneticPr fontId="3" type="Hiragana" alignment="center"/>
  </si>
  <si>
    <t>※法人または任意団体の場合、口座名義に法人名または任意団体名が必要です。</t>
    <phoneticPr fontId="3" type="Hiragana" alignment="center"/>
  </si>
  <si>
    <t>第１２号　変更承認申請書</t>
    <rPh sb="0" eb="1">
      <t>ダイ</t>
    </rPh>
    <rPh sb="3" eb="4">
      <t>ゴウ</t>
    </rPh>
    <rPh sb="5" eb="7">
      <t>ヘンコウ</t>
    </rPh>
    <rPh sb="7" eb="9">
      <t>ショウニン</t>
    </rPh>
    <rPh sb="9" eb="12">
      <t>シンセイショ</t>
    </rPh>
    <phoneticPr fontId="3"/>
  </si>
  <si>
    <t>第１３号　中止（廃止）承認申請書</t>
    <rPh sb="0" eb="1">
      <t>ダイ</t>
    </rPh>
    <rPh sb="3" eb="4">
      <t>ゴウ</t>
    </rPh>
    <rPh sb="5" eb="7">
      <t>チュウシ</t>
    </rPh>
    <rPh sb="8" eb="10">
      <t>ハイシ</t>
    </rPh>
    <rPh sb="11" eb="13">
      <t>ショウニン</t>
    </rPh>
    <rPh sb="13" eb="16">
      <t>シンセイショ</t>
    </rPh>
    <phoneticPr fontId="3"/>
  </si>
  <si>
    <t>第１５号　交付申請取下書</t>
    <rPh sb="0" eb="1">
      <t>ダイ</t>
    </rPh>
    <rPh sb="3" eb="4">
      <t>ゴウ</t>
    </rPh>
    <rPh sb="5" eb="7">
      <t>コウフ</t>
    </rPh>
    <rPh sb="7" eb="9">
      <t>シンセイ</t>
    </rPh>
    <rPh sb="9" eb="11">
      <t>トリサ</t>
    </rPh>
    <rPh sb="11" eb="12">
      <t>ショ</t>
    </rPh>
    <phoneticPr fontId="3"/>
  </si>
  <si>
    <t>第２２号　財産処分承認申請書</t>
    <rPh sb="0" eb="1">
      <t>ダイ</t>
    </rPh>
    <rPh sb="3" eb="4">
      <t>ゴウ</t>
    </rPh>
    <rPh sb="5" eb="7">
      <t>ザイサン</t>
    </rPh>
    <rPh sb="7" eb="9">
      <t>ショブン</t>
    </rPh>
    <rPh sb="9" eb="11">
      <t>ショウニン</t>
    </rPh>
    <rPh sb="11" eb="14">
      <t>シンセイショ</t>
    </rPh>
    <phoneticPr fontId="3"/>
  </si>
  <si>
    <t>第２３号　契約解除承認申請書</t>
    <rPh sb="0" eb="1">
      <t>ダイ</t>
    </rPh>
    <rPh sb="3" eb="4">
      <t>ゴウ</t>
    </rPh>
    <rPh sb="5" eb="7">
      <t>ケイヤク</t>
    </rPh>
    <rPh sb="7" eb="9">
      <t>カイジョ</t>
    </rPh>
    <rPh sb="9" eb="11">
      <t>ショウニン</t>
    </rPh>
    <rPh sb="11" eb="14">
      <t>シンセイショ</t>
    </rPh>
    <phoneticPr fontId="3"/>
  </si>
  <si>
    <t>第２２条第３項</t>
    <phoneticPr fontId="3"/>
  </si>
  <si>
    <t>第２３条第２項</t>
    <phoneticPr fontId="3"/>
  </si>
  <si>
    <t>　　　　</t>
    <phoneticPr fontId="4" type="Hiragana" alignment="center"/>
  </si>
  <si>
    <t>太陽光発電システムの補助対象外経費〔税抜〕</t>
    <rPh sb="0" eb="3">
      <t>タイヨウコウ</t>
    </rPh>
    <rPh sb="3" eb="5">
      <t>ハツデン</t>
    </rPh>
    <rPh sb="10" eb="12">
      <t>ホジョ</t>
    </rPh>
    <rPh sb="12" eb="14">
      <t>タイショウ</t>
    </rPh>
    <rPh sb="14" eb="15">
      <t>ホカ</t>
    </rPh>
    <rPh sb="15" eb="17">
      <t>ケイヒ</t>
    </rPh>
    <rPh sb="18" eb="19">
      <t>ゼイ</t>
    </rPh>
    <rPh sb="19" eb="20">
      <t>ヌ</t>
    </rPh>
    <phoneticPr fontId="3"/>
  </si>
  <si>
    <t>…①</t>
    <phoneticPr fontId="3"/>
  </si>
  <si>
    <t>…②</t>
    <phoneticPr fontId="3"/>
  </si>
  <si>
    <t>和暦年度</t>
    <rPh sb="0" eb="2">
      <t>ワレキ</t>
    </rPh>
    <rPh sb="2" eb="4">
      <t>ネンド</t>
    </rPh>
    <phoneticPr fontId="3"/>
  </si>
  <si>
    <t>西暦年度</t>
    <rPh sb="0" eb="2">
      <t>セイレキ</t>
    </rPh>
    <rPh sb="2" eb="4">
      <t>ネンド</t>
    </rPh>
    <phoneticPr fontId="3"/>
  </si>
  <si>
    <t>再生可能エネルギー電気の利用の促進に関する特別措置法（平成２３年法律第１０８号。以下「再エネ特措法」という。）に基づく固定価格買取制度（FIT）の認定又はFIP（Feed in Premium）制度の認定を取得しません。</t>
    <rPh sb="12" eb="14">
      <t>りよう</t>
    </rPh>
    <rPh sb="15" eb="17">
      <t>そくしん</t>
    </rPh>
    <phoneticPr fontId="3" type="Hiragana" alignment="center"/>
  </si>
  <si>
    <t>太陽光発電システムの出力
（小数点以下切り捨て）</t>
    <rPh sb="0" eb="3">
      <t>たいようこう</t>
    </rPh>
    <rPh sb="3" eb="5">
      <t>はつでん</t>
    </rPh>
    <rPh sb="10" eb="12">
      <t>しゅつりょく</t>
    </rPh>
    <rPh sb="14" eb="17">
      <t>しょうすうてん</t>
    </rPh>
    <rPh sb="17" eb="19">
      <t>いか</t>
    </rPh>
    <rPh sb="19" eb="20">
      <t>き</t>
    </rPh>
    <rPh sb="21" eb="22">
      <t>す</t>
    </rPh>
    <phoneticPr fontId="3" type="Hiragana" alignment="center"/>
  </si>
  <si>
    <t>契約書の金額と一致すること</t>
    <rPh sb="0" eb="3">
      <t>けいやくしょ</t>
    </rPh>
    <phoneticPr fontId="3" type="Hiragana" alignment="center"/>
  </si>
  <si>
    <t>２　補助決定額</t>
    <rPh sb="4" eb="6">
      <t>けってい</t>
    </rPh>
    <rPh sb="6" eb="7">
      <t>がく</t>
    </rPh>
    <phoneticPr fontId="4" type="Hiragana" alignment="center"/>
  </si>
  <si>
    <t>仙台市事業所用太陽光発電システム導入支援補助金財産処分等承認申請書</t>
    <rPh sb="0" eb="3">
      <t>センダイシ</t>
    </rPh>
    <rPh sb="3" eb="6">
      <t>ジギョウショ</t>
    </rPh>
    <rPh sb="6" eb="7">
      <t>ヨウ</t>
    </rPh>
    <rPh sb="7" eb="10">
      <t>タイヨウコウ</t>
    </rPh>
    <rPh sb="10" eb="12">
      <t>ハツデン</t>
    </rPh>
    <rPh sb="16" eb="18">
      <t>ドウニュウ</t>
    </rPh>
    <rPh sb="18" eb="20">
      <t>シエン</t>
    </rPh>
    <rPh sb="20" eb="23">
      <t>ホジョキン</t>
    </rPh>
    <rPh sb="23" eb="25">
      <t>ザイサン</t>
    </rPh>
    <rPh sb="25" eb="27">
      <t>ショブン</t>
    </rPh>
    <rPh sb="27" eb="28">
      <t>トウ</t>
    </rPh>
    <rPh sb="28" eb="30">
      <t>ショウニン</t>
    </rPh>
    <rPh sb="30" eb="33">
      <t>シンセイショ</t>
    </rPh>
    <phoneticPr fontId="3"/>
  </si>
  <si>
    <t>（太陽光発電システムを構築する設備のメーカーが国外企業の場合）
当該メーカーには日本法人があります。</t>
    <phoneticPr fontId="3" type="Hiragana" alignment="center"/>
  </si>
  <si>
    <t>※複数写真を掲載する場合は、印刷範囲を広げて使用してください。</t>
    <rPh sb="1" eb="3">
      <t>フクスウ</t>
    </rPh>
    <rPh sb="3" eb="5">
      <t>シャシン</t>
    </rPh>
    <rPh sb="6" eb="8">
      <t>ケイサイ</t>
    </rPh>
    <rPh sb="10" eb="12">
      <t>バアイ</t>
    </rPh>
    <rPh sb="14" eb="16">
      <t>インサツ</t>
    </rPh>
    <rPh sb="16" eb="18">
      <t>ハンイ</t>
    </rPh>
    <rPh sb="19" eb="20">
      <t>ヒロ</t>
    </rPh>
    <rPh sb="22" eb="24">
      <t>シヨウ</t>
    </rPh>
    <phoneticPr fontId="3"/>
  </si>
  <si>
    <t>　</t>
    <phoneticPr fontId="3"/>
  </si>
  <si>
    <t>※東北電力残差メニュー</t>
    <rPh sb="1" eb="3">
      <t>トウホク</t>
    </rPh>
    <rPh sb="3" eb="5">
      <t>デンリョク</t>
    </rPh>
    <rPh sb="5" eb="7">
      <t>ザンサ</t>
    </rPh>
    <phoneticPr fontId="3"/>
  </si>
  <si>
    <t>商用電力の排出係数（調整後排出係数）</t>
    <rPh sb="0" eb="2">
      <t>ショウヨウ</t>
    </rPh>
    <rPh sb="2" eb="4">
      <t>デンリョク</t>
    </rPh>
    <rPh sb="5" eb="7">
      <t>ハイシュツ</t>
    </rPh>
    <rPh sb="7" eb="9">
      <t>ケイスウ</t>
    </rPh>
    <rPh sb="10" eb="13">
      <t>チョウセイゴ</t>
    </rPh>
    <rPh sb="13" eb="15">
      <t>ハイシュツ</t>
    </rPh>
    <rPh sb="15" eb="17">
      <t>ケイスウ</t>
    </rPh>
    <phoneticPr fontId="3"/>
  </si>
  <si>
    <t>※申請者がリース事業者の場合、賃借人の住所等を入力してください。</t>
    <phoneticPr fontId="3"/>
  </si>
  <si>
    <t>太陽光発電システムの見積額〔税抜〕</t>
    <rPh sb="0" eb="3">
      <t>タイヨウコウ</t>
    </rPh>
    <rPh sb="3" eb="5">
      <t>ハツデン</t>
    </rPh>
    <rPh sb="10" eb="12">
      <t>ミツモリ</t>
    </rPh>
    <rPh sb="12" eb="13">
      <t>ガク</t>
    </rPh>
    <rPh sb="14" eb="15">
      <t>ゼイ</t>
    </rPh>
    <rPh sb="15" eb="16">
      <t>ヌ</t>
    </rPh>
    <phoneticPr fontId="3"/>
  </si>
  <si>
    <t>太陽光発電システムの見積額〔消費税額〕</t>
    <rPh sb="0" eb="3">
      <t>タイヨウコウ</t>
    </rPh>
    <rPh sb="3" eb="5">
      <t>ハツデン</t>
    </rPh>
    <rPh sb="10" eb="12">
      <t>ミツモリ</t>
    </rPh>
    <rPh sb="12" eb="13">
      <t>ガク</t>
    </rPh>
    <rPh sb="14" eb="17">
      <t>ショウヒゼイ</t>
    </rPh>
    <rPh sb="17" eb="18">
      <t>ガク</t>
    </rPh>
    <phoneticPr fontId="3"/>
  </si>
  <si>
    <t>太陽光発電システムの見積額〔税込〕</t>
    <rPh sb="0" eb="3">
      <t>タイヨウコウ</t>
    </rPh>
    <rPh sb="3" eb="5">
      <t>ハツデン</t>
    </rPh>
    <rPh sb="10" eb="12">
      <t>ミツモリ</t>
    </rPh>
    <rPh sb="12" eb="13">
      <t>ガク</t>
    </rPh>
    <rPh sb="14" eb="16">
      <t>ゼイコミ</t>
    </rPh>
    <phoneticPr fontId="3"/>
  </si>
  <si>
    <t>第２号別紙１　補助事業計画書</t>
    <rPh sb="0" eb="1">
      <t>ダイ</t>
    </rPh>
    <rPh sb="2" eb="3">
      <t>ゴウ</t>
    </rPh>
    <rPh sb="3" eb="5">
      <t>ベッシ</t>
    </rPh>
    <rPh sb="7" eb="9">
      <t>ホジョ</t>
    </rPh>
    <rPh sb="9" eb="11">
      <t>ジギョウ</t>
    </rPh>
    <rPh sb="11" eb="14">
      <t>ケイカクショ</t>
    </rPh>
    <phoneticPr fontId="3"/>
  </si>
  <si>
    <t xml:space="preserve"> </t>
    <phoneticPr fontId="4" type="Hiragana" alignment="center"/>
  </si>
  <si>
    <t>　(1) 太陽光発電システム</t>
    <rPh sb="5" eb="10">
      <t>たいようこうはつでん</t>
    </rPh>
    <phoneticPr fontId="3" type="Hiragana" alignment="center"/>
  </si>
  <si>
    <t>　(2) 定置用蓄電地</t>
    <rPh sb="5" eb="7">
      <t>ていち</t>
    </rPh>
    <rPh sb="7" eb="8">
      <t>よう</t>
    </rPh>
    <rPh sb="8" eb="10">
      <t>ちくでん</t>
    </rPh>
    <rPh sb="10" eb="11">
      <t>ち</t>
    </rPh>
    <phoneticPr fontId="3" type="Hiragana" alignment="center"/>
  </si>
  <si>
    <t>定置用蓄電池</t>
    <rPh sb="0" eb="2">
      <t>ていち</t>
    </rPh>
    <rPh sb="2" eb="3">
      <t>よう</t>
    </rPh>
    <rPh sb="3" eb="6">
      <t>ちくでんち</t>
    </rPh>
    <phoneticPr fontId="3" type="Hiragana" alignment="center"/>
  </si>
  <si>
    <t>公称容量</t>
    <rPh sb="0" eb="2">
      <t>こうしょう</t>
    </rPh>
    <rPh sb="2" eb="4">
      <t>ようりょう</t>
    </rPh>
    <phoneticPr fontId="3" type="Hiragana" alignment="center"/>
  </si>
  <si>
    <t>kWh</t>
    <phoneticPr fontId="3" type="Hiragana" alignment="center"/>
  </si>
  <si>
    <t>　補助対象経費等計算書（太陽光発電システム）</t>
    <rPh sb="1" eb="3">
      <t>ホジョ</t>
    </rPh>
    <rPh sb="3" eb="5">
      <t>タイショウ</t>
    </rPh>
    <rPh sb="5" eb="7">
      <t>ケイヒ</t>
    </rPh>
    <rPh sb="7" eb="8">
      <t>トウ</t>
    </rPh>
    <rPh sb="8" eb="11">
      <t>ケイサンショ</t>
    </rPh>
    <rPh sb="12" eb="15">
      <t>タイヨウコウ</t>
    </rPh>
    <rPh sb="15" eb="17">
      <t>ハツデン</t>
    </rPh>
    <phoneticPr fontId="3"/>
  </si>
  <si>
    <t>様式第２号別紙２</t>
    <rPh sb="0" eb="2">
      <t>ヨウシキ</t>
    </rPh>
    <rPh sb="2" eb="3">
      <t>ダイ</t>
    </rPh>
    <rPh sb="4" eb="5">
      <t>ゴウ</t>
    </rPh>
    <rPh sb="5" eb="7">
      <t>ベッシ</t>
    </rPh>
    <phoneticPr fontId="3"/>
  </si>
  <si>
    <t>　補助対象経費等計算書（定置用蓄電池）</t>
    <rPh sb="1" eb="3">
      <t>ホジョ</t>
    </rPh>
    <rPh sb="3" eb="5">
      <t>タイショウ</t>
    </rPh>
    <rPh sb="5" eb="7">
      <t>ケイヒ</t>
    </rPh>
    <rPh sb="7" eb="8">
      <t>トウ</t>
    </rPh>
    <rPh sb="8" eb="11">
      <t>ケイサンショ</t>
    </rPh>
    <rPh sb="12" eb="14">
      <t>テイチ</t>
    </rPh>
    <rPh sb="14" eb="15">
      <t>ヨウ</t>
    </rPh>
    <rPh sb="15" eb="18">
      <t>チクデンチ</t>
    </rPh>
    <phoneticPr fontId="3"/>
  </si>
  <si>
    <t>定置用蓄電池の設計費〔税抜〕</t>
    <rPh sb="7" eb="9">
      <t>セッケイ</t>
    </rPh>
    <rPh sb="9" eb="10">
      <t>ヒ</t>
    </rPh>
    <rPh sb="11" eb="12">
      <t>ゼイ</t>
    </rPh>
    <rPh sb="12" eb="13">
      <t>ヌ</t>
    </rPh>
    <phoneticPr fontId="3"/>
  </si>
  <si>
    <t>定置用蓄電池の設備費〔税抜〕※１</t>
    <rPh sb="7" eb="10">
      <t>セツビヒ</t>
    </rPh>
    <rPh sb="11" eb="12">
      <t>ゼイ</t>
    </rPh>
    <rPh sb="12" eb="13">
      <t>ヌ</t>
    </rPh>
    <phoneticPr fontId="3"/>
  </si>
  <si>
    <t>定置用蓄電池の工事費〔税抜〕※２</t>
    <rPh sb="7" eb="10">
      <t>コウジヒ</t>
    </rPh>
    <rPh sb="11" eb="12">
      <t>ゼイ</t>
    </rPh>
    <rPh sb="12" eb="13">
      <t>ヌ</t>
    </rPh>
    <phoneticPr fontId="3"/>
  </si>
  <si>
    <t>定置用蓄電池の補助対象外経費〔税抜〕</t>
    <rPh sb="7" eb="9">
      <t>ホジョ</t>
    </rPh>
    <rPh sb="9" eb="11">
      <t>タイショウ</t>
    </rPh>
    <rPh sb="11" eb="12">
      <t>ホカ</t>
    </rPh>
    <rPh sb="12" eb="14">
      <t>ケイヒ</t>
    </rPh>
    <rPh sb="15" eb="16">
      <t>ゼイ</t>
    </rPh>
    <rPh sb="16" eb="17">
      <t>ヌ</t>
    </rPh>
    <phoneticPr fontId="3"/>
  </si>
  <si>
    <t>定置用蓄電池の補助対象経費〔税抜〕</t>
    <rPh sb="0" eb="2">
      <t>テイチ</t>
    </rPh>
    <rPh sb="2" eb="3">
      <t>ヨウ</t>
    </rPh>
    <rPh sb="3" eb="6">
      <t>チクデンチ</t>
    </rPh>
    <rPh sb="7" eb="9">
      <t>ホジョ</t>
    </rPh>
    <rPh sb="9" eb="11">
      <t>タイショウ</t>
    </rPh>
    <rPh sb="11" eb="13">
      <t>ケイヒ</t>
    </rPh>
    <rPh sb="14" eb="15">
      <t>ゼイ</t>
    </rPh>
    <rPh sb="15" eb="16">
      <t>ヌ</t>
    </rPh>
    <phoneticPr fontId="3"/>
  </si>
  <si>
    <t>定置用蓄電池の見積額〔税抜〕</t>
    <rPh sb="7" eb="9">
      <t>ミツモリ</t>
    </rPh>
    <rPh sb="9" eb="10">
      <t>ガク</t>
    </rPh>
    <rPh sb="11" eb="12">
      <t>ゼイ</t>
    </rPh>
    <rPh sb="12" eb="13">
      <t>ヌ</t>
    </rPh>
    <phoneticPr fontId="3"/>
  </si>
  <si>
    <t>定置用蓄電池の見積額〔消費税額〕</t>
    <rPh sb="7" eb="9">
      <t>ミツモリ</t>
    </rPh>
    <rPh sb="9" eb="10">
      <t>ガク</t>
    </rPh>
    <rPh sb="11" eb="14">
      <t>ショウヒゼイ</t>
    </rPh>
    <rPh sb="14" eb="15">
      <t>ガク</t>
    </rPh>
    <phoneticPr fontId="3"/>
  </si>
  <si>
    <t>定置用蓄電池の見積額〔税込〕</t>
    <rPh sb="7" eb="9">
      <t>ミツモリ</t>
    </rPh>
    <rPh sb="9" eb="10">
      <t>ガク</t>
    </rPh>
    <rPh sb="11" eb="13">
      <t>ゼイコミ</t>
    </rPh>
    <phoneticPr fontId="3"/>
  </si>
  <si>
    <t>定置用蓄電池の公称容量</t>
    <rPh sb="0" eb="2">
      <t>テイチ</t>
    </rPh>
    <rPh sb="2" eb="3">
      <t>ヨウ</t>
    </rPh>
    <rPh sb="3" eb="6">
      <t>チクデンチ</t>
    </rPh>
    <rPh sb="7" eb="9">
      <t>コウショウ</t>
    </rPh>
    <rPh sb="9" eb="11">
      <t>ヨウリョウ</t>
    </rPh>
    <phoneticPr fontId="3"/>
  </si>
  <si>
    <t>定置用蓄電池の区分</t>
    <rPh sb="0" eb="2">
      <t>テイチ</t>
    </rPh>
    <rPh sb="2" eb="3">
      <t>ヨウ</t>
    </rPh>
    <rPh sb="3" eb="6">
      <t>チクデンチ</t>
    </rPh>
    <rPh sb="7" eb="9">
      <t>クブン</t>
    </rPh>
    <phoneticPr fontId="3"/>
  </si>
  <si>
    <t>定置用蓄電池１kWhあたりの補助対象経費</t>
    <rPh sb="0" eb="2">
      <t>テイチ</t>
    </rPh>
    <rPh sb="2" eb="3">
      <t>ヨウ</t>
    </rPh>
    <rPh sb="3" eb="6">
      <t>チクデンチ</t>
    </rPh>
    <phoneticPr fontId="3"/>
  </si>
  <si>
    <t>定置用蓄電池１kWhあたりの上限額</t>
    <rPh sb="0" eb="2">
      <t>テイチ</t>
    </rPh>
    <rPh sb="2" eb="3">
      <t>ヨウ</t>
    </rPh>
    <rPh sb="3" eb="6">
      <t>チクデンチ</t>
    </rPh>
    <rPh sb="14" eb="16">
      <t>ジョウゲン</t>
    </rPh>
    <rPh sb="16" eb="17">
      <t>ガク</t>
    </rPh>
    <phoneticPr fontId="3"/>
  </si>
  <si>
    <t>円/kW</t>
    <rPh sb="0" eb="1">
      <t>エン</t>
    </rPh>
    <phoneticPr fontId="3"/>
  </si>
  <si>
    <t>円/kWh</t>
    <rPh sb="0" eb="1">
      <t>エン</t>
    </rPh>
    <phoneticPr fontId="3"/>
  </si>
  <si>
    <t>複数の業者からの見積もり条件額</t>
    <rPh sb="0" eb="2">
      <t>フクスウ</t>
    </rPh>
    <rPh sb="3" eb="5">
      <t>ギョウシャ</t>
    </rPh>
    <rPh sb="8" eb="10">
      <t>ミツ</t>
    </rPh>
    <rPh sb="12" eb="14">
      <t>ジョウケン</t>
    </rPh>
    <rPh sb="14" eb="15">
      <t>ガク</t>
    </rPh>
    <phoneticPr fontId="3"/>
  </si>
  <si>
    <t>定置用蓄電池の補助金交付申請額</t>
    <rPh sb="0" eb="2">
      <t>テイチ</t>
    </rPh>
    <rPh sb="2" eb="3">
      <t>ヨウ</t>
    </rPh>
    <rPh sb="3" eb="6">
      <t>チクデンチ</t>
    </rPh>
    <rPh sb="7" eb="10">
      <t>ホジョキン</t>
    </rPh>
    <rPh sb="10" eb="12">
      <t>コウフ</t>
    </rPh>
    <rPh sb="12" eb="14">
      <t>シンセイ</t>
    </rPh>
    <rPh sb="14" eb="15">
      <t>ガク</t>
    </rPh>
    <phoneticPr fontId="3"/>
  </si>
  <si>
    <t>定置用蓄電池</t>
    <rPh sb="0" eb="2">
      <t>テイチ</t>
    </rPh>
    <rPh sb="2" eb="3">
      <t>ヨウ</t>
    </rPh>
    <rPh sb="3" eb="6">
      <t>チクデンチ</t>
    </rPh>
    <phoneticPr fontId="3"/>
  </si>
  <si>
    <t>設備を設置する建物の現況写真
貼り付け位置</t>
    <rPh sb="10" eb="12">
      <t>ゲンキョウ</t>
    </rPh>
    <phoneticPr fontId="3"/>
  </si>
  <si>
    <t>設備の設置予定場所の現況写真
貼り付け位置</t>
    <rPh sb="10" eb="12">
      <t>ゲンキョウ</t>
    </rPh>
    <phoneticPr fontId="3"/>
  </si>
  <si>
    <t>(1) 交付決定番号は、「補助金交付決定通知書」に記載されています。「補助金交付決定通知書」を確認の上、</t>
    <rPh sb="50" eb="51">
      <t>うえ</t>
    </rPh>
    <phoneticPr fontId="4" type="Hiragana" alignment="center"/>
  </si>
  <si>
    <t>　　記入してください。　　　　　　　　　　　　　　　　　　　　　　　　　　　　　　　　　　　　　　</t>
    <phoneticPr fontId="4" type="Hiragana" alignment="center"/>
  </si>
  <si>
    <t>　実績額等計算書（太陽光発電システム）</t>
    <rPh sb="1" eb="3">
      <t>ジッセキ</t>
    </rPh>
    <rPh sb="3" eb="4">
      <t>ガク</t>
    </rPh>
    <rPh sb="4" eb="5">
      <t>トウ</t>
    </rPh>
    <rPh sb="5" eb="8">
      <t>ケイサンショ</t>
    </rPh>
    <rPh sb="9" eb="14">
      <t>タイヨウコウハツデン</t>
    </rPh>
    <phoneticPr fontId="3"/>
  </si>
  <si>
    <t>　実績額等計算書（定置用蓄電池）</t>
    <rPh sb="1" eb="3">
      <t>ジッセキ</t>
    </rPh>
    <rPh sb="3" eb="4">
      <t>ガク</t>
    </rPh>
    <rPh sb="4" eb="5">
      <t>トウ</t>
    </rPh>
    <rPh sb="5" eb="8">
      <t>ケイサンショ</t>
    </rPh>
    <rPh sb="9" eb="11">
      <t>テイチ</t>
    </rPh>
    <rPh sb="11" eb="12">
      <t>ヨウ</t>
    </rPh>
    <rPh sb="12" eb="15">
      <t>チクデンチ</t>
    </rPh>
    <phoneticPr fontId="3"/>
  </si>
  <si>
    <t>様式第１７号別紙２</t>
    <rPh sb="0" eb="2">
      <t>ヨウシキ</t>
    </rPh>
    <rPh sb="2" eb="3">
      <t>ダイ</t>
    </rPh>
    <rPh sb="5" eb="6">
      <t>ゴウ</t>
    </rPh>
    <rPh sb="6" eb="8">
      <t>ベッシ</t>
    </rPh>
    <phoneticPr fontId="3"/>
  </si>
  <si>
    <t>費用効率性を考慮した補助金交付請求額</t>
    <rPh sb="0" eb="2">
      <t>ヒヨウ</t>
    </rPh>
    <rPh sb="2" eb="5">
      <t>コウリツセイ</t>
    </rPh>
    <rPh sb="6" eb="8">
      <t>コウリョ</t>
    </rPh>
    <rPh sb="10" eb="12">
      <t>ホジョ</t>
    </rPh>
    <rPh sb="12" eb="13">
      <t>キン</t>
    </rPh>
    <rPh sb="13" eb="15">
      <t>コウフ</t>
    </rPh>
    <rPh sb="15" eb="17">
      <t>セイキュウ</t>
    </rPh>
    <rPh sb="17" eb="18">
      <t>ガク</t>
    </rPh>
    <phoneticPr fontId="3"/>
  </si>
  <si>
    <t>費用効率性を考慮した補助金交付申請額</t>
    <rPh sb="0" eb="2">
      <t>ヒヨウ</t>
    </rPh>
    <rPh sb="2" eb="5">
      <t>コウリツセイ</t>
    </rPh>
    <rPh sb="6" eb="8">
      <t>コウリョ</t>
    </rPh>
    <rPh sb="10" eb="12">
      <t>ホジョ</t>
    </rPh>
    <rPh sb="12" eb="13">
      <t>キン</t>
    </rPh>
    <rPh sb="13" eb="15">
      <t>コウフ</t>
    </rPh>
    <rPh sb="15" eb="17">
      <t>シンセイ</t>
    </rPh>
    <rPh sb="17" eb="18">
      <t>ガク</t>
    </rPh>
    <phoneticPr fontId="3"/>
  </si>
  <si>
    <t>定置用蓄電池の補助金交付請求額</t>
    <rPh sb="0" eb="2">
      <t>テイチ</t>
    </rPh>
    <rPh sb="2" eb="3">
      <t>ヨウ</t>
    </rPh>
    <rPh sb="3" eb="6">
      <t>チクデンチ</t>
    </rPh>
    <rPh sb="7" eb="10">
      <t>ホジョキン</t>
    </rPh>
    <rPh sb="10" eb="12">
      <t>コウフ</t>
    </rPh>
    <rPh sb="12" eb="14">
      <t>セイキュウ</t>
    </rPh>
    <rPh sb="14" eb="15">
      <t>ガク</t>
    </rPh>
    <phoneticPr fontId="3"/>
  </si>
  <si>
    <t>銀行　</t>
  </si>
  <si>
    <t>金融機関名を入力</t>
    <rPh sb="0" eb="2">
      <t>キンユウ</t>
    </rPh>
    <rPh sb="2" eb="4">
      <t>キカン</t>
    </rPh>
    <rPh sb="4" eb="5">
      <t>メイ</t>
    </rPh>
    <rPh sb="6" eb="8">
      <t>ニュウリョク</t>
    </rPh>
    <phoneticPr fontId="3"/>
  </si>
  <si>
    <t>支店名を入力</t>
    <rPh sb="0" eb="3">
      <t>シテンメイ</t>
    </rPh>
    <rPh sb="4" eb="6">
      <t>ニュウリョク</t>
    </rPh>
    <phoneticPr fontId="3"/>
  </si>
  <si>
    <t>本店　</t>
  </si>
  <si>
    <t>第２号別紙２　補助事業計画書</t>
    <rPh sb="0" eb="1">
      <t>ダイ</t>
    </rPh>
    <rPh sb="2" eb="3">
      <t>ゴウ</t>
    </rPh>
    <rPh sb="3" eb="5">
      <t>ベッシ</t>
    </rPh>
    <rPh sb="7" eb="9">
      <t>ホジョ</t>
    </rPh>
    <rPh sb="9" eb="11">
      <t>ジギョウ</t>
    </rPh>
    <rPh sb="11" eb="14">
      <t>ケイカクショ</t>
    </rPh>
    <phoneticPr fontId="3"/>
  </si>
  <si>
    <t>第１７号別紙１　事業結果報告書</t>
    <rPh sb="0" eb="1">
      <t>ダイ</t>
    </rPh>
    <rPh sb="3" eb="4">
      <t>ゴウ</t>
    </rPh>
    <rPh sb="4" eb="6">
      <t>ベッシ</t>
    </rPh>
    <rPh sb="8" eb="10">
      <t>ジギョウ</t>
    </rPh>
    <rPh sb="10" eb="12">
      <t>ケッカ</t>
    </rPh>
    <rPh sb="12" eb="15">
      <t>ホウコクショ</t>
    </rPh>
    <phoneticPr fontId="3"/>
  </si>
  <si>
    <t>第１７号別紙２　事業結果報告書</t>
    <rPh sb="0" eb="1">
      <t>ダイ</t>
    </rPh>
    <rPh sb="3" eb="4">
      <t>ゴウ</t>
    </rPh>
    <rPh sb="4" eb="6">
      <t>ベッシ</t>
    </rPh>
    <rPh sb="8" eb="10">
      <t>ジギョウ</t>
    </rPh>
    <rPh sb="10" eb="12">
      <t>ケッカ</t>
    </rPh>
    <rPh sb="12" eb="15">
      <t>ホウコクショ</t>
    </rPh>
    <phoneticPr fontId="3"/>
  </si>
  <si>
    <t>様式番号</t>
    <rPh sb="0" eb="2">
      <t>ヨウシキ</t>
    </rPh>
    <rPh sb="2" eb="4">
      <t>バンゴウ</t>
    </rPh>
    <phoneticPr fontId="3"/>
  </si>
  <si>
    <t>様式第１０号</t>
    <rPh sb="0" eb="2">
      <t>ヨウシキ</t>
    </rPh>
    <rPh sb="2" eb="3">
      <t>ダイ</t>
    </rPh>
    <rPh sb="5" eb="6">
      <t>ゴウ</t>
    </rPh>
    <phoneticPr fontId="3"/>
  </si>
  <si>
    <t>様式第１１号</t>
    <rPh sb="0" eb="2">
      <t>ヨウシキ</t>
    </rPh>
    <rPh sb="2" eb="3">
      <t>ダイ</t>
    </rPh>
    <rPh sb="5" eb="6">
      <t>ゴウ</t>
    </rPh>
    <phoneticPr fontId="3"/>
  </si>
  <si>
    <t>様式第１４号</t>
    <rPh sb="0" eb="2">
      <t>ヨウシキ</t>
    </rPh>
    <rPh sb="2" eb="3">
      <t>ダイ</t>
    </rPh>
    <rPh sb="5" eb="6">
      <t>ゴウ</t>
    </rPh>
    <phoneticPr fontId="3"/>
  </si>
  <si>
    <t>様式第２０号</t>
    <rPh sb="0" eb="2">
      <t>ヨウシキ</t>
    </rPh>
    <rPh sb="2" eb="3">
      <t>ダイ</t>
    </rPh>
    <rPh sb="5" eb="6">
      <t>ゴウ</t>
    </rPh>
    <phoneticPr fontId="3"/>
  </si>
  <si>
    <t>交付申請書</t>
    <phoneticPr fontId="3"/>
  </si>
  <si>
    <t>補助事業計画書</t>
    <phoneticPr fontId="3"/>
  </si>
  <si>
    <t>補助対象経費等計算書（太陽光発電システム）</t>
    <phoneticPr fontId="3"/>
  </si>
  <si>
    <t>補助対象経費等計算書（定置用蓄電池）</t>
    <rPh sb="11" eb="13">
      <t>テイチ</t>
    </rPh>
    <rPh sb="13" eb="14">
      <t>ヨウ</t>
    </rPh>
    <rPh sb="14" eb="17">
      <t>チクデンチ</t>
    </rPh>
    <phoneticPr fontId="3"/>
  </si>
  <si>
    <t>同意書</t>
    <phoneticPr fontId="3"/>
  </si>
  <si>
    <t>誓約書</t>
    <phoneticPr fontId="3"/>
  </si>
  <si>
    <t>工事前写真</t>
    <phoneticPr fontId="3"/>
  </si>
  <si>
    <t>貸与料金の算定根拠明細書</t>
    <phoneticPr fontId="3"/>
  </si>
  <si>
    <t>サービス料金の算定根拠明細書</t>
    <phoneticPr fontId="3"/>
  </si>
  <si>
    <t>交付決定通知書</t>
    <rPh sb="0" eb="2">
      <t>コウフ</t>
    </rPh>
    <rPh sb="2" eb="4">
      <t>ケッテイ</t>
    </rPh>
    <rPh sb="4" eb="7">
      <t>ツウチショ</t>
    </rPh>
    <phoneticPr fontId="3"/>
  </si>
  <si>
    <t>不交付決定通知書</t>
    <rPh sb="0" eb="1">
      <t>フ</t>
    </rPh>
    <rPh sb="1" eb="3">
      <t>コウフ</t>
    </rPh>
    <rPh sb="3" eb="5">
      <t>ケッテイ</t>
    </rPh>
    <rPh sb="5" eb="8">
      <t>ツウチショ</t>
    </rPh>
    <phoneticPr fontId="3"/>
  </si>
  <si>
    <t>変更承認申請書</t>
    <rPh sb="0" eb="2">
      <t>ヘンコウ</t>
    </rPh>
    <rPh sb="2" eb="4">
      <t>ショウニン</t>
    </rPh>
    <rPh sb="4" eb="7">
      <t>シンセイショ</t>
    </rPh>
    <phoneticPr fontId="3"/>
  </si>
  <si>
    <t>中止（廃止）承認申請書</t>
    <rPh sb="0" eb="2">
      <t>チュウシ</t>
    </rPh>
    <rPh sb="3" eb="5">
      <t>ハイシ</t>
    </rPh>
    <rPh sb="6" eb="8">
      <t>ショウニン</t>
    </rPh>
    <rPh sb="8" eb="11">
      <t>シンセイショ</t>
    </rPh>
    <phoneticPr fontId="3"/>
  </si>
  <si>
    <t>（変更・中止・廃止）承認通知書</t>
    <rPh sb="1" eb="3">
      <t>ヘンコウ</t>
    </rPh>
    <rPh sb="4" eb="6">
      <t>チュウシ</t>
    </rPh>
    <rPh sb="7" eb="9">
      <t>ハイシ</t>
    </rPh>
    <rPh sb="10" eb="12">
      <t>ショウニン</t>
    </rPh>
    <rPh sb="12" eb="15">
      <t>ツウチショ</t>
    </rPh>
    <phoneticPr fontId="3"/>
  </si>
  <si>
    <t>取下書</t>
    <rPh sb="0" eb="2">
      <t>トリサ</t>
    </rPh>
    <rPh sb="2" eb="3">
      <t>ショ</t>
    </rPh>
    <phoneticPr fontId="3"/>
  </si>
  <si>
    <t>実績額等計算書（太陽光発電システム）</t>
    <phoneticPr fontId="3"/>
  </si>
  <si>
    <t>実績額等計算書（定置用蓄電池）</t>
    <rPh sb="8" eb="10">
      <t>テイチ</t>
    </rPh>
    <rPh sb="10" eb="11">
      <t>ヨウ</t>
    </rPh>
    <rPh sb="11" eb="14">
      <t>チクデンチ</t>
    </rPh>
    <phoneticPr fontId="3"/>
  </si>
  <si>
    <t>工事後写真</t>
    <phoneticPr fontId="3"/>
  </si>
  <si>
    <t>確定通知書</t>
    <rPh sb="0" eb="2">
      <t>カクテイ</t>
    </rPh>
    <rPh sb="2" eb="5">
      <t>ツウチショ</t>
    </rPh>
    <phoneticPr fontId="3"/>
  </si>
  <si>
    <t>交付請求書</t>
    <rPh sb="0" eb="2">
      <t>コウフ</t>
    </rPh>
    <rPh sb="2" eb="5">
      <t>セイキュウショ</t>
    </rPh>
    <phoneticPr fontId="3"/>
  </si>
  <si>
    <t>財産処分承認申請書</t>
    <rPh sb="0" eb="2">
      <t>ザイサン</t>
    </rPh>
    <rPh sb="2" eb="4">
      <t>ショブン</t>
    </rPh>
    <rPh sb="4" eb="6">
      <t>ショウニン</t>
    </rPh>
    <rPh sb="6" eb="9">
      <t>シンセイショ</t>
    </rPh>
    <phoneticPr fontId="3"/>
  </si>
  <si>
    <t>契約解除承認申請書</t>
    <rPh sb="0" eb="2">
      <t>ケイヤク</t>
    </rPh>
    <rPh sb="2" eb="4">
      <t>カイジョ</t>
    </rPh>
    <rPh sb="4" eb="6">
      <t>ショウニン</t>
    </rPh>
    <rPh sb="6" eb="9">
      <t>シンセイショ</t>
    </rPh>
    <phoneticPr fontId="3"/>
  </si>
  <si>
    <t>様式名称</t>
    <rPh sb="0" eb="2">
      <t>ヨウシキ</t>
    </rPh>
    <rPh sb="2" eb="4">
      <t>メイショウ</t>
    </rPh>
    <phoneticPr fontId="3"/>
  </si>
  <si>
    <r>
      <t>＜交付決定通知書等の送付先＞　</t>
    </r>
    <r>
      <rPr>
        <sz val="10"/>
        <color theme="1"/>
        <rFont val="BIZ UD明朝 Medium"/>
        <family val="1"/>
        <charset val="128"/>
      </rPr>
      <t>※申請者の会社内に限る</t>
    </r>
    <rPh sb="1" eb="3">
      <t>こうふ</t>
    </rPh>
    <rPh sb="3" eb="5">
      <t>けってい</t>
    </rPh>
    <rPh sb="5" eb="9">
      <t>つうちしょなど</t>
    </rPh>
    <rPh sb="10" eb="13">
      <t>そうふさき</t>
    </rPh>
    <phoneticPr fontId="4" type="Hiragana" alignment="center"/>
  </si>
  <si>
    <r>
      <t>太陽光発電システムの設備費〔税抜〕</t>
    </r>
    <r>
      <rPr>
        <sz val="10"/>
        <color theme="1"/>
        <rFont val="BIZ UD明朝 Medium"/>
        <family val="1"/>
        <charset val="128"/>
      </rPr>
      <t>※１</t>
    </r>
    <rPh sb="0" eb="3">
      <t>タイヨウコウ</t>
    </rPh>
    <rPh sb="3" eb="5">
      <t>ハツデン</t>
    </rPh>
    <rPh sb="10" eb="13">
      <t>セツビヒ</t>
    </rPh>
    <rPh sb="14" eb="15">
      <t>ゼイ</t>
    </rPh>
    <rPh sb="15" eb="16">
      <t>ヌ</t>
    </rPh>
    <phoneticPr fontId="3"/>
  </si>
  <si>
    <r>
      <t>太陽光発電システムの工事費〔税抜〕</t>
    </r>
    <r>
      <rPr>
        <sz val="10"/>
        <color theme="1"/>
        <rFont val="BIZ UD明朝 Medium"/>
        <family val="1"/>
        <charset val="128"/>
      </rPr>
      <t>※２</t>
    </r>
    <rPh sb="0" eb="3">
      <t>タイヨウコウ</t>
    </rPh>
    <rPh sb="3" eb="5">
      <t>ハツデン</t>
    </rPh>
    <rPh sb="10" eb="13">
      <t>コウジヒ</t>
    </rPh>
    <rPh sb="14" eb="15">
      <t>ゼイ</t>
    </rPh>
    <rPh sb="15" eb="16">
      <t>ヌ</t>
    </rPh>
    <phoneticPr fontId="3"/>
  </si>
  <si>
    <r>
      <t>太陽光発電システムの補助金交付申請額　</t>
    </r>
    <r>
      <rPr>
        <sz val="10"/>
        <color theme="1"/>
        <rFont val="BIZ UD明朝 Medium"/>
        <family val="1"/>
        <charset val="128"/>
      </rPr>
      <t>※３</t>
    </r>
    <rPh sb="0" eb="3">
      <t>タイヨウコウ</t>
    </rPh>
    <rPh sb="3" eb="5">
      <t>ハツデン</t>
    </rPh>
    <rPh sb="10" eb="13">
      <t>ホジョキン</t>
    </rPh>
    <rPh sb="13" eb="15">
      <t>コウフ</t>
    </rPh>
    <rPh sb="15" eb="17">
      <t>シンセイ</t>
    </rPh>
    <rPh sb="17" eb="18">
      <t>ガク</t>
    </rPh>
    <phoneticPr fontId="3"/>
  </si>
  <si>
    <r>
      <t>kg-CO</t>
    </r>
    <r>
      <rPr>
        <vertAlign val="subscript"/>
        <sz val="12"/>
        <color theme="1"/>
        <rFont val="BIZ UD明朝 Medium"/>
        <family val="1"/>
        <charset val="128"/>
      </rPr>
      <t>2</t>
    </r>
    <r>
      <rPr>
        <sz val="12"/>
        <color theme="1"/>
        <rFont val="BIZ UD明朝 Medium"/>
        <family val="1"/>
        <charset val="128"/>
      </rPr>
      <t>/kWh</t>
    </r>
    <phoneticPr fontId="3"/>
  </si>
  <si>
    <r>
      <t>処分制限期間における累計のCO</t>
    </r>
    <r>
      <rPr>
        <vertAlign val="subscript"/>
        <sz val="12"/>
        <color theme="1"/>
        <rFont val="BIZ UD明朝 Medium"/>
        <family val="1"/>
        <charset val="128"/>
      </rPr>
      <t>2</t>
    </r>
    <r>
      <rPr>
        <sz val="12"/>
        <color theme="1"/>
        <rFont val="BIZ UD明朝 Medium"/>
        <family val="1"/>
        <charset val="128"/>
      </rPr>
      <t>削減量</t>
    </r>
    <rPh sb="0" eb="2">
      <t>ショブン</t>
    </rPh>
    <rPh sb="2" eb="4">
      <t>セイゲン</t>
    </rPh>
    <rPh sb="4" eb="6">
      <t>キカン</t>
    </rPh>
    <rPh sb="10" eb="12">
      <t>ルイケイ</t>
    </rPh>
    <rPh sb="16" eb="18">
      <t>サクゲン</t>
    </rPh>
    <rPh sb="18" eb="19">
      <t>リョウ</t>
    </rPh>
    <phoneticPr fontId="3"/>
  </si>
  <si>
    <r>
      <t>t-CO</t>
    </r>
    <r>
      <rPr>
        <vertAlign val="subscript"/>
        <sz val="12"/>
        <color theme="1"/>
        <rFont val="BIZ UD明朝 Medium"/>
        <family val="1"/>
        <charset val="128"/>
      </rPr>
      <t>2</t>
    </r>
    <phoneticPr fontId="3"/>
  </si>
  <si>
    <r>
      <t>年間想定CO</t>
    </r>
    <r>
      <rPr>
        <vertAlign val="subscript"/>
        <sz val="12"/>
        <color theme="1"/>
        <rFont val="BIZ UD明朝 Medium"/>
        <family val="1"/>
        <charset val="128"/>
      </rPr>
      <t>2</t>
    </r>
    <r>
      <rPr>
        <sz val="12"/>
        <color theme="1"/>
        <rFont val="BIZ UD明朝 Medium"/>
        <family val="1"/>
        <charset val="128"/>
      </rPr>
      <t>削減量</t>
    </r>
    <rPh sb="0" eb="2">
      <t>ネンカン</t>
    </rPh>
    <rPh sb="2" eb="4">
      <t>ソウテイ</t>
    </rPh>
    <rPh sb="7" eb="9">
      <t>サクゲン</t>
    </rPh>
    <rPh sb="9" eb="10">
      <t>リョウ</t>
    </rPh>
    <phoneticPr fontId="3"/>
  </si>
  <si>
    <r>
      <t>円/t-CO</t>
    </r>
    <r>
      <rPr>
        <vertAlign val="subscript"/>
        <sz val="12"/>
        <color theme="1"/>
        <rFont val="BIZ UD明朝 Medium"/>
        <family val="1"/>
        <charset val="128"/>
      </rPr>
      <t>2</t>
    </r>
    <rPh sb="0" eb="1">
      <t>エン</t>
    </rPh>
    <phoneticPr fontId="3"/>
  </si>
  <si>
    <r>
      <t>太陽光発電システムの補助金交付請求額　</t>
    </r>
    <r>
      <rPr>
        <sz val="10"/>
        <color theme="1"/>
        <rFont val="BIZ UD明朝 Medium"/>
        <family val="1"/>
        <charset val="128"/>
      </rPr>
      <t>※３</t>
    </r>
    <rPh sb="0" eb="3">
      <t>タイヨウコウ</t>
    </rPh>
    <rPh sb="3" eb="5">
      <t>ハツデン</t>
    </rPh>
    <rPh sb="10" eb="13">
      <t>ホジョキン</t>
    </rPh>
    <rPh sb="13" eb="15">
      <t>コウフ</t>
    </rPh>
    <rPh sb="15" eb="17">
      <t>セイキュウ</t>
    </rPh>
    <rPh sb="17" eb="18">
      <t>ガク</t>
    </rPh>
    <phoneticPr fontId="3"/>
  </si>
  <si>
    <r>
      <t>年間想定CO</t>
    </r>
    <r>
      <rPr>
        <vertAlign val="subscript"/>
        <sz val="12"/>
        <color theme="1"/>
        <rFont val="BIZ UD明朝 Medium"/>
        <family val="1"/>
        <charset val="128"/>
      </rPr>
      <t>2</t>
    </r>
    <r>
      <rPr>
        <sz val="12"/>
        <color theme="1"/>
        <rFont val="BIZ UD明朝 Medium"/>
        <family val="1"/>
        <charset val="128"/>
      </rPr>
      <t>削減量</t>
    </r>
    <rPh sb="0" eb="2">
      <t>ネンカン</t>
    </rPh>
    <rPh sb="2" eb="4">
      <t>ソウテイ</t>
    </rPh>
    <phoneticPr fontId="3"/>
  </si>
  <si>
    <t>確定年月日</t>
    <rPh sb="0" eb="2">
      <t>かくてい</t>
    </rPh>
    <rPh sb="2" eb="5">
      <t>ねんがっぴ</t>
    </rPh>
    <phoneticPr fontId="4" type="Hiragana" alignment="center"/>
  </si>
  <si>
    <t>確定番号</t>
    <rPh sb="0" eb="2">
      <t>かくてい</t>
    </rPh>
    <rPh sb="2" eb="4">
      <t>ばんごう</t>
    </rPh>
    <phoneticPr fontId="4" type="Hiragana" alignment="center"/>
  </si>
  <si>
    <t>令和　　年　　月　　日</t>
    <rPh sb="0" eb="2">
      <t>れいわ</t>
    </rPh>
    <rPh sb="4" eb="5">
      <t>ねん</t>
    </rPh>
    <rPh sb="7" eb="8">
      <t>がつ</t>
    </rPh>
    <rPh sb="10" eb="11">
      <t>にち</t>
    </rPh>
    <phoneticPr fontId="3" type="Hiragana" alignment="center"/>
  </si>
  <si>
    <t>令和　　年　　月　　日</t>
    <rPh sb="0" eb="2">
      <t>れいわ</t>
    </rPh>
    <rPh sb="4" eb="5">
      <t>ねん</t>
    </rPh>
    <rPh sb="7" eb="8">
      <t>がつ</t>
    </rPh>
    <rPh sb="10" eb="11">
      <t>にち</t>
    </rPh>
    <phoneticPr fontId="4" type="Hiragana" alignment="center"/>
  </si>
  <si>
    <t>　　　－　　　　</t>
    <phoneticPr fontId="4" type="Hiragana" alignment="center"/>
  </si>
  <si>
    <t>事業着手日</t>
    <rPh sb="0" eb="2">
      <t>ジギョウ</t>
    </rPh>
    <rPh sb="2" eb="4">
      <t>チャクシュ</t>
    </rPh>
    <rPh sb="4" eb="5">
      <t>ビ</t>
    </rPh>
    <phoneticPr fontId="3"/>
  </si>
  <si>
    <t>事業完了日</t>
    <rPh sb="0" eb="2">
      <t>ジギョウ</t>
    </rPh>
    <rPh sb="2" eb="4">
      <t>カンリョウ</t>
    </rPh>
    <rPh sb="4" eb="5">
      <t>ビ</t>
    </rPh>
    <phoneticPr fontId="3"/>
  </si>
  <si>
    <t>暴力団員に該当しないことの誓約書</t>
    <rPh sb="0" eb="2">
      <t>ボウリョク</t>
    </rPh>
    <rPh sb="2" eb="4">
      <t>ダンイン</t>
    </rPh>
    <rPh sb="5" eb="7">
      <t>ガイトウ</t>
    </rPh>
    <rPh sb="13" eb="14">
      <t>チカイ</t>
    </rPh>
    <rPh sb="14" eb="15">
      <t>ヤク</t>
    </rPh>
    <rPh sb="15" eb="16">
      <t>ショ</t>
    </rPh>
    <phoneticPr fontId="3"/>
  </si>
  <si>
    <t>　　　－　　　　</t>
  </si>
  <si>
    <t/>
  </si>
  <si>
    <t>６　補助事業により導入した設備の概要</t>
    <phoneticPr fontId="3" type="Hiragana" alignment="center"/>
  </si>
  <si>
    <r>
      <t>　(2) 定置用蓄電地</t>
    </r>
    <r>
      <rPr>
        <sz val="10"/>
        <color theme="1"/>
        <rFont val="BIZ UD明朝 Medium"/>
        <family val="1"/>
        <charset val="128"/>
      </rPr>
      <t>（太陽光発電システムの付帯設備として同時導入する場合）</t>
    </r>
    <rPh sb="5" eb="7">
      <t>ていち</t>
    </rPh>
    <rPh sb="7" eb="8">
      <t>よう</t>
    </rPh>
    <rPh sb="8" eb="10">
      <t>ちくでん</t>
    </rPh>
    <rPh sb="10" eb="11">
      <t>ち</t>
    </rPh>
    <rPh sb="12" eb="15">
      <t>たいようこう</t>
    </rPh>
    <rPh sb="15" eb="17">
      <t>はつでん</t>
    </rPh>
    <rPh sb="22" eb="24">
      <t>ふたい</t>
    </rPh>
    <rPh sb="24" eb="26">
      <t>せつび</t>
    </rPh>
    <rPh sb="29" eb="31">
      <t>どうじ</t>
    </rPh>
    <rPh sb="31" eb="33">
      <t>どうにゅう</t>
    </rPh>
    <rPh sb="35" eb="37">
      <t>ばあい</t>
    </rPh>
    <phoneticPr fontId="3" type="Hiragana" alignment="center"/>
  </si>
  <si>
    <t>本申請で導入する太陽光発電システムの付帯設備であり、常時、太陽光発電システムと接続し、太陽光発電システムが発電する電力を平時において繰り返し充放電するものです。</t>
    <rPh sb="0" eb="1">
      <t>ほん</t>
    </rPh>
    <rPh sb="1" eb="2">
      <t>さだもと</t>
    </rPh>
    <phoneticPr fontId="3" type="Hiragana" alignment="center"/>
  </si>
  <si>
    <t>太陽光発電システムと直接接続し、コンセントから充電しないものであって、停電時のみに利用する非常用予備電源ではありません。</t>
    <phoneticPr fontId="3" type="Hiragana" alignment="center"/>
  </si>
  <si>
    <t>仙台市火災予防条例に従って設置します。</t>
    <rPh sb="0" eb="3">
      <t>せんだいし</t>
    </rPh>
    <rPh sb="3" eb="5">
      <t>かさい</t>
    </rPh>
    <rPh sb="5" eb="7">
      <t>よぼう</t>
    </rPh>
    <rPh sb="7" eb="9">
      <t>じょうれい</t>
    </rPh>
    <rPh sb="10" eb="11">
      <t>したが</t>
    </rPh>
    <rPh sb="13" eb="15">
      <t>せっち</t>
    </rPh>
    <phoneticPr fontId="3" type="Hiragana" alignment="center"/>
  </si>
  <si>
    <t>未使用品であり、停電時のみに利用する非常用予備電源ではありません。</t>
    <rPh sb="0" eb="4">
      <t>みしようひん</t>
    </rPh>
    <rPh sb="8" eb="10">
      <t>ていでん</t>
    </rPh>
    <rPh sb="10" eb="11">
      <t>じ</t>
    </rPh>
    <rPh sb="14" eb="16">
      <t>りよう</t>
    </rPh>
    <rPh sb="18" eb="21">
      <t>ひじょうよう</t>
    </rPh>
    <rPh sb="21" eb="23">
      <t>よび</t>
    </rPh>
    <rPh sb="23" eb="25">
      <t>でんげん</t>
    </rPh>
    <phoneticPr fontId="3" type="Hiragana" alignment="center"/>
  </si>
  <si>
    <t>※事前又は同時に「温室効果ガス削減アクションプログラム」への参加が必要です。</t>
    <phoneticPr fontId="3"/>
  </si>
  <si>
    <t>Ver260401</t>
    <phoneticPr fontId="3"/>
  </si>
  <si>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</si>
  <si>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</si>
  <si>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</si>
  <si>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</si>
  <si>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</si>
  <si>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</si>
  <si>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</si>
  <si>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</si>
  <si>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</si>
  <si>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</si>
  <si>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</si>
  <si>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</si>
  <si>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</si>
  <si>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</si>
  <si>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</si>
  <si>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</si>
  <si>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</si>
  <si>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</si>
  <si>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</si>
  <si>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分類不能の産業</t>
  </si>
  <si>
    <t>産業分類（大分類）</t>
    <rPh sb="0" eb="2">
      <t>サンギョウ</t>
    </rPh>
    <rPh sb="2" eb="4">
      <t>ブンルイ</t>
    </rPh>
    <rPh sb="5" eb="8">
      <t>ダイブンルイ</t>
    </rPh>
    <phoneticPr fontId="3"/>
  </si>
  <si>
    <t>７　温室効果ガス削減アクションプログラムへの参加状況</t>
    <rPh sb="22" eb="24">
      <t>さんか</t>
    </rPh>
    <rPh sb="24" eb="26">
      <t>じょうきょう</t>
    </rPh>
    <phoneticPr fontId="3" type="Hiragana" alignment="center"/>
  </si>
  <si>
    <t>▼交付決定通知に記載された「交付年月日」と「番号」を入力してください。</t>
    <rPh sb="1" eb="3">
      <t>こうふ</t>
    </rPh>
    <rPh sb="3" eb="5">
      <t>けってい</t>
    </rPh>
    <rPh sb="5" eb="7">
      <t>つうち</t>
    </rPh>
    <rPh sb="8" eb="10">
      <t>きさい</t>
    </rPh>
    <rPh sb="14" eb="16">
      <t>こうふ</t>
    </rPh>
    <rPh sb="16" eb="19">
      <t>ねんがっぴ</t>
    </rPh>
    <rPh sb="22" eb="24">
      <t>ばんごう</t>
    </rPh>
    <rPh sb="26" eb="28">
      <t>にゅうりょく</t>
    </rPh>
    <phoneticPr fontId="4" type="Hiragana" alignment="center"/>
  </si>
  <si>
    <t>▼確定通知に記載された「確定年月日」と「番号」を入力してください。</t>
    <rPh sb="1" eb="3">
      <t>カクテイ</t>
    </rPh>
    <rPh sb="12" eb="14">
      <t>カクテイ</t>
    </rPh>
    <phoneticPr fontId="3"/>
  </si>
  <si>
    <t>商用電力の排出係数</t>
    <rPh sb="0" eb="2">
      <t>ショウヨウ</t>
    </rPh>
    <rPh sb="2" eb="4">
      <t>デンリョク</t>
    </rPh>
    <rPh sb="5" eb="7">
      <t>ハイシュツ</t>
    </rPh>
    <rPh sb="7" eb="9">
      <t>ケイスウ</t>
    </rPh>
    <phoneticPr fontId="3"/>
  </si>
  <si>
    <t>「使用済太陽電池モジュールの適正処理に資する情報提供のガイドライン」（平成２９年１２月一般社団法人太陽光発電協会）に規定された化学物質の含有率基準値を満たします。</t>
    <phoneticPr fontId="3" type="Hiragana" alignment="center"/>
  </si>
  <si>
    <t>「責任あるサプライチェーン等における人権尊重のためのガイドライン」（令和４年９月ビジネスと人権に関する行動計画の実施に係る関係府省庁施策推進・連絡会議）を遵守して調達します。</t>
    <phoneticPr fontId="3" type="Hiragana" alignment="center"/>
  </si>
  <si>
    <t>国等が求めるサイバーセキュリティ対策を講じます。</t>
    <rPh sb="0" eb="1">
      <t>くに</t>
    </rPh>
    <rPh sb="1" eb="2">
      <t>とう</t>
    </rPh>
    <rPh sb="3" eb="4">
      <t>もと</t>
    </rPh>
    <phoneticPr fontId="3" type="Hiragana" alignment="center"/>
  </si>
  <si>
    <t>（オンサイトPPA又はファイナンスリースの場合）
太陽光発電システムが故障した場合に、オンサイトＰＰＡ又はファイナンスリース契約期間中は事業者により、速やかに交換又は修理を行います。</t>
    <rPh sb="86" eb="87">
      <t>おこな</t>
    </rPh>
    <phoneticPr fontId="3" type="Hiragana" alignment="center"/>
  </si>
  <si>
    <t>参加年月日</t>
    <rPh sb="0" eb="2">
      <t>さんか</t>
    </rPh>
    <phoneticPr fontId="3" type="Hiragana" alignment="center"/>
  </si>
  <si>
    <t>ファイナンスリース判定</t>
    <rPh sb="9" eb="11">
      <t>ハンテイ</t>
    </rPh>
    <phoneticPr fontId="3"/>
  </si>
  <si>
    <t>オンサイト判定</t>
    <rPh sb="5" eb="7">
      <t>ハンテイ</t>
    </rPh>
    <phoneticPr fontId="3"/>
  </si>
  <si>
    <t>担当者</t>
    <rPh sb="0" eb="3">
      <t>たんとうしゃ</t>
    </rPh>
    <phoneticPr fontId="4" type="Hiragana" alignment="center"/>
  </si>
  <si>
    <t>※１：ファイナンスリースの場合</t>
    <rPh sb="13" eb="15">
      <t>バアイ</t>
    </rPh>
    <phoneticPr fontId="3"/>
  </si>
  <si>
    <t>※２：オンサイトPPAの場合</t>
    <rPh sb="12" eb="14">
      <t>バアイ</t>
    </rPh>
    <phoneticPr fontId="3"/>
  </si>
  <si>
    <t>※３：必要に応じて提出すること</t>
    <rPh sb="3" eb="5">
      <t>ヒツヨウ</t>
    </rPh>
    <rPh sb="6" eb="7">
      <t>オウ</t>
    </rPh>
    <rPh sb="9" eb="11">
      <t>テイシュツ</t>
    </rPh>
    <phoneticPr fontId="3"/>
  </si>
  <si>
    <t>※２：オンサイトＰＰＡの場合</t>
    <rPh sb="12" eb="14">
      <t>バアイ</t>
    </rPh>
    <phoneticPr fontId="3"/>
  </si>
  <si>
    <t>令和　　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</si>
</sst>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DBNum3]ggge&quot;年&quot;m&quot;月&quot;d&quot;日&quot;"/>
    <numFmt numFmtId="177" formatCode="[DBNum3]#,##0"/>
    <numFmt numFmtId="178" formatCode="[DBNum3]#0"/>
    <numFmt numFmtId="179" formatCode="[DBNum3]000"/>
    <numFmt numFmtId="180" formatCode="[DBNum3]0000"/>
    <numFmt numFmtId="181" formatCode="[$-411]ggge&quot;年&quot;m&quot;月&quot;d&quot;日&quot;;@"/>
    <numFmt numFmtId="182" formatCode="&quot;フリガナ　&quot;@"/>
    <numFmt numFmtId="183" formatCode="[DBNum3]0"/>
    <numFmt numFmtId="184" formatCode="[DBNum3]#,##0.00"/>
    <numFmt numFmtId="185" formatCode="[DBNum3]#,##0.000"/>
    <numFmt numFmtId="186" formatCode="[$-411]ge\.m\.d;@"/>
    <numFmt numFmtId="187" formatCode="[DBNum3]#,##0.0"/>
    <numFmt numFmtId="188" formatCode="[DBNum3]000&quot;－&quot;0000"/>
    <numFmt numFmtId="189" formatCode="@&quot;導&quot;&quot;入&quot;&quot;事&quot;&quot;業&quot;"/>
  </numFmts>
  <fonts count="34"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ＭＳ 明朝"/>
      <family val="3"/>
      <charset val="128"/>
    </font>
    <font>
      <sz val="11"/>
      <color indexed="8"/>
      <name val="ＭＳ Ｐゴシック"/>
      <family val="3"/>
      <charset val="128"/>
    </font>
    <font>
      <sz val="11"/>
      <color theme="1"/>
      <name val="游ゴシック"/>
      <family val="3"/>
      <charset val="128"/>
      <scheme val="minor"/>
    </font>
    <font>
      <u/>
      <sz val="11"/>
      <color theme="10"/>
      <name val="游ゴシック"/>
      <family val="2"/>
      <scheme val="minor"/>
    </font>
    <font>
      <sz val="11"/>
      <color theme="1"/>
      <name val="メイリオ"/>
      <family val="3"/>
      <charset val="128"/>
    </font>
    <font>
      <sz val="12"/>
      <color theme="0"/>
      <name val="BIZ UDゴシック"/>
      <family val="3"/>
      <charset val="128"/>
    </font>
    <font>
      <sz val="12"/>
      <color theme="1"/>
      <name val="BIZ UD明朝 Medium"/>
      <family val="1"/>
      <charset val="128"/>
    </font>
    <font>
      <sz val="10"/>
      <color theme="1"/>
      <name val="BIZ UD明朝 Medium"/>
      <family val="1"/>
      <charset val="128"/>
    </font>
    <font>
      <u/>
      <sz val="12"/>
      <color theme="10"/>
      <name val="BIZ UD明朝 Medium"/>
      <family val="1"/>
      <charset val="128"/>
    </font>
    <font>
      <u/>
      <sz val="12"/>
      <color theme="1"/>
      <name val="BIZ UD明朝 Medium"/>
      <family val="1"/>
      <charset val="128"/>
    </font>
    <font>
      <sz val="11"/>
      <color theme="1"/>
      <name val="BIZ UD明朝 Medium"/>
      <family val="1"/>
      <charset val="128"/>
    </font>
    <font>
      <sz val="9"/>
      <color theme="1"/>
      <name val="BIZ UD明朝 Medium"/>
      <family val="1"/>
      <charset val="128"/>
    </font>
    <font>
      <sz val="12"/>
      <color theme="0"/>
      <name val="BIZ UD明朝 Medium"/>
      <family val="1"/>
      <charset val="128"/>
    </font>
    <font>
      <sz val="11"/>
      <color theme="0"/>
      <name val="BIZ UD明朝 Medium"/>
      <family val="1"/>
      <charset val="128"/>
    </font>
    <font>
      <vertAlign val="subscript"/>
      <sz val="12"/>
      <color theme="1"/>
      <name val="BIZ UD明朝 Medium"/>
      <family val="1"/>
      <charset val="128"/>
    </font>
    <font>
      <sz val="28"/>
      <color theme="1"/>
      <name val="BIZ UD明朝 Medium"/>
      <family val="1"/>
      <charset val="128"/>
    </font>
    <font>
      <sz val="13.5"/>
      <color theme="1"/>
      <name val="BIZ UD明朝 Medium"/>
      <family val="1"/>
      <charset val="128"/>
    </font>
    <font>
      <u/>
      <sz val="22"/>
      <color theme="0" tint="-0.499984740745262"/>
      <name val="BIZ UD明朝 Medium"/>
      <family val="1"/>
      <charset val="128"/>
    </font>
    <font>
      <sz val="12"/>
      <name val="BIZ UD明朝 Medium"/>
      <family val="1"/>
      <charset val="128"/>
    </font>
    <font>
      <sz val="12"/>
      <color theme="0" tint="-0.34998626667073579"/>
      <name val="BIZ UD明朝 Medium"/>
      <family val="1"/>
      <charset val="128"/>
    </font>
    <font>
      <sz val="12"/>
      <color theme="1"/>
      <name val="BIZ UDゴシック"/>
      <family val="3"/>
      <charset val="128"/>
    </font>
    <font>
      <sz val="20"/>
      <color theme="1"/>
      <name val="BIZ UD明朝 Medium"/>
      <family val="1"/>
      <charset val="128"/>
    </font>
    <font>
      <sz val="10.5"/>
      <color theme="1"/>
      <name val="BIZ UD明朝 Medium"/>
      <family val="1"/>
      <charset val="128"/>
    </font>
    <font>
      <b/>
      <sz val="12"/>
      <color theme="0"/>
      <name val="BIZ UDゴシック"/>
      <family val="3"/>
      <charset val="128"/>
    </font>
    <font>
      <sz val="11"/>
      <color rgb="FF000000"/>
      <name val="游ゴシック"/>
      <family val="3"/>
      <charset val="128"/>
    </font>
    <font>
      <b/>
      <sz val="12"/>
      <color rgb="FFFF0000"/>
      <name val="BIZ UDゴシック"/>
      <family val="3"/>
      <charset val="128"/>
    </font>
    <font>
      <sz val="11"/>
      <color rgb="FF000000"/>
      <name val="メイリオ"/>
      <family val="3"/>
      <charset val="128"/>
    </font>
    <font>
      <u/>
      <sz val="12"/>
      <color rgb="FFFF0000"/>
      <name val="BIZ UDゴシック"/>
      <family val="3"/>
      <charset val="128"/>
    </font>
    <font>
      <b/>
      <sz val="12"/>
      <color theme="1"/>
      <name val="BIZ UDゴシック"/>
      <family val="3"/>
      <charset val="128"/>
    </font>
    <font>
      <sz val="10"/>
      <color theme="1"/>
      <name val="BIZ UD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rgb="FFCCFFCC"/>
        <bgColor indexed="64"/>
      </patternFill>
    </fill>
    <fill>
      <patternFill patternType="solid">
        <fgColor theme="9" tint="0.59999389629810485"/>
        <bgColor indexed="64"/>
      </patternFill>
    </fill>
  </fills>
  <borders count="131">
    <border>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style="thin">
        <color auto="1"/>
      </right>
      <top style="thin">
        <color auto="1"/>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top style="thin">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top style="double">
        <color auto="1"/>
      </top>
      <bottom style="medium">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thin">
        <color auto="1"/>
      </bottom>
      <diagonal/>
    </border>
    <border>
      <left/>
      <right style="thin">
        <color auto="1"/>
      </right>
      <top/>
      <bottom style="medium">
        <color auto="1"/>
      </bottom>
      <diagonal/>
    </border>
    <border>
      <left style="medium">
        <color auto="1"/>
      </left>
      <right/>
      <top style="medium">
        <color auto="1"/>
      </top>
      <bottom style="thin">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top style="thin">
        <color auto="1"/>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hair">
        <color auto="1"/>
      </top>
      <bottom style="medium">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thin">
        <color auto="1"/>
      </top>
      <bottom style="hair">
        <color auto="1"/>
      </bottom>
      <diagonal/>
    </border>
  </borders>
  <cellStyleXfs count="6">
    <xf numFmtId="0" fontId="0" fillId="0" borderId="0"/>
    <xf numFmtId="38" fontId="2" fillId="0" borderId="0" applyFont="0" applyFill="0" applyBorder="0" applyAlignment="0" applyProtection="0">
      <alignment vertical="center"/>
    </xf>
    <xf numFmtId="0" fontId="5" fillId="0" borderId="0">
      <alignment vertical="center"/>
    </xf>
    <xf numFmtId="0" fontId="6" fillId="0" borderId="0"/>
    <xf numFmtId="38" fontId="1" fillId="0" borderId="0" applyFont="0" applyFill="0" applyBorder="0" applyAlignment="0" applyProtection="0">
      <alignment vertical="center"/>
    </xf>
    <xf numFmtId="0" fontId="7" fillId="0" borderId="0" applyNumberFormat="0" applyFill="0" applyBorder="0" applyAlignment="0" applyProtection="0"/>
  </cellStyleXfs>
  <cellXfs count="615">
    <xf numFmtId="0" fontId="0" fillId="0" borderId="0" xfId="0"/>
    <xf numFmtId="0" fontId="8" fillId="0" borderId="0" xfId="0" applyFont="1" applyAlignment="1">
      <alignment vertical="center"/>
    </xf>
    <xf numFmtId="0" fontId="8" fillId="4" borderId="83" xfId="0" applyFont="1" applyFill="1" applyBorder="1" applyAlignment="1">
      <alignment vertical="center"/>
    </xf>
    <xf numFmtId="0" fontId="8" fillId="4" borderId="30" xfId="0" applyFont="1" applyFill="1" applyBorder="1" applyAlignment="1">
      <alignment vertical="center"/>
    </xf>
    <xf numFmtId="0" fontId="8" fillId="4" borderId="31" xfId="0" applyFont="1" applyFill="1" applyBorder="1" applyAlignment="1">
      <alignment horizontal="center" vertical="center" shrinkToFit="1"/>
    </xf>
    <xf numFmtId="0" fontId="8" fillId="5" borderId="102" xfId="0" applyFont="1" applyFill="1" applyBorder="1" applyAlignment="1">
      <alignment vertical="center"/>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shrinkToFit="1"/>
    </xf>
    <xf numFmtId="0" fontId="8" fillId="2" borderId="102" xfId="0" applyFont="1" applyFill="1" applyBorder="1" applyAlignment="1">
      <alignment vertical="center"/>
    </xf>
    <xf numFmtId="0" fontId="8" fillId="2" borderId="30" xfId="0" applyFont="1" applyFill="1" applyBorder="1" applyAlignment="1">
      <alignment vertical="center"/>
    </xf>
    <xf numFmtId="0" fontId="8" fillId="2" borderId="31" xfId="0" applyFont="1" applyFill="1" applyBorder="1" applyAlignment="1">
      <alignment horizontal="center" vertical="center" shrinkToFit="1"/>
    </xf>
    <xf numFmtId="0" fontId="8" fillId="6" borderId="102" xfId="0" applyFont="1" applyFill="1" applyBorder="1" applyAlignment="1">
      <alignment vertical="center"/>
    </xf>
    <xf numFmtId="0" fontId="8" fillId="6" borderId="30" xfId="0" applyFont="1" applyFill="1" applyBorder="1" applyAlignment="1">
      <alignment vertical="center"/>
    </xf>
    <xf numFmtId="0" fontId="8" fillId="6" borderId="31" xfId="0" applyFont="1" applyFill="1" applyBorder="1" applyAlignment="1">
      <alignment horizontal="center" vertical="center" shrinkToFit="1"/>
    </xf>
    <xf numFmtId="0" fontId="8" fillId="4" borderId="17" xfId="0" applyFont="1" applyFill="1" applyBorder="1" applyAlignment="1">
      <alignment vertical="center"/>
    </xf>
    <xf numFmtId="0" fontId="8" fillId="4" borderId="103" xfId="0" applyFont="1" applyFill="1" applyBorder="1" applyAlignment="1">
      <alignment horizontal="center" vertical="center"/>
    </xf>
    <xf numFmtId="0" fontId="8" fillId="5" borderId="105" xfId="0" applyFont="1" applyFill="1" applyBorder="1" applyAlignment="1">
      <alignment vertical="center"/>
    </xf>
    <xf numFmtId="0" fontId="8" fillId="5" borderId="33" xfId="0" applyFont="1" applyFill="1" applyBorder="1" applyAlignment="1">
      <alignment vertical="center"/>
    </xf>
    <xf numFmtId="0" fontId="8" fillId="5" borderId="34" xfId="0" applyFont="1" applyFill="1" applyBorder="1" applyAlignment="1">
      <alignment horizontal="center" vertical="center" shrinkToFit="1"/>
    </xf>
    <xf numFmtId="0" fontId="8" fillId="2" borderId="105" xfId="0" applyFont="1" applyFill="1" applyBorder="1" applyAlignment="1">
      <alignment vertical="center"/>
    </xf>
    <xf numFmtId="0" fontId="8" fillId="2" borderId="33" xfId="0" applyFont="1" applyFill="1" applyBorder="1" applyAlignment="1">
      <alignment vertical="center"/>
    </xf>
    <xf numFmtId="0" fontId="8" fillId="2" borderId="34" xfId="0" applyFont="1" applyFill="1" applyBorder="1" applyAlignment="1">
      <alignment horizontal="center" vertical="center" shrinkToFit="1"/>
    </xf>
    <xf numFmtId="0" fontId="8" fillId="6" borderId="105" xfId="0" applyFont="1" applyFill="1" applyBorder="1" applyAlignment="1">
      <alignment vertical="center"/>
    </xf>
    <xf numFmtId="0" fontId="8" fillId="6" borderId="33" xfId="0" applyFont="1" applyFill="1" applyBorder="1" applyAlignment="1">
      <alignment vertical="center"/>
    </xf>
    <xf numFmtId="0" fontId="8" fillId="6" borderId="34" xfId="0" applyFont="1" applyFill="1" applyBorder="1" applyAlignment="1">
      <alignment horizontal="center" vertical="center" shrinkToFit="1"/>
    </xf>
    <xf numFmtId="0" fontId="8" fillId="4" borderId="106" xfId="0" applyFont="1" applyFill="1" applyBorder="1" applyAlignment="1">
      <alignment horizontal="center" vertical="center"/>
    </xf>
    <xf numFmtId="0" fontId="8" fillId="5" borderId="17" xfId="0" applyFont="1" applyFill="1" applyBorder="1" applyAlignment="1">
      <alignment vertical="center"/>
    </xf>
    <xf numFmtId="0" fontId="8" fillId="5" borderId="103" xfId="0" applyFont="1" applyFill="1" applyBorder="1" applyAlignment="1">
      <alignment horizontal="center" vertical="center"/>
    </xf>
    <xf numFmtId="0" fontId="8" fillId="0" borderId="104" xfId="0" applyFont="1" applyBorder="1" applyAlignment="1">
      <alignment horizontal="center" vertical="center" shrinkToFit="1"/>
    </xf>
    <xf numFmtId="0" fontId="8" fillId="2" borderId="17" xfId="0" applyFont="1" applyFill="1" applyBorder="1" applyAlignment="1">
      <alignment vertical="center"/>
    </xf>
    <xf numFmtId="0" fontId="8" fillId="2" borderId="103" xfId="0" applyFont="1" applyFill="1" applyBorder="1" applyAlignment="1">
      <alignment horizontal="center" vertical="center"/>
    </xf>
    <xf numFmtId="0" fontId="8" fillId="6" borderId="17" xfId="0" applyFont="1" applyFill="1" applyBorder="1" applyAlignment="1">
      <alignment vertical="center"/>
    </xf>
    <xf numFmtId="0" fontId="8" fillId="6" borderId="103" xfId="0" applyFont="1" applyFill="1" applyBorder="1" applyAlignment="1">
      <alignment horizontal="center" vertical="center"/>
    </xf>
    <xf numFmtId="0" fontId="8" fillId="4" borderId="22" xfId="0" applyFont="1" applyFill="1" applyBorder="1" applyAlignment="1">
      <alignment vertical="center"/>
    </xf>
    <xf numFmtId="0" fontId="8" fillId="4" borderId="108" xfId="0" applyFont="1" applyFill="1" applyBorder="1" applyAlignment="1">
      <alignment horizontal="center" vertical="center"/>
    </xf>
    <xf numFmtId="0" fontId="8" fillId="5" borderId="106" xfId="0" applyFont="1" applyFill="1" applyBorder="1" applyAlignment="1">
      <alignment horizontal="center" vertical="center"/>
    </xf>
    <xf numFmtId="0" fontId="8" fillId="0" borderId="107" xfId="0" applyFont="1" applyBorder="1" applyAlignment="1">
      <alignment horizontal="center" vertical="center" shrinkToFit="1"/>
    </xf>
    <xf numFmtId="0" fontId="8" fillId="2" borderId="106" xfId="0" applyFont="1" applyFill="1" applyBorder="1" applyAlignment="1">
      <alignment horizontal="center" vertical="center"/>
    </xf>
    <xf numFmtId="0" fontId="8" fillId="6" borderId="106" xfId="0" applyFont="1" applyFill="1" applyBorder="1" applyAlignment="1">
      <alignment horizontal="center" vertical="center"/>
    </xf>
    <xf numFmtId="0" fontId="8" fillId="0" borderId="84" xfId="0" applyFont="1" applyBorder="1" applyAlignment="1">
      <alignment vertical="center"/>
    </xf>
    <xf numFmtId="0" fontId="8" fillId="5" borderId="19" xfId="0" applyFont="1" applyFill="1" applyBorder="1" applyAlignment="1">
      <alignment vertical="center"/>
    </xf>
    <xf numFmtId="0" fontId="8" fillId="5" borderId="110" xfId="0" applyFont="1" applyFill="1" applyBorder="1" applyAlignment="1">
      <alignment horizontal="center" vertical="center"/>
    </xf>
    <xf numFmtId="0" fontId="8" fillId="6" borderId="19" xfId="0" applyFont="1" applyFill="1" applyBorder="1" applyAlignment="1">
      <alignment vertical="center"/>
    </xf>
    <xf numFmtId="0" fontId="8" fillId="6" borderId="110" xfId="0" applyFont="1" applyFill="1" applyBorder="1" applyAlignment="1">
      <alignment horizontal="center" vertical="center"/>
    </xf>
    <xf numFmtId="0" fontId="8" fillId="0" borderId="111" xfId="0" applyFont="1" applyBorder="1" applyAlignment="1">
      <alignment horizontal="center" vertical="center" shrinkToFit="1"/>
    </xf>
    <xf numFmtId="0" fontId="8" fillId="2" borderId="19" xfId="0" applyFont="1" applyFill="1" applyBorder="1" applyAlignment="1">
      <alignment vertical="center"/>
    </xf>
    <xf numFmtId="0" fontId="8" fillId="2" borderId="110" xfId="0" applyFont="1" applyFill="1" applyBorder="1" applyAlignment="1">
      <alignment horizontal="center" vertical="center"/>
    </xf>
    <xf numFmtId="0" fontId="8" fillId="2" borderId="22" xfId="0" applyFont="1" applyFill="1" applyBorder="1" applyAlignment="1">
      <alignment vertical="center"/>
    </xf>
    <xf numFmtId="0" fontId="8" fillId="2" borderId="12" xfId="0" applyFont="1" applyFill="1" applyBorder="1" applyAlignment="1">
      <alignment horizontal="center" vertical="center"/>
    </xf>
    <xf numFmtId="0" fontId="8" fillId="7" borderId="83" xfId="0" applyFont="1" applyFill="1" applyBorder="1" applyAlignment="1">
      <alignment vertical="center"/>
    </xf>
    <xf numFmtId="0" fontId="8" fillId="7" borderId="30" xfId="0" applyFont="1" applyFill="1" applyBorder="1" applyAlignment="1">
      <alignment vertical="center"/>
    </xf>
    <xf numFmtId="0" fontId="8" fillId="7" borderId="31" xfId="0" applyFont="1" applyFill="1" applyBorder="1" applyAlignment="1">
      <alignment horizontal="center" vertical="center" shrinkToFit="1"/>
    </xf>
    <xf numFmtId="0" fontId="8" fillId="7" borderId="17" xfId="0" applyFont="1" applyFill="1" applyBorder="1" applyAlignment="1">
      <alignment vertical="center"/>
    </xf>
    <xf numFmtId="0" fontId="8" fillId="7" borderId="103" xfId="0" applyFont="1" applyFill="1" applyBorder="1" applyAlignment="1">
      <alignment horizontal="center" vertical="center"/>
    </xf>
    <xf numFmtId="0" fontId="8" fillId="7" borderId="106" xfId="0" applyFont="1" applyFill="1" applyBorder="1" applyAlignment="1">
      <alignment horizontal="center" vertical="center"/>
    </xf>
    <xf numFmtId="0" fontId="8" fillId="5" borderId="9" xfId="0" applyFont="1" applyFill="1" applyBorder="1" applyAlignment="1">
      <alignment horizontal="center" vertical="center"/>
    </xf>
    <xf numFmtId="0" fontId="8" fillId="6" borderId="103" xfId="0" applyFont="1" applyFill="1" applyBorder="1" applyAlignment="1">
      <alignment vertical="center"/>
    </xf>
    <xf numFmtId="0" fontId="8" fillId="7" borderId="22" xfId="0" applyFont="1" applyFill="1" applyBorder="1" applyAlignment="1">
      <alignment vertical="center"/>
    </xf>
    <xf numFmtId="0" fontId="8" fillId="7" borderId="108" xfId="0" applyFont="1" applyFill="1" applyBorder="1" applyAlignment="1">
      <alignment horizontal="center" vertical="center"/>
    </xf>
    <xf numFmtId="0" fontId="8" fillId="0" borderId="109" xfId="0" applyFont="1" applyBorder="1" applyAlignment="1">
      <alignment horizontal="center" vertical="center" shrinkToFit="1"/>
    </xf>
    <xf numFmtId="0" fontId="8" fillId="6" borderId="106" xfId="0" applyFont="1" applyFill="1" applyBorder="1" applyAlignment="1">
      <alignment vertical="center"/>
    </xf>
    <xf numFmtId="0" fontId="8" fillId="0" borderId="10" xfId="0" applyFont="1" applyBorder="1" applyAlignment="1">
      <alignment horizontal="center" vertical="center" shrinkToFit="1"/>
    </xf>
    <xf numFmtId="0" fontId="8" fillId="5" borderId="22" xfId="0" applyFont="1" applyFill="1" applyBorder="1" applyAlignment="1">
      <alignment vertical="center"/>
    </xf>
    <xf numFmtId="0" fontId="8" fillId="5" borderId="12" xfId="0" applyFont="1" applyFill="1" applyBorder="1" applyAlignment="1">
      <alignment horizontal="center" vertical="center"/>
    </xf>
    <xf numFmtId="0" fontId="8" fillId="6" borderId="110" xfId="0" applyFont="1" applyFill="1" applyBorder="1" applyAlignment="1">
      <alignment vertical="center"/>
    </xf>
    <xf numFmtId="0" fontId="8" fillId="6" borderId="22" xfId="0" applyFont="1" applyFill="1" applyBorder="1" applyAlignment="1">
      <alignment vertical="center"/>
    </xf>
    <xf numFmtId="0" fontId="8" fillId="6" borderId="108" xfId="0" applyFont="1" applyFill="1" applyBorder="1" applyAlignment="1">
      <alignment vertical="center"/>
    </xf>
    <xf numFmtId="0" fontId="9" fillId="0" borderId="0" xfId="0" applyFont="1" applyAlignment="1">
      <alignment vertical="center"/>
    </xf>
    <xf numFmtId="0" fontId="8" fillId="2" borderId="9" xfId="0" applyFont="1" applyFill="1" applyBorder="1" applyAlignment="1">
      <alignment horizontal="center" vertical="center"/>
    </xf>
    <xf numFmtId="186" fontId="8" fillId="4" borderId="104" xfId="0" applyNumberFormat="1" applyFont="1" applyFill="1" applyBorder="1" applyAlignment="1" applyProtection="1">
      <alignment horizontal="center" vertical="center" shrinkToFit="1"/>
      <protection locked="0"/>
    </xf>
    <xf numFmtId="0" fontId="8" fillId="4" borderId="107" xfId="0" applyFont="1" applyFill="1" applyBorder="1" applyAlignment="1" applyProtection="1">
      <alignment horizontal="center" vertical="center" shrinkToFit="1"/>
      <protection locked="0"/>
    </xf>
    <xf numFmtId="0" fontId="8" fillId="4" borderId="109" xfId="0" applyFont="1" applyFill="1" applyBorder="1" applyAlignment="1" applyProtection="1">
      <alignment horizontal="center" vertical="center" shrinkToFit="1"/>
      <protection locked="0"/>
    </xf>
    <xf numFmtId="0" fontId="8" fillId="5" borderId="111"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3" xfId="0" applyFont="1" applyFill="1" applyBorder="1" applyAlignment="1" applyProtection="1">
      <alignment horizontal="center" vertical="center" shrinkToFit="1"/>
      <protection locked="0"/>
    </xf>
    <xf numFmtId="186" fontId="8" fillId="2" borderId="104" xfId="0" applyNumberFormat="1" applyFont="1" applyFill="1" applyBorder="1" applyAlignment="1" applyProtection="1">
      <alignment horizontal="center" vertical="center" shrinkToFit="1"/>
      <protection locked="0"/>
    </xf>
    <xf numFmtId="0" fontId="8" fillId="2" borderId="107" xfId="0" applyFont="1" applyFill="1" applyBorder="1" applyAlignment="1" applyProtection="1">
      <alignment horizontal="center" vertical="center" shrinkToFit="1"/>
      <protection locked="0"/>
    </xf>
    <xf numFmtId="0" fontId="8" fillId="2" borderId="111" xfId="0" applyFont="1" applyFill="1" applyBorder="1" applyAlignment="1" applyProtection="1">
      <alignment horizontal="center" vertical="center" shrinkToFit="1"/>
      <protection locked="0"/>
    </xf>
    <xf numFmtId="0" fontId="8" fillId="2" borderId="10"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186" fontId="8" fillId="7" borderId="104" xfId="0" applyNumberFormat="1" applyFont="1" applyFill="1" applyBorder="1" applyAlignment="1" applyProtection="1">
      <alignment horizontal="center" vertical="center" shrinkToFit="1"/>
      <protection locked="0"/>
    </xf>
    <xf numFmtId="0" fontId="8" fillId="7" borderId="107" xfId="0" applyFont="1" applyFill="1" applyBorder="1" applyAlignment="1" applyProtection="1">
      <alignment horizontal="center" vertical="center" shrinkToFit="1"/>
      <protection locked="0"/>
    </xf>
    <xf numFmtId="186" fontId="8" fillId="6" borderId="104" xfId="0" applyNumberFormat="1" applyFont="1" applyFill="1" applyBorder="1" applyAlignment="1" applyProtection="1">
      <alignment horizontal="center" vertical="center" shrinkToFit="1"/>
      <protection locked="0"/>
    </xf>
    <xf numFmtId="0" fontId="8" fillId="6" borderId="107" xfId="0" applyFont="1" applyFill="1" applyBorder="1" applyAlignment="1" applyProtection="1">
      <alignment horizontal="center" vertical="center" shrinkToFit="1"/>
      <protection locked="0"/>
    </xf>
    <xf numFmtId="0" fontId="10" fillId="3" borderId="0" xfId="0" applyFont="1" applyFill="1" applyAlignment="1">
      <alignment vertical="center"/>
    </xf>
    <xf numFmtId="0" fontId="10" fillId="0" borderId="0" xfId="0" applyFont="1" applyAlignment="1">
      <alignment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3" borderId="9" xfId="0" applyFont="1" applyFill="1" applyBorder="1" applyAlignment="1">
      <alignment horizontal="center" vertical="center"/>
    </xf>
    <xf numFmtId="0" fontId="10" fillId="2" borderId="33" xfId="0" applyFont="1" applyFill="1" applyBorder="1" applyAlignment="1">
      <alignment vertical="center"/>
    </xf>
    <xf numFmtId="0" fontId="10" fillId="2" borderId="34" xfId="0" applyFont="1" applyFill="1" applyBorder="1" applyAlignment="1">
      <alignment vertical="center"/>
    </xf>
    <xf numFmtId="0" fontId="10" fillId="3" borderId="0" xfId="0" applyFont="1" applyFill="1" applyAlignment="1">
      <alignment horizontal="center" vertical="center"/>
    </xf>
    <xf numFmtId="0" fontId="10" fillId="3" borderId="12" xfId="0" applyFont="1" applyFill="1" applyBorder="1" applyAlignment="1">
      <alignment horizontal="center" vertical="center"/>
    </xf>
    <xf numFmtId="0" fontId="10" fillId="0" borderId="0" xfId="0" applyFont="1" applyAlignment="1">
      <alignment horizontal="center" vertical="center"/>
    </xf>
    <xf numFmtId="0" fontId="10"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horizontal="right" vertical="center"/>
    </xf>
    <xf numFmtId="178" fontId="10" fillId="2" borderId="0" xfId="0" applyNumberFormat="1" applyFont="1" applyFill="1" applyAlignment="1">
      <alignment vertical="center"/>
    </xf>
    <xf numFmtId="0" fontId="10" fillId="2" borderId="0" xfId="0" applyFont="1" applyFill="1" applyAlignment="1">
      <alignment horizontal="distributed" vertical="center"/>
    </xf>
    <xf numFmtId="0" fontId="10" fillId="2" borderId="93" xfId="0" applyFont="1" applyFill="1" applyBorder="1" applyAlignment="1">
      <alignment vertical="center"/>
    </xf>
    <xf numFmtId="0" fontId="10" fillId="2" borderId="84" xfId="0" applyFont="1" applyFill="1" applyBorder="1" applyAlignment="1" applyProtection="1">
      <alignment vertical="center"/>
      <protection locked="0"/>
    </xf>
    <xf numFmtId="0" fontId="10" fillId="2" borderId="84" xfId="0" applyFont="1" applyFill="1" applyBorder="1" applyAlignment="1">
      <alignment vertical="center"/>
    </xf>
    <xf numFmtId="0" fontId="10" fillId="2" borderId="85" xfId="0" applyFont="1" applyFill="1" applyBorder="1" applyAlignment="1">
      <alignment vertical="center"/>
    </xf>
    <xf numFmtId="0" fontId="10" fillId="2" borderId="32" xfId="0" applyFont="1" applyFill="1" applyBorder="1" applyAlignment="1">
      <alignment vertical="center"/>
    </xf>
    <xf numFmtId="0" fontId="16" fillId="0" borderId="0" xfId="0" applyFont="1" applyAlignment="1">
      <alignment vertical="center"/>
    </xf>
    <xf numFmtId="0" fontId="10" fillId="2" borderId="24" xfId="0" applyFont="1" applyFill="1" applyBorder="1" applyAlignment="1">
      <alignment vertical="center"/>
    </xf>
    <xf numFmtId="0" fontId="10" fillId="2" borderId="25" xfId="0" applyFont="1" applyFill="1" applyBorder="1" applyAlignment="1">
      <alignment vertical="center"/>
    </xf>
    <xf numFmtId="0" fontId="10" fillId="2" borderId="26" xfId="0" applyFont="1" applyFill="1" applyBorder="1" applyAlignment="1">
      <alignment vertical="center"/>
    </xf>
    <xf numFmtId="0" fontId="10" fillId="2" borderId="27" xfId="0" applyFont="1" applyFill="1" applyBorder="1" applyAlignment="1">
      <alignment vertical="center"/>
    </xf>
    <xf numFmtId="0" fontId="10" fillId="2" borderId="1" xfId="0" applyFont="1" applyFill="1" applyBorder="1" applyAlignment="1">
      <alignment vertical="center"/>
    </xf>
    <xf numFmtId="0" fontId="10" fillId="2" borderId="0" xfId="0" applyFont="1" applyFill="1" applyAlignment="1" applyProtection="1">
      <alignment horizontal="center" vertical="center"/>
      <protection locked="0"/>
    </xf>
    <xf numFmtId="0" fontId="10" fillId="2" borderId="28" xfId="0" applyFont="1" applyFill="1" applyBorder="1" applyAlignment="1">
      <alignment vertical="center"/>
    </xf>
    <xf numFmtId="0" fontId="10" fillId="2" borderId="3" xfId="0" applyFont="1" applyFill="1" applyBorder="1" applyAlignment="1">
      <alignment vertical="center"/>
    </xf>
    <xf numFmtId="0" fontId="10" fillId="2" borderId="29" xfId="0" applyFont="1" applyFill="1" applyBorder="1" applyAlignment="1">
      <alignment vertical="center"/>
    </xf>
    <xf numFmtId="0" fontId="10" fillId="2" borderId="30" xfId="0" applyFont="1" applyFill="1" applyBorder="1" applyAlignment="1" applyProtection="1">
      <alignment vertical="center"/>
      <protection locked="0"/>
    </xf>
    <xf numFmtId="0" fontId="10" fillId="2" borderId="30" xfId="0" applyFont="1" applyFill="1" applyBorder="1" applyAlignment="1">
      <alignment vertical="center"/>
    </xf>
    <xf numFmtId="0" fontId="10" fillId="2" borderId="31" xfId="0" applyFont="1" applyFill="1" applyBorder="1" applyAlignment="1">
      <alignment vertical="center"/>
    </xf>
    <xf numFmtId="0" fontId="10" fillId="2" borderId="25" xfId="0" applyFont="1" applyFill="1" applyBorder="1" applyAlignment="1">
      <alignment horizontal="center" vertical="center"/>
    </xf>
    <xf numFmtId="0" fontId="10" fillId="2" borderId="42" xfId="0" applyFont="1" applyFill="1" applyBorder="1" applyAlignment="1">
      <alignment vertical="center"/>
    </xf>
    <xf numFmtId="0" fontId="10" fillId="2" borderId="44" xfId="0" applyFont="1" applyFill="1" applyBorder="1" applyAlignment="1">
      <alignment vertical="center"/>
    </xf>
    <xf numFmtId="0" fontId="10" fillId="2" borderId="43" xfId="0" applyFont="1" applyFill="1" applyBorder="1" applyAlignment="1">
      <alignment vertical="center"/>
    </xf>
    <xf numFmtId="0" fontId="10" fillId="2" borderId="43" xfId="0" applyFont="1" applyFill="1" applyBorder="1" applyAlignment="1">
      <alignment horizontal="center" vertical="center"/>
    </xf>
    <xf numFmtId="0" fontId="10" fillId="2" borderId="40" xfId="0" applyFont="1" applyFill="1" applyBorder="1" applyAlignment="1">
      <alignment vertical="center"/>
    </xf>
    <xf numFmtId="0" fontId="10" fillId="2" borderId="38" xfId="0" applyFont="1" applyFill="1" applyBorder="1" applyAlignment="1" applyProtection="1">
      <alignment vertical="center"/>
      <protection locked="0"/>
    </xf>
    <xf numFmtId="0" fontId="10" fillId="2" borderId="38" xfId="0" applyFont="1" applyFill="1" applyBorder="1" applyAlignment="1">
      <alignment vertical="center"/>
    </xf>
    <xf numFmtId="0" fontId="10" fillId="2" borderId="41" xfId="0" applyFont="1" applyFill="1" applyBorder="1" applyAlignment="1">
      <alignment vertical="center"/>
    </xf>
    <xf numFmtId="0" fontId="14" fillId="2" borderId="0" xfId="0" applyFont="1" applyFill="1" applyAlignment="1">
      <alignment vertical="center"/>
    </xf>
    <xf numFmtId="0" fontId="14" fillId="2" borderId="86" xfId="0" applyFont="1" applyFill="1" applyBorder="1" applyAlignment="1">
      <alignment vertical="center"/>
    </xf>
    <xf numFmtId="0" fontId="14" fillId="0" borderId="0" xfId="0" applyFont="1" applyAlignment="1">
      <alignment vertical="center"/>
    </xf>
    <xf numFmtId="0" fontId="17" fillId="2" borderId="0" xfId="0" applyFont="1" applyFill="1" applyAlignment="1">
      <alignment vertical="center"/>
    </xf>
    <xf numFmtId="0" fontId="10" fillId="2" borderId="86" xfId="0" applyFont="1" applyFill="1" applyBorder="1" applyAlignment="1">
      <alignment vertical="center"/>
    </xf>
    <xf numFmtId="0" fontId="11" fillId="2" borderId="32" xfId="0" applyFont="1" applyFill="1" applyBorder="1" applyAlignment="1">
      <alignment horizontal="center" vertical="center"/>
    </xf>
    <xf numFmtId="0" fontId="10" fillId="2" borderId="37" xfId="0" applyFont="1" applyFill="1" applyBorder="1" applyAlignment="1">
      <alignment vertical="center"/>
    </xf>
    <xf numFmtId="0" fontId="11" fillId="2" borderId="47" xfId="0" applyFont="1" applyFill="1" applyBorder="1" applyAlignment="1">
      <alignment horizontal="center" vertical="center"/>
    </xf>
    <xf numFmtId="0" fontId="10" fillId="2" borderId="49" xfId="0" applyFont="1" applyFill="1" applyBorder="1" applyAlignment="1">
      <alignment vertical="center"/>
    </xf>
    <xf numFmtId="0" fontId="10" fillId="2" borderId="98" xfId="0" applyFont="1" applyFill="1" applyBorder="1" applyAlignment="1">
      <alignment horizontal="center" vertical="center"/>
    </xf>
    <xf numFmtId="0" fontId="10" fillId="2" borderId="63" xfId="0" applyFont="1" applyFill="1" applyBorder="1" applyAlignment="1">
      <alignment vertical="center"/>
    </xf>
    <xf numFmtId="0" fontId="10" fillId="2" borderId="47"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55" xfId="0" applyFont="1" applyFill="1" applyBorder="1" applyAlignment="1">
      <alignment vertical="center"/>
    </xf>
    <xf numFmtId="0" fontId="11" fillId="2" borderId="0" xfId="0" applyFont="1" applyFill="1" applyAlignment="1">
      <alignment vertical="center"/>
    </xf>
    <xf numFmtId="0" fontId="10" fillId="2" borderId="94" xfId="0" applyFont="1" applyFill="1" applyBorder="1" applyAlignment="1">
      <alignment vertical="center"/>
    </xf>
    <xf numFmtId="0" fontId="10" fillId="2" borderId="96" xfId="0" applyFont="1" applyFill="1" applyBorder="1" applyAlignment="1">
      <alignment vertical="center"/>
    </xf>
    <xf numFmtId="177" fontId="10" fillId="0" borderId="0" xfId="0" applyNumberFormat="1" applyFont="1" applyAlignment="1">
      <alignment vertical="center"/>
    </xf>
    <xf numFmtId="0" fontId="10" fillId="2" borderId="116" xfId="0" applyFont="1" applyFill="1" applyBorder="1" applyAlignment="1">
      <alignment vertical="center"/>
    </xf>
    <xf numFmtId="0" fontId="10" fillId="2" borderId="117" xfId="0" applyFont="1" applyFill="1" applyBorder="1" applyAlignment="1">
      <alignment vertical="center"/>
    </xf>
    <xf numFmtId="0" fontId="10" fillId="2" borderId="120" xfId="0" applyFont="1" applyFill="1" applyBorder="1" applyAlignment="1">
      <alignment vertical="center"/>
    </xf>
    <xf numFmtId="0" fontId="10" fillId="2" borderId="121" xfId="0" applyFont="1" applyFill="1" applyBorder="1" applyAlignment="1">
      <alignment vertical="center"/>
    </xf>
    <xf numFmtId="0" fontId="10" fillId="2" borderId="124" xfId="0" applyFont="1" applyFill="1" applyBorder="1" applyAlignment="1">
      <alignment vertical="center"/>
    </xf>
    <xf numFmtId="0" fontId="10" fillId="2" borderId="125" xfId="0" applyFont="1" applyFill="1" applyBorder="1" applyAlignment="1">
      <alignment vertical="center"/>
    </xf>
    <xf numFmtId="0" fontId="10" fillId="2" borderId="38" xfId="0" applyFont="1" applyFill="1" applyBorder="1" applyAlignment="1">
      <alignment horizontal="center" vertical="center"/>
    </xf>
    <xf numFmtId="0" fontId="10" fillId="2" borderId="39" xfId="0" applyFont="1" applyFill="1" applyBorder="1" applyAlignment="1">
      <alignment vertical="center"/>
    </xf>
    <xf numFmtId="0" fontId="10" fillId="2" borderId="24" xfId="0" applyFont="1" applyFill="1" applyBorder="1" applyAlignment="1">
      <alignment horizontal="center" vertical="center"/>
    </xf>
    <xf numFmtId="180" fontId="10" fillId="2" borderId="25" xfId="0" applyNumberFormat="1" applyFont="1" applyFill="1" applyBorder="1" applyAlignment="1">
      <alignment vertical="center"/>
    </xf>
    <xf numFmtId="0" fontId="10" fillId="2" borderId="42" xfId="0" applyFont="1" applyFill="1" applyBorder="1" applyAlignment="1">
      <alignment vertical="center" shrinkToFit="1"/>
    </xf>
    <xf numFmtId="0" fontId="10" fillId="2" borderId="44" xfId="0" applyFont="1" applyFill="1" applyBorder="1" applyAlignment="1">
      <alignment vertical="center" shrinkToFit="1"/>
    </xf>
    <xf numFmtId="0" fontId="10" fillId="2" borderId="38" xfId="0" applyFont="1" applyFill="1" applyBorder="1" applyAlignment="1">
      <alignment horizontal="center" vertical="center" wrapText="1"/>
    </xf>
    <xf numFmtId="0" fontId="10" fillId="2" borderId="0" xfId="0" applyFont="1" applyFill="1" applyAlignment="1">
      <alignment horizontal="center" vertical="center" wrapText="1"/>
    </xf>
    <xf numFmtId="0" fontId="11" fillId="2" borderId="0" xfId="0" applyFont="1" applyFill="1" applyAlignment="1">
      <alignment horizontal="right" vertical="center"/>
    </xf>
    <xf numFmtId="0" fontId="10" fillId="2" borderId="36"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6" xfId="0" applyFont="1" applyFill="1" applyBorder="1" applyAlignment="1">
      <alignment horizontal="center" vertical="center"/>
    </xf>
    <xf numFmtId="0" fontId="10" fillId="2" borderId="71" xfId="0" applyFont="1" applyFill="1" applyBorder="1" applyAlignment="1">
      <alignment horizontal="center" vertical="center"/>
    </xf>
    <xf numFmtId="0" fontId="10" fillId="2" borderId="57" xfId="0" applyFont="1" applyFill="1" applyBorder="1" applyAlignment="1">
      <alignment horizontal="center" vertical="center"/>
    </xf>
    <xf numFmtId="181" fontId="10" fillId="0" borderId="0" xfId="0" applyNumberFormat="1" applyFont="1" applyAlignment="1">
      <alignment vertical="center"/>
    </xf>
    <xf numFmtId="0" fontId="24" fillId="0" borderId="0" xfId="0" applyFont="1" applyAlignment="1">
      <alignment vertical="center"/>
    </xf>
    <xf numFmtId="38" fontId="23" fillId="0" borderId="0" xfId="1" applyFont="1" applyAlignment="1">
      <alignment vertical="center"/>
    </xf>
    <xf numFmtId="38" fontId="10" fillId="0" borderId="0" xfId="1" applyFont="1" applyAlignment="1">
      <alignment vertical="center"/>
    </xf>
    <xf numFmtId="0" fontId="10" fillId="3" borderId="8"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178" fontId="10" fillId="2" borderId="25" xfId="0" applyNumberFormat="1" applyFont="1" applyFill="1" applyBorder="1" applyAlignment="1">
      <alignment vertical="center"/>
    </xf>
    <xf numFmtId="0" fontId="27" fillId="0" borderId="0" xfId="0" applyFont="1" applyAlignment="1">
      <alignment vertical="center"/>
    </xf>
    <xf numFmtId="177" fontId="10" fillId="2" borderId="0" xfId="0" applyNumberFormat="1" applyFont="1" applyFill="1" applyAlignment="1">
      <alignment horizontal="right" vertical="center"/>
    </xf>
    <xf numFmtId="0" fontId="8" fillId="8" borderId="102" xfId="0" applyFont="1" applyFill="1" applyBorder="1" applyAlignment="1">
      <alignment vertical="center"/>
    </xf>
    <xf numFmtId="0" fontId="8" fillId="8" borderId="31" xfId="0" applyFont="1" applyFill="1" applyBorder="1" applyAlignment="1">
      <alignment vertical="center"/>
    </xf>
    <xf numFmtId="0" fontId="8" fillId="8" borderId="130" xfId="0" applyFont="1" applyFill="1" applyBorder="1" applyAlignment="1">
      <alignment vertical="center"/>
    </xf>
    <xf numFmtId="0" fontId="30" fillId="8" borderId="117" xfId="0" applyFont="1" applyFill="1" applyBorder="1" applyAlignment="1">
      <alignment vertical="center"/>
    </xf>
    <xf numFmtId="0" fontId="8" fillId="8" borderId="127" xfId="0" applyFont="1" applyFill="1" applyBorder="1" applyAlignment="1">
      <alignment vertical="center"/>
    </xf>
    <xf numFmtId="0" fontId="30" fillId="8" borderId="121" xfId="0" applyFont="1" applyFill="1" applyBorder="1" applyAlignment="1">
      <alignment vertical="center"/>
    </xf>
    <xf numFmtId="0" fontId="8" fillId="8" borderId="128" xfId="0" applyFont="1" applyFill="1" applyBorder="1" applyAlignment="1">
      <alignment vertical="center"/>
    </xf>
    <xf numFmtId="0" fontId="30" fillId="8" borderId="129" xfId="0" applyFont="1" applyFill="1" applyBorder="1" applyAlignment="1">
      <alignment vertical="center"/>
    </xf>
    <xf numFmtId="0" fontId="8" fillId="5" borderId="20" xfId="0" applyFont="1" applyFill="1" applyBorder="1" applyAlignment="1">
      <alignment horizontal="center" vertical="center"/>
    </xf>
    <xf numFmtId="0" fontId="8" fillId="3" borderId="21" xfId="0" applyFont="1" applyFill="1" applyBorder="1" applyAlignment="1" applyProtection="1">
      <alignment horizontal="center" vertical="center" shrinkToFit="1"/>
      <protection locked="0"/>
    </xf>
    <xf numFmtId="0" fontId="8" fillId="5" borderId="107" xfId="0" applyFont="1" applyFill="1" applyBorder="1" applyAlignment="1" applyProtection="1">
      <alignment horizontal="center" vertical="center" shrinkToFit="1"/>
      <protection locked="0"/>
    </xf>
    <xf numFmtId="0" fontId="29" fillId="0" borderId="0" xfId="0" applyFont="1" applyAlignment="1">
      <alignment vertical="center"/>
    </xf>
    <xf numFmtId="180" fontId="10" fillId="2" borderId="0" xfId="0" applyNumberFormat="1" applyFont="1" applyFill="1" applyAlignment="1">
      <alignment vertical="center"/>
    </xf>
    <xf numFmtId="0" fontId="10" fillId="0" borderId="0" xfId="0" quotePrefix="1" applyFont="1" applyAlignment="1">
      <alignment vertical="center"/>
    </xf>
    <xf numFmtId="0" fontId="24" fillId="9" borderId="0" xfId="0" applyFont="1" applyFill="1" applyAlignment="1">
      <alignment vertical="center"/>
    </xf>
    <xf numFmtId="0" fontId="31" fillId="9" borderId="0" xfId="0" applyFont="1" applyFill="1" applyAlignment="1">
      <alignment vertical="center"/>
    </xf>
    <xf numFmtId="0" fontId="11" fillId="0" borderId="0" xfId="0" applyFont="1" applyAlignment="1">
      <alignment vertical="center"/>
    </xf>
    <xf numFmtId="0" fontId="12" fillId="0" borderId="0" xfId="5" applyFont="1" applyFill="1" applyBorder="1" applyAlignment="1" applyProtection="1">
      <alignment vertical="center"/>
      <protection locked="0"/>
    </xf>
    <xf numFmtId="0" fontId="10" fillId="0" borderId="0" xfId="0" applyFont="1" applyAlignment="1">
      <alignment vertical="center" wrapText="1"/>
    </xf>
    <xf numFmtId="0" fontId="12" fillId="0" borderId="0" xfId="5" applyFont="1" applyFill="1" applyBorder="1" applyAlignment="1" applyProtection="1">
      <alignment vertical="center" wrapText="1"/>
      <protection locked="0"/>
    </xf>
    <xf numFmtId="0" fontId="22" fillId="0" borderId="0" xfId="5" applyFont="1" applyFill="1" applyBorder="1" applyAlignment="1" applyProtection="1">
      <alignment vertical="center"/>
      <protection locked="0"/>
    </xf>
    <xf numFmtId="0" fontId="32" fillId="0" borderId="0" xfId="0" applyFont="1" applyAlignment="1">
      <alignment vertical="center"/>
    </xf>
    <xf numFmtId="0" fontId="10" fillId="0" borderId="0" xfId="0" applyFont="1" applyAlignment="1">
      <alignment horizontal="right" vertical="center"/>
    </xf>
    <xf numFmtId="0" fontId="13" fillId="0" borderId="0" xfId="0" applyFont="1" applyAlignment="1">
      <alignment vertical="center"/>
    </xf>
    <xf numFmtId="0" fontId="33" fillId="0" borderId="0" xfId="0" applyFont="1" applyAlignment="1">
      <alignment vertical="center"/>
    </xf>
    <xf numFmtId="0" fontId="8" fillId="0" borderId="118" xfId="0" applyFont="1" applyBorder="1" applyAlignment="1">
      <alignment horizontal="center" vertical="center"/>
    </xf>
    <xf numFmtId="0" fontId="8" fillId="0" borderId="106" xfId="0" applyFont="1" applyBorder="1" applyAlignment="1">
      <alignment horizontal="center" vertical="center"/>
    </xf>
    <xf numFmtId="0" fontId="8" fillId="0" borderId="126" xfId="0" applyFont="1" applyBorder="1" applyAlignment="1">
      <alignment horizontal="center" vertical="center"/>
    </xf>
    <xf numFmtId="0" fontId="8" fillId="0" borderId="108" xfId="0" applyFont="1" applyBorder="1" applyAlignment="1">
      <alignment horizontal="center" vertical="center"/>
    </xf>
    <xf numFmtId="0" fontId="8" fillId="0" borderId="106" xfId="0" applyFont="1" applyBorder="1" applyAlignment="1">
      <alignment vertical="center"/>
    </xf>
    <xf numFmtId="0" fontId="8" fillId="0" borderId="107" xfId="0" applyFont="1" applyBorder="1" applyAlignment="1">
      <alignment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0" borderId="103" xfId="0" applyFont="1" applyBorder="1" applyAlignment="1">
      <alignment vertical="center"/>
    </xf>
    <xf numFmtId="0" fontId="8" fillId="0" borderId="104" xfId="0" applyFont="1" applyBorder="1" applyAlignment="1">
      <alignment vertical="center"/>
    </xf>
    <xf numFmtId="0" fontId="8" fillId="0" borderId="114" xfId="0" applyFont="1" applyBorder="1" applyAlignment="1">
      <alignment horizontal="center" vertical="center"/>
    </xf>
    <xf numFmtId="0" fontId="8" fillId="0" borderId="103" xfId="0" applyFont="1" applyBorder="1" applyAlignment="1">
      <alignment horizontal="center" vertical="center"/>
    </xf>
    <xf numFmtId="0" fontId="8" fillId="0" borderId="108" xfId="0" applyFont="1" applyBorder="1" applyAlignment="1">
      <alignment vertical="center"/>
    </xf>
    <xf numFmtId="0" fontId="8" fillId="0" borderId="109" xfId="0" applyFont="1" applyBorder="1" applyAlignment="1">
      <alignment vertical="center"/>
    </xf>
    <xf numFmtId="176" fontId="10" fillId="3" borderId="0" xfId="0" applyNumberFormat="1" applyFont="1" applyFill="1" applyAlignment="1" applyProtection="1">
      <alignment horizontal="right" vertical="center"/>
      <protection locked="0" hidden="1"/>
    </xf>
    <xf numFmtId="188" fontId="10" fillId="3" borderId="0" xfId="0" applyNumberFormat="1" applyFont="1" applyFill="1" applyAlignment="1" applyProtection="1">
      <alignment horizontal="center" vertical="center"/>
      <protection locked="0" hidden="1"/>
    </xf>
    <xf numFmtId="0" fontId="10" fillId="3" borderId="0" xfId="0" applyFont="1" applyFill="1" applyAlignment="1" applyProtection="1">
      <alignment horizontal="left" vertical="center" indent="1" shrinkToFit="1"/>
      <protection locked="0"/>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3" borderId="33" xfId="0" applyFont="1" applyFill="1" applyBorder="1" applyAlignment="1" applyProtection="1">
      <alignment vertical="center" shrinkToFit="1"/>
      <protection locked="0"/>
    </xf>
    <xf numFmtId="188" fontId="10" fillId="3" borderId="84" xfId="0" applyNumberFormat="1" applyFont="1" applyFill="1" applyBorder="1" applyAlignment="1" applyProtection="1">
      <alignment horizontal="center" vertical="center"/>
      <protection locked="0" hidden="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93" xfId="0" applyFont="1" applyFill="1" applyBorder="1" applyAlignment="1">
      <alignment horizontal="right" vertical="center"/>
    </xf>
    <xf numFmtId="0" fontId="10" fillId="2" borderId="84" xfId="0" applyFont="1" applyFill="1" applyBorder="1" applyAlignment="1">
      <alignment horizontal="right" vertical="center"/>
    </xf>
    <xf numFmtId="0" fontId="10" fillId="3" borderId="43" xfId="0" applyFont="1" applyFill="1" applyBorder="1" applyAlignment="1" applyProtection="1">
      <alignment vertical="center" shrinkToFit="1"/>
      <protection locked="0"/>
    </xf>
    <xf numFmtId="0" fontId="10" fillId="3" borderId="33" xfId="0" applyFont="1" applyFill="1" applyBorder="1" applyAlignment="1" applyProtection="1">
      <alignment vertical="center"/>
      <protection locked="0"/>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38" xfId="0" applyFont="1" applyFill="1" applyBorder="1" applyAlignment="1">
      <alignment vertical="center"/>
    </xf>
    <xf numFmtId="0" fontId="24" fillId="0" borderId="112" xfId="0" applyFont="1" applyBorder="1" applyAlignment="1">
      <alignment horizontal="center" vertical="center"/>
    </xf>
    <xf numFmtId="0" fontId="24" fillId="0" borderId="95" xfId="0" applyFont="1" applyBorder="1" applyAlignment="1">
      <alignment horizontal="center" vertical="center"/>
    </xf>
    <xf numFmtId="0" fontId="24" fillId="0" borderId="96" xfId="0" applyFont="1" applyBorder="1" applyAlignment="1">
      <alignment horizontal="center" vertical="center"/>
    </xf>
    <xf numFmtId="0" fontId="10" fillId="2" borderId="41" xfId="0" applyFont="1" applyFill="1" applyBorder="1" applyAlignment="1">
      <alignment vertical="center"/>
    </xf>
    <xf numFmtId="49" fontId="10" fillId="3" borderId="25" xfId="0" applyNumberFormat="1" applyFont="1" applyFill="1" applyBorder="1" applyAlignment="1" applyProtection="1">
      <alignment horizontal="center" vertical="center"/>
      <protection locked="0"/>
    </xf>
    <xf numFmtId="0" fontId="10" fillId="2" borderId="42" xfId="0" applyFont="1" applyFill="1" applyBorder="1" applyAlignment="1">
      <alignment horizontal="right" vertical="center"/>
    </xf>
    <xf numFmtId="0" fontId="10" fillId="2" borderId="43" xfId="0" applyFont="1" applyFill="1" applyBorder="1" applyAlignment="1">
      <alignment horizontal="right" vertical="center"/>
    </xf>
    <xf numFmtId="49" fontId="10" fillId="3" borderId="43" xfId="0" applyNumberFormat="1" applyFont="1" applyFill="1" applyBorder="1" applyAlignment="1" applyProtection="1">
      <alignment horizontal="center" vertical="center"/>
      <protection locked="0"/>
    </xf>
    <xf numFmtId="0" fontId="10" fillId="2" borderId="43" xfId="0" applyFont="1" applyFill="1" applyBorder="1" applyAlignment="1">
      <alignment vertical="center"/>
    </xf>
    <xf numFmtId="0" fontId="10" fillId="2" borderId="24" xfId="0" applyFont="1" applyFill="1" applyBorder="1" applyAlignment="1">
      <alignment horizontal="right" vertical="center"/>
    </xf>
    <xf numFmtId="0" fontId="10" fillId="2" borderId="25" xfId="0" applyFont="1" applyFill="1" applyBorder="1" applyAlignment="1">
      <alignment horizontal="right" vertical="center"/>
    </xf>
    <xf numFmtId="0" fontId="10" fillId="2" borderId="25" xfId="0" applyFont="1" applyFill="1" applyBorder="1" applyAlignment="1">
      <alignment vertical="center"/>
    </xf>
    <xf numFmtId="182" fontId="15" fillId="3" borderId="9" xfId="0" applyNumberFormat="1" applyFont="1" applyFill="1" applyBorder="1" applyAlignment="1" applyProtection="1">
      <alignment vertical="center"/>
      <protection locked="0"/>
    </xf>
    <xf numFmtId="182" fontId="15" fillId="3" borderId="10" xfId="0" applyNumberFormat="1" applyFont="1" applyFill="1" applyBorder="1" applyAlignment="1" applyProtection="1">
      <alignment vertical="center"/>
      <protection locked="0"/>
    </xf>
    <xf numFmtId="0" fontId="10" fillId="2" borderId="0" xfId="0" applyFont="1" applyFill="1" applyAlignment="1">
      <alignment horizontal="distributed" vertical="center"/>
    </xf>
    <xf numFmtId="0" fontId="10" fillId="2" borderId="8" xfId="0" applyFont="1" applyFill="1" applyBorder="1" applyAlignment="1">
      <alignment vertical="center"/>
    </xf>
    <xf numFmtId="0" fontId="10" fillId="2" borderId="9" xfId="0" applyFont="1" applyFill="1" applyBorder="1" applyAlignment="1">
      <alignment vertical="center"/>
    </xf>
    <xf numFmtId="0" fontId="10" fillId="2" borderId="22" xfId="0" applyFont="1" applyFill="1" applyBorder="1" applyAlignment="1">
      <alignment vertical="center"/>
    </xf>
    <xf numFmtId="0" fontId="10" fillId="2" borderId="23" xfId="0" applyFont="1" applyFill="1" applyBorder="1" applyAlignment="1">
      <alignment vertical="center"/>
    </xf>
    <xf numFmtId="177" fontId="10" fillId="2" borderId="33" xfId="1" applyNumberFormat="1" applyFont="1" applyFill="1" applyBorder="1" applyAlignment="1" applyProtection="1">
      <alignment horizontal="right" vertical="center"/>
    </xf>
    <xf numFmtId="0" fontId="10" fillId="2" borderId="3" xfId="0" applyFont="1" applyFill="1" applyBorder="1" applyAlignment="1">
      <alignment horizontal="center" vertical="top" shrinkToFit="1"/>
    </xf>
    <xf numFmtId="0" fontId="10" fillId="2" borderId="4" xfId="0" applyFont="1" applyFill="1" applyBorder="1" applyAlignment="1">
      <alignment horizontal="center" vertical="top" shrinkToFit="1"/>
    </xf>
    <xf numFmtId="0" fontId="10" fillId="2" borderId="91" xfId="0" applyFont="1" applyFill="1" applyBorder="1" applyAlignment="1">
      <alignment vertical="center"/>
    </xf>
    <xf numFmtId="0" fontId="10" fillId="2" borderId="92" xfId="0" applyFont="1" applyFill="1" applyBorder="1" applyAlignment="1">
      <alignment vertical="center"/>
    </xf>
    <xf numFmtId="0" fontId="10" fillId="2" borderId="0" xfId="0" applyFont="1" applyFill="1" applyAlignment="1">
      <alignment horizontal="center" vertical="center"/>
    </xf>
    <xf numFmtId="0" fontId="10" fillId="2" borderId="14" xfId="0" applyFont="1" applyFill="1" applyBorder="1" applyAlignment="1">
      <alignment vertical="center"/>
    </xf>
    <xf numFmtId="0" fontId="10" fillId="2" borderId="15" xfId="0" applyFont="1" applyFill="1" applyBorder="1" applyAlignment="1">
      <alignment vertical="center"/>
    </xf>
    <xf numFmtId="0" fontId="10" fillId="2" borderId="17" xfId="0" applyFont="1" applyFill="1" applyBorder="1" applyAlignment="1">
      <alignment vertical="center"/>
    </xf>
    <xf numFmtId="0" fontId="10" fillId="2" borderId="18" xfId="0" applyFont="1" applyFill="1" applyBorder="1" applyAlignment="1">
      <alignment vertical="center"/>
    </xf>
    <xf numFmtId="0" fontId="10" fillId="2" borderId="24" xfId="0" applyFont="1" applyFill="1" applyBorder="1" applyAlignment="1">
      <alignment vertical="center"/>
    </xf>
    <xf numFmtId="0" fontId="10" fillId="2" borderId="26" xfId="0" applyFont="1" applyFill="1" applyBorder="1" applyAlignment="1">
      <alignment vertical="center"/>
    </xf>
    <xf numFmtId="0" fontId="10" fillId="2" borderId="27" xfId="0" applyFont="1" applyFill="1" applyBorder="1" applyAlignment="1">
      <alignment vertical="center"/>
    </xf>
    <xf numFmtId="0" fontId="10" fillId="2" borderId="0" xfId="0" applyFont="1" applyFill="1" applyAlignment="1">
      <alignment vertical="center"/>
    </xf>
    <xf numFmtId="0" fontId="10" fillId="2" borderId="1" xfId="0" applyFont="1" applyFill="1" applyBorder="1" applyAlignment="1">
      <alignment vertical="center"/>
    </xf>
    <xf numFmtId="189" fontId="10" fillId="3" borderId="33" xfId="0" applyNumberFormat="1" applyFont="1" applyFill="1" applyBorder="1" applyAlignment="1" applyProtection="1">
      <alignment vertical="center" shrinkToFit="1"/>
      <protection locked="0"/>
    </xf>
    <xf numFmtId="0" fontId="10" fillId="2" borderId="0" xfId="0" applyFont="1" applyFill="1" applyAlignment="1">
      <alignment vertical="center" wrapText="1"/>
    </xf>
    <xf numFmtId="176" fontId="14" fillId="3" borderId="94" xfId="0" applyNumberFormat="1" applyFont="1" applyFill="1" applyBorder="1" applyAlignment="1" applyProtection="1">
      <alignment horizontal="center" vertical="center" shrinkToFit="1"/>
      <protection locked="0"/>
    </xf>
    <xf numFmtId="176" fontId="14" fillId="3" borderId="95" xfId="0" applyNumberFormat="1" applyFont="1" applyFill="1" applyBorder="1" applyAlignment="1" applyProtection="1">
      <alignment horizontal="center" vertical="center" shrinkToFit="1"/>
      <protection locked="0"/>
    </xf>
    <xf numFmtId="176" fontId="14" fillId="3" borderId="113" xfId="0" applyNumberFormat="1" applyFont="1" applyFill="1" applyBorder="1" applyAlignment="1" applyProtection="1">
      <alignment horizontal="center" vertical="center" shrinkToFit="1"/>
      <protection locked="0"/>
    </xf>
    <xf numFmtId="176" fontId="14" fillId="3" borderId="96" xfId="0" applyNumberFormat="1" applyFont="1" applyFill="1" applyBorder="1" applyAlignment="1" applyProtection="1">
      <alignment horizontal="center" vertical="center" shrinkToFit="1"/>
      <protection locked="0"/>
    </xf>
    <xf numFmtId="0" fontId="10" fillId="2" borderId="78" xfId="0" applyFont="1" applyFill="1" applyBorder="1" applyAlignment="1">
      <alignment horizontal="center" vertical="center"/>
    </xf>
    <xf numFmtId="0" fontId="10" fillId="2" borderId="79" xfId="0" applyFont="1" applyFill="1" applyBorder="1" applyAlignment="1">
      <alignment horizontal="center" vertical="center"/>
    </xf>
    <xf numFmtId="0" fontId="11" fillId="2" borderId="9" xfId="0" applyFont="1" applyFill="1" applyBorder="1" applyAlignment="1">
      <alignment vertical="center" wrapText="1" shrinkToFit="1"/>
    </xf>
    <xf numFmtId="0" fontId="11" fillId="2" borderId="9" xfId="0" applyFont="1" applyFill="1" applyBorder="1" applyAlignment="1">
      <alignment vertical="center" shrinkToFit="1"/>
    </xf>
    <xf numFmtId="0" fontId="11" fillId="2" borderId="32"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178" fontId="11" fillId="2" borderId="11" xfId="0" applyNumberFormat="1" applyFont="1" applyFill="1" applyBorder="1" applyAlignment="1">
      <alignment horizontal="center" vertical="center"/>
    </xf>
    <xf numFmtId="178" fontId="11" fillId="2" borderId="12" xfId="0" applyNumberFormat="1" applyFont="1" applyFill="1" applyBorder="1" applyAlignment="1">
      <alignment horizontal="center" vertical="center"/>
    </xf>
    <xf numFmtId="0" fontId="11" fillId="2" borderId="12" xfId="0" applyFont="1" applyFill="1" applyBorder="1" applyAlignment="1">
      <alignment vertical="center" wrapText="1" shrinkToFit="1"/>
    </xf>
    <xf numFmtId="0" fontId="11" fillId="2" borderId="12" xfId="0" applyFont="1" applyFill="1" applyBorder="1" applyAlignment="1">
      <alignment vertical="center" shrinkToFit="1"/>
    </xf>
    <xf numFmtId="0" fontId="11" fillId="2" borderId="40"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0" fillId="2" borderId="51" xfId="0" applyFont="1" applyFill="1" applyBorder="1" applyAlignment="1">
      <alignment horizontal="center" vertical="center"/>
    </xf>
    <xf numFmtId="0" fontId="10" fillId="2" borderId="52" xfId="0" applyFont="1" applyFill="1" applyBorder="1" applyAlignment="1">
      <alignment horizontal="center" vertical="center"/>
    </xf>
    <xf numFmtId="177" fontId="11" fillId="2" borderId="54" xfId="0" applyNumberFormat="1" applyFont="1" applyFill="1" applyBorder="1" applyAlignment="1">
      <alignment horizontal="right" vertical="center"/>
    </xf>
    <xf numFmtId="0" fontId="15" fillId="2" borderId="52" xfId="0" applyFont="1" applyFill="1" applyBorder="1" applyAlignment="1">
      <alignment vertical="center" wrapText="1"/>
    </xf>
    <xf numFmtId="0" fontId="15" fillId="2" borderId="56" xfId="0" applyFont="1" applyFill="1" applyBorder="1" applyAlignment="1">
      <alignment vertical="center" wrapText="1"/>
    </xf>
    <xf numFmtId="0" fontId="11" fillId="2" borderId="9" xfId="0" applyFont="1" applyFill="1" applyBorder="1" applyAlignment="1">
      <alignment vertical="center" wrapText="1"/>
    </xf>
    <xf numFmtId="0" fontId="11" fillId="2" borderId="9" xfId="0" applyFont="1" applyFill="1" applyBorder="1" applyAlignment="1">
      <alignment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178" fontId="11" fillId="2" borderId="8" xfId="0" applyNumberFormat="1" applyFont="1" applyFill="1" applyBorder="1" applyAlignment="1">
      <alignment horizontal="center" vertical="center"/>
    </xf>
    <xf numFmtId="178" fontId="11" fillId="2" borderId="9" xfId="0" applyNumberFormat="1" applyFont="1" applyFill="1" applyBorder="1" applyAlignment="1">
      <alignment horizontal="center" vertical="center"/>
    </xf>
    <xf numFmtId="0" fontId="10" fillId="2" borderId="45" xfId="0" applyFont="1" applyFill="1" applyBorder="1" applyAlignment="1">
      <alignment vertical="center"/>
    </xf>
    <xf numFmtId="0" fontId="10" fillId="2" borderId="46" xfId="0" applyFont="1" applyFill="1" applyBorder="1" applyAlignment="1">
      <alignment vertical="center"/>
    </xf>
    <xf numFmtId="177" fontId="11" fillId="2" borderId="48" xfId="0" applyNumberFormat="1" applyFont="1" applyFill="1" applyBorder="1" applyAlignment="1">
      <alignment horizontal="right" vertical="center"/>
    </xf>
    <xf numFmtId="0" fontId="11" fillId="0" borderId="46" xfId="0" applyFont="1" applyBorder="1" applyAlignment="1" applyProtection="1">
      <alignment vertical="center"/>
      <protection locked="0"/>
    </xf>
    <xf numFmtId="0" fontId="11" fillId="0" borderId="50" xfId="0" applyFont="1" applyBorder="1" applyAlignment="1" applyProtection="1">
      <alignment vertical="center"/>
      <protection locked="0"/>
    </xf>
    <xf numFmtId="0" fontId="10" fillId="2" borderId="97" xfId="0" applyFont="1" applyFill="1" applyBorder="1" applyAlignment="1">
      <alignment horizontal="center" vertical="center"/>
    </xf>
    <xf numFmtId="0" fontId="10" fillId="2" borderId="64" xfId="0" applyFont="1" applyFill="1" applyBorder="1" applyAlignment="1">
      <alignment horizontal="center" vertical="center"/>
    </xf>
    <xf numFmtId="177" fontId="11" fillId="2" borderId="62" xfId="0" applyNumberFormat="1" applyFont="1" applyFill="1" applyBorder="1" applyAlignment="1">
      <alignment horizontal="right" vertical="center"/>
    </xf>
    <xf numFmtId="0" fontId="11" fillId="0" borderId="64" xfId="0" applyFont="1" applyBorder="1" applyAlignment="1" applyProtection="1">
      <alignment vertical="center"/>
      <protection locked="0"/>
    </xf>
    <xf numFmtId="0" fontId="11" fillId="0" borderId="65" xfId="0" applyFont="1" applyBorder="1" applyAlignment="1" applyProtection="1">
      <alignment vertical="center"/>
      <protection locked="0"/>
    </xf>
    <xf numFmtId="0" fontId="10" fillId="2" borderId="45" xfId="0" applyFont="1" applyFill="1" applyBorder="1" applyAlignment="1">
      <alignment horizontal="center" vertical="center"/>
    </xf>
    <xf numFmtId="0" fontId="10" fillId="2" borderId="46" xfId="0" applyFont="1" applyFill="1" applyBorder="1" applyAlignment="1">
      <alignment horizontal="center" vertical="center"/>
    </xf>
    <xf numFmtId="0" fontId="15" fillId="2" borderId="46" xfId="0" applyFont="1" applyFill="1" applyBorder="1" applyAlignment="1">
      <alignment vertical="center"/>
    </xf>
    <xf numFmtId="0" fontId="15" fillId="2" borderId="50" xfId="0" applyFont="1" applyFill="1" applyBorder="1" applyAlignment="1">
      <alignment vertical="center"/>
    </xf>
    <xf numFmtId="184" fontId="10" fillId="3" borderId="33" xfId="0" applyNumberFormat="1" applyFont="1" applyFill="1" applyBorder="1" applyAlignment="1" applyProtection="1">
      <alignment horizontal="right" vertical="center"/>
      <protection locked="0"/>
    </xf>
    <xf numFmtId="184" fontId="10" fillId="3" borderId="38" xfId="0" applyNumberFormat="1" applyFont="1" applyFill="1" applyBorder="1" applyAlignment="1" applyProtection="1">
      <alignment horizontal="right" vertical="center"/>
      <protection locked="0"/>
    </xf>
    <xf numFmtId="0" fontId="14" fillId="0" borderId="29" xfId="0" applyFont="1" applyBorder="1" applyAlignment="1" applyProtection="1">
      <alignment vertical="center"/>
      <protection locked="0"/>
    </xf>
    <xf numFmtId="0" fontId="14" fillId="0" borderId="30" xfId="0" applyFont="1" applyBorder="1" applyAlignment="1" applyProtection="1">
      <alignment vertical="center"/>
      <protection locked="0"/>
    </xf>
    <xf numFmtId="0" fontId="14" fillId="0" borderId="31" xfId="0" applyFont="1" applyBorder="1" applyAlignment="1" applyProtection="1">
      <alignment vertical="center"/>
      <protection locked="0"/>
    </xf>
    <xf numFmtId="0" fontId="14" fillId="0" borderId="40" xfId="0" applyFont="1" applyBorder="1" applyAlignment="1" applyProtection="1">
      <alignment vertical="center"/>
      <protection locked="0"/>
    </xf>
    <xf numFmtId="0" fontId="14" fillId="0" borderId="38" xfId="0" applyFont="1" applyBorder="1" applyAlignment="1" applyProtection="1">
      <alignment vertical="center"/>
      <protection locked="0"/>
    </xf>
    <xf numFmtId="0" fontId="14" fillId="0" borderId="41" xfId="0" applyFont="1" applyBorder="1" applyAlignment="1" applyProtection="1">
      <alignment vertical="center"/>
      <protection locked="0"/>
    </xf>
    <xf numFmtId="0" fontId="14" fillId="0" borderId="94" xfId="0" applyFont="1" applyBorder="1" applyAlignment="1" applyProtection="1">
      <alignment vertical="center"/>
      <protection locked="0"/>
    </xf>
    <xf numFmtId="0" fontId="14" fillId="0" borderId="95" xfId="0" applyFont="1" applyBorder="1" applyAlignment="1" applyProtection="1">
      <alignment vertical="center"/>
      <protection locked="0"/>
    </xf>
    <xf numFmtId="0" fontId="14" fillId="0" borderId="96" xfId="0" applyFont="1" applyBorder="1" applyAlignment="1" applyProtection="1">
      <alignment vertical="center"/>
      <protection locked="0"/>
    </xf>
    <xf numFmtId="0" fontId="10" fillId="3" borderId="30" xfId="0" applyFont="1" applyFill="1" applyBorder="1" applyAlignment="1" applyProtection="1">
      <alignment vertical="center" shrinkToFit="1"/>
      <protection locked="0"/>
    </xf>
    <xf numFmtId="0" fontId="11" fillId="0" borderId="9" xfId="0" applyFont="1" applyBorder="1" applyAlignment="1" applyProtection="1">
      <alignment vertical="center"/>
      <protection locked="0"/>
    </xf>
    <xf numFmtId="0" fontId="11" fillId="0" borderId="10" xfId="0" applyFont="1" applyBorder="1" applyAlignment="1" applyProtection="1">
      <alignment vertical="center"/>
      <protection locked="0"/>
    </xf>
    <xf numFmtId="177" fontId="11" fillId="2" borderId="33" xfId="0" applyNumberFormat="1" applyFont="1" applyFill="1" applyBorder="1" applyAlignment="1">
      <alignment horizontal="right" vertical="center"/>
    </xf>
    <xf numFmtId="0" fontId="10" fillId="3" borderId="33" xfId="0" applyFont="1" applyFill="1" applyBorder="1" applyAlignment="1" applyProtection="1">
      <alignment vertical="center" wrapText="1" shrinkToFit="1"/>
      <protection locked="0"/>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177" fontId="10" fillId="2" borderId="38" xfId="0" applyNumberFormat="1" applyFont="1" applyFill="1" applyBorder="1" applyAlignment="1">
      <alignment horizontal="right" vertical="center"/>
    </xf>
    <xf numFmtId="0" fontId="10" fillId="2" borderId="7" xfId="0" applyFont="1" applyFill="1" applyBorder="1" applyAlignment="1">
      <alignment horizontal="center" vertical="center"/>
    </xf>
    <xf numFmtId="177" fontId="10" fillId="3" borderId="9" xfId="0" applyNumberFormat="1" applyFont="1" applyFill="1" applyBorder="1" applyAlignment="1" applyProtection="1">
      <alignment horizontal="right" vertical="center"/>
      <protection locked="0"/>
    </xf>
    <xf numFmtId="177" fontId="10" fillId="3" borderId="32" xfId="0" applyNumberFormat="1" applyFont="1" applyFill="1" applyBorder="1" applyAlignment="1" applyProtection="1">
      <alignment horizontal="right" vertical="center"/>
      <protection locked="0"/>
    </xf>
    <xf numFmtId="0" fontId="10" fillId="2" borderId="11" xfId="0" applyFont="1" applyFill="1" applyBorder="1" applyAlignment="1">
      <alignment vertical="center"/>
    </xf>
    <xf numFmtId="0" fontId="10" fillId="2" borderId="12" xfId="0" applyFont="1" applyFill="1" applyBorder="1" applyAlignment="1">
      <alignment vertical="center"/>
    </xf>
    <xf numFmtId="184" fontId="10" fillId="2" borderId="12" xfId="0" applyNumberFormat="1" applyFont="1" applyFill="1" applyBorder="1" applyAlignment="1">
      <alignment horizontal="right" vertical="center"/>
    </xf>
    <xf numFmtId="184" fontId="10" fillId="2" borderId="40" xfId="0" applyNumberFormat="1" applyFont="1" applyFill="1" applyBorder="1" applyAlignment="1">
      <alignment horizontal="right" vertical="center"/>
    </xf>
    <xf numFmtId="177" fontId="10" fillId="2" borderId="9" xfId="0" applyNumberFormat="1" applyFont="1" applyFill="1" applyBorder="1" applyAlignment="1">
      <alignment horizontal="right" vertical="center"/>
    </xf>
    <xf numFmtId="177" fontId="10" fillId="2" borderId="32" xfId="0" applyNumberFormat="1" applyFont="1" applyFill="1" applyBorder="1" applyAlignment="1">
      <alignment horizontal="right" vertical="center"/>
    </xf>
    <xf numFmtId="187" fontId="10" fillId="2" borderId="9" xfId="0" applyNumberFormat="1" applyFont="1" applyFill="1" applyBorder="1" applyAlignment="1">
      <alignment horizontal="right" vertical="center"/>
    </xf>
    <xf numFmtId="187" fontId="10" fillId="2" borderId="32" xfId="0" applyNumberFormat="1" applyFont="1" applyFill="1" applyBorder="1" applyAlignment="1">
      <alignment horizontal="right" vertical="center"/>
    </xf>
    <xf numFmtId="177" fontId="10" fillId="2" borderId="12" xfId="0" applyNumberFormat="1" applyFont="1" applyFill="1" applyBorder="1" applyAlignment="1">
      <alignment horizontal="right" vertical="center"/>
    </xf>
    <xf numFmtId="177" fontId="10" fillId="2" borderId="40" xfId="0" applyNumberFormat="1" applyFont="1" applyFill="1" applyBorder="1" applyAlignment="1">
      <alignment horizontal="righ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177" fontId="10" fillId="0" borderId="6" xfId="0" applyNumberFormat="1" applyFont="1" applyBorder="1" applyAlignment="1" applyProtection="1">
      <alignment horizontal="right" vertical="center"/>
      <protection locked="0"/>
    </xf>
    <xf numFmtId="177" fontId="10" fillId="0" borderId="29" xfId="0" applyNumberFormat="1" applyFont="1" applyBorder="1" applyAlignment="1" applyProtection="1">
      <alignment horizontal="right" vertical="center"/>
      <protection locked="0"/>
    </xf>
    <xf numFmtId="0" fontId="10" fillId="2" borderId="118" xfId="0" applyFont="1" applyFill="1" applyBorder="1" applyAlignment="1">
      <alignment vertical="center" wrapText="1"/>
    </xf>
    <xf numFmtId="0" fontId="10" fillId="2" borderId="106" xfId="0" applyFont="1" applyFill="1" applyBorder="1" applyAlignment="1">
      <alignment vertical="center"/>
    </xf>
    <xf numFmtId="0" fontId="10" fillId="2" borderId="114" xfId="0" applyFont="1" applyFill="1" applyBorder="1" applyAlignment="1">
      <alignment vertical="center"/>
    </xf>
    <xf numFmtId="0" fontId="10" fillId="2" borderId="103" xfId="0" applyFont="1" applyFill="1" applyBorder="1" applyAlignment="1">
      <alignment vertical="center"/>
    </xf>
    <xf numFmtId="0" fontId="10" fillId="2" borderId="122" xfId="0" applyFont="1" applyFill="1" applyBorder="1" applyAlignment="1">
      <alignment vertical="center"/>
    </xf>
    <xf numFmtId="0" fontId="10" fillId="2" borderId="110" xfId="0" applyFont="1" applyFill="1" applyBorder="1" applyAlignment="1">
      <alignment vertical="center"/>
    </xf>
    <xf numFmtId="177" fontId="10" fillId="0" borderId="106" xfId="0" applyNumberFormat="1" applyFont="1" applyBorder="1" applyAlignment="1" applyProtection="1">
      <alignment horizontal="right" vertical="center"/>
      <protection locked="0"/>
    </xf>
    <xf numFmtId="177" fontId="10" fillId="0" borderId="119" xfId="0" applyNumberFormat="1" applyFont="1" applyBorder="1" applyAlignment="1" applyProtection="1">
      <alignment horizontal="right" vertical="center"/>
      <protection locked="0"/>
    </xf>
    <xf numFmtId="177" fontId="10" fillId="2" borderId="103" xfId="0" applyNumberFormat="1" applyFont="1" applyFill="1" applyBorder="1" applyAlignment="1">
      <alignment horizontal="right" vertical="center"/>
    </xf>
    <xf numFmtId="177" fontId="10" fillId="2" borderId="115" xfId="0" applyNumberFormat="1" applyFont="1" applyFill="1" applyBorder="1" applyAlignment="1">
      <alignment horizontal="right" vertical="center"/>
    </xf>
    <xf numFmtId="177" fontId="10" fillId="2" borderId="110" xfId="0" applyNumberFormat="1" applyFont="1" applyFill="1" applyBorder="1" applyAlignment="1">
      <alignment horizontal="right" vertical="center"/>
    </xf>
    <xf numFmtId="177" fontId="10" fillId="2" borderId="123" xfId="0" applyNumberFormat="1" applyFont="1" applyFill="1" applyBorder="1" applyAlignment="1">
      <alignment horizontal="right" vertical="center"/>
    </xf>
    <xf numFmtId="177" fontId="10" fillId="0" borderId="103" xfId="0" applyNumberFormat="1" applyFont="1" applyBorder="1" applyAlignment="1" applyProtection="1">
      <alignment horizontal="right" vertical="center"/>
      <protection locked="0"/>
    </xf>
    <xf numFmtId="177" fontId="10" fillId="0" borderId="115" xfId="0" applyNumberFormat="1" applyFont="1" applyBorder="1" applyAlignment="1" applyProtection="1">
      <alignment horizontal="right" vertical="center"/>
      <protection locked="0"/>
    </xf>
    <xf numFmtId="0" fontId="10" fillId="2" borderId="95" xfId="0" applyFont="1" applyFill="1" applyBorder="1" applyAlignment="1">
      <alignment vertical="center" shrinkToFit="1"/>
    </xf>
    <xf numFmtId="0" fontId="10" fillId="2" borderId="5" xfId="0" applyFont="1" applyFill="1" applyBorder="1" applyAlignment="1">
      <alignment vertical="center" wrapText="1"/>
    </xf>
    <xf numFmtId="177" fontId="10" fillId="2" borderId="6" xfId="0" applyNumberFormat="1" applyFont="1" applyFill="1" applyBorder="1" applyAlignment="1">
      <alignment horizontal="right" vertical="center"/>
    </xf>
    <xf numFmtId="177" fontId="10" fillId="2" borderId="29" xfId="0" applyNumberFormat="1" applyFont="1" applyFill="1" applyBorder="1" applyAlignment="1">
      <alignment horizontal="right" vertical="center"/>
    </xf>
    <xf numFmtId="0" fontId="24" fillId="0" borderId="0" xfId="0" applyFont="1" applyAlignment="1">
      <alignment vertical="center"/>
    </xf>
    <xf numFmtId="177" fontId="24" fillId="0" borderId="0" xfId="0" applyNumberFormat="1" applyFont="1" applyAlignment="1">
      <alignment vertical="center"/>
    </xf>
    <xf numFmtId="0" fontId="10" fillId="2" borderId="38" xfId="0" applyFont="1" applyFill="1" applyBorder="1" applyAlignment="1">
      <alignment horizontal="center" vertical="center"/>
    </xf>
    <xf numFmtId="0" fontId="10" fillId="2" borderId="41" xfId="0" applyFont="1" applyFill="1" applyBorder="1" applyAlignment="1">
      <alignment horizontal="center" vertical="center"/>
    </xf>
    <xf numFmtId="185" fontId="10" fillId="2" borderId="9" xfId="0" applyNumberFormat="1" applyFont="1" applyFill="1" applyBorder="1" applyAlignment="1">
      <alignment horizontal="right" vertical="center"/>
    </xf>
    <xf numFmtId="185" fontId="10" fillId="2" borderId="32" xfId="0" applyNumberFormat="1" applyFont="1" applyFill="1" applyBorder="1" applyAlignment="1">
      <alignment horizontal="right" vertical="center"/>
    </xf>
    <xf numFmtId="177" fontId="10" fillId="3" borderId="110" xfId="0" applyNumberFormat="1" applyFont="1" applyFill="1" applyBorder="1" applyAlignment="1" applyProtection="1">
      <alignment horizontal="right" vertical="center"/>
      <protection locked="0"/>
    </xf>
    <xf numFmtId="177" fontId="10" fillId="3" borderId="123" xfId="0" applyNumberFormat="1" applyFont="1" applyFill="1" applyBorder="1" applyAlignment="1" applyProtection="1">
      <alignment horizontal="right" vertical="center"/>
      <protection locked="0"/>
    </xf>
    <xf numFmtId="0" fontId="10" fillId="2" borderId="118" xfId="0" applyFont="1" applyFill="1" applyBorder="1" applyAlignment="1">
      <alignment vertical="center"/>
    </xf>
    <xf numFmtId="177" fontId="10" fillId="2" borderId="106" xfId="0" applyNumberFormat="1" applyFont="1" applyFill="1" applyBorder="1" applyAlignment="1">
      <alignment horizontal="right" vertical="center"/>
    </xf>
    <xf numFmtId="177" fontId="10" fillId="2" borderId="119" xfId="0" applyNumberFormat="1" applyFont="1" applyFill="1" applyBorder="1" applyAlignment="1">
      <alignment horizontal="right" vertical="center"/>
    </xf>
    <xf numFmtId="177" fontId="10" fillId="0" borderId="110" xfId="0" applyNumberFormat="1" applyFont="1" applyBorder="1" applyAlignment="1" applyProtection="1">
      <alignment horizontal="right" vertical="center"/>
      <protection locked="0"/>
    </xf>
    <xf numFmtId="177" fontId="10" fillId="0" borderId="123" xfId="0" applyNumberFormat="1" applyFont="1" applyBorder="1" applyAlignment="1" applyProtection="1">
      <alignment horizontal="right" vertical="center"/>
      <protection locked="0"/>
    </xf>
    <xf numFmtId="0" fontId="29" fillId="0" borderId="0" xfId="0" applyFont="1" applyAlignment="1">
      <alignment vertical="center"/>
    </xf>
    <xf numFmtId="0" fontId="10" fillId="0" borderId="0" xfId="0" applyFont="1" applyAlignment="1">
      <alignment vertical="center"/>
    </xf>
    <xf numFmtId="177" fontId="10" fillId="0" borderId="0" xfId="0" applyNumberFormat="1" applyFont="1" applyAlignment="1">
      <alignment vertical="center"/>
    </xf>
    <xf numFmtId="184" fontId="10" fillId="2" borderId="6" xfId="0" applyNumberFormat="1" applyFont="1" applyFill="1" applyBorder="1" applyAlignment="1">
      <alignment horizontal="right" vertical="center"/>
    </xf>
    <xf numFmtId="184" fontId="10" fillId="2" borderId="29" xfId="0" applyNumberFormat="1" applyFont="1" applyFill="1" applyBorder="1" applyAlignment="1">
      <alignment horizontal="right" vertical="center"/>
    </xf>
    <xf numFmtId="0" fontId="15" fillId="2" borderId="8" xfId="0" applyFont="1" applyFill="1" applyBorder="1" applyAlignment="1">
      <alignment horizontal="center" vertical="center" textRotation="255" shrinkToFit="1"/>
    </xf>
    <xf numFmtId="0" fontId="15" fillId="2" borderId="9" xfId="0" applyFont="1" applyFill="1" applyBorder="1" applyAlignment="1">
      <alignment horizontal="center" vertical="center" textRotation="255" shrinkToFit="1"/>
    </xf>
    <xf numFmtId="0" fontId="15" fillId="2" borderId="14" xfId="0" applyFont="1" applyFill="1" applyBorder="1" applyAlignment="1">
      <alignment horizontal="center" vertical="center" textRotation="255" shrinkToFit="1"/>
    </xf>
    <xf numFmtId="0" fontId="15" fillId="2" borderId="15" xfId="0" applyFont="1" applyFill="1" applyBorder="1" applyAlignment="1">
      <alignment horizontal="center" vertical="center" textRotation="255" shrinkToFit="1"/>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37" xfId="0" applyFont="1" applyFill="1" applyBorder="1" applyAlignment="1">
      <alignment horizontal="center" vertical="center"/>
    </xf>
    <xf numFmtId="177" fontId="14" fillId="2" borderId="32" xfId="0" applyNumberFormat="1" applyFont="1" applyFill="1" applyBorder="1" applyAlignment="1">
      <alignment vertical="center" shrinkToFit="1"/>
    </xf>
    <xf numFmtId="177" fontId="14" fillId="2" borderId="33" xfId="0" applyNumberFormat="1" applyFont="1" applyFill="1" applyBorder="1" applyAlignment="1">
      <alignment vertical="center" shrinkToFit="1"/>
    </xf>
    <xf numFmtId="0" fontId="15" fillId="2" borderId="9" xfId="0" applyFont="1" applyFill="1" applyBorder="1" applyAlignment="1">
      <alignment vertical="center" shrinkToFit="1"/>
    </xf>
    <xf numFmtId="0" fontId="15" fillId="2" borderId="10" xfId="0" applyFont="1" applyFill="1" applyBorder="1" applyAlignment="1">
      <alignment vertical="center" shrinkToFit="1"/>
    </xf>
    <xf numFmtId="0" fontId="15" fillId="3" borderId="32" xfId="0" applyFont="1" applyFill="1" applyBorder="1" applyAlignment="1" applyProtection="1">
      <alignment vertical="center" shrinkToFit="1"/>
      <protection locked="0"/>
    </xf>
    <xf numFmtId="0" fontId="15" fillId="3" borderId="33" xfId="0" applyFont="1" applyFill="1" applyBorder="1" applyAlignment="1" applyProtection="1">
      <alignment vertical="center" shrinkToFit="1"/>
      <protection locked="0"/>
    </xf>
    <xf numFmtId="0" fontId="15" fillId="3" borderId="34" xfId="0" applyFont="1" applyFill="1" applyBorder="1" applyAlignment="1" applyProtection="1">
      <alignment vertical="center" shrinkToFit="1"/>
      <protection locked="0"/>
    </xf>
    <xf numFmtId="0" fontId="10" fillId="2" borderId="15" xfId="0" applyFont="1" applyFill="1" applyBorder="1" applyAlignment="1">
      <alignment horizontal="center" vertical="center"/>
    </xf>
    <xf numFmtId="0" fontId="15" fillId="3" borderId="9" xfId="0" applyFont="1" applyFill="1" applyBorder="1" applyAlignment="1" applyProtection="1">
      <alignment vertical="center"/>
      <protection locked="0"/>
    </xf>
    <xf numFmtId="0" fontId="15" fillId="3" borderId="10" xfId="0" applyFont="1" applyFill="1" applyBorder="1" applyAlignment="1" applyProtection="1">
      <alignment vertical="center"/>
      <protection locked="0"/>
    </xf>
    <xf numFmtId="0" fontId="15" fillId="2" borderId="9" xfId="0" applyFont="1" applyFill="1" applyBorder="1" applyAlignment="1">
      <alignment vertical="center"/>
    </xf>
    <xf numFmtId="0" fontId="15" fillId="2" borderId="10" xfId="0" applyFont="1" applyFill="1" applyBorder="1" applyAlignment="1">
      <alignment vertical="center"/>
    </xf>
    <xf numFmtId="177" fontId="14" fillId="2" borderId="24" xfId="0" applyNumberFormat="1" applyFont="1" applyFill="1" applyBorder="1" applyAlignment="1">
      <alignment vertical="center" shrinkToFit="1"/>
    </xf>
    <xf numFmtId="177" fontId="14" fillId="2" borderId="25" xfId="0" applyNumberFormat="1" applyFont="1" applyFill="1" applyBorder="1" applyAlignment="1">
      <alignment vertical="center" shrinkToFit="1"/>
    </xf>
    <xf numFmtId="177" fontId="14" fillId="2" borderId="53" xfId="0" applyNumberFormat="1" applyFont="1" applyFill="1" applyBorder="1" applyAlignment="1">
      <alignment vertical="center" shrinkToFit="1"/>
    </xf>
    <xf numFmtId="177" fontId="14" fillId="2" borderId="54" xfId="0" applyNumberFormat="1" applyFont="1" applyFill="1" applyBorder="1" applyAlignment="1">
      <alignment vertical="center" shrinkToFit="1"/>
    </xf>
    <xf numFmtId="0" fontId="15" fillId="3" borderId="15" xfId="0" applyFont="1" applyFill="1" applyBorder="1" applyAlignment="1" applyProtection="1">
      <alignment vertical="center" shrinkToFit="1"/>
      <protection locked="0"/>
    </xf>
    <xf numFmtId="0" fontId="15" fillId="3" borderId="16" xfId="0" applyFont="1" applyFill="1" applyBorder="1" applyAlignment="1" applyProtection="1">
      <alignment vertical="center" shrinkToFit="1"/>
      <protection locked="0"/>
    </xf>
    <xf numFmtId="0" fontId="15" fillId="2" borderId="52" xfId="0" applyFont="1" applyFill="1" applyBorder="1" applyAlignment="1">
      <alignment vertical="center" shrinkToFit="1"/>
    </xf>
    <xf numFmtId="0" fontId="15" fillId="2" borderId="56" xfId="0" applyFont="1" applyFill="1" applyBorder="1" applyAlignment="1">
      <alignment vertical="center" shrinkToFit="1"/>
    </xf>
    <xf numFmtId="0" fontId="15" fillId="2" borderId="15" xfId="0" applyFont="1" applyFill="1" applyBorder="1" applyAlignment="1">
      <alignment vertical="center"/>
    </xf>
    <xf numFmtId="0" fontId="15" fillId="2" borderId="16" xfId="0" applyFont="1" applyFill="1" applyBorder="1" applyAlignment="1">
      <alignment vertical="center"/>
    </xf>
    <xf numFmtId="0" fontId="15" fillId="2" borderId="52" xfId="0" applyFont="1" applyFill="1" applyBorder="1" applyAlignment="1">
      <alignment vertical="center"/>
    </xf>
    <xf numFmtId="0" fontId="15" fillId="2" borderId="56" xfId="0" applyFont="1" applyFill="1" applyBorder="1" applyAlignment="1">
      <alignment vertical="center"/>
    </xf>
    <xf numFmtId="0" fontId="10" fillId="2" borderId="14" xfId="0" applyFont="1" applyFill="1" applyBorder="1" applyAlignment="1">
      <alignment horizontal="center" vertical="center"/>
    </xf>
    <xf numFmtId="0" fontId="10" fillId="2" borderId="14" xfId="0" applyFont="1" applyFill="1" applyBorder="1" applyAlignment="1">
      <alignment horizontal="center" vertical="top" textRotation="255" shrinkToFit="1"/>
    </xf>
    <xf numFmtId="0" fontId="10" fillId="2" borderId="17" xfId="0" applyFont="1" applyFill="1" applyBorder="1" applyAlignment="1">
      <alignment horizontal="center" vertical="top" textRotation="255" shrinkToFit="1"/>
    </xf>
    <xf numFmtId="0" fontId="10" fillId="2" borderId="19" xfId="0" applyFont="1" applyFill="1" applyBorder="1" applyAlignment="1">
      <alignment horizontal="center" vertical="top" textRotation="255" shrinkToFit="1"/>
    </xf>
    <xf numFmtId="176" fontId="10" fillId="2" borderId="0" xfId="0" applyNumberFormat="1" applyFont="1" applyFill="1" applyAlignment="1">
      <alignment horizontal="right" vertical="center" shrinkToFit="1"/>
    </xf>
    <xf numFmtId="0" fontId="10" fillId="2" borderId="91" xfId="0" applyFont="1" applyFill="1" applyBorder="1" applyAlignment="1">
      <alignment horizontal="center" vertical="center"/>
    </xf>
    <xf numFmtId="0" fontId="10" fillId="2" borderId="92" xfId="0" applyFont="1" applyFill="1" applyBorder="1" applyAlignment="1">
      <alignment horizontal="center" vertical="center"/>
    </xf>
    <xf numFmtId="182" fontId="15" fillId="3" borderId="99" xfId="0" applyNumberFormat="1" applyFont="1" applyFill="1" applyBorder="1" applyAlignment="1" applyProtection="1">
      <alignment vertical="center" shrinkToFit="1"/>
      <protection locked="0"/>
    </xf>
    <xf numFmtId="0" fontId="14" fillId="2" borderId="6"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0" fillId="3" borderId="100" xfId="0" applyFont="1" applyFill="1" applyBorder="1" applyAlignment="1" applyProtection="1">
      <alignment vertical="center" wrapText="1"/>
      <protection locked="0"/>
    </xf>
    <xf numFmtId="179" fontId="10" fillId="3" borderId="40" xfId="0" quotePrefix="1" applyNumberFormat="1" applyFont="1" applyFill="1" applyBorder="1" applyAlignment="1" applyProtection="1">
      <alignment horizontal="center" vertical="center"/>
      <protection locked="0"/>
    </xf>
    <xf numFmtId="179" fontId="10" fillId="3" borderId="38" xfId="0" applyNumberFormat="1" applyFont="1" applyFill="1" applyBorder="1" applyAlignment="1" applyProtection="1">
      <alignment horizontal="center" vertical="center"/>
      <protection locked="0"/>
    </xf>
    <xf numFmtId="178" fontId="10" fillId="3" borderId="38" xfId="0" applyNumberFormat="1" applyFont="1" applyFill="1" applyBorder="1" applyAlignment="1" applyProtection="1">
      <alignment horizontal="center" vertical="center" wrapText="1"/>
      <protection locked="0"/>
    </xf>
    <xf numFmtId="178" fontId="10" fillId="3" borderId="41" xfId="0" applyNumberFormat="1" applyFont="1" applyFill="1" applyBorder="1" applyAlignment="1" applyProtection="1">
      <alignment horizontal="center" vertical="center" wrapText="1"/>
      <protection locked="0"/>
    </xf>
    <xf numFmtId="0" fontId="10" fillId="2" borderId="8" xfId="0" applyFont="1" applyFill="1" applyBorder="1" applyAlignment="1">
      <alignment vertical="center" wrapText="1"/>
    </xf>
    <xf numFmtId="0" fontId="10" fillId="2" borderId="30" xfId="0" applyFont="1" applyFill="1" applyBorder="1" applyAlignment="1">
      <alignment vertical="center"/>
    </xf>
    <xf numFmtId="0" fontId="10" fillId="2" borderId="43" xfId="0" applyFont="1" applyFill="1" applyBorder="1" applyAlignment="1">
      <alignment vertical="center" shrinkToFit="1"/>
    </xf>
    <xf numFmtId="0" fontId="10" fillId="2" borderId="3" xfId="0" applyFont="1" applyFill="1" applyBorder="1" applyAlignment="1">
      <alignment vertical="center"/>
    </xf>
    <xf numFmtId="0" fontId="10" fillId="2" borderId="4" xfId="0" applyFont="1" applyFill="1" applyBorder="1" applyAlignment="1">
      <alignment vertical="center"/>
    </xf>
    <xf numFmtId="179" fontId="10" fillId="2" borderId="25" xfId="0" applyNumberFormat="1" applyFont="1" applyFill="1" applyBorder="1" applyAlignment="1">
      <alignment horizontal="center" vertical="center"/>
    </xf>
    <xf numFmtId="0" fontId="20" fillId="2" borderId="0" xfId="0" applyFont="1" applyFill="1" applyAlignment="1">
      <alignment horizontal="center" vertical="center" shrinkToFit="1"/>
    </xf>
    <xf numFmtId="0" fontId="10" fillId="2" borderId="0" xfId="0" applyFont="1" applyFill="1" applyAlignment="1">
      <alignment horizontal="left" vertical="center" indent="1" shrinkToFit="1"/>
    </xf>
    <xf numFmtId="0" fontId="10" fillId="2" borderId="0" xfId="0" applyFont="1" applyFill="1" applyAlignment="1">
      <alignment vertical="center" shrinkToFit="1"/>
    </xf>
    <xf numFmtId="0" fontId="21" fillId="3" borderId="83" xfId="0" applyFont="1" applyFill="1" applyBorder="1" applyAlignment="1" applyProtection="1">
      <alignment horizontal="center" vertical="center" wrapText="1"/>
      <protection locked="0"/>
    </xf>
    <xf numFmtId="0" fontId="21" fillId="3" borderId="84" xfId="0" applyFont="1" applyFill="1" applyBorder="1" applyAlignment="1" applyProtection="1">
      <alignment horizontal="center" vertical="center" wrapText="1"/>
      <protection locked="0"/>
    </xf>
    <xf numFmtId="0" fontId="21" fillId="3" borderId="85" xfId="0" applyFont="1" applyFill="1" applyBorder="1" applyAlignment="1" applyProtection="1">
      <alignment horizontal="center" vertical="center" wrapText="1"/>
      <protection locked="0"/>
    </xf>
    <xf numFmtId="0" fontId="21" fillId="3" borderId="86"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1" fillId="3" borderId="2" xfId="0" applyFont="1" applyFill="1" applyBorder="1" applyAlignment="1" applyProtection="1">
      <alignment horizontal="center" vertical="center" wrapText="1"/>
      <protection locked="0"/>
    </xf>
    <xf numFmtId="0" fontId="21" fillId="3" borderId="3" xfId="0" applyFont="1" applyFill="1" applyBorder="1" applyAlignment="1" applyProtection="1">
      <alignment horizontal="center" vertical="center" wrapText="1"/>
      <protection locked="0"/>
    </xf>
    <xf numFmtId="0" fontId="21" fillId="3" borderId="4" xfId="0" applyFont="1" applyFill="1" applyBorder="1" applyAlignment="1" applyProtection="1">
      <alignment horizontal="center" vertical="center" wrapText="1"/>
      <protection locked="0"/>
    </xf>
    <xf numFmtId="0" fontId="21" fillId="3" borderId="84" xfId="0" applyFont="1" applyFill="1" applyBorder="1" applyAlignment="1" applyProtection="1">
      <alignment horizontal="center" vertical="center"/>
      <protection locked="0"/>
    </xf>
    <xf numFmtId="0" fontId="21" fillId="3" borderId="85" xfId="0" applyFont="1" applyFill="1" applyBorder="1" applyAlignment="1" applyProtection="1">
      <alignment horizontal="center" vertical="center"/>
      <protection locked="0"/>
    </xf>
    <xf numFmtId="0" fontId="21" fillId="3" borderId="86" xfId="0" applyFont="1" applyFill="1" applyBorder="1" applyAlignment="1" applyProtection="1">
      <alignment horizontal="center" vertical="center"/>
      <protection locked="0"/>
    </xf>
    <xf numFmtId="0" fontId="21" fillId="3" borderId="0" xfId="0" applyFont="1" applyFill="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21" fillId="3" borderId="2" xfId="0" applyFont="1" applyFill="1" applyBorder="1" applyAlignment="1" applyProtection="1">
      <alignment horizontal="center" vertical="center"/>
      <protection locked="0"/>
    </xf>
    <xf numFmtId="0" fontId="21" fillId="3" borderId="3" xfId="0" applyFont="1" applyFill="1" applyBorder="1" applyAlignment="1" applyProtection="1">
      <alignment horizontal="center" vertical="center"/>
      <protection locked="0"/>
    </xf>
    <xf numFmtId="0" fontId="21" fillId="3" borderId="4" xfId="0" applyFont="1" applyFill="1" applyBorder="1" applyAlignment="1" applyProtection="1">
      <alignment horizontal="center" vertical="center"/>
      <protection locked="0"/>
    </xf>
    <xf numFmtId="0" fontId="10" fillId="3" borderId="0" xfId="0" applyFont="1" applyFill="1" applyAlignment="1">
      <alignment horizontal="center" vertical="center"/>
    </xf>
    <xf numFmtId="0" fontId="10" fillId="3" borderId="5" xfId="0" applyFont="1" applyFill="1" applyBorder="1" applyAlignment="1">
      <alignment horizontal="right" vertical="center"/>
    </xf>
    <xf numFmtId="0" fontId="10" fillId="3" borderId="6" xfId="0" applyFont="1" applyFill="1" applyBorder="1" applyAlignment="1">
      <alignment horizontal="right" vertical="center"/>
    </xf>
    <xf numFmtId="0" fontId="10" fillId="3" borderId="11" xfId="0" applyFont="1" applyFill="1" applyBorder="1" applyAlignment="1">
      <alignment horizontal="right" vertical="center"/>
    </xf>
    <xf numFmtId="0" fontId="10" fillId="3" borderId="12" xfId="0" applyFont="1" applyFill="1" applyBorder="1" applyAlignment="1">
      <alignment horizontal="right" vertical="center"/>
    </xf>
    <xf numFmtId="0" fontId="10" fillId="3" borderId="6" xfId="0" applyFont="1" applyFill="1" applyBorder="1" applyAlignment="1">
      <alignment horizontal="distributed" vertical="center"/>
    </xf>
    <xf numFmtId="0" fontId="10" fillId="3" borderId="29" xfId="0" applyFont="1" applyFill="1" applyBorder="1" applyAlignment="1">
      <alignment vertical="center" shrinkToFit="1"/>
    </xf>
    <xf numFmtId="0" fontId="10" fillId="3" borderId="30" xfId="0" applyFont="1" applyFill="1" applyBorder="1" applyAlignment="1">
      <alignment vertical="center" shrinkToFit="1"/>
    </xf>
    <xf numFmtId="0" fontId="10" fillId="3" borderId="31" xfId="0" applyFont="1" applyFill="1" applyBorder="1" applyAlignment="1">
      <alignment vertical="center" shrinkToFit="1"/>
    </xf>
    <xf numFmtId="0" fontId="10" fillId="3" borderId="12" xfId="0" applyFont="1" applyFill="1" applyBorder="1" applyAlignment="1">
      <alignment horizontal="distributed" vertical="center"/>
    </xf>
    <xf numFmtId="0" fontId="10" fillId="3" borderId="40" xfId="0" applyFont="1" applyFill="1" applyBorder="1" applyAlignment="1">
      <alignment vertical="center"/>
    </xf>
    <xf numFmtId="0" fontId="10" fillId="3" borderId="38" xfId="0" applyFont="1" applyFill="1" applyBorder="1" applyAlignment="1">
      <alignment vertical="center"/>
    </xf>
    <xf numFmtId="0" fontId="10" fillId="3" borderId="41" xfId="0" applyFont="1" applyFill="1" applyBorder="1" applyAlignment="1">
      <alignment vertical="center"/>
    </xf>
    <xf numFmtId="0" fontId="20" fillId="2" borderId="0" xfId="0" applyFont="1" applyFill="1" applyAlignment="1">
      <alignment horizontal="left" vertical="center" wrapText="1"/>
    </xf>
    <xf numFmtId="0" fontId="20" fillId="2" borderId="0" xfId="0" applyFont="1" applyFill="1" applyAlignment="1">
      <alignment horizontal="left" vertical="center"/>
    </xf>
    <xf numFmtId="0" fontId="19" fillId="2" borderId="0" xfId="0" applyFont="1" applyFill="1" applyAlignment="1">
      <alignment horizontal="center" vertical="center"/>
    </xf>
    <xf numFmtId="178" fontId="10" fillId="3" borderId="0" xfId="0" applyNumberFormat="1" applyFont="1" applyFill="1" applyAlignment="1" applyProtection="1">
      <alignment horizontal="center" vertical="center" shrinkToFit="1"/>
      <protection locked="0"/>
    </xf>
    <xf numFmtId="177" fontId="14" fillId="3" borderId="9" xfId="0" applyNumberFormat="1" applyFont="1" applyFill="1" applyBorder="1" applyAlignment="1" applyProtection="1">
      <alignment vertical="center" shrinkToFit="1"/>
      <protection locked="0"/>
    </xf>
    <xf numFmtId="0" fontId="10" fillId="2" borderId="0" xfId="0" applyFont="1" applyFill="1" applyAlignment="1">
      <alignment horizontal="right" vertical="center"/>
    </xf>
    <xf numFmtId="0" fontId="15" fillId="2" borderId="69" xfId="0" applyFont="1" applyFill="1" applyBorder="1" applyAlignment="1">
      <alignment vertical="center"/>
    </xf>
    <xf numFmtId="0" fontId="15" fillId="2" borderId="70" xfId="0" applyFont="1" applyFill="1" applyBorder="1" applyAlignment="1">
      <alignment vertical="center"/>
    </xf>
    <xf numFmtId="0" fontId="10" fillId="2" borderId="33" xfId="0" applyFont="1" applyFill="1" applyBorder="1" applyAlignment="1">
      <alignment horizontal="left" vertical="center"/>
    </xf>
    <xf numFmtId="0" fontId="10" fillId="2" borderId="37" xfId="0" applyFont="1" applyFill="1" applyBorder="1" applyAlignment="1">
      <alignment horizontal="left" vertical="center"/>
    </xf>
    <xf numFmtId="0" fontId="10" fillId="2" borderId="48" xfId="0" applyFont="1" applyFill="1" applyBorder="1" applyAlignment="1">
      <alignment horizontal="left" vertical="center"/>
    </xf>
    <xf numFmtId="0" fontId="10" fillId="2" borderId="49" xfId="0" applyFont="1" applyFill="1" applyBorder="1" applyAlignment="1">
      <alignment horizontal="left" vertical="center"/>
    </xf>
    <xf numFmtId="0" fontId="10" fillId="2" borderId="62" xfId="0" applyFont="1" applyFill="1" applyBorder="1" applyAlignment="1">
      <alignment horizontal="left" vertical="center"/>
    </xf>
    <xf numFmtId="0" fontId="10" fillId="2" borderId="63" xfId="0" applyFont="1" applyFill="1" applyBorder="1" applyAlignment="1">
      <alignment horizontal="left" vertical="center"/>
    </xf>
    <xf numFmtId="0" fontId="15" fillId="3" borderId="46" xfId="0" applyFont="1" applyFill="1" applyBorder="1" applyAlignment="1" applyProtection="1">
      <alignment vertical="center"/>
      <protection locked="0"/>
    </xf>
    <xf numFmtId="0" fontId="15" fillId="3" borderId="50" xfId="0" applyFont="1" applyFill="1" applyBorder="1" applyAlignment="1" applyProtection="1">
      <alignment vertical="center"/>
      <protection locked="0"/>
    </xf>
    <xf numFmtId="0" fontId="15" fillId="3" borderId="64" xfId="0" applyFont="1" applyFill="1" applyBorder="1" applyAlignment="1" applyProtection="1">
      <alignment vertical="center"/>
      <protection locked="0"/>
    </xf>
    <xf numFmtId="0" fontId="15" fillId="3" borderId="65" xfId="0" applyFont="1" applyFill="1" applyBorder="1" applyAlignment="1" applyProtection="1">
      <alignment vertical="center"/>
      <protection locked="0"/>
    </xf>
    <xf numFmtId="177" fontId="14" fillId="2" borderId="46" xfId="0" applyNumberFormat="1" applyFont="1" applyFill="1" applyBorder="1" applyAlignment="1">
      <alignment vertical="center" shrinkToFit="1"/>
    </xf>
    <xf numFmtId="0" fontId="10" fillId="2" borderId="67" xfId="0" applyFont="1" applyFill="1" applyBorder="1" applyAlignment="1">
      <alignment horizontal="left" vertical="center"/>
    </xf>
    <xf numFmtId="0" fontId="10" fillId="2" borderId="68" xfId="0" applyFont="1" applyFill="1" applyBorder="1" applyAlignment="1">
      <alignment horizontal="left" vertical="center"/>
    </xf>
    <xf numFmtId="0" fontId="10" fillId="2" borderId="54" xfId="0" applyFont="1" applyFill="1" applyBorder="1" applyAlignment="1">
      <alignment vertical="center"/>
    </xf>
    <xf numFmtId="0" fontId="10" fillId="2" borderId="55" xfId="0" applyFont="1" applyFill="1" applyBorder="1" applyAlignment="1">
      <alignment vertical="center"/>
    </xf>
    <xf numFmtId="177" fontId="14" fillId="2" borderId="72" xfId="0" applyNumberFormat="1" applyFont="1" applyFill="1" applyBorder="1" applyAlignment="1">
      <alignment horizontal="center" vertical="center" shrinkToFit="1"/>
    </xf>
    <xf numFmtId="177" fontId="14" fillId="2" borderId="73" xfId="0" applyNumberFormat="1" applyFont="1" applyFill="1" applyBorder="1" applyAlignment="1">
      <alignment horizontal="center" vertical="center" shrinkToFit="1"/>
    </xf>
    <xf numFmtId="177" fontId="14" fillId="2" borderId="74" xfId="0" applyNumberFormat="1" applyFont="1" applyFill="1" applyBorder="1" applyAlignment="1">
      <alignment horizontal="center" vertical="center" shrinkToFit="1"/>
    </xf>
    <xf numFmtId="177" fontId="14" fillId="2" borderId="75" xfId="0" applyNumberFormat="1" applyFont="1" applyFill="1" applyBorder="1" applyAlignment="1">
      <alignment horizontal="center" vertical="center" shrinkToFit="1"/>
    </xf>
    <xf numFmtId="177" fontId="14" fillId="2" borderId="76" xfId="0" applyNumberFormat="1" applyFont="1" applyFill="1" applyBorder="1" applyAlignment="1">
      <alignment horizontal="center" vertical="center" shrinkToFit="1"/>
    </xf>
    <xf numFmtId="177" fontId="14" fillId="2" borderId="77" xfId="0" applyNumberFormat="1" applyFont="1" applyFill="1" applyBorder="1" applyAlignment="1">
      <alignment horizontal="center" vertical="center" shrinkToFit="1"/>
    </xf>
    <xf numFmtId="177" fontId="14" fillId="3" borderId="64" xfId="0" applyNumberFormat="1" applyFont="1" applyFill="1" applyBorder="1" applyAlignment="1" applyProtection="1">
      <alignment vertical="center" shrinkToFit="1"/>
      <protection locked="0"/>
    </xf>
    <xf numFmtId="177" fontId="14" fillId="3" borderId="46" xfId="0" applyNumberFormat="1" applyFont="1" applyFill="1" applyBorder="1" applyAlignment="1" applyProtection="1">
      <alignment vertical="center" shrinkToFit="1"/>
      <protection locked="0"/>
    </xf>
    <xf numFmtId="177" fontId="14" fillId="2" borderId="69" xfId="0" applyNumberFormat="1" applyFont="1" applyFill="1" applyBorder="1" applyAlignment="1">
      <alignment vertical="center" shrinkToFit="1"/>
    </xf>
    <xf numFmtId="177" fontId="14" fillId="2" borderId="52" xfId="0" applyNumberFormat="1" applyFont="1" applyFill="1" applyBorder="1" applyAlignment="1">
      <alignment vertical="center" shrinkToFit="1"/>
    </xf>
    <xf numFmtId="177" fontId="14" fillId="2" borderId="9" xfId="0" applyNumberFormat="1" applyFont="1" applyFill="1" applyBorder="1" applyAlignment="1">
      <alignment vertical="center" shrinkToFit="1"/>
    </xf>
    <xf numFmtId="0" fontId="10" fillId="2" borderId="54" xfId="0" applyFont="1" applyFill="1" applyBorder="1" applyAlignment="1">
      <alignment horizontal="left" vertical="center"/>
    </xf>
    <xf numFmtId="0" fontId="10" fillId="2" borderId="55" xfId="0" applyFont="1" applyFill="1" applyBorder="1" applyAlignment="1">
      <alignment horizontal="left" vertical="center"/>
    </xf>
    <xf numFmtId="0" fontId="10" fillId="2" borderId="38" xfId="0" applyFont="1" applyFill="1" applyBorder="1" applyAlignment="1">
      <alignment horizontal="left" vertical="center"/>
    </xf>
    <xf numFmtId="0" fontId="10" fillId="2" borderId="58" xfId="0" applyFont="1" applyFill="1" applyBorder="1" applyAlignment="1">
      <alignment horizontal="left" vertical="center"/>
    </xf>
    <xf numFmtId="177" fontId="14" fillId="3" borderId="12" xfId="0" applyNumberFormat="1" applyFont="1" applyFill="1" applyBorder="1" applyAlignment="1" applyProtection="1">
      <alignment vertical="center" shrinkToFit="1"/>
      <protection locked="0"/>
    </xf>
    <xf numFmtId="0" fontId="15" fillId="3" borderId="12" xfId="0" applyFont="1" applyFill="1" applyBorder="1" applyAlignment="1" applyProtection="1">
      <alignment vertical="center"/>
      <protection locked="0"/>
    </xf>
    <xf numFmtId="0" fontId="15" fillId="3" borderId="13" xfId="0" applyFont="1" applyFill="1" applyBorder="1" applyAlignment="1" applyProtection="1">
      <alignment vertical="center"/>
      <protection locked="0"/>
    </xf>
    <xf numFmtId="177" fontId="14" fillId="3" borderId="32" xfId="0" applyNumberFormat="1" applyFont="1" applyFill="1" applyBorder="1" applyAlignment="1" applyProtection="1">
      <alignment vertical="center" shrinkToFit="1"/>
      <protection locked="0"/>
    </xf>
    <xf numFmtId="177" fontId="14" fillId="3" borderId="33" xfId="0" applyNumberFormat="1" applyFont="1" applyFill="1" applyBorder="1" applyAlignment="1" applyProtection="1">
      <alignment vertical="center" shrinkToFit="1"/>
      <protection locked="0"/>
    </xf>
    <xf numFmtId="177" fontId="14" fillId="3" borderId="37" xfId="0" applyNumberFormat="1" applyFont="1" applyFill="1" applyBorder="1" applyAlignment="1" applyProtection="1">
      <alignment vertical="center" shrinkToFit="1"/>
      <protection locked="0"/>
    </xf>
    <xf numFmtId="177" fontId="14" fillId="3" borderId="40" xfId="0" applyNumberFormat="1" applyFont="1" applyFill="1" applyBorder="1" applyAlignment="1" applyProtection="1">
      <alignment vertical="center" shrinkToFit="1"/>
      <protection locked="0"/>
    </xf>
    <xf numFmtId="177" fontId="14" fillId="3" borderId="38" xfId="0" applyNumberFormat="1" applyFont="1" applyFill="1" applyBorder="1" applyAlignment="1" applyProtection="1">
      <alignment vertical="center" shrinkToFit="1"/>
      <protection locked="0"/>
    </xf>
    <xf numFmtId="177" fontId="14" fillId="3" borderId="58" xfId="0" applyNumberFormat="1" applyFont="1" applyFill="1" applyBorder="1" applyAlignment="1" applyProtection="1">
      <alignment vertical="center" shrinkToFit="1"/>
      <protection locked="0"/>
    </xf>
    <xf numFmtId="176" fontId="23" fillId="0" borderId="0" xfId="0" applyNumberFormat="1" applyFont="1" applyAlignment="1">
      <alignment horizontal="center" vertical="center"/>
    </xf>
    <xf numFmtId="0" fontId="10" fillId="3" borderId="0" xfId="0" applyFont="1" applyFill="1" applyAlignment="1" applyProtection="1">
      <alignment horizontal="left" vertical="center" indent="1" shrinkToFit="1"/>
      <protection locked="0" hidden="1"/>
    </xf>
    <xf numFmtId="180" fontId="10" fillId="0" borderId="79" xfId="0" applyNumberFormat="1" applyFont="1" applyBorder="1" applyAlignment="1" applyProtection="1">
      <alignment horizontal="center" vertical="center"/>
      <protection locked="0"/>
    </xf>
    <xf numFmtId="180" fontId="10" fillId="0" borderId="80" xfId="0" applyNumberFormat="1" applyFont="1" applyBorder="1" applyAlignment="1" applyProtection="1">
      <alignment horizontal="center" vertical="center"/>
      <protection locked="0"/>
    </xf>
    <xf numFmtId="176" fontId="10" fillId="3" borderId="94" xfId="0" applyNumberFormat="1" applyFont="1" applyFill="1" applyBorder="1" applyAlignment="1" applyProtection="1">
      <alignment horizontal="center" vertical="center"/>
      <protection locked="0" hidden="1"/>
    </xf>
    <xf numFmtId="176" fontId="10" fillId="3" borderId="95" xfId="0" applyNumberFormat="1" applyFont="1" applyFill="1" applyBorder="1" applyAlignment="1" applyProtection="1">
      <alignment horizontal="center" vertical="center"/>
      <protection locked="0" hidden="1"/>
    </xf>
    <xf numFmtId="176" fontId="10" fillId="3" borderId="113" xfId="0" applyNumberFormat="1" applyFont="1" applyFill="1" applyBorder="1" applyAlignment="1" applyProtection="1">
      <alignment horizontal="center" vertical="center"/>
      <protection locked="0" hidden="1"/>
    </xf>
    <xf numFmtId="0" fontId="11" fillId="2" borderId="0" xfId="0" applyFont="1" applyFill="1" applyAlignment="1">
      <alignment vertical="center" shrinkToFit="1"/>
    </xf>
    <xf numFmtId="0" fontId="10" fillId="0" borderId="0" xfId="0" applyFont="1" applyAlignment="1">
      <alignment horizontal="center" vertical="center"/>
    </xf>
    <xf numFmtId="176" fontId="10" fillId="2" borderId="38" xfId="0" applyNumberFormat="1" applyFont="1" applyFill="1" applyBorder="1" applyAlignment="1">
      <alignment horizontal="center" vertical="center"/>
    </xf>
    <xf numFmtId="0" fontId="10" fillId="2" borderId="30" xfId="0" applyFont="1" applyFill="1" applyBorder="1" applyAlignment="1">
      <alignment horizontal="center" vertical="center" shrinkToFit="1"/>
    </xf>
    <xf numFmtId="177" fontId="14" fillId="2" borderId="62" xfId="0" applyNumberFormat="1" applyFont="1" applyFill="1" applyBorder="1" applyAlignment="1">
      <alignment horizontal="right" vertical="center" shrinkToFit="1"/>
    </xf>
    <xf numFmtId="177" fontId="14" fillId="2" borderId="48" xfId="0" applyNumberFormat="1" applyFont="1" applyFill="1" applyBorder="1" applyAlignment="1">
      <alignment horizontal="right" vertical="center" shrinkToFit="1"/>
    </xf>
    <xf numFmtId="0" fontId="14" fillId="2" borderId="94" xfId="0" applyFont="1" applyFill="1" applyBorder="1" applyAlignment="1">
      <alignment vertical="center"/>
    </xf>
    <xf numFmtId="0" fontId="14" fillId="2" borderId="95" xfId="0" applyFont="1" applyFill="1" applyBorder="1" applyAlignment="1">
      <alignment vertical="center"/>
    </xf>
    <xf numFmtId="0" fontId="14" fillId="2" borderId="96" xfId="0" applyFont="1" applyFill="1" applyBorder="1" applyAlignment="1">
      <alignment vertical="center"/>
    </xf>
    <xf numFmtId="0" fontId="14" fillId="2" borderId="29" xfId="0" applyFont="1" applyFill="1" applyBorder="1" applyAlignment="1">
      <alignment vertical="center"/>
    </xf>
    <xf numFmtId="0" fontId="14" fillId="2" borderId="30" xfId="0" applyFont="1" applyFill="1" applyBorder="1" applyAlignment="1">
      <alignment vertical="center"/>
    </xf>
    <xf numFmtId="0" fontId="14" fillId="2" borderId="31" xfId="0" applyFont="1" applyFill="1" applyBorder="1" applyAlignment="1">
      <alignment vertical="center"/>
    </xf>
    <xf numFmtId="0" fontId="14" fillId="2" borderId="40" xfId="0" applyFont="1" applyFill="1" applyBorder="1" applyAlignment="1">
      <alignment vertical="center"/>
    </xf>
    <xf numFmtId="0" fontId="14" fillId="2" borderId="38" xfId="0" applyFont="1" applyFill="1" applyBorder="1" applyAlignment="1">
      <alignment vertical="center"/>
    </xf>
    <xf numFmtId="0" fontId="14" fillId="2" borderId="41" xfId="0" applyFont="1" applyFill="1" applyBorder="1" applyAlignment="1">
      <alignment vertical="center"/>
    </xf>
    <xf numFmtId="177" fontId="14" fillId="2" borderId="33" xfId="0" applyNumberFormat="1" applyFont="1" applyFill="1" applyBorder="1" applyAlignment="1">
      <alignment horizontal="right" vertical="center" shrinkToFit="1"/>
    </xf>
    <xf numFmtId="0" fontId="10" fillId="3" borderId="30" xfId="0" applyFont="1" applyFill="1" applyBorder="1" applyAlignment="1" applyProtection="1">
      <alignment vertical="center" shrinkToFit="1"/>
      <protection locked="0" hidden="1"/>
    </xf>
    <xf numFmtId="0" fontId="10" fillId="3" borderId="33" xfId="0" applyFont="1" applyFill="1" applyBorder="1" applyAlignment="1" applyProtection="1">
      <alignment vertical="center" shrinkToFit="1"/>
      <protection locked="0" hidden="1"/>
    </xf>
    <xf numFmtId="0" fontId="10" fillId="3" borderId="33" xfId="0" applyFont="1" applyFill="1" applyBorder="1" applyAlignment="1" applyProtection="1">
      <alignment vertical="center" wrapText="1" shrinkToFit="1"/>
      <protection locked="0" hidden="1"/>
    </xf>
    <xf numFmtId="184" fontId="10" fillId="3" borderId="33" xfId="0" applyNumberFormat="1" applyFont="1" applyFill="1" applyBorder="1" applyAlignment="1" applyProtection="1">
      <alignment horizontal="right" vertical="center" shrinkToFit="1"/>
      <protection locked="0" hidden="1"/>
    </xf>
    <xf numFmtId="177" fontId="14" fillId="2" borderId="54" xfId="0" applyNumberFormat="1" applyFont="1" applyFill="1" applyBorder="1" applyAlignment="1">
      <alignment horizontal="right" vertical="center" shrinkToFit="1"/>
    </xf>
    <xf numFmtId="184" fontId="10" fillId="3" borderId="38" xfId="0" applyNumberFormat="1" applyFont="1" applyFill="1" applyBorder="1" applyAlignment="1" applyProtection="1">
      <alignment horizontal="right" vertical="center"/>
      <protection locked="0" hidden="1"/>
    </xf>
    <xf numFmtId="0" fontId="10" fillId="2" borderId="102" xfId="0" applyFont="1" applyFill="1" applyBorder="1" applyAlignment="1">
      <alignment vertical="center" wrapText="1"/>
    </xf>
    <xf numFmtId="0" fontId="10" fillId="2" borderId="30" xfId="0" applyFont="1" applyFill="1" applyBorder="1" applyAlignment="1">
      <alignment vertical="center" wrapText="1"/>
    </xf>
    <xf numFmtId="0" fontId="10" fillId="2" borderId="35" xfId="0" applyFont="1" applyFill="1" applyBorder="1" applyAlignment="1">
      <alignment vertical="center" wrapText="1"/>
    </xf>
    <xf numFmtId="177" fontId="10" fillId="2" borderId="30" xfId="0" applyNumberFormat="1" applyFont="1" applyFill="1" applyBorder="1" applyAlignment="1">
      <alignment horizontal="right" vertical="center"/>
    </xf>
    <xf numFmtId="177" fontId="10" fillId="0" borderId="103" xfId="0" applyNumberFormat="1" applyFont="1" applyBorder="1" applyAlignment="1" applyProtection="1">
      <alignment horizontal="right" vertical="center"/>
      <protection locked="0" hidden="1"/>
    </xf>
    <xf numFmtId="177" fontId="10" fillId="0" borderId="115" xfId="0" applyNumberFormat="1" applyFont="1" applyBorder="1" applyAlignment="1" applyProtection="1">
      <alignment horizontal="right" vertical="center"/>
      <protection locked="0" hidden="1"/>
    </xf>
    <xf numFmtId="177" fontId="10" fillId="0" borderId="106" xfId="0" applyNumberFormat="1" applyFont="1" applyBorder="1" applyAlignment="1" applyProtection="1">
      <alignment horizontal="right" vertical="center"/>
      <protection locked="0" hidden="1"/>
    </xf>
    <xf numFmtId="177" fontId="10" fillId="0" borderId="119" xfId="0" applyNumberFormat="1" applyFont="1" applyBorder="1" applyAlignment="1" applyProtection="1">
      <alignment horizontal="right" vertical="center"/>
      <protection locked="0" hidden="1"/>
    </xf>
    <xf numFmtId="177" fontId="10" fillId="3" borderId="110" xfId="0" applyNumberFormat="1" applyFont="1" applyFill="1" applyBorder="1" applyAlignment="1" applyProtection="1">
      <alignment horizontal="right" vertical="center"/>
      <protection locked="0" hidden="1"/>
    </xf>
    <xf numFmtId="177" fontId="10" fillId="3" borderId="123" xfId="0" applyNumberFormat="1" applyFont="1" applyFill="1" applyBorder="1" applyAlignment="1" applyProtection="1">
      <alignment horizontal="right" vertical="center"/>
      <protection locked="0" hidden="1"/>
    </xf>
    <xf numFmtId="177" fontId="10" fillId="0" borderId="110" xfId="0" applyNumberFormat="1" applyFont="1" applyBorder="1" applyAlignment="1" applyProtection="1">
      <alignment horizontal="right" vertical="center"/>
      <protection locked="0" hidden="1"/>
    </xf>
    <xf numFmtId="177" fontId="10" fillId="0" borderId="123" xfId="0" applyNumberFormat="1" applyFont="1" applyBorder="1" applyAlignment="1" applyProtection="1">
      <alignment horizontal="right" vertical="center"/>
      <protection locked="0" hidden="1"/>
    </xf>
    <xf numFmtId="177" fontId="10" fillId="0" borderId="6" xfId="0" applyNumberFormat="1" applyFont="1" applyBorder="1" applyAlignment="1" applyProtection="1">
      <alignment horizontal="right" vertical="center"/>
      <protection locked="0" hidden="1"/>
    </xf>
    <xf numFmtId="177" fontId="10" fillId="0" borderId="29" xfId="0" applyNumberFormat="1" applyFont="1" applyBorder="1" applyAlignment="1" applyProtection="1">
      <alignment horizontal="right" vertical="center"/>
      <protection locked="0" hidden="1"/>
    </xf>
    <xf numFmtId="177" fontId="10" fillId="3" borderId="9" xfId="0" applyNumberFormat="1" applyFont="1" applyFill="1" applyBorder="1" applyAlignment="1" applyProtection="1">
      <alignment horizontal="right" vertical="center"/>
      <protection locked="0" hidden="1"/>
    </xf>
    <xf numFmtId="177" fontId="10" fillId="3" borderId="32" xfId="0" applyNumberFormat="1" applyFont="1" applyFill="1" applyBorder="1" applyAlignment="1" applyProtection="1">
      <alignment horizontal="right" vertical="center"/>
      <protection locked="0" hidden="1"/>
    </xf>
    <xf numFmtId="0" fontId="10" fillId="2" borderId="8" xfId="0" applyFont="1" applyFill="1" applyBorder="1" applyAlignment="1">
      <alignment horizontal="center" vertical="center" textRotation="255" shrinkToFit="1"/>
    </xf>
    <xf numFmtId="0" fontId="10" fillId="2" borderId="9" xfId="0" applyFont="1" applyFill="1" applyBorder="1" applyAlignment="1">
      <alignment horizontal="center" vertical="center" textRotation="255" shrinkToFit="1"/>
    </xf>
    <xf numFmtId="0" fontId="10" fillId="2" borderId="14" xfId="0" applyFont="1" applyFill="1" applyBorder="1" applyAlignment="1">
      <alignment horizontal="center" vertical="center" textRotation="255" shrinkToFit="1"/>
    </xf>
    <xf numFmtId="0" fontId="10" fillId="2" borderId="15" xfId="0" applyFont="1" applyFill="1" applyBorder="1" applyAlignment="1">
      <alignment horizontal="center" vertical="center" textRotation="255" shrinkToFit="1"/>
    </xf>
    <xf numFmtId="0" fontId="15" fillId="3" borderId="9" xfId="0" applyFont="1" applyFill="1" applyBorder="1" applyAlignment="1" applyProtection="1">
      <alignment vertical="center" shrinkToFit="1"/>
      <protection locked="0"/>
    </xf>
    <xf numFmtId="0" fontId="15" fillId="3" borderId="10" xfId="0" applyFont="1" applyFill="1" applyBorder="1" applyAlignment="1" applyProtection="1">
      <alignment vertical="center" shrinkToFit="1"/>
      <protection locked="0"/>
    </xf>
    <xf numFmtId="0" fontId="10" fillId="2" borderId="9" xfId="0" applyFont="1" applyFill="1" applyBorder="1" applyAlignment="1">
      <alignment horizontal="center" vertical="center" wrapText="1"/>
    </xf>
    <xf numFmtId="183" fontId="25" fillId="2" borderId="87" xfId="0" applyNumberFormat="1" applyFont="1" applyFill="1" applyBorder="1" applyAlignment="1">
      <alignment horizontal="center" vertical="center"/>
    </xf>
    <xf numFmtId="183" fontId="25" fillId="2" borderId="88" xfId="0" applyNumberFormat="1" applyFont="1" applyFill="1" applyBorder="1" applyAlignment="1">
      <alignment horizontal="center" vertical="center"/>
    </xf>
    <xf numFmtId="183" fontId="25" fillId="2" borderId="88" xfId="0" quotePrefix="1" applyNumberFormat="1" applyFont="1" applyFill="1" applyBorder="1" applyAlignment="1">
      <alignment horizontal="center" vertical="center"/>
    </xf>
    <xf numFmtId="183" fontId="25" fillId="2" borderId="89" xfId="0" applyNumberFormat="1" applyFont="1" applyFill="1" applyBorder="1" applyAlignment="1">
      <alignment horizontal="center" vertical="center"/>
    </xf>
    <xf numFmtId="0" fontId="10" fillId="3" borderId="33" xfId="0" applyFont="1" applyFill="1" applyBorder="1" applyAlignment="1" applyProtection="1">
      <alignment horizontal="left" vertical="center" shrinkToFit="1"/>
      <protection locked="0"/>
    </xf>
    <xf numFmtId="0" fontId="10" fillId="3" borderId="33" xfId="0" applyFont="1" applyFill="1" applyBorder="1" applyAlignment="1" applyProtection="1">
      <alignment horizontal="right" vertical="center" shrinkToFit="1"/>
      <protection locked="0"/>
    </xf>
    <xf numFmtId="0" fontId="10" fillId="3" borderId="34" xfId="0" applyFont="1" applyFill="1" applyBorder="1" applyAlignment="1" applyProtection="1">
      <alignment horizontal="left" vertical="center" shrinkToFit="1"/>
      <protection locked="0"/>
    </xf>
    <xf numFmtId="0" fontId="10" fillId="2" borderId="105"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86"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01" xfId="0" applyFont="1" applyFill="1" applyBorder="1" applyAlignment="1">
      <alignment horizontal="center" vertical="center"/>
    </xf>
    <xf numFmtId="0" fontId="10" fillId="0" borderId="33" xfId="0" applyFont="1" applyBorder="1" applyAlignment="1" applyProtection="1">
      <alignment horizontal="right" vertical="center" shrinkToFit="1"/>
      <protection locked="0"/>
    </xf>
    <xf numFmtId="183" fontId="25" fillId="0" borderId="82" xfId="0" applyNumberFormat="1" applyFont="1" applyBorder="1" applyAlignment="1" applyProtection="1">
      <alignment horizontal="center" vertical="center"/>
      <protection locked="0"/>
    </xf>
    <xf numFmtId="183" fontId="25" fillId="0" borderId="90" xfId="0" applyNumberFormat="1" applyFont="1" applyBorder="1" applyAlignment="1" applyProtection="1">
      <alignment horizontal="center" vertical="center"/>
      <protection locked="0"/>
    </xf>
    <xf numFmtId="183" fontId="25" fillId="0" borderId="81" xfId="0" applyNumberFormat="1" applyFont="1" applyBorder="1" applyAlignment="1" applyProtection="1">
      <alignment horizontal="center" vertical="center"/>
      <protection locked="0"/>
    </xf>
    <xf numFmtId="182" fontId="26" fillId="0" borderId="9" xfId="0" applyNumberFormat="1" applyFont="1" applyBorder="1" applyAlignment="1" applyProtection="1">
      <alignment horizontal="left" vertical="center" shrinkToFit="1"/>
      <protection locked="0"/>
    </xf>
    <xf numFmtId="182" fontId="26" fillId="0" borderId="10" xfId="0" applyNumberFormat="1" applyFont="1" applyBorder="1" applyAlignment="1" applyProtection="1">
      <alignment horizontal="left" vertical="center" shrinkToFit="1"/>
      <protection locked="0"/>
    </xf>
    <xf numFmtId="0" fontId="26" fillId="0" borderId="12" xfId="0" applyFont="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0" fontId="10" fillId="3" borderId="58" xfId="0" applyFont="1" applyFill="1" applyBorder="1" applyAlignment="1">
      <alignment vertical="center"/>
    </xf>
    <xf numFmtId="0" fontId="12" fillId="3" borderId="40" xfId="5" applyFont="1" applyFill="1" applyBorder="1" applyAlignment="1" applyProtection="1">
      <alignment vertical="center"/>
      <protection locked="0"/>
    </xf>
    <xf numFmtId="0" fontId="12" fillId="3" borderId="38" xfId="5" applyFont="1" applyFill="1" applyBorder="1" applyAlignment="1" applyProtection="1">
      <alignment vertical="center"/>
      <protection locked="0"/>
    </xf>
    <xf numFmtId="0" fontId="12" fillId="3" borderId="41" xfId="5" applyFont="1" applyFill="1" applyBorder="1" applyAlignment="1" applyProtection="1">
      <alignment vertical="center"/>
      <protection locked="0"/>
    </xf>
    <xf numFmtId="0" fontId="10" fillId="3" borderId="32" xfId="0" applyFont="1" applyFill="1" applyBorder="1" applyAlignment="1">
      <alignment vertical="center"/>
    </xf>
    <xf numFmtId="0" fontId="10" fillId="3" borderId="33" xfId="0" applyFont="1" applyFill="1" applyBorder="1" applyAlignment="1">
      <alignment vertical="center"/>
    </xf>
    <xf numFmtId="0" fontId="10" fillId="3" borderId="37" xfId="0" applyFont="1" applyFill="1" applyBorder="1" applyAlignment="1">
      <alignment vertical="center"/>
    </xf>
    <xf numFmtId="0" fontId="12" fillId="3" borderId="32" xfId="5" applyFont="1" applyFill="1" applyBorder="1" applyAlignment="1" applyProtection="1">
      <alignment vertical="center"/>
      <protection locked="0"/>
    </xf>
    <xf numFmtId="0" fontId="12" fillId="3" borderId="33" xfId="5" applyFont="1" applyFill="1" applyBorder="1" applyAlignment="1" applyProtection="1">
      <alignment vertical="center"/>
      <protection locked="0"/>
    </xf>
    <xf numFmtId="0" fontId="12" fillId="3" borderId="34" xfId="5" applyFont="1" applyFill="1" applyBorder="1" applyAlignment="1" applyProtection="1">
      <alignment vertical="center"/>
      <protection locked="0"/>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40" xfId="0" applyFont="1" applyFill="1" applyBorder="1" applyAlignment="1">
      <alignment vertical="center" wrapText="1"/>
    </xf>
    <xf numFmtId="0" fontId="10" fillId="3" borderId="33" xfId="0" applyFont="1" applyFill="1" applyBorder="1" applyAlignment="1" applyProtection="1">
      <alignment vertical="center" wrapText="1"/>
      <protection locked="0"/>
    </xf>
    <xf numFmtId="0" fontId="10" fillId="2" borderId="30" xfId="0" applyFont="1" applyFill="1" applyBorder="1" applyAlignment="1" applyProtection="1">
      <alignment vertical="center" shrinkToFit="1"/>
      <protection hidden="1"/>
    </xf>
    <xf numFmtId="0" fontId="10" fillId="3" borderId="38" xfId="0" applyFont="1" applyFill="1" applyBorder="1" applyAlignment="1" applyProtection="1">
      <alignment vertical="center" wrapText="1"/>
      <protection locked="0"/>
    </xf>
    <xf numFmtId="0" fontId="10" fillId="2" borderId="11" xfId="0" applyFont="1" applyFill="1" applyBorder="1" applyAlignment="1">
      <alignment vertical="center" wrapText="1"/>
    </xf>
    <xf numFmtId="177" fontId="10" fillId="2" borderId="33" xfId="1" applyNumberFormat="1" applyFont="1" applyFill="1" applyBorder="1" applyAlignment="1" applyProtection="1">
      <alignment horizontal="right" vertical="center"/>
      <protection hidden="1"/>
    </xf>
    <xf numFmtId="176" fontId="10" fillId="2" borderId="33" xfId="0" applyNumberFormat="1" applyFont="1" applyFill="1" applyBorder="1" applyAlignment="1" applyProtection="1">
      <alignment horizontal="center" vertical="center"/>
      <protection hidden="1"/>
    </xf>
    <xf numFmtId="0" fontId="10" fillId="3" borderId="38" xfId="0" applyFont="1" applyFill="1" applyBorder="1" applyAlignment="1" applyProtection="1">
      <alignment vertical="center"/>
      <protection locked="0"/>
    </xf>
  </cellXfs>
  <cellStyles count="6">
    <cellStyle name="ハイパーリンク" xfId="5" builtinId="8"/>
    <cellStyle name="桁区切り" xfId="1" builtinId="6"/>
    <cellStyle name="桁区切り 2" xfId="4" xr:uid="{00000000-0005-0000-0000-000002000000}"/>
    <cellStyle name="標準" xfId="0" builtinId="0"/>
    <cellStyle name="標準 2" xfId="3" xr:uid="{00000000-0005-0000-0000-000004000000}"/>
    <cellStyle name="標準 3 3" xfId="2" xr:uid="{00000000-0005-0000-0000-000005000000}"/>
  </cellStyles>
  <dxfs count="2">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DB!$H$9" lockText="1" noThreeD="1"/>
</file>

<file path=xl/ctrlProps/ctrlProp33.xml><?xml version="1.0" encoding="utf-8"?>
<formControlPr xmlns="http://schemas.microsoft.com/office/spreadsheetml/2009/9/main" objectType="CheckBox" fmlaLink="DB!$H$12" lockText="1" noThreeD="1"/>
</file>

<file path=xl/ctrlProps/ctrlProp34.xml><?xml version="1.0" encoding="utf-8"?>
<formControlPr xmlns="http://schemas.microsoft.com/office/spreadsheetml/2009/9/main" objectType="CheckBox" fmlaLink="DB!$H$14"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DB!$H$20" lockText="1" noThreeD="1"/>
</file>

<file path=xl/ctrlProps/ctrlProp38.xml><?xml version="1.0" encoding="utf-8"?>
<formControlPr xmlns="http://schemas.microsoft.com/office/spreadsheetml/2009/9/main" objectType="CheckBox" fmlaLink="DB!$H$22"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DB!$H$6"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DB!$H$7"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DB!$L$11" lockText="1" noThreeD="1"/>
</file>

<file path=xl/ctrlProps/ctrlProp54.xml><?xml version="1.0" encoding="utf-8"?>
<formControlPr xmlns="http://schemas.microsoft.com/office/spreadsheetml/2009/9/main" objectType="CheckBox" fmlaLink="DB!$L$11" lockText="1" noThreeD="1"/>
</file>

<file path=xl/ctrlProps/ctrlProp55.xml><?xml version="1.0" encoding="utf-8"?>
<formControlPr xmlns="http://schemas.microsoft.com/office/spreadsheetml/2009/9/main" objectType="CheckBox" fmlaLink="DB!$L$13" lockText="1" noThreeD="1"/>
</file>

<file path=xl/ctrlProps/ctrlProp56.xml><?xml version="1.0" encoding="utf-8"?>
<formControlPr xmlns="http://schemas.microsoft.com/office/spreadsheetml/2009/9/main" objectType="CheckBox" fmlaLink="DB!$L$15"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28576</xdr:rowOff>
    </xdr:from>
    <xdr:to>
      <xdr:col>25</xdr:col>
      <xdr:colOff>0</xdr:colOff>
      <xdr:row>37</xdr:row>
      <xdr:rowOff>159512</xdr:rowOff>
    </xdr:to>
    <xdr:pic>
      <xdr:nvPicPr>
        <xdr:cNvPr id="2" name="図 1">
          <a:extLst>
            <a:ext uri="{FF2B5EF4-FFF2-40B4-BE49-F238E27FC236}">
              <a16:creationId xmlns:a16="http://schemas.microsoft.com/office/drawing/2014/main" id="{1D6A97C8-1A76-51F0-724B-52A333788E7F}"/>
            </a:ext>
          </a:extLst>
        </xdr:cNvPr>
        <xdr:cNvPicPr>
          <a:picLocks noChangeAspect="1"/>
        </xdr:cNvPicPr>
      </xdr:nvPicPr>
      <xdr:blipFill>
        <a:blip xmlns:r="http://schemas.openxmlformats.org/officeDocument/2006/relationships" r:embed="rId1"/>
        <a:stretch>
          <a:fillRect/>
        </a:stretch>
      </xdr:blipFill>
      <xdr:spPr>
        <a:xfrm>
          <a:off x="238125" y="600076"/>
          <a:ext cx="5715000" cy="8246236"/>
        </a:xfrm>
        <a:prstGeom prst="rect">
          <a:avLst/>
        </a:prstGeom>
      </xdr:spPr>
    </xdr:pic>
    <xdr:clientData/>
  </xdr:twoCellAnchor>
  <xdr:twoCellAnchor editAs="oneCell">
    <xdr:from>
      <xdr:col>1</xdr:col>
      <xdr:colOff>0</xdr:colOff>
      <xdr:row>42</xdr:row>
      <xdr:rowOff>0</xdr:rowOff>
    </xdr:from>
    <xdr:to>
      <xdr:col>25</xdr:col>
      <xdr:colOff>0</xdr:colOff>
      <xdr:row>76</xdr:row>
      <xdr:rowOff>133075</xdr:rowOff>
    </xdr:to>
    <xdr:pic>
      <xdr:nvPicPr>
        <xdr:cNvPr id="3" name="図 2">
          <a:extLst>
            <a:ext uri="{FF2B5EF4-FFF2-40B4-BE49-F238E27FC236}">
              <a16:creationId xmlns:a16="http://schemas.microsoft.com/office/drawing/2014/main" id="{1719FBD8-BCD9-AC2E-E9B6-7FDF844F9E6A}"/>
            </a:ext>
          </a:extLst>
        </xdr:cNvPr>
        <xdr:cNvPicPr>
          <a:picLocks noChangeAspect="1"/>
        </xdr:cNvPicPr>
      </xdr:nvPicPr>
      <xdr:blipFill>
        <a:blip xmlns:r="http://schemas.openxmlformats.org/officeDocument/2006/relationships" r:embed="rId2"/>
        <a:stretch>
          <a:fillRect/>
        </a:stretch>
      </xdr:blipFill>
      <xdr:spPr>
        <a:xfrm>
          <a:off x="238125" y="9877425"/>
          <a:ext cx="5715000" cy="8181700"/>
        </a:xfrm>
        <a:prstGeom prst="rect">
          <a:avLst/>
        </a:prstGeom>
      </xdr:spPr>
    </xdr:pic>
    <xdr:clientData/>
  </xdr:twoCellAnchor>
  <xdr:twoCellAnchor editAs="oneCell">
    <xdr:from>
      <xdr:col>1</xdr:col>
      <xdr:colOff>0</xdr:colOff>
      <xdr:row>78</xdr:row>
      <xdr:rowOff>0</xdr:rowOff>
    </xdr:from>
    <xdr:to>
      <xdr:col>25</xdr:col>
      <xdr:colOff>0</xdr:colOff>
      <xdr:row>100</xdr:row>
      <xdr:rowOff>139230</xdr:rowOff>
    </xdr:to>
    <xdr:pic>
      <xdr:nvPicPr>
        <xdr:cNvPr id="4" name="図 3">
          <a:extLst>
            <a:ext uri="{FF2B5EF4-FFF2-40B4-BE49-F238E27FC236}">
              <a16:creationId xmlns:a16="http://schemas.microsoft.com/office/drawing/2014/main" id="{02FDCB5F-583F-2FA8-C5B0-E0B39E273D4B}"/>
            </a:ext>
          </a:extLst>
        </xdr:cNvPr>
        <xdr:cNvPicPr>
          <a:picLocks noChangeAspect="1"/>
        </xdr:cNvPicPr>
      </xdr:nvPicPr>
      <xdr:blipFill>
        <a:blip xmlns:r="http://schemas.openxmlformats.org/officeDocument/2006/relationships" r:embed="rId3"/>
        <a:stretch>
          <a:fillRect/>
        </a:stretch>
      </xdr:blipFill>
      <xdr:spPr>
        <a:xfrm>
          <a:off x="238125" y="18402300"/>
          <a:ext cx="5715000" cy="5377980"/>
        </a:xfrm>
        <a:prstGeom prst="rect">
          <a:avLst/>
        </a:prstGeom>
      </xdr:spPr>
    </xdr:pic>
    <xdr:clientData/>
  </xdr:twoCellAnchor>
  <xdr:twoCellAnchor editAs="oneCell">
    <xdr:from>
      <xdr:col>1</xdr:col>
      <xdr:colOff>0</xdr:colOff>
      <xdr:row>103</xdr:row>
      <xdr:rowOff>0</xdr:rowOff>
    </xdr:from>
    <xdr:to>
      <xdr:col>25</xdr:col>
      <xdr:colOff>0</xdr:colOff>
      <xdr:row>124</xdr:row>
      <xdr:rowOff>57664</xdr:rowOff>
    </xdr:to>
    <xdr:pic>
      <xdr:nvPicPr>
        <xdr:cNvPr id="5" name="図 4">
          <a:extLst>
            <a:ext uri="{FF2B5EF4-FFF2-40B4-BE49-F238E27FC236}">
              <a16:creationId xmlns:a16="http://schemas.microsoft.com/office/drawing/2014/main" id="{315743DC-B75A-4D19-6634-8D9F46B3017A}"/>
            </a:ext>
          </a:extLst>
        </xdr:cNvPr>
        <xdr:cNvPicPr>
          <a:picLocks noChangeAspect="1"/>
        </xdr:cNvPicPr>
      </xdr:nvPicPr>
      <xdr:blipFill>
        <a:blip xmlns:r="http://schemas.openxmlformats.org/officeDocument/2006/relationships" r:embed="rId4"/>
        <a:stretch>
          <a:fillRect/>
        </a:stretch>
      </xdr:blipFill>
      <xdr:spPr>
        <a:xfrm>
          <a:off x="238125" y="24355425"/>
          <a:ext cx="5715000" cy="45820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3</xdr:row>
      <xdr:rowOff>28575</xdr:rowOff>
    </xdr:from>
    <xdr:to>
      <xdr:col>25</xdr:col>
      <xdr:colOff>228601</xdr:colOff>
      <xdr:row>34</xdr:row>
      <xdr:rowOff>270406</xdr:rowOff>
    </xdr:to>
    <xdr:pic>
      <xdr:nvPicPr>
        <xdr:cNvPr id="2" name="図 1">
          <a:extLst>
            <a:ext uri="{FF2B5EF4-FFF2-40B4-BE49-F238E27FC236}">
              <a16:creationId xmlns:a16="http://schemas.microsoft.com/office/drawing/2014/main" id="{F8ED1566-0D30-8641-1A73-E56E402DB68E}"/>
            </a:ext>
          </a:extLst>
        </xdr:cNvPr>
        <xdr:cNvPicPr>
          <a:picLocks noChangeAspect="1"/>
        </xdr:cNvPicPr>
      </xdr:nvPicPr>
      <xdr:blipFill>
        <a:blip xmlns:r="http://schemas.openxmlformats.org/officeDocument/2006/relationships" r:embed="rId1"/>
        <a:stretch>
          <a:fillRect/>
        </a:stretch>
      </xdr:blipFill>
      <xdr:spPr>
        <a:xfrm>
          <a:off x="38100" y="600075"/>
          <a:ext cx="6143626" cy="895720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127000</xdr:colOff>
          <xdr:row>57</xdr:row>
          <xdr:rowOff>0</xdr:rowOff>
        </xdr:from>
        <xdr:to>
          <xdr:col>23</xdr:col>
          <xdr:colOff>127000</xdr:colOff>
          <xdr:row>58</xdr:row>
          <xdr:rowOff>0</xdr:rowOff>
        </xdr:to>
        <xdr:sp macro="" textlink="">
          <xdr:nvSpPr>
            <xdr:cNvPr id="50207" name="Check Box 31" hidden="1">
              <a:extLst>
                <a:ext uri="{63B3BB69-23CF-44E3-9099-C40C66FF867C}">
                  <a14:compatExt spid="_x0000_s50207"/>
                </a:ext>
                <a:ext uri="{FF2B5EF4-FFF2-40B4-BE49-F238E27FC236}">
                  <a16:creationId xmlns:a16="http://schemas.microsoft.com/office/drawing/2014/main" id="{00000000-0008-0000-1000-00001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58</xdr:row>
          <xdr:rowOff>0</xdr:rowOff>
        </xdr:from>
        <xdr:to>
          <xdr:col>23</xdr:col>
          <xdr:colOff>127000</xdr:colOff>
          <xdr:row>58</xdr:row>
          <xdr:rowOff>565150</xdr:rowOff>
        </xdr:to>
        <xdr:sp macro="" textlink="">
          <xdr:nvSpPr>
            <xdr:cNvPr id="50208" name="Check Box 32" hidden="1">
              <a:extLst>
                <a:ext uri="{63B3BB69-23CF-44E3-9099-C40C66FF867C}">
                  <a14:compatExt spid="_x0000_s50208"/>
                </a:ext>
                <a:ext uri="{FF2B5EF4-FFF2-40B4-BE49-F238E27FC236}">
                  <a16:creationId xmlns:a16="http://schemas.microsoft.com/office/drawing/2014/main" id="{00000000-0008-0000-1000-00002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59</xdr:row>
          <xdr:rowOff>0</xdr:rowOff>
        </xdr:from>
        <xdr:to>
          <xdr:col>23</xdr:col>
          <xdr:colOff>127000</xdr:colOff>
          <xdr:row>60</xdr:row>
          <xdr:rowOff>0</xdr:rowOff>
        </xdr:to>
        <xdr:sp macro="" textlink="">
          <xdr:nvSpPr>
            <xdr:cNvPr id="50209" name="Check Box 33" hidden="1">
              <a:extLst>
                <a:ext uri="{63B3BB69-23CF-44E3-9099-C40C66FF867C}">
                  <a14:compatExt spid="_x0000_s50209"/>
                </a:ext>
                <a:ext uri="{FF2B5EF4-FFF2-40B4-BE49-F238E27FC236}">
                  <a16:creationId xmlns:a16="http://schemas.microsoft.com/office/drawing/2014/main" id="{00000000-0008-0000-1000-00002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60</xdr:row>
          <xdr:rowOff>0</xdr:rowOff>
        </xdr:from>
        <xdr:to>
          <xdr:col>23</xdr:col>
          <xdr:colOff>127000</xdr:colOff>
          <xdr:row>61</xdr:row>
          <xdr:rowOff>0</xdr:rowOff>
        </xdr:to>
        <xdr:sp macro="" textlink="">
          <xdr:nvSpPr>
            <xdr:cNvPr id="50210" name="Check Box 34" hidden="1">
              <a:extLst>
                <a:ext uri="{63B3BB69-23CF-44E3-9099-C40C66FF867C}">
                  <a14:compatExt spid="_x0000_s50210"/>
                </a:ext>
                <a:ext uri="{FF2B5EF4-FFF2-40B4-BE49-F238E27FC236}">
                  <a16:creationId xmlns:a16="http://schemas.microsoft.com/office/drawing/2014/main" id="{00000000-0008-0000-1000-00002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61</xdr:row>
          <xdr:rowOff>0</xdr:rowOff>
        </xdr:from>
        <xdr:to>
          <xdr:col>23</xdr:col>
          <xdr:colOff>127000</xdr:colOff>
          <xdr:row>62</xdr:row>
          <xdr:rowOff>95250</xdr:rowOff>
        </xdr:to>
        <xdr:sp macro="" textlink="">
          <xdr:nvSpPr>
            <xdr:cNvPr id="50211" name="Check Box 35" hidden="1">
              <a:extLst>
                <a:ext uri="{63B3BB69-23CF-44E3-9099-C40C66FF867C}">
                  <a14:compatExt spid="_x0000_s50211"/>
                </a:ext>
                <a:ext uri="{FF2B5EF4-FFF2-40B4-BE49-F238E27FC236}">
                  <a16:creationId xmlns:a16="http://schemas.microsoft.com/office/drawing/2014/main" id="{00000000-0008-0000-1000-00002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62</xdr:row>
          <xdr:rowOff>0</xdr:rowOff>
        </xdr:from>
        <xdr:to>
          <xdr:col>23</xdr:col>
          <xdr:colOff>127000</xdr:colOff>
          <xdr:row>63</xdr:row>
          <xdr:rowOff>0</xdr:rowOff>
        </xdr:to>
        <xdr:sp macro="" textlink="">
          <xdr:nvSpPr>
            <xdr:cNvPr id="50212" name="Check Box 36" hidden="1">
              <a:extLst>
                <a:ext uri="{63B3BB69-23CF-44E3-9099-C40C66FF867C}">
                  <a14:compatExt spid="_x0000_s50212"/>
                </a:ext>
                <a:ext uri="{FF2B5EF4-FFF2-40B4-BE49-F238E27FC236}">
                  <a16:creationId xmlns:a16="http://schemas.microsoft.com/office/drawing/2014/main" id="{00000000-0008-0000-1000-00002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63</xdr:row>
          <xdr:rowOff>0</xdr:rowOff>
        </xdr:from>
        <xdr:to>
          <xdr:col>23</xdr:col>
          <xdr:colOff>127000</xdr:colOff>
          <xdr:row>64</xdr:row>
          <xdr:rowOff>0</xdr:rowOff>
        </xdr:to>
        <xdr:sp macro="" textlink="">
          <xdr:nvSpPr>
            <xdr:cNvPr id="50213" name="Check Box 37" hidden="1">
              <a:extLst>
                <a:ext uri="{63B3BB69-23CF-44E3-9099-C40C66FF867C}">
                  <a14:compatExt spid="_x0000_s50213"/>
                </a:ext>
                <a:ext uri="{FF2B5EF4-FFF2-40B4-BE49-F238E27FC236}">
                  <a16:creationId xmlns:a16="http://schemas.microsoft.com/office/drawing/2014/main" id="{00000000-0008-0000-1000-00002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64</xdr:row>
          <xdr:rowOff>0</xdr:rowOff>
        </xdr:from>
        <xdr:to>
          <xdr:col>23</xdr:col>
          <xdr:colOff>127000</xdr:colOff>
          <xdr:row>65</xdr:row>
          <xdr:rowOff>0</xdr:rowOff>
        </xdr:to>
        <xdr:sp macro="" textlink="">
          <xdr:nvSpPr>
            <xdr:cNvPr id="50214" name="Check Box 38" hidden="1">
              <a:extLst>
                <a:ext uri="{63B3BB69-23CF-44E3-9099-C40C66FF867C}">
                  <a14:compatExt spid="_x0000_s50214"/>
                </a:ext>
                <a:ext uri="{FF2B5EF4-FFF2-40B4-BE49-F238E27FC236}">
                  <a16:creationId xmlns:a16="http://schemas.microsoft.com/office/drawing/2014/main" id="{00000000-0008-0000-1000-00002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66</xdr:row>
          <xdr:rowOff>0</xdr:rowOff>
        </xdr:from>
        <xdr:to>
          <xdr:col>23</xdr:col>
          <xdr:colOff>127000</xdr:colOff>
          <xdr:row>67</xdr:row>
          <xdr:rowOff>0</xdr:rowOff>
        </xdr:to>
        <xdr:sp macro="" textlink="">
          <xdr:nvSpPr>
            <xdr:cNvPr id="50215" name="Check Box 39" hidden="1">
              <a:extLst>
                <a:ext uri="{63B3BB69-23CF-44E3-9099-C40C66FF867C}">
                  <a14:compatExt spid="_x0000_s50215"/>
                </a:ext>
                <a:ext uri="{FF2B5EF4-FFF2-40B4-BE49-F238E27FC236}">
                  <a16:creationId xmlns:a16="http://schemas.microsoft.com/office/drawing/2014/main" id="{00000000-0008-0000-1000-00002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65</xdr:row>
          <xdr:rowOff>0</xdr:rowOff>
        </xdr:from>
        <xdr:to>
          <xdr:col>23</xdr:col>
          <xdr:colOff>127000</xdr:colOff>
          <xdr:row>66</xdr:row>
          <xdr:rowOff>0</xdr:rowOff>
        </xdr:to>
        <xdr:sp macro="" textlink="">
          <xdr:nvSpPr>
            <xdr:cNvPr id="50216" name="Check Box 40" hidden="1">
              <a:extLst>
                <a:ext uri="{63B3BB69-23CF-44E3-9099-C40C66FF867C}">
                  <a14:compatExt spid="_x0000_s50216"/>
                </a:ext>
                <a:ext uri="{FF2B5EF4-FFF2-40B4-BE49-F238E27FC236}">
                  <a16:creationId xmlns:a16="http://schemas.microsoft.com/office/drawing/2014/main" id="{00000000-0008-0000-1000-00002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76</xdr:row>
          <xdr:rowOff>0</xdr:rowOff>
        </xdr:from>
        <xdr:to>
          <xdr:col>23</xdr:col>
          <xdr:colOff>127000</xdr:colOff>
          <xdr:row>77</xdr:row>
          <xdr:rowOff>0</xdr:rowOff>
        </xdr:to>
        <xdr:sp macro="" textlink="">
          <xdr:nvSpPr>
            <xdr:cNvPr id="50217" name="Check Box 41" hidden="1">
              <a:extLst>
                <a:ext uri="{63B3BB69-23CF-44E3-9099-C40C66FF867C}">
                  <a14:compatExt spid="_x0000_s50217"/>
                </a:ext>
                <a:ext uri="{FF2B5EF4-FFF2-40B4-BE49-F238E27FC236}">
                  <a16:creationId xmlns:a16="http://schemas.microsoft.com/office/drawing/2014/main" id="{00000000-0008-0000-1000-00002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77</xdr:row>
          <xdr:rowOff>0</xdr:rowOff>
        </xdr:from>
        <xdr:to>
          <xdr:col>23</xdr:col>
          <xdr:colOff>127000</xdr:colOff>
          <xdr:row>78</xdr:row>
          <xdr:rowOff>0</xdr:rowOff>
        </xdr:to>
        <xdr:sp macro="" textlink="">
          <xdr:nvSpPr>
            <xdr:cNvPr id="50218" name="Check Box 42" hidden="1">
              <a:extLst>
                <a:ext uri="{63B3BB69-23CF-44E3-9099-C40C66FF867C}">
                  <a14:compatExt spid="_x0000_s50218"/>
                </a:ext>
                <a:ext uri="{FF2B5EF4-FFF2-40B4-BE49-F238E27FC236}">
                  <a16:creationId xmlns:a16="http://schemas.microsoft.com/office/drawing/2014/main" id="{00000000-0008-0000-1000-00002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78</xdr:row>
          <xdr:rowOff>0</xdr:rowOff>
        </xdr:from>
        <xdr:to>
          <xdr:col>23</xdr:col>
          <xdr:colOff>127000</xdr:colOff>
          <xdr:row>79</xdr:row>
          <xdr:rowOff>0</xdr:rowOff>
        </xdr:to>
        <xdr:sp macro="" textlink="">
          <xdr:nvSpPr>
            <xdr:cNvPr id="50219" name="Check Box 43" hidden="1">
              <a:extLst>
                <a:ext uri="{63B3BB69-23CF-44E3-9099-C40C66FF867C}">
                  <a14:compatExt spid="_x0000_s50219"/>
                </a:ext>
                <a:ext uri="{FF2B5EF4-FFF2-40B4-BE49-F238E27FC236}">
                  <a16:creationId xmlns:a16="http://schemas.microsoft.com/office/drawing/2014/main" id="{00000000-0008-0000-1000-00002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79</xdr:row>
          <xdr:rowOff>0</xdr:rowOff>
        </xdr:from>
        <xdr:to>
          <xdr:col>23</xdr:col>
          <xdr:colOff>127000</xdr:colOff>
          <xdr:row>80</xdr:row>
          <xdr:rowOff>0</xdr:rowOff>
        </xdr:to>
        <xdr:sp macro="" textlink="">
          <xdr:nvSpPr>
            <xdr:cNvPr id="50220" name="Check Box 44" hidden="1">
              <a:extLst>
                <a:ext uri="{63B3BB69-23CF-44E3-9099-C40C66FF867C}">
                  <a14:compatExt spid="_x0000_s50220"/>
                </a:ext>
                <a:ext uri="{FF2B5EF4-FFF2-40B4-BE49-F238E27FC236}">
                  <a16:creationId xmlns:a16="http://schemas.microsoft.com/office/drawing/2014/main" id="{00000000-0008-0000-1000-00002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18</xdr:row>
          <xdr:rowOff>0</xdr:rowOff>
        </xdr:from>
        <xdr:to>
          <xdr:col>28</xdr:col>
          <xdr:colOff>0</xdr:colOff>
          <xdr:row>19</xdr:row>
          <xdr:rowOff>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11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18</xdr:row>
          <xdr:rowOff>0</xdr:rowOff>
        </xdr:from>
        <xdr:to>
          <xdr:col>28</xdr:col>
          <xdr:colOff>0</xdr:colOff>
          <xdr:row>19</xdr:row>
          <xdr:rowOff>0</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00000000-0008-0000-1200-00000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18</xdr:row>
          <xdr:rowOff>0</xdr:rowOff>
        </xdr:from>
        <xdr:to>
          <xdr:col>28</xdr:col>
          <xdr:colOff>0</xdr:colOff>
          <xdr:row>19</xdr:row>
          <xdr:rowOff>0</xdr:rowOff>
        </xdr:to>
        <xdr:sp macro="" textlink="">
          <xdr:nvSpPr>
            <xdr:cNvPr id="88066" name="Check Box 2" hidden="1">
              <a:extLst>
                <a:ext uri="{63B3BB69-23CF-44E3-9099-C40C66FF867C}">
                  <a14:compatExt spid="_x0000_s88066"/>
                </a:ext>
                <a:ext uri="{FF2B5EF4-FFF2-40B4-BE49-F238E27FC236}">
                  <a16:creationId xmlns:a16="http://schemas.microsoft.com/office/drawing/2014/main" id="{00000000-0008-0000-1200-00000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0</xdr:colOff>
          <xdr:row>26</xdr:row>
          <xdr:rowOff>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13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14</xdr:col>
          <xdr:colOff>203200</xdr:colOff>
          <xdr:row>21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1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20</xdr:col>
          <xdr:colOff>203200</xdr:colOff>
          <xdr:row>21</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1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18</xdr:col>
          <xdr:colOff>146050</xdr:colOff>
          <xdr:row>11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1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0</xdr:rowOff>
        </xdr:from>
        <xdr:to>
          <xdr:col>23</xdr:col>
          <xdr:colOff>50800</xdr:colOff>
          <xdr:row>11</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1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16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6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6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16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1</xdr:col>
          <xdr:colOff>0</xdr:colOff>
          <xdr:row>9</xdr:row>
          <xdr:rowOff>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16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12</xdr:col>
          <xdr:colOff>146050</xdr:colOff>
          <xdr:row>25</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22</xdr:col>
          <xdr:colOff>50800</xdr:colOff>
          <xdr:row>25</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10</xdr:col>
          <xdr:colOff>133350</xdr:colOff>
          <xdr:row>18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xdr:row>
          <xdr:rowOff>0</xdr:rowOff>
        </xdr:from>
        <xdr:to>
          <xdr:col>18</xdr:col>
          <xdr:colOff>12700</xdr:colOff>
          <xdr:row>18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xdr:row>
          <xdr:rowOff>0</xdr:rowOff>
        </xdr:from>
        <xdr:to>
          <xdr:col>25</xdr:col>
          <xdr:colOff>95250</xdr:colOff>
          <xdr:row>18</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0</xdr:colOff>
          <xdr:row>45</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44</xdr:row>
          <xdr:rowOff>0</xdr:rowOff>
        </xdr:from>
        <xdr:to>
          <xdr:col>11</xdr:col>
          <xdr:colOff>0</xdr:colOff>
          <xdr:row>45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0</xdr:colOff>
          <xdr:row>55</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0</xdr:rowOff>
        </xdr:from>
        <xdr:to>
          <xdr:col>10</xdr:col>
          <xdr:colOff>0</xdr:colOff>
          <xdr:row>55</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0</xdr:rowOff>
        </xdr:from>
        <xdr:to>
          <xdr:col>14</xdr:col>
          <xdr:colOff>0</xdr:colOff>
          <xdr:row>55</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18</xdr:col>
          <xdr:colOff>0</xdr:colOff>
          <xdr:row>55</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54</xdr:row>
          <xdr:rowOff>0</xdr:rowOff>
        </xdr:from>
        <xdr:to>
          <xdr:col>22</xdr:col>
          <xdr:colOff>0</xdr:colOff>
          <xdr:row>55</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0</xdr:rowOff>
        </xdr:from>
        <xdr:to>
          <xdr:col>6</xdr:col>
          <xdr:colOff>0</xdr:colOff>
          <xdr:row>67</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66</xdr:row>
          <xdr:rowOff>0</xdr:rowOff>
        </xdr:from>
        <xdr:to>
          <xdr:col>10</xdr:col>
          <xdr:colOff>0</xdr:colOff>
          <xdr:row>67</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0</xdr:rowOff>
        </xdr:from>
        <xdr:to>
          <xdr:col>14</xdr:col>
          <xdr:colOff>0</xdr:colOff>
          <xdr:row>67</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66</xdr:row>
          <xdr:rowOff>0</xdr:rowOff>
        </xdr:from>
        <xdr:to>
          <xdr:col>18</xdr:col>
          <xdr:colOff>0</xdr:colOff>
          <xdr:row>67</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66</xdr:row>
          <xdr:rowOff>0</xdr:rowOff>
        </xdr:from>
        <xdr:to>
          <xdr:col>22</xdr:col>
          <xdr:colOff>0</xdr:colOff>
          <xdr:row>67</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127000</xdr:colOff>
          <xdr:row>61</xdr:row>
          <xdr:rowOff>0</xdr:rowOff>
        </xdr:from>
        <xdr:to>
          <xdr:col>23</xdr:col>
          <xdr:colOff>127000</xdr:colOff>
          <xdr:row>62</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62</xdr:row>
          <xdr:rowOff>0</xdr:rowOff>
        </xdr:from>
        <xdr:to>
          <xdr:col>23</xdr:col>
          <xdr:colOff>127000</xdr:colOff>
          <xdr:row>63</xdr:row>
          <xdr:rowOff>95250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63</xdr:row>
          <xdr:rowOff>0</xdr:rowOff>
        </xdr:from>
        <xdr:to>
          <xdr:col>23</xdr:col>
          <xdr:colOff>127000</xdr:colOff>
          <xdr:row>64</xdr:row>
          <xdr:rowOff>146050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64</xdr:row>
          <xdr:rowOff>0</xdr:rowOff>
        </xdr:from>
        <xdr:to>
          <xdr:col>23</xdr:col>
          <xdr:colOff>127000</xdr:colOff>
          <xdr:row>65</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65</xdr:row>
          <xdr:rowOff>0</xdr:rowOff>
        </xdr:from>
        <xdr:to>
          <xdr:col>23</xdr:col>
          <xdr:colOff>127000</xdr:colOff>
          <xdr:row>66</xdr:row>
          <xdr:rowOff>95250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66</xdr:row>
          <xdr:rowOff>0</xdr:rowOff>
        </xdr:from>
        <xdr:to>
          <xdr:col>23</xdr:col>
          <xdr:colOff>127000</xdr:colOff>
          <xdr:row>67</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67</xdr:row>
          <xdr:rowOff>0</xdr:rowOff>
        </xdr:from>
        <xdr:to>
          <xdr:col>23</xdr:col>
          <xdr:colOff>127000</xdr:colOff>
          <xdr:row>68</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68</xdr:row>
          <xdr:rowOff>0</xdr:rowOff>
        </xdr:from>
        <xdr:to>
          <xdr:col>23</xdr:col>
          <xdr:colOff>127000</xdr:colOff>
          <xdr:row>69</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70</xdr:row>
          <xdr:rowOff>0</xdr:rowOff>
        </xdr:from>
        <xdr:to>
          <xdr:col>23</xdr:col>
          <xdr:colOff>127000</xdr:colOff>
          <xdr:row>71</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69</xdr:row>
          <xdr:rowOff>0</xdr:rowOff>
        </xdr:from>
        <xdr:to>
          <xdr:col>23</xdr:col>
          <xdr:colOff>127000</xdr:colOff>
          <xdr:row>70</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77</xdr:row>
          <xdr:rowOff>0</xdr:rowOff>
        </xdr:from>
        <xdr:to>
          <xdr:col>23</xdr:col>
          <xdr:colOff>127000</xdr:colOff>
          <xdr:row>78</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78</xdr:row>
          <xdr:rowOff>0</xdr:rowOff>
        </xdr:from>
        <xdr:to>
          <xdr:col>23</xdr:col>
          <xdr:colOff>127000</xdr:colOff>
          <xdr:row>79</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79</xdr:row>
          <xdr:rowOff>0</xdr:rowOff>
        </xdr:from>
        <xdr:to>
          <xdr:col>23</xdr:col>
          <xdr:colOff>127000</xdr:colOff>
          <xdr:row>80</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80</xdr:row>
          <xdr:rowOff>0</xdr:rowOff>
        </xdr:from>
        <xdr:to>
          <xdr:col>23</xdr:col>
          <xdr:colOff>127000</xdr:colOff>
          <xdr:row>81</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16</xdr:row>
          <xdr:rowOff>0</xdr:rowOff>
        </xdr:from>
        <xdr:to>
          <xdr:col>28</xdr:col>
          <xdr:colOff>0</xdr:colOff>
          <xdr:row>17</xdr:row>
          <xdr:rowOff>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16</xdr:row>
          <xdr:rowOff>0</xdr:rowOff>
        </xdr:from>
        <xdr:to>
          <xdr:col>28</xdr:col>
          <xdr:colOff>0</xdr:colOff>
          <xdr:row>17</xdr:row>
          <xdr:rowOff>0</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0600-00000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0</xdr:colOff>
          <xdr:row>26</xdr:row>
          <xdr:rowOff>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7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146050</xdr:rowOff>
        </xdr:from>
        <xdr:to>
          <xdr:col>15</xdr:col>
          <xdr:colOff>31750</xdr:colOff>
          <xdr:row>26</xdr:row>
          <xdr:rowOff>146050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8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165100</xdr:rowOff>
        </xdr:from>
        <xdr:to>
          <xdr:col>22</xdr:col>
          <xdr:colOff>69850</xdr:colOff>
          <xdr:row>26</xdr:row>
          <xdr:rowOff>146050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8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28</xdr:col>
          <xdr:colOff>0</xdr:colOff>
          <xdr:row>24</xdr:row>
          <xdr:rowOff>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C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28</xdr:col>
          <xdr:colOff>0</xdr:colOff>
          <xdr:row>24</xdr:row>
          <xdr:rowOff>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D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trlProp" Target="../ctrlProps/ctrlProp3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4.bin"/><Relationship Id="rId4" Type="http://schemas.openxmlformats.org/officeDocument/2006/relationships/ctrlProp" Target="../ctrlProps/ctrlProp38.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3" Type="http://schemas.openxmlformats.org/officeDocument/2006/relationships/vmlDrawing" Target="../drawings/vmlDrawing9.v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11.xml"/><Relationship Id="rId16" Type="http://schemas.openxmlformats.org/officeDocument/2006/relationships/ctrlProp" Target="../ctrlProps/ctrlProp51.xml"/><Relationship Id="rId1" Type="http://schemas.openxmlformats.org/officeDocument/2006/relationships/printerSettings" Target="../printerSettings/printerSettings17.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5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5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60.xml"/><Relationship Id="rId2" Type="http://schemas.openxmlformats.org/officeDocument/2006/relationships/drawing" Target="../drawings/drawing15.xml"/><Relationship Id="rId1" Type="http://schemas.openxmlformats.org/officeDocument/2006/relationships/printerSettings" Target="../printerSettings/printerSettings22.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65.xml"/><Relationship Id="rId3" Type="http://schemas.openxmlformats.org/officeDocument/2006/relationships/vmlDrawing" Target="../drawings/vmlDrawing14.vml"/><Relationship Id="rId7" Type="http://schemas.openxmlformats.org/officeDocument/2006/relationships/ctrlProp" Target="../ctrlProps/ctrlProp64.xml"/><Relationship Id="rId2" Type="http://schemas.openxmlformats.org/officeDocument/2006/relationships/drawing" Target="../drawings/drawing16.xml"/><Relationship Id="rId1" Type="http://schemas.openxmlformats.org/officeDocument/2006/relationships/printerSettings" Target="../printerSettings/printerSettings23.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3.xml"/><Relationship Id="rId16" Type="http://schemas.openxmlformats.org/officeDocument/2006/relationships/ctrlProp" Target="../ctrlProps/ctrlProp30.xml"/><Relationship Id="rId1" Type="http://schemas.openxmlformats.org/officeDocument/2006/relationships/printerSettings" Target="../printerSettings/printerSettings5.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trlProp" Target="../ctrlProps/ctrlProp3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S31"/>
  <sheetViews>
    <sheetView showGridLines="0" workbookViewId="0">
      <pane ySplit="2" topLeftCell="A3" activePane="bottomLeft" state="frozen"/>
      <selection activeCell="O7" sqref="O7:AB7"/>
      <selection pane="bottomLeft" activeCell="H7" sqref="H7"/>
    </sheetView>
  </sheetViews>
  <sheetFormatPr defaultColWidth="9" defaultRowHeight="17.5" x14ac:dyDescent="0.55000000000000004"/>
  <cols>
    <col min="1" max="2" width="3.08203125" style="1" customWidth="1"/>
    <col min="3" max="3" width="10" style="1" customWidth="1"/>
    <col min="4" max="4" width="12.5" style="1" customWidth="1"/>
    <col min="5" max="6" width="3.08203125" style="1" customWidth="1"/>
    <col min="7" max="7" width="25.75" style="1" bestFit="1" customWidth="1"/>
    <col min="8" max="8" width="12.5" style="1" customWidth="1"/>
    <col min="9" max="10" width="3.08203125" style="1" customWidth="1"/>
    <col min="11" max="11" width="17.5" style="1" bestFit="1" customWidth="1"/>
    <col min="12" max="12" width="12.5" style="1" customWidth="1"/>
    <col min="13" max="14" width="3.08203125" style="1" customWidth="1"/>
    <col min="15" max="15" width="17.5" style="1" bestFit="1" customWidth="1"/>
    <col min="16" max="16" width="12.5" style="1" customWidth="1"/>
    <col min="17" max="18" width="3.08203125" style="1" customWidth="1"/>
    <col min="19" max="19" width="36.08203125" style="1" bestFit="1" customWidth="1"/>
    <col min="20" max="16384" width="9" style="1"/>
  </cols>
  <sheetData>
    <row r="1" spans="2:19" ht="18" thickBot="1" x14ac:dyDescent="0.6"/>
    <row r="2" spans="2:19" x14ac:dyDescent="0.55000000000000004">
      <c r="B2" s="2" t="s">
        <v>307</v>
      </c>
      <c r="C2" s="3"/>
      <c r="D2" s="4"/>
      <c r="F2" s="5" t="s">
        <v>308</v>
      </c>
      <c r="G2" s="6"/>
      <c r="H2" s="7"/>
      <c r="J2" s="8" t="s">
        <v>309</v>
      </c>
      <c r="K2" s="9"/>
      <c r="L2" s="10"/>
      <c r="N2" s="11" t="s">
        <v>310</v>
      </c>
      <c r="O2" s="12"/>
      <c r="P2" s="13"/>
      <c r="R2" s="174" t="s">
        <v>503</v>
      </c>
      <c r="S2" s="175"/>
    </row>
    <row r="3" spans="2:19" x14ac:dyDescent="0.55000000000000004">
      <c r="B3" s="14"/>
      <c r="C3" s="15" t="s">
        <v>311</v>
      </c>
      <c r="D3" s="69">
        <f ca="1">TODAY()</f>
        <v>46120</v>
      </c>
      <c r="F3" s="16" t="s">
        <v>312</v>
      </c>
      <c r="G3" s="17"/>
      <c r="H3" s="18"/>
      <c r="J3" s="19" t="s">
        <v>341</v>
      </c>
      <c r="K3" s="20"/>
      <c r="L3" s="21"/>
      <c r="N3" s="22" t="s">
        <v>355</v>
      </c>
      <c r="O3" s="23"/>
      <c r="P3" s="24"/>
      <c r="R3" s="176"/>
      <c r="S3" s="177" t="s">
        <v>483</v>
      </c>
    </row>
    <row r="4" spans="2:19" x14ac:dyDescent="0.55000000000000004">
      <c r="B4" s="14"/>
      <c r="C4" s="25" t="s">
        <v>367</v>
      </c>
      <c r="D4" s="70">
        <f ca="1">IF(AND(0&lt;MONTH(D3),MONTH(D3)&lt;4),YEAR(D3)-1,YEAR(D3))</f>
        <v>2026</v>
      </c>
      <c r="F4" s="26"/>
      <c r="G4" s="27" t="s">
        <v>313</v>
      </c>
      <c r="H4" s="28" t="s">
        <v>314</v>
      </c>
      <c r="J4" s="29"/>
      <c r="K4" s="30" t="s">
        <v>315</v>
      </c>
      <c r="L4" s="75" t="str">
        <f>第16号!AB1</f>
        <v>令和　　年　　月　　日</v>
      </c>
      <c r="N4" s="31"/>
      <c r="O4" s="32" t="s">
        <v>315</v>
      </c>
      <c r="P4" s="82" t="str">
        <f>第12号!AB1</f>
        <v>令和　　年　　月　　日</v>
      </c>
      <c r="R4" s="178"/>
      <c r="S4" s="179" t="s">
        <v>484</v>
      </c>
    </row>
    <row r="5" spans="2:19" ht="18" thickBot="1" x14ac:dyDescent="0.6">
      <c r="B5" s="33"/>
      <c r="C5" s="34" t="s">
        <v>366</v>
      </c>
      <c r="D5" s="71">
        <f ca="1">D4-2018</f>
        <v>8</v>
      </c>
      <c r="F5" s="26"/>
      <c r="G5" s="35" t="s">
        <v>316</v>
      </c>
      <c r="H5" s="36" t="s">
        <v>317</v>
      </c>
      <c r="J5" s="29"/>
      <c r="K5" s="37" t="s">
        <v>367</v>
      </c>
      <c r="L5" s="76" t="str">
        <f>IFERROR(IF(AND(0&lt;MONTH(L4),MONTH(L4)&lt;4),YEAR(L4)-1,YEAR(L4)),"")</f>
        <v/>
      </c>
      <c r="N5" s="31"/>
      <c r="O5" s="38" t="s">
        <v>367</v>
      </c>
      <c r="P5" s="83" t="str">
        <f>IFERROR(IF(AND(0&lt;MONTH(P4),MONTH(P4)&lt;4),YEAR(P4)-1,YEAR(P4)),"")</f>
        <v/>
      </c>
      <c r="R5" s="178"/>
      <c r="S5" s="179" t="s">
        <v>485</v>
      </c>
    </row>
    <row r="6" spans="2:19" x14ac:dyDescent="0.55000000000000004">
      <c r="B6" s="39"/>
      <c r="C6" s="39"/>
      <c r="D6" s="39"/>
      <c r="F6" s="26"/>
      <c r="G6" s="35" t="s">
        <v>513</v>
      </c>
      <c r="H6" s="184" t="b">
        <v>0</v>
      </c>
      <c r="J6" s="29"/>
      <c r="K6" s="37" t="s">
        <v>366</v>
      </c>
      <c r="L6" s="76" t="str">
        <f>IFERROR(L5-2018,"")</f>
        <v/>
      </c>
      <c r="N6" s="31"/>
      <c r="O6" s="38" t="s">
        <v>366</v>
      </c>
      <c r="P6" s="83" t="str">
        <f>IFERROR(P5-2018,"")</f>
        <v/>
      </c>
      <c r="R6" s="178"/>
      <c r="S6" s="179" t="s">
        <v>486</v>
      </c>
    </row>
    <row r="7" spans="2:19" x14ac:dyDescent="0.55000000000000004">
      <c r="F7" s="40"/>
      <c r="G7" s="41" t="s">
        <v>514</v>
      </c>
      <c r="H7" s="72" t="b">
        <v>0</v>
      </c>
      <c r="J7" s="29"/>
      <c r="K7" s="37" t="s">
        <v>313</v>
      </c>
      <c r="L7" s="36" t="s">
        <v>342</v>
      </c>
      <c r="N7" s="31"/>
      <c r="O7" s="38" t="s">
        <v>313</v>
      </c>
      <c r="P7" s="36" t="s">
        <v>318</v>
      </c>
      <c r="R7" s="178"/>
      <c r="S7" s="179" t="s">
        <v>487</v>
      </c>
    </row>
    <row r="8" spans="2:19" x14ac:dyDescent="0.55000000000000004">
      <c r="F8" s="16" t="s">
        <v>382</v>
      </c>
      <c r="G8" s="17"/>
      <c r="H8" s="18"/>
      <c r="J8" s="29"/>
      <c r="K8" s="37" t="s">
        <v>316</v>
      </c>
      <c r="L8" s="36" t="s">
        <v>319</v>
      </c>
      <c r="N8" s="42"/>
      <c r="O8" s="43" t="s">
        <v>316</v>
      </c>
      <c r="P8" s="44" t="s">
        <v>320</v>
      </c>
      <c r="R8" s="178"/>
      <c r="S8" s="179" t="s">
        <v>488</v>
      </c>
    </row>
    <row r="9" spans="2:19" x14ac:dyDescent="0.55000000000000004">
      <c r="F9" s="26"/>
      <c r="G9" s="41" t="s">
        <v>321</v>
      </c>
      <c r="H9" s="72" t="b">
        <v>0</v>
      </c>
      <c r="J9" s="45"/>
      <c r="K9" s="46" t="s">
        <v>321</v>
      </c>
      <c r="L9" s="77" t="b">
        <v>0</v>
      </c>
      <c r="N9" s="22" t="s">
        <v>356</v>
      </c>
      <c r="O9" s="23"/>
      <c r="P9" s="24"/>
      <c r="R9" s="178"/>
      <c r="S9" s="179" t="s">
        <v>489</v>
      </c>
    </row>
    <row r="10" spans="2:19" x14ac:dyDescent="0.55000000000000004">
      <c r="F10" s="40"/>
      <c r="G10" s="182" t="s">
        <v>507</v>
      </c>
      <c r="H10" s="183">
        <v>0.42099999999999999</v>
      </c>
      <c r="J10" s="19" t="s">
        <v>424</v>
      </c>
      <c r="K10" s="20"/>
      <c r="L10" s="21"/>
      <c r="N10" s="31"/>
      <c r="O10" s="32" t="s">
        <v>315</v>
      </c>
      <c r="P10" s="82" t="str">
        <f>第13号!AB1</f>
        <v>令和　　年　　月　　日</v>
      </c>
      <c r="R10" s="178"/>
      <c r="S10" s="179" t="s">
        <v>490</v>
      </c>
    </row>
    <row r="11" spans="2:19" x14ac:dyDescent="0.55000000000000004">
      <c r="F11" s="16" t="s">
        <v>423</v>
      </c>
      <c r="G11" s="17"/>
      <c r="H11" s="18"/>
      <c r="J11" s="45"/>
      <c r="K11" s="68" t="s">
        <v>321</v>
      </c>
      <c r="L11" s="78" t="b">
        <v>0</v>
      </c>
      <c r="N11" s="31"/>
      <c r="O11" s="38" t="s">
        <v>367</v>
      </c>
      <c r="P11" s="83" t="str">
        <f>IFERROR(IF(AND(0&lt;MONTH(P10),MONTH(P10)&lt;4),YEAR(P10)-1,YEAR(P10)),"")</f>
        <v/>
      </c>
      <c r="R11" s="178"/>
      <c r="S11" s="179" t="s">
        <v>491</v>
      </c>
    </row>
    <row r="12" spans="2:19" x14ac:dyDescent="0.55000000000000004">
      <c r="F12" s="40"/>
      <c r="G12" s="41" t="s">
        <v>321</v>
      </c>
      <c r="H12" s="72" t="b">
        <v>0</v>
      </c>
      <c r="J12" s="19" t="s">
        <v>425</v>
      </c>
      <c r="K12" s="20"/>
      <c r="L12" s="21"/>
      <c r="N12" s="31"/>
      <c r="O12" s="38" t="s">
        <v>366</v>
      </c>
      <c r="P12" s="83" t="str">
        <f>IFERROR(P11-2018,"")</f>
        <v/>
      </c>
      <c r="R12" s="178"/>
      <c r="S12" s="179" t="s">
        <v>492</v>
      </c>
    </row>
    <row r="13" spans="2:19" x14ac:dyDescent="0.55000000000000004">
      <c r="F13" s="16" t="s">
        <v>326</v>
      </c>
      <c r="G13" s="17"/>
      <c r="H13" s="18"/>
      <c r="J13" s="45"/>
      <c r="K13" s="68" t="s">
        <v>321</v>
      </c>
      <c r="L13" s="78" t="b">
        <v>0</v>
      </c>
      <c r="N13" s="31"/>
      <c r="O13" s="38" t="s">
        <v>313</v>
      </c>
      <c r="P13" s="36" t="s">
        <v>323</v>
      </c>
      <c r="R13" s="178"/>
      <c r="S13" s="179" t="s">
        <v>493</v>
      </c>
    </row>
    <row r="14" spans="2:19" x14ac:dyDescent="0.55000000000000004">
      <c r="F14" s="40"/>
      <c r="G14" s="55" t="s">
        <v>321</v>
      </c>
      <c r="H14" s="73" t="b">
        <v>0</v>
      </c>
      <c r="J14" s="19" t="s">
        <v>350</v>
      </c>
      <c r="K14" s="20"/>
      <c r="L14" s="21"/>
      <c r="N14" s="42"/>
      <c r="O14" s="43" t="s">
        <v>316</v>
      </c>
      <c r="P14" s="44" t="s">
        <v>325</v>
      </c>
      <c r="R14" s="178"/>
      <c r="S14" s="179" t="s">
        <v>494</v>
      </c>
    </row>
    <row r="15" spans="2:19" ht="18" thickBot="1" x14ac:dyDescent="0.6">
      <c r="F15" s="16" t="s">
        <v>327</v>
      </c>
      <c r="G15" s="17"/>
      <c r="H15" s="18"/>
      <c r="J15" s="47"/>
      <c r="K15" s="48" t="s">
        <v>321</v>
      </c>
      <c r="L15" s="79" t="b">
        <v>0</v>
      </c>
      <c r="N15" s="22" t="s">
        <v>357</v>
      </c>
      <c r="O15" s="23"/>
      <c r="P15" s="24"/>
      <c r="R15" s="178"/>
      <c r="S15" s="179" t="s">
        <v>495</v>
      </c>
    </row>
    <row r="16" spans="2:19" ht="18" thickBot="1" x14ac:dyDescent="0.6">
      <c r="F16" s="40"/>
      <c r="G16" s="55" t="s">
        <v>329</v>
      </c>
      <c r="H16" s="61" t="s">
        <v>330</v>
      </c>
      <c r="N16" s="31"/>
      <c r="O16" s="56" t="s">
        <v>315</v>
      </c>
      <c r="P16" s="82" t="str">
        <f>第15号!AB1</f>
        <v>令和　　年　　月　　日</v>
      </c>
      <c r="R16" s="178"/>
      <c r="S16" s="179" t="s">
        <v>496</v>
      </c>
    </row>
    <row r="17" spans="6:19" x14ac:dyDescent="0.55000000000000004">
      <c r="F17" s="16" t="s">
        <v>336</v>
      </c>
      <c r="G17" s="17"/>
      <c r="H17" s="18"/>
      <c r="J17" s="49" t="s">
        <v>322</v>
      </c>
      <c r="K17" s="50"/>
      <c r="L17" s="51"/>
      <c r="N17" s="31"/>
      <c r="O17" s="38" t="s">
        <v>367</v>
      </c>
      <c r="P17" s="83" t="str">
        <f>IFERROR(IF(AND(0&lt;MONTH(P16),MONTH(P16)&lt;4),YEAR(P16)-1,YEAR(P16)),"")</f>
        <v/>
      </c>
      <c r="R17" s="178"/>
      <c r="S17" s="179" t="s">
        <v>497</v>
      </c>
    </row>
    <row r="18" spans="6:19" x14ac:dyDescent="0.55000000000000004">
      <c r="F18" s="40"/>
      <c r="G18" s="55" t="s">
        <v>316</v>
      </c>
      <c r="H18" s="61" t="s">
        <v>338</v>
      </c>
      <c r="J18" s="52"/>
      <c r="K18" s="53" t="s">
        <v>324</v>
      </c>
      <c r="L18" s="80" t="str">
        <f>交付請求書!AB1</f>
        <v>令和　　年　　月　　日</v>
      </c>
      <c r="N18" s="31"/>
      <c r="O18" s="38" t="s">
        <v>366</v>
      </c>
      <c r="P18" s="83" t="str">
        <f>IFERROR(P17-2018,"")</f>
        <v/>
      </c>
      <c r="R18" s="178"/>
      <c r="S18" s="179" t="s">
        <v>498</v>
      </c>
    </row>
    <row r="19" spans="6:19" x14ac:dyDescent="0.55000000000000004">
      <c r="F19" s="16" t="s">
        <v>337</v>
      </c>
      <c r="G19" s="17"/>
      <c r="H19" s="18"/>
      <c r="J19" s="52"/>
      <c r="K19" s="54" t="s">
        <v>367</v>
      </c>
      <c r="L19" s="81" t="str">
        <f>IFERROR(IF(AND(0&lt;MONTH(L18),MONTH(L18)&lt;4),YEAR(L18)-1,YEAR(L18)),"")</f>
        <v/>
      </c>
      <c r="N19" s="31"/>
      <c r="O19" s="60" t="s">
        <v>313</v>
      </c>
      <c r="P19" s="36" t="s">
        <v>331</v>
      </c>
      <c r="R19" s="178"/>
      <c r="S19" s="179" t="s">
        <v>499</v>
      </c>
    </row>
    <row r="20" spans="6:19" x14ac:dyDescent="0.55000000000000004">
      <c r="F20" s="40"/>
      <c r="G20" s="55" t="s">
        <v>321</v>
      </c>
      <c r="H20" s="73" t="b">
        <v>0</v>
      </c>
      <c r="J20" s="52"/>
      <c r="K20" s="54" t="s">
        <v>366</v>
      </c>
      <c r="L20" s="81" t="str">
        <f>IFERROR(L19-2018,"")</f>
        <v/>
      </c>
      <c r="N20" s="42"/>
      <c r="O20" s="64" t="s">
        <v>316</v>
      </c>
      <c r="P20" s="44" t="s">
        <v>332</v>
      </c>
      <c r="R20" s="178"/>
      <c r="S20" s="179" t="s">
        <v>500</v>
      </c>
    </row>
    <row r="21" spans="6:19" ht="18" thickBot="1" x14ac:dyDescent="0.6">
      <c r="F21" s="16" t="s">
        <v>349</v>
      </c>
      <c r="G21" s="17"/>
      <c r="H21" s="18"/>
      <c r="J21" s="57"/>
      <c r="K21" s="58" t="s">
        <v>316</v>
      </c>
      <c r="L21" s="59" t="s">
        <v>328</v>
      </c>
      <c r="N21" s="22" t="s">
        <v>358</v>
      </c>
      <c r="O21" s="23"/>
      <c r="P21" s="24"/>
      <c r="R21" s="178"/>
      <c r="S21" s="179" t="s">
        <v>501</v>
      </c>
    </row>
    <row r="22" spans="6:19" ht="18" thickBot="1" x14ac:dyDescent="0.6">
      <c r="F22" s="62"/>
      <c r="G22" s="63" t="s">
        <v>321</v>
      </c>
      <c r="H22" s="74" t="b">
        <v>0</v>
      </c>
      <c r="N22" s="31"/>
      <c r="O22" s="56" t="s">
        <v>324</v>
      </c>
      <c r="P22" s="82" t="str">
        <f>第22号!AB1</f>
        <v>令和　　年　　月　　日</v>
      </c>
      <c r="R22" s="180"/>
      <c r="S22" s="181" t="s">
        <v>502</v>
      </c>
    </row>
    <row r="23" spans="6:19" x14ac:dyDescent="0.55000000000000004">
      <c r="N23" s="31"/>
      <c r="O23" s="38" t="s">
        <v>367</v>
      </c>
      <c r="P23" s="83" t="str">
        <f>IFERROR(IF(AND(0&lt;MONTH(P22),MONTH(P22)&lt;4),YEAR(P22)-1,YEAR(P22)),"")</f>
        <v/>
      </c>
    </row>
    <row r="24" spans="6:19" x14ac:dyDescent="0.55000000000000004">
      <c r="N24" s="31"/>
      <c r="O24" s="38" t="s">
        <v>366</v>
      </c>
      <c r="P24" s="83" t="str">
        <f>IFERROR(P23-2018,"")</f>
        <v/>
      </c>
    </row>
    <row r="25" spans="6:19" x14ac:dyDescent="0.55000000000000004">
      <c r="N25" s="31"/>
      <c r="O25" s="60" t="s">
        <v>313</v>
      </c>
      <c r="P25" s="36" t="s">
        <v>333</v>
      </c>
    </row>
    <row r="26" spans="6:19" x14ac:dyDescent="0.55000000000000004">
      <c r="N26" s="42"/>
      <c r="O26" s="64" t="s">
        <v>316</v>
      </c>
      <c r="P26" s="44" t="s">
        <v>360</v>
      </c>
    </row>
    <row r="27" spans="6:19" x14ac:dyDescent="0.55000000000000004">
      <c r="N27" s="22" t="s">
        <v>359</v>
      </c>
      <c r="O27" s="23"/>
      <c r="P27" s="24"/>
    </row>
    <row r="28" spans="6:19" x14ac:dyDescent="0.55000000000000004">
      <c r="N28" s="31"/>
      <c r="O28" s="56" t="s">
        <v>324</v>
      </c>
      <c r="P28" s="82" t="str">
        <f>第23号!AB1</f>
        <v>令和　　年　　月　　日</v>
      </c>
    </row>
    <row r="29" spans="6:19" x14ac:dyDescent="0.55000000000000004">
      <c r="N29" s="31"/>
      <c r="O29" s="38" t="s">
        <v>367</v>
      </c>
      <c r="P29" s="83" t="str">
        <f>IFERROR(IF(AND(0&lt;MONTH(P28),MONTH(P28)&lt;4),YEAR(P28)-1,YEAR(P28)),"")</f>
        <v/>
      </c>
    </row>
    <row r="30" spans="6:19" x14ac:dyDescent="0.55000000000000004">
      <c r="N30" s="31"/>
      <c r="O30" s="38" t="s">
        <v>366</v>
      </c>
      <c r="P30" s="83" t="str">
        <f>IFERROR(P29-2018,"")</f>
        <v/>
      </c>
    </row>
    <row r="31" spans="6:19" ht="18" thickBot="1" x14ac:dyDescent="0.6">
      <c r="N31" s="65"/>
      <c r="O31" s="66" t="s">
        <v>316</v>
      </c>
      <c r="P31" s="59" t="s">
        <v>361</v>
      </c>
    </row>
  </sheetData>
  <sheetProtection selectLockedCells="1"/>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4" tint="-0.249977111117893"/>
    <pageSetUpPr fitToPage="1"/>
  </sheetPr>
  <dimension ref="A1:AB69"/>
  <sheetViews>
    <sheetView view="pageBreakPreview" zoomScaleNormal="100" zoomScaleSheetLayoutView="100" workbookViewId="0">
      <pane ySplit="3" topLeftCell="A4" activePane="bottomLeft" state="frozen"/>
      <selection activeCell="M7" sqref="M7:AB7"/>
      <selection pane="bottomLeft" activeCell="Q40" sqref="Q40:Z40"/>
    </sheetView>
  </sheetViews>
  <sheetFormatPr defaultColWidth="3.08203125" defaultRowHeight="18.75" customHeight="1" x14ac:dyDescent="0.55000000000000004"/>
  <cols>
    <col min="1" max="16384" width="3.08203125" style="85"/>
  </cols>
  <sheetData>
    <row r="1" spans="1:26" ht="18.75" customHeight="1" x14ac:dyDescent="0.55000000000000004">
      <c r="A1" s="94" t="s">
        <v>51</v>
      </c>
      <c r="B1" s="94"/>
      <c r="C1" s="94"/>
      <c r="D1" s="94"/>
      <c r="E1" s="94"/>
      <c r="F1" s="94"/>
      <c r="G1" s="94"/>
      <c r="H1" s="94"/>
      <c r="I1" s="94"/>
      <c r="J1" s="94"/>
      <c r="K1" s="94"/>
      <c r="L1" s="94"/>
      <c r="M1" s="94"/>
      <c r="N1" s="94"/>
      <c r="O1" s="94"/>
      <c r="P1" s="94"/>
      <c r="Q1" s="94"/>
      <c r="R1" s="94"/>
      <c r="S1" s="94"/>
      <c r="T1" s="94"/>
      <c r="U1" s="94"/>
      <c r="V1" s="94"/>
      <c r="W1" s="94"/>
      <c r="X1" s="94"/>
      <c r="Y1" s="94"/>
      <c r="Z1" s="94"/>
    </row>
    <row r="2" spans="1:26"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26" ht="18.75" customHeight="1" x14ac:dyDescent="0.55000000000000004">
      <c r="A3" s="254" t="s">
        <v>472</v>
      </c>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26" ht="7.5" customHeight="1" x14ac:dyDescent="0.55000000000000004">
      <c r="A4" s="95"/>
      <c r="B4" s="95"/>
      <c r="C4" s="95"/>
      <c r="D4" s="95"/>
      <c r="E4" s="95"/>
      <c r="F4" s="95"/>
      <c r="G4" s="95"/>
      <c r="H4" s="95"/>
      <c r="I4" s="95"/>
      <c r="J4" s="95"/>
      <c r="K4" s="95"/>
      <c r="L4" s="95"/>
      <c r="M4" s="95"/>
      <c r="N4" s="95"/>
      <c r="O4" s="95"/>
      <c r="P4" s="95"/>
      <c r="Q4" s="95"/>
      <c r="R4" s="95"/>
      <c r="S4" s="95"/>
      <c r="T4" s="95"/>
      <c r="U4" s="95"/>
      <c r="V4" s="95"/>
      <c r="W4" s="95"/>
      <c r="X4" s="95"/>
      <c r="Y4" s="95"/>
      <c r="Z4" s="95"/>
    </row>
    <row r="5" spans="1:26" ht="22.5" customHeight="1" x14ac:dyDescent="0.55000000000000004">
      <c r="A5" s="94"/>
      <c r="B5" s="94"/>
      <c r="C5" s="94"/>
      <c r="D5" s="94"/>
      <c r="E5" s="94"/>
      <c r="F5" s="94"/>
      <c r="G5" s="94"/>
      <c r="H5" s="94"/>
      <c r="I5" s="94"/>
      <c r="J5" s="94"/>
      <c r="K5" s="94"/>
      <c r="L5" s="94"/>
      <c r="M5" s="94"/>
      <c r="N5" s="94"/>
      <c r="O5" s="94"/>
      <c r="P5" s="94"/>
      <c r="Q5" s="94"/>
      <c r="R5" s="94"/>
      <c r="S5" s="417" t="str">
        <f>IF(第１号!S5="","令和    年    月    日",第１号!S5)</f>
        <v>令和　　年　　月　　日</v>
      </c>
      <c r="T5" s="417"/>
      <c r="U5" s="417"/>
      <c r="V5" s="417"/>
      <c r="W5" s="417"/>
      <c r="X5" s="417"/>
      <c r="Y5" s="417"/>
      <c r="Z5" s="417"/>
    </row>
    <row r="6" spans="1:26" ht="18.75" customHeight="1" x14ac:dyDescent="0.55000000000000004">
      <c r="A6" s="94"/>
      <c r="B6" s="94"/>
      <c r="C6" s="94"/>
      <c r="D6" s="94"/>
      <c r="E6" s="94"/>
      <c r="F6" s="94"/>
      <c r="G6" s="94"/>
      <c r="H6" s="94"/>
      <c r="I6" s="94"/>
      <c r="J6" s="94"/>
      <c r="K6" s="94"/>
      <c r="L6" s="94"/>
      <c r="M6" s="94"/>
      <c r="N6" s="94"/>
      <c r="O6" s="94"/>
      <c r="P6" s="94"/>
      <c r="Q6" s="94"/>
      <c r="R6" s="94"/>
      <c r="S6" s="94"/>
      <c r="T6" s="94"/>
      <c r="U6" s="94"/>
      <c r="V6" s="94"/>
      <c r="W6" s="94"/>
      <c r="X6" s="94"/>
      <c r="Y6" s="94"/>
      <c r="Z6" s="94"/>
    </row>
    <row r="7" spans="1:26" ht="18.75" customHeight="1" x14ac:dyDescent="0.55000000000000004">
      <c r="A7" s="94" t="s">
        <v>48</v>
      </c>
      <c r="B7" s="94"/>
      <c r="C7" s="94"/>
      <c r="D7" s="94"/>
      <c r="E7" s="94"/>
      <c r="F7" s="94"/>
      <c r="G7" s="94"/>
      <c r="H7" s="94"/>
      <c r="I7" s="94"/>
      <c r="J7" s="94"/>
      <c r="K7" s="94"/>
      <c r="L7" s="94"/>
      <c r="M7" s="94"/>
      <c r="N7" s="94"/>
      <c r="O7" s="94"/>
      <c r="P7" s="94"/>
      <c r="Q7" s="94"/>
      <c r="R7" s="94"/>
      <c r="S7" s="94"/>
      <c r="T7" s="94"/>
      <c r="U7" s="94"/>
      <c r="V7" s="94"/>
      <c r="W7" s="94"/>
      <c r="X7" s="94"/>
      <c r="Y7" s="94"/>
      <c r="Z7" s="94"/>
    </row>
    <row r="8" spans="1:26" ht="18.75" customHeight="1" x14ac:dyDescent="0.55000000000000004">
      <c r="A8" s="94"/>
      <c r="B8" s="94"/>
      <c r="C8" s="94"/>
      <c r="D8" s="94"/>
      <c r="E8" s="94"/>
      <c r="F8" s="94"/>
      <c r="G8" s="94"/>
      <c r="H8" s="94"/>
      <c r="I8" s="94"/>
      <c r="J8" s="94"/>
      <c r="K8" s="94"/>
      <c r="L8" s="94"/>
      <c r="M8" s="94"/>
      <c r="N8" s="94"/>
      <c r="O8" s="94"/>
      <c r="P8" s="94"/>
      <c r="Q8" s="94"/>
      <c r="R8" s="94"/>
      <c r="S8" s="94"/>
      <c r="T8" s="94"/>
      <c r="U8" s="94"/>
      <c r="V8" s="94"/>
      <c r="W8" s="94"/>
      <c r="X8" s="94"/>
      <c r="Y8" s="94"/>
      <c r="Z8" s="94"/>
    </row>
    <row r="9" spans="1:26" ht="26.25" customHeight="1" x14ac:dyDescent="0.55000000000000004">
      <c r="A9" s="94"/>
      <c r="B9" s="94"/>
      <c r="C9" s="94"/>
      <c r="D9" s="94"/>
      <c r="E9" s="94"/>
      <c r="F9" s="94"/>
      <c r="G9" s="94"/>
      <c r="H9" s="94"/>
      <c r="I9" s="94"/>
      <c r="J9" s="94"/>
      <c r="K9" s="94"/>
      <c r="L9" s="94"/>
      <c r="M9" s="244" t="s">
        <v>3</v>
      </c>
      <c r="N9" s="244"/>
      <c r="O9" s="244"/>
      <c r="P9" s="244"/>
      <c r="Q9" s="439" t="str">
        <f>IF(第１号!Q8="","",第１号!Q8)</f>
        <v/>
      </c>
      <c r="R9" s="439"/>
      <c r="S9" s="439"/>
      <c r="T9" s="439"/>
      <c r="U9" s="439"/>
      <c r="V9" s="439"/>
      <c r="W9" s="439"/>
      <c r="X9" s="439"/>
      <c r="Y9" s="439"/>
      <c r="Z9" s="439"/>
    </row>
    <row r="10" spans="1:26" ht="26.25" customHeight="1" x14ac:dyDescent="0.2">
      <c r="A10" s="94"/>
      <c r="B10" s="94"/>
      <c r="C10" s="94"/>
      <c r="D10" s="94"/>
      <c r="E10" s="94"/>
      <c r="F10" s="94"/>
      <c r="G10" s="94"/>
      <c r="H10" s="94"/>
      <c r="I10" s="94"/>
      <c r="J10" s="94"/>
      <c r="K10" s="94"/>
      <c r="L10" s="96" t="s">
        <v>6</v>
      </c>
      <c r="M10" s="244" t="s">
        <v>4</v>
      </c>
      <c r="N10" s="244"/>
      <c r="O10" s="244"/>
      <c r="P10" s="244"/>
      <c r="Q10" s="439" t="str">
        <f>IF(第１号!Q9="","",第１号!Q9)</f>
        <v/>
      </c>
      <c r="R10" s="439" ph="1"/>
      <c r="S10" s="439" ph="1"/>
      <c r="T10" s="439" ph="1"/>
      <c r="U10" s="439" ph="1"/>
      <c r="V10" s="439" ph="1"/>
      <c r="W10" s="439" ph="1"/>
      <c r="X10" s="439" ph="1"/>
      <c r="Y10" s="439" ph="1"/>
      <c r="Z10" s="439" ph="1"/>
    </row>
    <row r="11" spans="1:26" ht="26.25" customHeight="1" x14ac:dyDescent="0.55000000000000004">
      <c r="A11" s="94"/>
      <c r="B11" s="94"/>
      <c r="C11" s="94"/>
      <c r="D11" s="94"/>
      <c r="E11" s="94"/>
      <c r="F11" s="94"/>
      <c r="G11" s="94"/>
      <c r="H11" s="94"/>
      <c r="I11" s="94"/>
      <c r="J11" s="94"/>
      <c r="K11" s="94"/>
      <c r="L11" s="94"/>
      <c r="M11" s="244" t="s">
        <v>5</v>
      </c>
      <c r="N11" s="244"/>
      <c r="O11" s="244"/>
      <c r="P11" s="244"/>
      <c r="Q11" s="440" t="str">
        <f>IF(第１号!Q10="","",第１号!Q10)</f>
        <v/>
      </c>
      <c r="R11" s="440"/>
      <c r="S11" s="440"/>
      <c r="T11" s="440"/>
      <c r="U11" s="440"/>
      <c r="V11" s="440"/>
      <c r="W11" s="440"/>
      <c r="X11" s="440"/>
      <c r="Y11" s="440"/>
      <c r="Z11" s="440"/>
    </row>
    <row r="12" spans="1:26" ht="18.75" customHeight="1" x14ac:dyDescent="0.55000000000000004">
      <c r="A12" s="94"/>
      <c r="B12" s="94"/>
      <c r="C12" s="94"/>
      <c r="D12" s="94"/>
      <c r="E12" s="94"/>
      <c r="F12" s="94"/>
      <c r="G12" s="94"/>
      <c r="H12" s="94"/>
      <c r="I12" s="94"/>
      <c r="J12" s="94"/>
      <c r="K12" s="94"/>
      <c r="L12" s="94"/>
      <c r="M12" s="94"/>
      <c r="N12" s="94"/>
      <c r="O12" s="94"/>
      <c r="P12" s="94"/>
      <c r="Q12" s="94"/>
      <c r="R12" s="94"/>
      <c r="S12" s="94"/>
      <c r="T12" s="94"/>
      <c r="U12" s="94"/>
      <c r="V12" s="94"/>
      <c r="W12" s="94"/>
      <c r="X12" s="94"/>
      <c r="Y12" s="94"/>
      <c r="Z12" s="94"/>
    </row>
    <row r="13" spans="1:26" ht="18.75" customHeight="1" x14ac:dyDescent="0.55000000000000004">
      <c r="A13" s="94"/>
      <c r="B13" s="94"/>
      <c r="C13" s="94"/>
      <c r="D13" s="94"/>
      <c r="E13" s="94"/>
      <c r="F13" s="94"/>
      <c r="G13" s="94"/>
      <c r="H13" s="94"/>
      <c r="I13" s="94"/>
      <c r="J13" s="94"/>
      <c r="K13" s="94"/>
      <c r="L13" s="94"/>
      <c r="M13" s="94"/>
      <c r="N13" s="94"/>
      <c r="O13" s="94"/>
      <c r="P13" s="94"/>
      <c r="Q13" s="94"/>
      <c r="R13" s="94"/>
      <c r="S13" s="94"/>
      <c r="T13" s="94"/>
      <c r="U13" s="94"/>
      <c r="V13" s="94"/>
      <c r="W13" s="94"/>
      <c r="X13" s="94"/>
      <c r="Y13" s="94"/>
      <c r="Z13" s="94"/>
    </row>
    <row r="14" spans="1:26" ht="18.75" customHeight="1" x14ac:dyDescent="0.55000000000000004">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26" ht="18.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26" ht="22.5" customHeight="1" x14ac:dyDescent="0.55000000000000004">
      <c r="A16" s="438" t="str">
        <f>"　仙台市補助金等交付規則施行要領"&amp;DBCS(DB!H16)&amp;"の規定に基づき、暴力団等と"</f>
        <v>　仙台市補助金等交付規則施行要領第３条第２項の規定に基づき、暴力団等と</v>
      </c>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row>
    <row r="17" spans="1:26" ht="22.5" customHeight="1" x14ac:dyDescent="0.55000000000000004">
      <c r="A17" s="438" t="s">
        <v>49</v>
      </c>
      <c r="B17" s="438"/>
      <c r="C17" s="438"/>
      <c r="D17" s="438"/>
      <c r="E17" s="438"/>
      <c r="F17" s="438"/>
      <c r="G17" s="438"/>
      <c r="H17" s="438"/>
      <c r="I17" s="438"/>
      <c r="J17" s="438"/>
      <c r="K17" s="438"/>
      <c r="L17" s="438"/>
      <c r="M17" s="438"/>
      <c r="N17" s="438"/>
      <c r="O17" s="438"/>
      <c r="P17" s="438"/>
      <c r="Q17" s="438"/>
      <c r="R17" s="438"/>
      <c r="S17" s="438"/>
      <c r="T17" s="438"/>
      <c r="U17" s="438"/>
      <c r="V17" s="438"/>
      <c r="W17" s="438"/>
      <c r="X17" s="438"/>
      <c r="Y17" s="438"/>
      <c r="Z17" s="438"/>
    </row>
    <row r="18" spans="1:26" ht="22.5" customHeight="1" x14ac:dyDescent="0.55000000000000004">
      <c r="A18" s="438" t="s">
        <v>50</v>
      </c>
      <c r="B18" s="438"/>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38"/>
    </row>
    <row r="19" spans="1:26" ht="18.75" customHeight="1" x14ac:dyDescent="0.55000000000000004">
      <c r="A19" s="94"/>
      <c r="B19" s="94"/>
      <c r="C19" s="94"/>
      <c r="D19" s="94"/>
      <c r="E19" s="94"/>
      <c r="F19" s="94"/>
      <c r="G19" s="94"/>
      <c r="H19" s="94"/>
      <c r="I19" s="94"/>
      <c r="J19" s="94"/>
      <c r="K19" s="94"/>
      <c r="L19" s="94"/>
      <c r="M19" s="94"/>
      <c r="N19" s="94"/>
      <c r="O19" s="94"/>
      <c r="P19" s="94"/>
      <c r="Q19" s="94"/>
      <c r="R19" s="94"/>
      <c r="S19" s="94"/>
      <c r="T19" s="94"/>
      <c r="U19" s="94"/>
      <c r="V19" s="94"/>
      <c r="W19" s="94"/>
      <c r="X19" s="94"/>
      <c r="Y19" s="94"/>
      <c r="Z19" s="94"/>
    </row>
    <row r="20" spans="1:26" ht="18.75" customHeight="1" x14ac:dyDescent="0.55000000000000004">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6" ht="18.75" customHeight="1" x14ac:dyDescent="0.55000000000000004">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row>
    <row r="22" spans="1:26" ht="18.75" customHeight="1" x14ac:dyDescent="0.55000000000000004">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spans="1:26" ht="18.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8.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8.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8.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8"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8"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8"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8"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8"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8" ht="18.75" customHeight="1" x14ac:dyDescent="0.55000000000000004">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8" ht="18.75" customHeight="1" x14ac:dyDescent="0.55000000000000004">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8" ht="26.25" customHeight="1" x14ac:dyDescent="0.55000000000000004">
      <c r="A40" s="94"/>
      <c r="B40" s="94"/>
      <c r="C40" s="94"/>
      <c r="D40" s="94"/>
      <c r="E40" s="94"/>
      <c r="F40" s="94"/>
      <c r="G40" s="94"/>
      <c r="H40" s="94"/>
      <c r="I40" s="94"/>
      <c r="J40" s="94"/>
      <c r="K40" s="94"/>
      <c r="L40" s="94"/>
      <c r="M40" s="244" t="s">
        <v>3</v>
      </c>
      <c r="N40" s="244"/>
      <c r="O40" s="244"/>
      <c r="P40" s="244"/>
      <c r="Q40" s="216" t="str">
        <f>IF(第１号!Q8="","",第１号!Q8)</f>
        <v/>
      </c>
      <c r="R40" s="216"/>
      <c r="S40" s="216"/>
      <c r="T40" s="216"/>
      <c r="U40" s="216"/>
      <c r="V40" s="216"/>
      <c r="W40" s="216"/>
      <c r="X40" s="216"/>
      <c r="Y40" s="216"/>
      <c r="Z40" s="216"/>
      <c r="AB40" s="172" t="s">
        <v>378</v>
      </c>
    </row>
    <row r="41" spans="1:28" ht="26.25" customHeight="1" x14ac:dyDescent="0.2">
      <c r="A41" s="94"/>
      <c r="B41" s="94"/>
      <c r="C41" s="94"/>
      <c r="D41" s="94"/>
      <c r="E41" s="94"/>
      <c r="F41" s="94"/>
      <c r="G41" s="94"/>
      <c r="H41" s="94"/>
      <c r="I41" s="94"/>
      <c r="J41" s="94"/>
      <c r="K41" s="94"/>
      <c r="L41" s="96" t="s">
        <v>241</v>
      </c>
      <c r="M41" s="244" t="s">
        <v>4</v>
      </c>
      <c r="N41" s="244"/>
      <c r="O41" s="244"/>
      <c r="P41" s="244"/>
      <c r="Q41" s="216" t="str">
        <f>IF(第１号!Q9="","",第１号!Q9)</f>
        <v/>
      </c>
      <c r="R41" s="216" ph="1"/>
      <c r="S41" s="216" ph="1"/>
      <c r="T41" s="216" ph="1"/>
      <c r="U41" s="216" ph="1"/>
      <c r="V41" s="216" ph="1"/>
      <c r="W41" s="216" ph="1"/>
      <c r="X41" s="216" ph="1"/>
      <c r="Y41" s="216" ph="1"/>
      <c r="Z41" s="216" ph="1"/>
    </row>
    <row r="42" spans="1:28" ht="26.25" customHeight="1" x14ac:dyDescent="0.2">
      <c r="A42" s="94"/>
      <c r="B42" s="94"/>
      <c r="C42" s="94"/>
      <c r="D42" s="94"/>
      <c r="E42" s="94"/>
      <c r="F42" s="94"/>
      <c r="G42" s="94"/>
      <c r="H42" s="94"/>
      <c r="I42" s="94"/>
      <c r="J42" s="94"/>
      <c r="K42" s="94"/>
      <c r="L42" s="94"/>
      <c r="M42" s="244" t="s">
        <v>5</v>
      </c>
      <c r="N42" s="244"/>
      <c r="O42" s="244"/>
      <c r="P42" s="244"/>
      <c r="Q42" s="216" t="str">
        <f>IF(第１号!Q10="","",第１号!Q10)</f>
        <v/>
      </c>
      <c r="R42" s="216" ph="1"/>
      <c r="S42" s="216" ph="1"/>
      <c r="T42" s="216" ph="1"/>
      <c r="U42" s="216" ph="1"/>
      <c r="V42" s="216" ph="1"/>
      <c r="W42" s="216" ph="1"/>
      <c r="X42" s="216" ph="1"/>
      <c r="Y42" s="216" ph="1"/>
      <c r="Z42" s="94"/>
    </row>
    <row r="43" spans="1:28" ht="18.75" customHeight="1" x14ac:dyDescent="0.55000000000000004">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8" ht="18.75" customHeight="1" x14ac:dyDescent="0.55000000000000004">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8" ht="18.75" customHeight="1" x14ac:dyDescent="0.55000000000000004">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8" ht="18.75" customHeight="1" x14ac:dyDescent="0.55000000000000004">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row r="47" spans="1:28" ht="22.5" customHeight="1" x14ac:dyDescent="0.55000000000000004">
      <c r="A47" s="438" t="str">
        <f>"　仙台市補助金等交付規則施行要領"&amp;DBCS(DB!H16)&amp;"の規定に基づき、暴力団等と"</f>
        <v>　仙台市補助金等交付規則施行要領第３条第２項の規定に基づき、暴力団等と</v>
      </c>
      <c r="B47" s="438"/>
      <c r="C47" s="438"/>
      <c r="D47" s="438"/>
      <c r="E47" s="438"/>
      <c r="F47" s="438"/>
      <c r="G47" s="438"/>
      <c r="H47" s="438"/>
      <c r="I47" s="438"/>
      <c r="J47" s="438"/>
      <c r="K47" s="438"/>
      <c r="L47" s="438"/>
      <c r="M47" s="438"/>
      <c r="N47" s="438"/>
      <c r="O47" s="438"/>
      <c r="P47" s="438"/>
      <c r="Q47" s="438"/>
      <c r="R47" s="438"/>
      <c r="S47" s="438"/>
      <c r="T47" s="438"/>
      <c r="U47" s="438"/>
      <c r="V47" s="438"/>
      <c r="W47" s="438"/>
      <c r="X47" s="438"/>
      <c r="Y47" s="438"/>
      <c r="Z47" s="438"/>
    </row>
    <row r="48" spans="1:28" ht="22.5" customHeight="1" x14ac:dyDescent="0.55000000000000004">
      <c r="A48" s="438" t="s">
        <v>49</v>
      </c>
      <c r="B48" s="438"/>
      <c r="C48" s="438"/>
      <c r="D48" s="438"/>
      <c r="E48" s="438"/>
      <c r="F48" s="438"/>
      <c r="G48" s="438"/>
      <c r="H48" s="438"/>
      <c r="I48" s="438"/>
      <c r="J48" s="438"/>
      <c r="K48" s="438"/>
      <c r="L48" s="438"/>
      <c r="M48" s="438"/>
      <c r="N48" s="438"/>
      <c r="O48" s="438"/>
      <c r="P48" s="438"/>
      <c r="Q48" s="438"/>
      <c r="R48" s="438"/>
      <c r="S48" s="438"/>
      <c r="T48" s="438"/>
      <c r="U48" s="438"/>
      <c r="V48" s="438"/>
      <c r="W48" s="438"/>
      <c r="X48" s="438"/>
      <c r="Y48" s="438"/>
      <c r="Z48" s="438"/>
    </row>
    <row r="49" spans="1:26" ht="22.5" customHeight="1" x14ac:dyDescent="0.55000000000000004">
      <c r="A49" s="438" t="s">
        <v>50</v>
      </c>
      <c r="B49" s="438"/>
      <c r="C49" s="438"/>
      <c r="D49" s="438"/>
      <c r="E49" s="438"/>
      <c r="F49" s="438"/>
      <c r="G49" s="438"/>
      <c r="H49" s="438"/>
      <c r="I49" s="438"/>
      <c r="J49" s="438"/>
      <c r="K49" s="438"/>
      <c r="L49" s="438"/>
      <c r="M49" s="438"/>
      <c r="N49" s="438"/>
      <c r="O49" s="438"/>
      <c r="P49" s="438"/>
      <c r="Q49" s="438"/>
      <c r="R49" s="438"/>
      <c r="S49" s="438"/>
      <c r="T49" s="438"/>
      <c r="U49" s="438"/>
      <c r="V49" s="438"/>
      <c r="W49" s="438"/>
      <c r="X49" s="438"/>
      <c r="Y49" s="438"/>
      <c r="Z49" s="438"/>
    </row>
    <row r="50" spans="1:26" ht="18.75" customHeight="1" x14ac:dyDescent="0.55000000000000004">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row>
    <row r="51" spans="1:26" ht="18.75" customHeight="1" x14ac:dyDescent="0.55000000000000004">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row>
    <row r="52" spans="1:26" ht="18.75" customHeight="1" x14ac:dyDescent="0.55000000000000004">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row>
    <row r="53" spans="1:26" ht="18.75" customHeight="1" x14ac:dyDescent="0.55000000000000004">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row>
    <row r="54" spans="1:26" ht="18.75" customHeight="1" x14ac:dyDescent="0.55000000000000004">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row>
    <row r="55" spans="1:26" ht="18.75" customHeight="1" x14ac:dyDescent="0.55000000000000004">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row>
    <row r="56" spans="1:26" ht="18.75" customHeight="1" x14ac:dyDescent="0.55000000000000004">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row>
    <row r="57" spans="1:26" ht="18.75" customHeight="1" x14ac:dyDescent="0.55000000000000004">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row>
    <row r="58" spans="1:26" ht="18.75" customHeight="1" x14ac:dyDescent="0.55000000000000004">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row>
    <row r="59" spans="1:26" ht="18.75" customHeight="1" x14ac:dyDescent="0.55000000000000004">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row>
    <row r="60" spans="1:26" ht="18.75" customHeight="1" x14ac:dyDescent="0.55000000000000004">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row>
    <row r="61" spans="1:26" ht="18.75" customHeight="1" x14ac:dyDescent="0.55000000000000004">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row>
    <row r="62" spans="1:26" ht="18.75" customHeight="1" x14ac:dyDescent="0.55000000000000004">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row>
    <row r="63" spans="1:26" ht="18.75" customHeight="1" x14ac:dyDescent="0.55000000000000004">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row>
    <row r="64" spans="1:26" ht="18.75" customHeight="1" x14ac:dyDescent="0.55000000000000004">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row>
    <row r="65" spans="1:26" ht="18.75" customHeight="1" x14ac:dyDescent="0.55000000000000004">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row>
    <row r="66" spans="1:26" ht="18.75" customHeight="1" x14ac:dyDescent="0.55000000000000004">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row>
    <row r="67" spans="1:26" ht="18.75" customHeight="1" x14ac:dyDescent="0.55000000000000004">
      <c r="A67" s="94"/>
      <c r="B67" s="94"/>
      <c r="C67" s="94"/>
      <c r="D67" s="94"/>
      <c r="E67" s="94"/>
      <c r="F67" s="94"/>
      <c r="G67" s="94"/>
      <c r="H67" s="94"/>
      <c r="I67" s="94"/>
      <c r="J67" s="94"/>
      <c r="K67" s="94"/>
      <c r="L67" s="94"/>
      <c r="M67" s="94"/>
      <c r="N67" s="94"/>
      <c r="O67" s="94"/>
      <c r="P67" s="94"/>
      <c r="Q67" s="94"/>
      <c r="R67" s="94"/>
      <c r="S67" s="94"/>
      <c r="T67" s="94"/>
      <c r="U67" s="94"/>
      <c r="V67" s="94"/>
      <c r="W67" s="94"/>
      <c r="X67" s="94"/>
      <c r="Y67" s="94"/>
      <c r="Z67" s="94"/>
    </row>
    <row r="68" spans="1:26" ht="18.75" customHeight="1" x14ac:dyDescent="0.55000000000000004">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row>
    <row r="69" spans="1:26" ht="18.75" customHeight="1" x14ac:dyDescent="0.55000000000000004">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row>
  </sheetData>
  <sheetProtection algorithmName="SHA-512" hashValue="+G4IRDg2PoMnSFHH6gJCdJFNpBmOG/BtXCMVzBV0FAICMOV5MJ/YBmt8AxlnNYklOgzXFrQidfYyjTXFsflw+w==" saltValue="xO3Go6apu5KkVse/Ni/jKA==" spinCount="100000" sheet="1" selectLockedCells="1"/>
  <mergeCells count="20">
    <mergeCell ref="A47:Z47"/>
    <mergeCell ref="A48:Z48"/>
    <mergeCell ref="A49:Z49"/>
    <mergeCell ref="M40:P40"/>
    <mergeCell ref="Q40:Z40"/>
    <mergeCell ref="M41:P41"/>
    <mergeCell ref="Q41:Z41"/>
    <mergeCell ref="M42:P42"/>
    <mergeCell ref="Q42:Y42"/>
    <mergeCell ref="A16:Z16"/>
    <mergeCell ref="A17:Z17"/>
    <mergeCell ref="A18:Z18"/>
    <mergeCell ref="A3:Z3"/>
    <mergeCell ref="S5:Z5"/>
    <mergeCell ref="Q9:Z9"/>
    <mergeCell ref="Q10:Z10"/>
    <mergeCell ref="M9:P9"/>
    <mergeCell ref="M10:P10"/>
    <mergeCell ref="M11:P11"/>
    <mergeCell ref="Q11:Z11"/>
  </mergeCells>
  <phoneticPr fontId="3"/>
  <pageMargins left="0.78740157480314965" right="0.39370078740157483" top="0.59055118110236227" bottom="0.59055118110236227" header="0.31496062992125984" footer="0.31496062992125984"/>
  <pageSetup paperSize="9" fitToHeight="2" orientation="portrait" blackAndWhite="1" r:id="rId1"/>
  <rowBreaks count="2" manualBreakCount="2">
    <brk id="39" max="25" man="1"/>
    <brk id="69"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sheetPr>
  <dimension ref="A1:AB210"/>
  <sheetViews>
    <sheetView view="pageBreakPreview" zoomScaleNormal="100" zoomScaleSheetLayoutView="100" workbookViewId="0">
      <pane ySplit="3" topLeftCell="A4" activePane="bottomLeft" state="frozen"/>
      <selection activeCell="M7" sqref="M7:AB7"/>
      <selection pane="bottomLeft" activeCell="C8" sqref="C8:X23"/>
    </sheetView>
  </sheetViews>
  <sheetFormatPr defaultColWidth="3.08203125" defaultRowHeight="18.75" customHeight="1" x14ac:dyDescent="0.55000000000000004"/>
  <cols>
    <col min="1" max="16384" width="3.08203125" style="85"/>
  </cols>
  <sheetData>
    <row r="1" spans="1:28" ht="18.75" customHeight="1" x14ac:dyDescent="0.55000000000000004">
      <c r="A1" s="84" t="s">
        <v>129</v>
      </c>
      <c r="B1" s="84"/>
      <c r="C1" s="84"/>
      <c r="D1" s="84"/>
      <c r="E1" s="84"/>
      <c r="F1" s="84"/>
      <c r="G1" s="84"/>
      <c r="H1" s="84"/>
      <c r="I1" s="84"/>
      <c r="J1" s="84"/>
      <c r="K1" s="84"/>
      <c r="L1" s="84"/>
      <c r="M1" s="84"/>
      <c r="N1" s="84"/>
      <c r="O1" s="84"/>
      <c r="P1" s="84"/>
      <c r="Q1" s="84"/>
      <c r="R1" s="84"/>
      <c r="S1" s="84"/>
      <c r="T1" s="84"/>
      <c r="U1" s="84"/>
      <c r="V1" s="84"/>
      <c r="W1" s="84"/>
      <c r="X1" s="84"/>
      <c r="Y1" s="84"/>
      <c r="Z1" s="84"/>
    </row>
    <row r="2" spans="1:28" ht="7.5" customHeight="1" x14ac:dyDescent="0.55000000000000004">
      <c r="A2" s="84"/>
      <c r="B2" s="84"/>
      <c r="C2" s="84"/>
      <c r="D2" s="84"/>
      <c r="E2" s="84"/>
      <c r="F2" s="84"/>
      <c r="G2" s="84"/>
      <c r="H2" s="84"/>
      <c r="I2" s="84"/>
      <c r="J2" s="84"/>
      <c r="K2" s="84"/>
      <c r="L2" s="84"/>
      <c r="M2" s="84"/>
      <c r="N2" s="84"/>
      <c r="O2" s="84"/>
      <c r="P2" s="84"/>
      <c r="Q2" s="84"/>
      <c r="R2" s="84"/>
      <c r="S2" s="84"/>
      <c r="T2" s="84"/>
      <c r="U2" s="84"/>
      <c r="V2" s="84"/>
      <c r="W2" s="84"/>
      <c r="X2" s="84"/>
      <c r="Y2" s="84"/>
      <c r="Z2" s="84"/>
    </row>
    <row r="3" spans="1:28" ht="18.75" customHeight="1" x14ac:dyDescent="0.55000000000000004">
      <c r="A3" s="458" t="s">
        <v>242</v>
      </c>
      <c r="B3" s="458"/>
      <c r="C3" s="458"/>
      <c r="D3" s="458"/>
      <c r="E3" s="458"/>
      <c r="F3" s="458"/>
      <c r="G3" s="458"/>
      <c r="H3" s="458"/>
      <c r="I3" s="458"/>
      <c r="J3" s="458"/>
      <c r="K3" s="458"/>
      <c r="L3" s="458"/>
      <c r="M3" s="458"/>
      <c r="N3" s="458"/>
      <c r="O3" s="458"/>
      <c r="P3" s="458"/>
      <c r="Q3" s="458"/>
      <c r="R3" s="458"/>
      <c r="S3" s="458"/>
      <c r="T3" s="458"/>
      <c r="U3" s="458"/>
      <c r="V3" s="458"/>
      <c r="W3" s="458"/>
      <c r="X3" s="458"/>
      <c r="Y3" s="458"/>
      <c r="Z3" s="458"/>
    </row>
    <row r="4" spans="1:28" ht="7.5" customHeight="1" thickBot="1" x14ac:dyDescent="0.6">
      <c r="A4" s="84"/>
      <c r="B4" s="84"/>
      <c r="C4" s="84"/>
      <c r="D4" s="84"/>
      <c r="E4" s="84"/>
      <c r="F4" s="84"/>
      <c r="G4" s="84"/>
      <c r="H4" s="84"/>
      <c r="I4" s="84"/>
      <c r="J4" s="84"/>
      <c r="K4" s="84"/>
      <c r="L4" s="84"/>
      <c r="M4" s="84"/>
      <c r="N4" s="84"/>
      <c r="O4" s="84"/>
      <c r="P4" s="84"/>
      <c r="Q4" s="84"/>
      <c r="R4" s="84"/>
      <c r="S4" s="84"/>
      <c r="T4" s="84"/>
      <c r="U4" s="84"/>
      <c r="V4" s="84"/>
      <c r="W4" s="84"/>
      <c r="X4" s="84"/>
      <c r="Y4" s="84"/>
      <c r="Z4" s="84"/>
    </row>
    <row r="5" spans="1:28" ht="22.5" customHeight="1" x14ac:dyDescent="0.55000000000000004">
      <c r="A5" s="84"/>
      <c r="B5" s="459" t="s">
        <v>6</v>
      </c>
      <c r="C5" s="460"/>
      <c r="D5" s="460"/>
      <c r="E5" s="463" t="s">
        <v>4</v>
      </c>
      <c r="F5" s="463"/>
      <c r="G5" s="463"/>
      <c r="H5" s="463"/>
      <c r="I5" s="464" t="str">
        <f>IF(第１号!$Q$9="","",第１号!$Q$9)</f>
        <v/>
      </c>
      <c r="J5" s="465"/>
      <c r="K5" s="465"/>
      <c r="L5" s="465"/>
      <c r="M5" s="465"/>
      <c r="N5" s="465"/>
      <c r="O5" s="465"/>
      <c r="P5" s="465"/>
      <c r="Q5" s="465"/>
      <c r="R5" s="465"/>
      <c r="S5" s="465"/>
      <c r="T5" s="465"/>
      <c r="U5" s="465"/>
      <c r="V5" s="465"/>
      <c r="W5" s="465"/>
      <c r="X5" s="465"/>
      <c r="Y5" s="466"/>
      <c r="Z5" s="84"/>
    </row>
    <row r="6" spans="1:28" ht="22.5" customHeight="1" thickBot="1" x14ac:dyDescent="0.6">
      <c r="A6" s="84"/>
      <c r="B6" s="461"/>
      <c r="C6" s="462"/>
      <c r="D6" s="462"/>
      <c r="E6" s="467" t="s">
        <v>5</v>
      </c>
      <c r="F6" s="467"/>
      <c r="G6" s="467"/>
      <c r="H6" s="467"/>
      <c r="I6" s="468" t="str">
        <f>IF(第１号!$Q$10="","",第１号!$Q$10)</f>
        <v/>
      </c>
      <c r="J6" s="469"/>
      <c r="K6" s="469"/>
      <c r="L6" s="469"/>
      <c r="M6" s="469"/>
      <c r="N6" s="469"/>
      <c r="O6" s="469"/>
      <c r="P6" s="469"/>
      <c r="Q6" s="469"/>
      <c r="R6" s="469"/>
      <c r="S6" s="469"/>
      <c r="T6" s="469"/>
      <c r="U6" s="469"/>
      <c r="V6" s="469"/>
      <c r="W6" s="469"/>
      <c r="X6" s="469"/>
      <c r="Y6" s="470"/>
      <c r="Z6" s="84"/>
      <c r="AB6" s="172" t="s">
        <v>374</v>
      </c>
    </row>
    <row r="7" spans="1:28" ht="7.5" customHeight="1" thickBot="1" x14ac:dyDescent="0.6">
      <c r="A7" s="84"/>
      <c r="B7" s="84"/>
      <c r="C7" s="84"/>
      <c r="D7" s="84"/>
      <c r="E7" s="84"/>
      <c r="F7" s="84"/>
      <c r="G7" s="84"/>
      <c r="H7" s="84"/>
      <c r="I7" s="84"/>
      <c r="J7" s="84"/>
      <c r="K7" s="84"/>
      <c r="L7" s="84"/>
      <c r="M7" s="84"/>
      <c r="N7" s="84"/>
      <c r="O7" s="84"/>
      <c r="P7" s="84"/>
      <c r="Q7" s="84"/>
      <c r="R7" s="84"/>
      <c r="S7" s="84"/>
      <c r="T7" s="84"/>
      <c r="U7" s="84"/>
      <c r="V7" s="84"/>
      <c r="W7" s="84"/>
      <c r="X7" s="84"/>
      <c r="Y7" s="84"/>
      <c r="Z7" s="84"/>
    </row>
    <row r="8" spans="1:28" ht="18.75" customHeight="1" x14ac:dyDescent="0.55000000000000004">
      <c r="A8" s="84"/>
      <c r="B8" s="84"/>
      <c r="C8" s="441" t="s">
        <v>130</v>
      </c>
      <c r="D8" s="442"/>
      <c r="E8" s="442"/>
      <c r="F8" s="442"/>
      <c r="G8" s="442"/>
      <c r="H8" s="442"/>
      <c r="I8" s="442"/>
      <c r="J8" s="442"/>
      <c r="K8" s="442"/>
      <c r="L8" s="442"/>
      <c r="M8" s="442"/>
      <c r="N8" s="442"/>
      <c r="O8" s="442"/>
      <c r="P8" s="442"/>
      <c r="Q8" s="442"/>
      <c r="R8" s="442"/>
      <c r="S8" s="442"/>
      <c r="T8" s="442"/>
      <c r="U8" s="442"/>
      <c r="V8" s="442"/>
      <c r="W8" s="442"/>
      <c r="X8" s="443"/>
      <c r="Y8" s="84"/>
      <c r="Z8" s="84"/>
    </row>
    <row r="9" spans="1:28" ht="18.75" customHeight="1" x14ac:dyDescent="0.55000000000000004">
      <c r="A9" s="84"/>
      <c r="B9" s="84"/>
      <c r="C9" s="444"/>
      <c r="D9" s="445"/>
      <c r="E9" s="445"/>
      <c r="F9" s="445"/>
      <c r="G9" s="445"/>
      <c r="H9" s="445"/>
      <c r="I9" s="445"/>
      <c r="J9" s="445"/>
      <c r="K9" s="445"/>
      <c r="L9" s="445"/>
      <c r="M9" s="445"/>
      <c r="N9" s="445"/>
      <c r="O9" s="445"/>
      <c r="P9" s="445"/>
      <c r="Q9" s="445"/>
      <c r="R9" s="445"/>
      <c r="S9" s="445"/>
      <c r="T9" s="445"/>
      <c r="U9" s="445"/>
      <c r="V9" s="445"/>
      <c r="W9" s="445"/>
      <c r="X9" s="446"/>
      <c r="Y9" s="84"/>
      <c r="Z9" s="84"/>
    </row>
    <row r="10" spans="1:28" ht="18.75" customHeight="1" x14ac:dyDescent="0.55000000000000004">
      <c r="A10" s="84"/>
      <c r="B10" s="84"/>
      <c r="C10" s="444"/>
      <c r="D10" s="445"/>
      <c r="E10" s="445"/>
      <c r="F10" s="445"/>
      <c r="G10" s="445"/>
      <c r="H10" s="445"/>
      <c r="I10" s="445"/>
      <c r="J10" s="445"/>
      <c r="K10" s="445"/>
      <c r="L10" s="445"/>
      <c r="M10" s="445"/>
      <c r="N10" s="445"/>
      <c r="O10" s="445"/>
      <c r="P10" s="445"/>
      <c r="Q10" s="445"/>
      <c r="R10" s="445"/>
      <c r="S10" s="445"/>
      <c r="T10" s="445"/>
      <c r="U10" s="445"/>
      <c r="V10" s="445"/>
      <c r="W10" s="445"/>
      <c r="X10" s="446"/>
      <c r="Y10" s="84"/>
      <c r="Z10" s="84"/>
    </row>
    <row r="11" spans="1:28" ht="18.75" customHeight="1" x14ac:dyDescent="0.55000000000000004">
      <c r="A11" s="84"/>
      <c r="B11" s="84"/>
      <c r="C11" s="444"/>
      <c r="D11" s="445"/>
      <c r="E11" s="445"/>
      <c r="F11" s="445"/>
      <c r="G11" s="445"/>
      <c r="H11" s="445"/>
      <c r="I11" s="445"/>
      <c r="J11" s="445"/>
      <c r="K11" s="445"/>
      <c r="L11" s="445"/>
      <c r="M11" s="445"/>
      <c r="N11" s="445"/>
      <c r="O11" s="445"/>
      <c r="P11" s="445"/>
      <c r="Q11" s="445"/>
      <c r="R11" s="445"/>
      <c r="S11" s="445"/>
      <c r="T11" s="445"/>
      <c r="U11" s="445"/>
      <c r="V11" s="445"/>
      <c r="W11" s="445"/>
      <c r="X11" s="446"/>
      <c r="Y11" s="84"/>
      <c r="Z11" s="84"/>
    </row>
    <row r="12" spans="1:28" ht="18.75" customHeight="1" x14ac:dyDescent="0.55000000000000004">
      <c r="A12" s="84"/>
      <c r="B12" s="84"/>
      <c r="C12" s="444"/>
      <c r="D12" s="445"/>
      <c r="E12" s="445"/>
      <c r="F12" s="445"/>
      <c r="G12" s="445"/>
      <c r="H12" s="445"/>
      <c r="I12" s="445"/>
      <c r="J12" s="445"/>
      <c r="K12" s="445"/>
      <c r="L12" s="445"/>
      <c r="M12" s="445"/>
      <c r="N12" s="445"/>
      <c r="O12" s="445"/>
      <c r="P12" s="445"/>
      <c r="Q12" s="445"/>
      <c r="R12" s="445"/>
      <c r="S12" s="445"/>
      <c r="T12" s="445"/>
      <c r="U12" s="445"/>
      <c r="V12" s="445"/>
      <c r="W12" s="445"/>
      <c r="X12" s="446"/>
      <c r="Y12" s="84"/>
      <c r="Z12" s="84"/>
    </row>
    <row r="13" spans="1:28" ht="18.75" customHeight="1" x14ac:dyDescent="0.55000000000000004">
      <c r="A13" s="84"/>
      <c r="B13" s="84"/>
      <c r="C13" s="444"/>
      <c r="D13" s="445"/>
      <c r="E13" s="445"/>
      <c r="F13" s="445"/>
      <c r="G13" s="445"/>
      <c r="H13" s="445"/>
      <c r="I13" s="445"/>
      <c r="J13" s="445"/>
      <c r="K13" s="445"/>
      <c r="L13" s="445"/>
      <c r="M13" s="445"/>
      <c r="N13" s="445"/>
      <c r="O13" s="445"/>
      <c r="P13" s="445"/>
      <c r="Q13" s="445"/>
      <c r="R13" s="445"/>
      <c r="S13" s="445"/>
      <c r="T13" s="445"/>
      <c r="U13" s="445"/>
      <c r="V13" s="445"/>
      <c r="W13" s="445"/>
      <c r="X13" s="446"/>
      <c r="Y13" s="84"/>
      <c r="Z13" s="84"/>
    </row>
    <row r="14" spans="1:28" ht="18.75" customHeight="1" x14ac:dyDescent="0.55000000000000004">
      <c r="A14" s="84"/>
      <c r="B14" s="84"/>
      <c r="C14" s="444"/>
      <c r="D14" s="445"/>
      <c r="E14" s="445"/>
      <c r="F14" s="445"/>
      <c r="G14" s="445"/>
      <c r="H14" s="445"/>
      <c r="I14" s="445"/>
      <c r="J14" s="445"/>
      <c r="K14" s="445"/>
      <c r="L14" s="445"/>
      <c r="M14" s="445"/>
      <c r="N14" s="445"/>
      <c r="O14" s="445"/>
      <c r="P14" s="445"/>
      <c r="Q14" s="445"/>
      <c r="R14" s="445"/>
      <c r="S14" s="445"/>
      <c r="T14" s="445"/>
      <c r="U14" s="445"/>
      <c r="V14" s="445"/>
      <c r="W14" s="445"/>
      <c r="X14" s="446"/>
      <c r="Y14" s="84"/>
      <c r="Z14" s="84"/>
    </row>
    <row r="15" spans="1:28" ht="18.75" customHeight="1" x14ac:dyDescent="0.55000000000000004">
      <c r="A15" s="84"/>
      <c r="B15" s="84"/>
      <c r="C15" s="444"/>
      <c r="D15" s="445"/>
      <c r="E15" s="445"/>
      <c r="F15" s="445"/>
      <c r="G15" s="445"/>
      <c r="H15" s="445"/>
      <c r="I15" s="445"/>
      <c r="J15" s="445"/>
      <c r="K15" s="445"/>
      <c r="L15" s="445"/>
      <c r="M15" s="445"/>
      <c r="N15" s="445"/>
      <c r="O15" s="445"/>
      <c r="P15" s="445"/>
      <c r="Q15" s="445"/>
      <c r="R15" s="445"/>
      <c r="S15" s="445"/>
      <c r="T15" s="445"/>
      <c r="U15" s="445"/>
      <c r="V15" s="445"/>
      <c r="W15" s="445"/>
      <c r="X15" s="446"/>
      <c r="Y15" s="84"/>
      <c r="Z15" s="84"/>
    </row>
    <row r="16" spans="1:28" ht="18.75" customHeight="1" x14ac:dyDescent="0.55000000000000004">
      <c r="A16" s="84"/>
      <c r="B16" s="84"/>
      <c r="C16" s="444"/>
      <c r="D16" s="445"/>
      <c r="E16" s="445"/>
      <c r="F16" s="445"/>
      <c r="G16" s="445"/>
      <c r="H16" s="445"/>
      <c r="I16" s="445"/>
      <c r="J16" s="445"/>
      <c r="K16" s="445"/>
      <c r="L16" s="445"/>
      <c r="M16" s="445"/>
      <c r="N16" s="445"/>
      <c r="O16" s="445"/>
      <c r="P16" s="445"/>
      <c r="Q16" s="445"/>
      <c r="R16" s="445"/>
      <c r="S16" s="445"/>
      <c r="T16" s="445"/>
      <c r="U16" s="445"/>
      <c r="V16" s="445"/>
      <c r="W16" s="445"/>
      <c r="X16" s="446"/>
      <c r="Y16" s="84"/>
      <c r="Z16" s="84"/>
    </row>
    <row r="17" spans="1:26" ht="18.75" customHeight="1" x14ac:dyDescent="0.55000000000000004">
      <c r="A17" s="84"/>
      <c r="B17" s="84"/>
      <c r="C17" s="444"/>
      <c r="D17" s="445"/>
      <c r="E17" s="445"/>
      <c r="F17" s="445"/>
      <c r="G17" s="445"/>
      <c r="H17" s="445"/>
      <c r="I17" s="445"/>
      <c r="J17" s="445"/>
      <c r="K17" s="445"/>
      <c r="L17" s="445"/>
      <c r="M17" s="445"/>
      <c r="N17" s="445"/>
      <c r="O17" s="445"/>
      <c r="P17" s="445"/>
      <c r="Q17" s="445"/>
      <c r="R17" s="445"/>
      <c r="S17" s="445"/>
      <c r="T17" s="445"/>
      <c r="U17" s="445"/>
      <c r="V17" s="445"/>
      <c r="W17" s="445"/>
      <c r="X17" s="446"/>
      <c r="Y17" s="84"/>
      <c r="Z17" s="84"/>
    </row>
    <row r="18" spans="1:26" ht="18.75" customHeight="1" x14ac:dyDescent="0.55000000000000004">
      <c r="A18" s="84"/>
      <c r="B18" s="84"/>
      <c r="C18" s="444"/>
      <c r="D18" s="445"/>
      <c r="E18" s="445"/>
      <c r="F18" s="445"/>
      <c r="G18" s="445"/>
      <c r="H18" s="445"/>
      <c r="I18" s="445"/>
      <c r="J18" s="445"/>
      <c r="K18" s="445"/>
      <c r="L18" s="445"/>
      <c r="M18" s="445"/>
      <c r="N18" s="445"/>
      <c r="O18" s="445"/>
      <c r="P18" s="445"/>
      <c r="Q18" s="445"/>
      <c r="R18" s="445"/>
      <c r="S18" s="445"/>
      <c r="T18" s="445"/>
      <c r="U18" s="445"/>
      <c r="V18" s="445"/>
      <c r="W18" s="445"/>
      <c r="X18" s="446"/>
      <c r="Y18" s="84"/>
      <c r="Z18" s="84"/>
    </row>
    <row r="19" spans="1:26" ht="18.75" customHeight="1" x14ac:dyDescent="0.55000000000000004">
      <c r="A19" s="84"/>
      <c r="B19" s="84"/>
      <c r="C19" s="444"/>
      <c r="D19" s="445"/>
      <c r="E19" s="445"/>
      <c r="F19" s="445"/>
      <c r="G19" s="445"/>
      <c r="H19" s="445"/>
      <c r="I19" s="445"/>
      <c r="J19" s="445"/>
      <c r="K19" s="445"/>
      <c r="L19" s="445"/>
      <c r="M19" s="445"/>
      <c r="N19" s="445"/>
      <c r="O19" s="445"/>
      <c r="P19" s="445"/>
      <c r="Q19" s="445"/>
      <c r="R19" s="445"/>
      <c r="S19" s="445"/>
      <c r="T19" s="445"/>
      <c r="U19" s="445"/>
      <c r="V19" s="445"/>
      <c r="W19" s="445"/>
      <c r="X19" s="446"/>
      <c r="Y19" s="84"/>
      <c r="Z19" s="84"/>
    </row>
    <row r="20" spans="1:26" ht="18.75" customHeight="1" x14ac:dyDescent="0.55000000000000004">
      <c r="A20" s="84"/>
      <c r="B20" s="84"/>
      <c r="C20" s="444"/>
      <c r="D20" s="445"/>
      <c r="E20" s="445"/>
      <c r="F20" s="445"/>
      <c r="G20" s="445"/>
      <c r="H20" s="445"/>
      <c r="I20" s="445"/>
      <c r="J20" s="445"/>
      <c r="K20" s="445"/>
      <c r="L20" s="445"/>
      <c r="M20" s="445"/>
      <c r="N20" s="445"/>
      <c r="O20" s="445"/>
      <c r="P20" s="445"/>
      <c r="Q20" s="445"/>
      <c r="R20" s="445"/>
      <c r="S20" s="445"/>
      <c r="T20" s="445"/>
      <c r="U20" s="445"/>
      <c r="V20" s="445"/>
      <c r="W20" s="445"/>
      <c r="X20" s="446"/>
      <c r="Y20" s="84"/>
      <c r="Z20" s="84"/>
    </row>
    <row r="21" spans="1:26" ht="18.75" customHeight="1" x14ac:dyDescent="0.55000000000000004">
      <c r="A21" s="84"/>
      <c r="B21" s="84"/>
      <c r="C21" s="444"/>
      <c r="D21" s="445"/>
      <c r="E21" s="445"/>
      <c r="F21" s="445"/>
      <c r="G21" s="445"/>
      <c r="H21" s="445"/>
      <c r="I21" s="445"/>
      <c r="J21" s="445"/>
      <c r="K21" s="445"/>
      <c r="L21" s="445"/>
      <c r="M21" s="445"/>
      <c r="N21" s="445"/>
      <c r="O21" s="445"/>
      <c r="P21" s="445"/>
      <c r="Q21" s="445"/>
      <c r="R21" s="445"/>
      <c r="S21" s="445"/>
      <c r="T21" s="445"/>
      <c r="U21" s="445"/>
      <c r="V21" s="445"/>
      <c r="W21" s="445"/>
      <c r="X21" s="446"/>
      <c r="Y21" s="84"/>
      <c r="Z21" s="84"/>
    </row>
    <row r="22" spans="1:26" ht="18.75" customHeight="1" x14ac:dyDescent="0.55000000000000004">
      <c r="A22" s="84"/>
      <c r="B22" s="84"/>
      <c r="C22" s="444"/>
      <c r="D22" s="445"/>
      <c r="E22" s="445"/>
      <c r="F22" s="445"/>
      <c r="G22" s="445"/>
      <c r="H22" s="445"/>
      <c r="I22" s="445"/>
      <c r="J22" s="445"/>
      <c r="K22" s="445"/>
      <c r="L22" s="445"/>
      <c r="M22" s="445"/>
      <c r="N22" s="445"/>
      <c r="O22" s="445"/>
      <c r="P22" s="445"/>
      <c r="Q22" s="445"/>
      <c r="R22" s="445"/>
      <c r="S22" s="445"/>
      <c r="T22" s="445"/>
      <c r="U22" s="445"/>
      <c r="V22" s="445"/>
      <c r="W22" s="445"/>
      <c r="X22" s="446"/>
      <c r="Y22" s="84"/>
      <c r="Z22" s="84"/>
    </row>
    <row r="23" spans="1:26" ht="18.75" customHeight="1" thickBot="1" x14ac:dyDescent="0.6">
      <c r="A23" s="84"/>
      <c r="B23" s="84"/>
      <c r="C23" s="447"/>
      <c r="D23" s="448"/>
      <c r="E23" s="448"/>
      <c r="F23" s="448"/>
      <c r="G23" s="448"/>
      <c r="H23" s="448"/>
      <c r="I23" s="448"/>
      <c r="J23" s="448"/>
      <c r="K23" s="448"/>
      <c r="L23" s="448"/>
      <c r="M23" s="448"/>
      <c r="N23" s="448"/>
      <c r="O23" s="448"/>
      <c r="P23" s="448"/>
      <c r="Q23" s="448"/>
      <c r="R23" s="448"/>
      <c r="S23" s="448"/>
      <c r="T23" s="448"/>
      <c r="U23" s="448"/>
      <c r="V23" s="448"/>
      <c r="W23" s="448"/>
      <c r="X23" s="449"/>
      <c r="Y23" s="84"/>
      <c r="Z23" s="84"/>
    </row>
    <row r="24" spans="1:26" ht="18.75" customHeight="1" x14ac:dyDescent="0.55000000000000004">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row>
    <row r="25" spans="1:26" ht="18.75" customHeight="1" thickBot="1" x14ac:dyDescent="0.6">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row>
    <row r="26" spans="1:26" ht="18.75" customHeight="1" x14ac:dyDescent="0.55000000000000004">
      <c r="A26" s="84"/>
      <c r="B26" s="84"/>
      <c r="C26" s="441" t="s">
        <v>131</v>
      </c>
      <c r="D26" s="450"/>
      <c r="E26" s="450"/>
      <c r="F26" s="450"/>
      <c r="G26" s="450"/>
      <c r="H26" s="450"/>
      <c r="I26" s="450"/>
      <c r="J26" s="450"/>
      <c r="K26" s="450"/>
      <c r="L26" s="450"/>
      <c r="M26" s="450"/>
      <c r="N26" s="450"/>
      <c r="O26" s="450"/>
      <c r="P26" s="450"/>
      <c r="Q26" s="450"/>
      <c r="R26" s="450"/>
      <c r="S26" s="450"/>
      <c r="T26" s="450"/>
      <c r="U26" s="450"/>
      <c r="V26" s="450"/>
      <c r="W26" s="450"/>
      <c r="X26" s="451"/>
      <c r="Y26" s="84"/>
      <c r="Z26" s="84"/>
    </row>
    <row r="27" spans="1:26" ht="18.75" customHeight="1" x14ac:dyDescent="0.55000000000000004">
      <c r="A27" s="84"/>
      <c r="B27" s="84"/>
      <c r="C27" s="452"/>
      <c r="D27" s="453"/>
      <c r="E27" s="453"/>
      <c r="F27" s="453"/>
      <c r="G27" s="453"/>
      <c r="H27" s="453"/>
      <c r="I27" s="453"/>
      <c r="J27" s="453"/>
      <c r="K27" s="453"/>
      <c r="L27" s="453"/>
      <c r="M27" s="453"/>
      <c r="N27" s="453"/>
      <c r="O27" s="453"/>
      <c r="P27" s="453"/>
      <c r="Q27" s="453"/>
      <c r="R27" s="453"/>
      <c r="S27" s="453"/>
      <c r="T27" s="453"/>
      <c r="U27" s="453"/>
      <c r="V27" s="453"/>
      <c r="W27" s="453"/>
      <c r="X27" s="454"/>
      <c r="Y27" s="84"/>
      <c r="Z27" s="84"/>
    </row>
    <row r="28" spans="1:26" ht="18.75" customHeight="1" x14ac:dyDescent="0.55000000000000004">
      <c r="A28" s="84"/>
      <c r="B28" s="84"/>
      <c r="C28" s="452"/>
      <c r="D28" s="453"/>
      <c r="E28" s="453"/>
      <c r="F28" s="453"/>
      <c r="G28" s="453"/>
      <c r="H28" s="453"/>
      <c r="I28" s="453"/>
      <c r="J28" s="453"/>
      <c r="K28" s="453"/>
      <c r="L28" s="453"/>
      <c r="M28" s="453"/>
      <c r="N28" s="453"/>
      <c r="O28" s="453"/>
      <c r="P28" s="453"/>
      <c r="Q28" s="453"/>
      <c r="R28" s="453"/>
      <c r="S28" s="453"/>
      <c r="T28" s="453"/>
      <c r="U28" s="453"/>
      <c r="V28" s="453"/>
      <c r="W28" s="453"/>
      <c r="X28" s="454"/>
      <c r="Y28" s="84"/>
      <c r="Z28" s="84"/>
    </row>
    <row r="29" spans="1:26" ht="18.75" customHeight="1" x14ac:dyDescent="0.55000000000000004">
      <c r="A29" s="84"/>
      <c r="B29" s="84"/>
      <c r="C29" s="452"/>
      <c r="D29" s="453"/>
      <c r="E29" s="453"/>
      <c r="F29" s="453"/>
      <c r="G29" s="453"/>
      <c r="H29" s="453"/>
      <c r="I29" s="453"/>
      <c r="J29" s="453"/>
      <c r="K29" s="453"/>
      <c r="L29" s="453"/>
      <c r="M29" s="453"/>
      <c r="N29" s="453"/>
      <c r="O29" s="453"/>
      <c r="P29" s="453"/>
      <c r="Q29" s="453"/>
      <c r="R29" s="453"/>
      <c r="S29" s="453"/>
      <c r="T29" s="453"/>
      <c r="U29" s="453"/>
      <c r="V29" s="453"/>
      <c r="W29" s="453"/>
      <c r="X29" s="454"/>
      <c r="Y29" s="84"/>
      <c r="Z29" s="84"/>
    </row>
    <row r="30" spans="1:26" ht="18.75" customHeight="1" x14ac:dyDescent="0.55000000000000004">
      <c r="A30" s="84"/>
      <c r="B30" s="84"/>
      <c r="C30" s="452"/>
      <c r="D30" s="453"/>
      <c r="E30" s="453"/>
      <c r="F30" s="453"/>
      <c r="G30" s="453"/>
      <c r="H30" s="453"/>
      <c r="I30" s="453"/>
      <c r="J30" s="453"/>
      <c r="K30" s="453"/>
      <c r="L30" s="453"/>
      <c r="M30" s="453"/>
      <c r="N30" s="453"/>
      <c r="O30" s="453"/>
      <c r="P30" s="453"/>
      <c r="Q30" s="453"/>
      <c r="R30" s="453"/>
      <c r="S30" s="453"/>
      <c r="T30" s="453"/>
      <c r="U30" s="453"/>
      <c r="V30" s="453"/>
      <c r="W30" s="453"/>
      <c r="X30" s="454"/>
      <c r="Y30" s="84"/>
      <c r="Z30" s="84"/>
    </row>
    <row r="31" spans="1:26" ht="18.75" customHeight="1" x14ac:dyDescent="0.55000000000000004">
      <c r="A31" s="84"/>
      <c r="B31" s="84"/>
      <c r="C31" s="452"/>
      <c r="D31" s="453"/>
      <c r="E31" s="453"/>
      <c r="F31" s="453"/>
      <c r="G31" s="453"/>
      <c r="H31" s="453"/>
      <c r="I31" s="453"/>
      <c r="J31" s="453"/>
      <c r="K31" s="453"/>
      <c r="L31" s="453"/>
      <c r="M31" s="453"/>
      <c r="N31" s="453"/>
      <c r="O31" s="453"/>
      <c r="P31" s="453"/>
      <c r="Q31" s="453"/>
      <c r="R31" s="453"/>
      <c r="S31" s="453"/>
      <c r="T31" s="453"/>
      <c r="U31" s="453"/>
      <c r="V31" s="453"/>
      <c r="W31" s="453"/>
      <c r="X31" s="454"/>
      <c r="Y31" s="84"/>
      <c r="Z31" s="84"/>
    </row>
    <row r="32" spans="1:26" ht="18.75" customHeight="1" x14ac:dyDescent="0.55000000000000004">
      <c r="A32" s="84"/>
      <c r="B32" s="84"/>
      <c r="C32" s="452"/>
      <c r="D32" s="453"/>
      <c r="E32" s="453"/>
      <c r="F32" s="453"/>
      <c r="G32" s="453"/>
      <c r="H32" s="453"/>
      <c r="I32" s="453"/>
      <c r="J32" s="453"/>
      <c r="K32" s="453"/>
      <c r="L32" s="453"/>
      <c r="M32" s="453"/>
      <c r="N32" s="453"/>
      <c r="O32" s="453"/>
      <c r="P32" s="453"/>
      <c r="Q32" s="453"/>
      <c r="R32" s="453"/>
      <c r="S32" s="453"/>
      <c r="T32" s="453"/>
      <c r="U32" s="453"/>
      <c r="V32" s="453"/>
      <c r="W32" s="453"/>
      <c r="X32" s="454"/>
      <c r="Y32" s="84"/>
      <c r="Z32" s="84"/>
    </row>
    <row r="33" spans="1:26" ht="18.75" customHeight="1" x14ac:dyDescent="0.55000000000000004">
      <c r="A33" s="84"/>
      <c r="B33" s="84"/>
      <c r="C33" s="452"/>
      <c r="D33" s="453"/>
      <c r="E33" s="453"/>
      <c r="F33" s="453"/>
      <c r="G33" s="453"/>
      <c r="H33" s="453"/>
      <c r="I33" s="453"/>
      <c r="J33" s="453"/>
      <c r="K33" s="453"/>
      <c r="L33" s="453"/>
      <c r="M33" s="453"/>
      <c r="N33" s="453"/>
      <c r="O33" s="453"/>
      <c r="P33" s="453"/>
      <c r="Q33" s="453"/>
      <c r="R33" s="453"/>
      <c r="S33" s="453"/>
      <c r="T33" s="453"/>
      <c r="U33" s="453"/>
      <c r="V33" s="453"/>
      <c r="W33" s="453"/>
      <c r="X33" s="454"/>
      <c r="Y33" s="84"/>
      <c r="Z33" s="84"/>
    </row>
    <row r="34" spans="1:26" ht="18.75" customHeight="1" x14ac:dyDescent="0.55000000000000004">
      <c r="A34" s="84"/>
      <c r="B34" s="84"/>
      <c r="C34" s="452"/>
      <c r="D34" s="453"/>
      <c r="E34" s="453"/>
      <c r="F34" s="453"/>
      <c r="G34" s="453"/>
      <c r="H34" s="453"/>
      <c r="I34" s="453"/>
      <c r="J34" s="453"/>
      <c r="K34" s="453"/>
      <c r="L34" s="453"/>
      <c r="M34" s="453"/>
      <c r="N34" s="453"/>
      <c r="O34" s="453"/>
      <c r="P34" s="453"/>
      <c r="Q34" s="453"/>
      <c r="R34" s="453"/>
      <c r="S34" s="453"/>
      <c r="T34" s="453"/>
      <c r="U34" s="453"/>
      <c r="V34" s="453"/>
      <c r="W34" s="453"/>
      <c r="X34" s="454"/>
      <c r="Y34" s="84"/>
      <c r="Z34" s="84"/>
    </row>
    <row r="35" spans="1:26" ht="18.75" customHeight="1" x14ac:dyDescent="0.55000000000000004">
      <c r="A35" s="84"/>
      <c r="B35" s="84"/>
      <c r="C35" s="452"/>
      <c r="D35" s="453"/>
      <c r="E35" s="453"/>
      <c r="F35" s="453"/>
      <c r="G35" s="453"/>
      <c r="H35" s="453"/>
      <c r="I35" s="453"/>
      <c r="J35" s="453"/>
      <c r="K35" s="453"/>
      <c r="L35" s="453"/>
      <c r="M35" s="453"/>
      <c r="N35" s="453"/>
      <c r="O35" s="453"/>
      <c r="P35" s="453"/>
      <c r="Q35" s="453"/>
      <c r="R35" s="453"/>
      <c r="S35" s="453"/>
      <c r="T35" s="453"/>
      <c r="U35" s="453"/>
      <c r="V35" s="453"/>
      <c r="W35" s="453"/>
      <c r="X35" s="454"/>
      <c r="Y35" s="84"/>
      <c r="Z35" s="84"/>
    </row>
    <row r="36" spans="1:26" ht="18.75" customHeight="1" x14ac:dyDescent="0.55000000000000004">
      <c r="A36" s="84"/>
      <c r="B36" s="84"/>
      <c r="C36" s="452"/>
      <c r="D36" s="453"/>
      <c r="E36" s="453"/>
      <c r="F36" s="453"/>
      <c r="G36" s="453"/>
      <c r="H36" s="453"/>
      <c r="I36" s="453"/>
      <c r="J36" s="453"/>
      <c r="K36" s="453"/>
      <c r="L36" s="453"/>
      <c r="M36" s="453"/>
      <c r="N36" s="453"/>
      <c r="O36" s="453"/>
      <c r="P36" s="453"/>
      <c r="Q36" s="453"/>
      <c r="R36" s="453"/>
      <c r="S36" s="453"/>
      <c r="T36" s="453"/>
      <c r="U36" s="453"/>
      <c r="V36" s="453"/>
      <c r="W36" s="453"/>
      <c r="X36" s="454"/>
      <c r="Y36" s="84"/>
      <c r="Z36" s="84"/>
    </row>
    <row r="37" spans="1:26" ht="18.75" customHeight="1" x14ac:dyDescent="0.55000000000000004">
      <c r="A37" s="84"/>
      <c r="B37" s="84"/>
      <c r="C37" s="452"/>
      <c r="D37" s="453"/>
      <c r="E37" s="453"/>
      <c r="F37" s="453"/>
      <c r="G37" s="453"/>
      <c r="H37" s="453"/>
      <c r="I37" s="453"/>
      <c r="J37" s="453"/>
      <c r="K37" s="453"/>
      <c r="L37" s="453"/>
      <c r="M37" s="453"/>
      <c r="N37" s="453"/>
      <c r="O37" s="453"/>
      <c r="P37" s="453"/>
      <c r="Q37" s="453"/>
      <c r="R37" s="453"/>
      <c r="S37" s="453"/>
      <c r="T37" s="453"/>
      <c r="U37" s="453"/>
      <c r="V37" s="453"/>
      <c r="W37" s="453"/>
      <c r="X37" s="454"/>
      <c r="Y37" s="84"/>
      <c r="Z37" s="84"/>
    </row>
    <row r="38" spans="1:26" ht="18.75" customHeight="1" x14ac:dyDescent="0.55000000000000004">
      <c r="A38" s="84"/>
      <c r="B38" s="84"/>
      <c r="C38" s="452"/>
      <c r="D38" s="453"/>
      <c r="E38" s="453"/>
      <c r="F38" s="453"/>
      <c r="G38" s="453"/>
      <c r="H38" s="453"/>
      <c r="I38" s="453"/>
      <c r="J38" s="453"/>
      <c r="K38" s="453"/>
      <c r="L38" s="453"/>
      <c r="M38" s="453"/>
      <c r="N38" s="453"/>
      <c r="O38" s="453"/>
      <c r="P38" s="453"/>
      <c r="Q38" s="453"/>
      <c r="R38" s="453"/>
      <c r="S38" s="453"/>
      <c r="T38" s="453"/>
      <c r="U38" s="453"/>
      <c r="V38" s="453"/>
      <c r="W38" s="453"/>
      <c r="X38" s="454"/>
      <c r="Y38" s="84"/>
      <c r="Z38" s="84"/>
    </row>
    <row r="39" spans="1:26" ht="18.75" customHeight="1" x14ac:dyDescent="0.55000000000000004">
      <c r="A39" s="84"/>
      <c r="B39" s="84"/>
      <c r="C39" s="452"/>
      <c r="D39" s="453"/>
      <c r="E39" s="453"/>
      <c r="F39" s="453"/>
      <c r="G39" s="453"/>
      <c r="H39" s="453"/>
      <c r="I39" s="453"/>
      <c r="J39" s="453"/>
      <c r="K39" s="453"/>
      <c r="L39" s="453"/>
      <c r="M39" s="453"/>
      <c r="N39" s="453"/>
      <c r="O39" s="453"/>
      <c r="P39" s="453"/>
      <c r="Q39" s="453"/>
      <c r="R39" s="453"/>
      <c r="S39" s="453"/>
      <c r="T39" s="453"/>
      <c r="U39" s="453"/>
      <c r="V39" s="453"/>
      <c r="W39" s="453"/>
      <c r="X39" s="454"/>
      <c r="Y39" s="84"/>
      <c r="Z39" s="84"/>
    </row>
    <row r="40" spans="1:26" ht="18.75" customHeight="1" x14ac:dyDescent="0.55000000000000004">
      <c r="A40" s="84"/>
      <c r="B40" s="84"/>
      <c r="C40" s="452"/>
      <c r="D40" s="453"/>
      <c r="E40" s="453"/>
      <c r="F40" s="453"/>
      <c r="G40" s="453"/>
      <c r="H40" s="453"/>
      <c r="I40" s="453"/>
      <c r="J40" s="453"/>
      <c r="K40" s="453"/>
      <c r="L40" s="453"/>
      <c r="M40" s="453"/>
      <c r="N40" s="453"/>
      <c r="O40" s="453"/>
      <c r="P40" s="453"/>
      <c r="Q40" s="453"/>
      <c r="R40" s="453"/>
      <c r="S40" s="453"/>
      <c r="T40" s="453"/>
      <c r="U40" s="453"/>
      <c r="V40" s="453"/>
      <c r="W40" s="453"/>
      <c r="X40" s="454"/>
      <c r="Y40" s="84"/>
      <c r="Z40" s="84"/>
    </row>
    <row r="41" spans="1:26" ht="18.75" customHeight="1" thickBot="1" x14ac:dyDescent="0.6">
      <c r="A41" s="84"/>
      <c r="B41" s="84"/>
      <c r="C41" s="455"/>
      <c r="D41" s="456"/>
      <c r="E41" s="456"/>
      <c r="F41" s="456"/>
      <c r="G41" s="456"/>
      <c r="H41" s="456"/>
      <c r="I41" s="456"/>
      <c r="J41" s="456"/>
      <c r="K41" s="456"/>
      <c r="L41" s="456"/>
      <c r="M41" s="456"/>
      <c r="N41" s="456"/>
      <c r="O41" s="456"/>
      <c r="P41" s="456"/>
      <c r="Q41" s="456"/>
      <c r="R41" s="456"/>
      <c r="S41" s="456"/>
      <c r="T41" s="456"/>
      <c r="U41" s="456"/>
      <c r="V41" s="456"/>
      <c r="W41" s="456"/>
      <c r="X41" s="457"/>
      <c r="Y41" s="84"/>
      <c r="Z41" s="84"/>
    </row>
    <row r="42" spans="1:26" ht="18.75" customHeight="1" x14ac:dyDescent="0.55000000000000004">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row>
    <row r="43" spans="1:26" ht="18.75" customHeight="1" x14ac:dyDescent="0.55000000000000004">
      <c r="A43" s="84" t="s">
        <v>129</v>
      </c>
      <c r="B43" s="84"/>
      <c r="C43" s="84"/>
      <c r="D43" s="84"/>
      <c r="E43" s="84"/>
      <c r="F43" s="84"/>
      <c r="G43" s="84"/>
      <c r="H43" s="84"/>
      <c r="I43" s="84"/>
      <c r="J43" s="84"/>
      <c r="K43" s="84"/>
      <c r="L43" s="84"/>
      <c r="M43" s="84"/>
      <c r="N43" s="84"/>
      <c r="O43" s="84"/>
      <c r="P43" s="84"/>
      <c r="Q43" s="84"/>
      <c r="R43" s="84"/>
      <c r="S43" s="84"/>
      <c r="T43" s="84"/>
      <c r="U43" s="84"/>
      <c r="V43" s="84"/>
      <c r="W43" s="84"/>
      <c r="X43" s="84"/>
      <c r="Y43" s="84"/>
      <c r="Z43" s="84"/>
    </row>
    <row r="44" spans="1:26" ht="7.5" customHeight="1" x14ac:dyDescent="0.55000000000000004">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row>
    <row r="45" spans="1:26" ht="18.75" customHeight="1" x14ac:dyDescent="0.55000000000000004">
      <c r="A45" s="458" t="s">
        <v>242</v>
      </c>
      <c r="B45" s="458"/>
      <c r="C45" s="458"/>
      <c r="D45" s="458"/>
      <c r="E45" s="458"/>
      <c r="F45" s="458"/>
      <c r="G45" s="458"/>
      <c r="H45" s="458"/>
      <c r="I45" s="458"/>
      <c r="J45" s="458"/>
      <c r="K45" s="458"/>
      <c r="L45" s="458"/>
      <c r="M45" s="458"/>
      <c r="N45" s="458"/>
      <c r="O45" s="458"/>
      <c r="P45" s="458"/>
      <c r="Q45" s="458"/>
      <c r="R45" s="458"/>
      <c r="S45" s="458"/>
      <c r="T45" s="458"/>
      <c r="U45" s="458"/>
      <c r="V45" s="458"/>
      <c r="W45" s="458"/>
      <c r="X45" s="458"/>
      <c r="Y45" s="458"/>
      <c r="Z45" s="458"/>
    </row>
    <row r="46" spans="1:26" ht="7.5" customHeight="1" thickBot="1" x14ac:dyDescent="0.6">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row>
    <row r="47" spans="1:26" ht="22.5" customHeight="1" x14ac:dyDescent="0.55000000000000004">
      <c r="A47" s="84"/>
      <c r="B47" s="459" t="s">
        <v>6</v>
      </c>
      <c r="C47" s="460"/>
      <c r="D47" s="460"/>
      <c r="E47" s="463" t="s">
        <v>4</v>
      </c>
      <c r="F47" s="463"/>
      <c r="G47" s="463"/>
      <c r="H47" s="463"/>
      <c r="I47" s="464" t="str">
        <f>IF(第１号!$Q$9="","",第１号!$Q$9)</f>
        <v/>
      </c>
      <c r="J47" s="465"/>
      <c r="K47" s="465"/>
      <c r="L47" s="465"/>
      <c r="M47" s="465"/>
      <c r="N47" s="465"/>
      <c r="O47" s="465"/>
      <c r="P47" s="465"/>
      <c r="Q47" s="465"/>
      <c r="R47" s="465"/>
      <c r="S47" s="465"/>
      <c r="T47" s="465"/>
      <c r="U47" s="465"/>
      <c r="V47" s="465"/>
      <c r="W47" s="465"/>
      <c r="X47" s="465"/>
      <c r="Y47" s="466"/>
      <c r="Z47" s="84"/>
    </row>
    <row r="48" spans="1:26" ht="22.5" customHeight="1" thickBot="1" x14ac:dyDescent="0.6">
      <c r="A48" s="84"/>
      <c r="B48" s="461"/>
      <c r="C48" s="462"/>
      <c r="D48" s="462"/>
      <c r="E48" s="467" t="s">
        <v>5</v>
      </c>
      <c r="F48" s="467"/>
      <c r="G48" s="467"/>
      <c r="H48" s="467"/>
      <c r="I48" s="468" t="str">
        <f>IF(第１号!$Q$10="","",第１号!$Q$10)</f>
        <v/>
      </c>
      <c r="J48" s="469"/>
      <c r="K48" s="469"/>
      <c r="L48" s="469"/>
      <c r="M48" s="469"/>
      <c r="N48" s="469"/>
      <c r="O48" s="469"/>
      <c r="P48" s="469"/>
      <c r="Q48" s="469"/>
      <c r="R48" s="469"/>
      <c r="S48" s="469"/>
      <c r="T48" s="469"/>
      <c r="U48" s="469"/>
      <c r="V48" s="469"/>
      <c r="W48" s="469"/>
      <c r="X48" s="469"/>
      <c r="Y48" s="470"/>
      <c r="Z48" s="84"/>
    </row>
    <row r="49" spans="1:26" ht="7.5" customHeight="1" thickBot="1" x14ac:dyDescent="0.6">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row>
    <row r="50" spans="1:26" ht="18.75" customHeight="1" x14ac:dyDescent="0.55000000000000004">
      <c r="A50" s="84"/>
      <c r="B50" s="84"/>
      <c r="C50" s="441" t="s">
        <v>409</v>
      </c>
      <c r="D50" s="442"/>
      <c r="E50" s="442"/>
      <c r="F50" s="442"/>
      <c r="G50" s="442"/>
      <c r="H50" s="442"/>
      <c r="I50" s="442"/>
      <c r="J50" s="442"/>
      <c r="K50" s="442"/>
      <c r="L50" s="442"/>
      <c r="M50" s="442"/>
      <c r="N50" s="442"/>
      <c r="O50" s="442"/>
      <c r="P50" s="442"/>
      <c r="Q50" s="442"/>
      <c r="R50" s="442"/>
      <c r="S50" s="442"/>
      <c r="T50" s="442"/>
      <c r="U50" s="442"/>
      <c r="V50" s="442"/>
      <c r="W50" s="442"/>
      <c r="X50" s="443"/>
      <c r="Y50" s="84"/>
      <c r="Z50" s="84"/>
    </row>
    <row r="51" spans="1:26" ht="18.75" customHeight="1" x14ac:dyDescent="0.55000000000000004">
      <c r="A51" s="84"/>
      <c r="B51" s="84"/>
      <c r="C51" s="444"/>
      <c r="D51" s="445"/>
      <c r="E51" s="445"/>
      <c r="F51" s="445"/>
      <c r="G51" s="445"/>
      <c r="H51" s="445"/>
      <c r="I51" s="445"/>
      <c r="J51" s="445"/>
      <c r="K51" s="445"/>
      <c r="L51" s="445"/>
      <c r="M51" s="445"/>
      <c r="N51" s="445"/>
      <c r="O51" s="445"/>
      <c r="P51" s="445"/>
      <c r="Q51" s="445"/>
      <c r="R51" s="445"/>
      <c r="S51" s="445"/>
      <c r="T51" s="445"/>
      <c r="U51" s="445"/>
      <c r="V51" s="445"/>
      <c r="W51" s="445"/>
      <c r="X51" s="446"/>
      <c r="Y51" s="84"/>
      <c r="Z51" s="84"/>
    </row>
    <row r="52" spans="1:26" ht="18.75" customHeight="1" x14ac:dyDescent="0.55000000000000004">
      <c r="A52" s="84"/>
      <c r="B52" s="84"/>
      <c r="C52" s="444"/>
      <c r="D52" s="445"/>
      <c r="E52" s="445"/>
      <c r="F52" s="445"/>
      <c r="G52" s="445"/>
      <c r="H52" s="445"/>
      <c r="I52" s="445"/>
      <c r="J52" s="445"/>
      <c r="K52" s="445"/>
      <c r="L52" s="445"/>
      <c r="M52" s="445"/>
      <c r="N52" s="445"/>
      <c r="O52" s="445"/>
      <c r="P52" s="445"/>
      <c r="Q52" s="445"/>
      <c r="R52" s="445"/>
      <c r="S52" s="445"/>
      <c r="T52" s="445"/>
      <c r="U52" s="445"/>
      <c r="V52" s="445"/>
      <c r="W52" s="445"/>
      <c r="X52" s="446"/>
      <c r="Y52" s="84"/>
      <c r="Z52" s="84"/>
    </row>
    <row r="53" spans="1:26" ht="18.75" customHeight="1" x14ac:dyDescent="0.55000000000000004">
      <c r="A53" s="84"/>
      <c r="B53" s="84"/>
      <c r="C53" s="444"/>
      <c r="D53" s="445"/>
      <c r="E53" s="445"/>
      <c r="F53" s="445"/>
      <c r="G53" s="445"/>
      <c r="H53" s="445"/>
      <c r="I53" s="445"/>
      <c r="J53" s="445"/>
      <c r="K53" s="445"/>
      <c r="L53" s="445"/>
      <c r="M53" s="445"/>
      <c r="N53" s="445"/>
      <c r="O53" s="445"/>
      <c r="P53" s="445"/>
      <c r="Q53" s="445"/>
      <c r="R53" s="445"/>
      <c r="S53" s="445"/>
      <c r="T53" s="445"/>
      <c r="U53" s="445"/>
      <c r="V53" s="445"/>
      <c r="W53" s="445"/>
      <c r="X53" s="446"/>
      <c r="Y53" s="84"/>
      <c r="Z53" s="84"/>
    </row>
    <row r="54" spans="1:26" ht="18.75" customHeight="1" x14ac:dyDescent="0.55000000000000004">
      <c r="A54" s="84"/>
      <c r="B54" s="84"/>
      <c r="C54" s="444"/>
      <c r="D54" s="445"/>
      <c r="E54" s="445"/>
      <c r="F54" s="445"/>
      <c r="G54" s="445"/>
      <c r="H54" s="445"/>
      <c r="I54" s="445"/>
      <c r="J54" s="445"/>
      <c r="K54" s="445"/>
      <c r="L54" s="445"/>
      <c r="M54" s="445"/>
      <c r="N54" s="445"/>
      <c r="O54" s="445"/>
      <c r="P54" s="445"/>
      <c r="Q54" s="445"/>
      <c r="R54" s="445"/>
      <c r="S54" s="445"/>
      <c r="T54" s="445"/>
      <c r="U54" s="445"/>
      <c r="V54" s="445"/>
      <c r="W54" s="445"/>
      <c r="X54" s="446"/>
      <c r="Y54" s="84"/>
      <c r="Z54" s="84"/>
    </row>
    <row r="55" spans="1:26" ht="18.75" customHeight="1" x14ac:dyDescent="0.55000000000000004">
      <c r="A55" s="84"/>
      <c r="B55" s="84"/>
      <c r="C55" s="444"/>
      <c r="D55" s="445"/>
      <c r="E55" s="445"/>
      <c r="F55" s="445"/>
      <c r="G55" s="445"/>
      <c r="H55" s="445"/>
      <c r="I55" s="445"/>
      <c r="J55" s="445"/>
      <c r="K55" s="445"/>
      <c r="L55" s="445"/>
      <c r="M55" s="445"/>
      <c r="N55" s="445"/>
      <c r="O55" s="445"/>
      <c r="P55" s="445"/>
      <c r="Q55" s="445"/>
      <c r="R55" s="445"/>
      <c r="S55" s="445"/>
      <c r="T55" s="445"/>
      <c r="U55" s="445"/>
      <c r="V55" s="445"/>
      <c r="W55" s="445"/>
      <c r="X55" s="446"/>
      <c r="Y55" s="84"/>
      <c r="Z55" s="84"/>
    </row>
    <row r="56" spans="1:26" ht="18.75" customHeight="1" x14ac:dyDescent="0.55000000000000004">
      <c r="A56" s="84"/>
      <c r="B56" s="84"/>
      <c r="C56" s="444"/>
      <c r="D56" s="445"/>
      <c r="E56" s="445"/>
      <c r="F56" s="445"/>
      <c r="G56" s="445"/>
      <c r="H56" s="445"/>
      <c r="I56" s="445"/>
      <c r="J56" s="445"/>
      <c r="K56" s="445"/>
      <c r="L56" s="445"/>
      <c r="M56" s="445"/>
      <c r="N56" s="445"/>
      <c r="O56" s="445"/>
      <c r="P56" s="445"/>
      <c r="Q56" s="445"/>
      <c r="R56" s="445"/>
      <c r="S56" s="445"/>
      <c r="T56" s="445"/>
      <c r="U56" s="445"/>
      <c r="V56" s="445"/>
      <c r="W56" s="445"/>
      <c r="X56" s="446"/>
      <c r="Y56" s="84"/>
      <c r="Z56" s="84"/>
    </row>
    <row r="57" spans="1:26" ht="18.75" customHeight="1" x14ac:dyDescent="0.55000000000000004">
      <c r="A57" s="84"/>
      <c r="B57" s="84"/>
      <c r="C57" s="444"/>
      <c r="D57" s="445"/>
      <c r="E57" s="445"/>
      <c r="F57" s="445"/>
      <c r="G57" s="445"/>
      <c r="H57" s="445"/>
      <c r="I57" s="445"/>
      <c r="J57" s="445"/>
      <c r="K57" s="445"/>
      <c r="L57" s="445"/>
      <c r="M57" s="445"/>
      <c r="N57" s="445"/>
      <c r="O57" s="445"/>
      <c r="P57" s="445"/>
      <c r="Q57" s="445"/>
      <c r="R57" s="445"/>
      <c r="S57" s="445"/>
      <c r="T57" s="445"/>
      <c r="U57" s="445"/>
      <c r="V57" s="445"/>
      <c r="W57" s="445"/>
      <c r="X57" s="446"/>
      <c r="Y57" s="84"/>
      <c r="Z57" s="84"/>
    </row>
    <row r="58" spans="1:26" ht="18.75" customHeight="1" x14ac:dyDescent="0.55000000000000004">
      <c r="A58" s="84"/>
      <c r="B58" s="84"/>
      <c r="C58" s="444"/>
      <c r="D58" s="445"/>
      <c r="E58" s="445"/>
      <c r="F58" s="445"/>
      <c r="G58" s="445"/>
      <c r="H58" s="445"/>
      <c r="I58" s="445"/>
      <c r="J58" s="445"/>
      <c r="K58" s="445"/>
      <c r="L58" s="445"/>
      <c r="M58" s="445"/>
      <c r="N58" s="445"/>
      <c r="O58" s="445"/>
      <c r="P58" s="445"/>
      <c r="Q58" s="445"/>
      <c r="R58" s="445"/>
      <c r="S58" s="445"/>
      <c r="T58" s="445"/>
      <c r="U58" s="445"/>
      <c r="V58" s="445"/>
      <c r="W58" s="445"/>
      <c r="X58" s="446"/>
      <c r="Y58" s="84"/>
      <c r="Z58" s="84"/>
    </row>
    <row r="59" spans="1:26" ht="18.75" customHeight="1" x14ac:dyDescent="0.55000000000000004">
      <c r="A59" s="84"/>
      <c r="B59" s="84"/>
      <c r="C59" s="444"/>
      <c r="D59" s="445"/>
      <c r="E59" s="445"/>
      <c r="F59" s="445"/>
      <c r="G59" s="445"/>
      <c r="H59" s="445"/>
      <c r="I59" s="445"/>
      <c r="J59" s="445"/>
      <c r="K59" s="445"/>
      <c r="L59" s="445"/>
      <c r="M59" s="445"/>
      <c r="N59" s="445"/>
      <c r="O59" s="445"/>
      <c r="P59" s="445"/>
      <c r="Q59" s="445"/>
      <c r="R59" s="445"/>
      <c r="S59" s="445"/>
      <c r="T59" s="445"/>
      <c r="U59" s="445"/>
      <c r="V59" s="445"/>
      <c r="W59" s="445"/>
      <c r="X59" s="446"/>
      <c r="Y59" s="84"/>
      <c r="Z59" s="84"/>
    </row>
    <row r="60" spans="1:26" ht="18.75" customHeight="1" x14ac:dyDescent="0.55000000000000004">
      <c r="A60" s="84"/>
      <c r="B60" s="84"/>
      <c r="C60" s="444"/>
      <c r="D60" s="445"/>
      <c r="E60" s="445"/>
      <c r="F60" s="445"/>
      <c r="G60" s="445"/>
      <c r="H60" s="445"/>
      <c r="I60" s="445"/>
      <c r="J60" s="445"/>
      <c r="K60" s="445"/>
      <c r="L60" s="445"/>
      <c r="M60" s="445"/>
      <c r="N60" s="445"/>
      <c r="O60" s="445"/>
      <c r="P60" s="445"/>
      <c r="Q60" s="445"/>
      <c r="R60" s="445"/>
      <c r="S60" s="445"/>
      <c r="T60" s="445"/>
      <c r="U60" s="445"/>
      <c r="V60" s="445"/>
      <c r="W60" s="445"/>
      <c r="X60" s="446"/>
      <c r="Y60" s="84"/>
      <c r="Z60" s="84"/>
    </row>
    <row r="61" spans="1:26" ht="18.75" customHeight="1" x14ac:dyDescent="0.55000000000000004">
      <c r="A61" s="84"/>
      <c r="B61" s="84"/>
      <c r="C61" s="444"/>
      <c r="D61" s="445"/>
      <c r="E61" s="445"/>
      <c r="F61" s="445"/>
      <c r="G61" s="445"/>
      <c r="H61" s="445"/>
      <c r="I61" s="445"/>
      <c r="J61" s="445"/>
      <c r="K61" s="445"/>
      <c r="L61" s="445"/>
      <c r="M61" s="445"/>
      <c r="N61" s="445"/>
      <c r="O61" s="445"/>
      <c r="P61" s="445"/>
      <c r="Q61" s="445"/>
      <c r="R61" s="445"/>
      <c r="S61" s="445"/>
      <c r="T61" s="445"/>
      <c r="U61" s="445"/>
      <c r="V61" s="445"/>
      <c r="W61" s="445"/>
      <c r="X61" s="446"/>
      <c r="Y61" s="84"/>
      <c r="Z61" s="84"/>
    </row>
    <row r="62" spans="1:26" ht="18.75" customHeight="1" x14ac:dyDescent="0.55000000000000004">
      <c r="A62" s="84"/>
      <c r="B62" s="84"/>
      <c r="C62" s="444"/>
      <c r="D62" s="445"/>
      <c r="E62" s="445"/>
      <c r="F62" s="445"/>
      <c r="G62" s="445"/>
      <c r="H62" s="445"/>
      <c r="I62" s="445"/>
      <c r="J62" s="445"/>
      <c r="K62" s="445"/>
      <c r="L62" s="445"/>
      <c r="M62" s="445"/>
      <c r="N62" s="445"/>
      <c r="O62" s="445"/>
      <c r="P62" s="445"/>
      <c r="Q62" s="445"/>
      <c r="R62" s="445"/>
      <c r="S62" s="445"/>
      <c r="T62" s="445"/>
      <c r="U62" s="445"/>
      <c r="V62" s="445"/>
      <c r="W62" s="445"/>
      <c r="X62" s="446"/>
      <c r="Y62" s="84"/>
      <c r="Z62" s="84"/>
    </row>
    <row r="63" spans="1:26" ht="18.75" customHeight="1" x14ac:dyDescent="0.55000000000000004">
      <c r="A63" s="84"/>
      <c r="B63" s="84"/>
      <c r="C63" s="444"/>
      <c r="D63" s="445"/>
      <c r="E63" s="445"/>
      <c r="F63" s="445"/>
      <c r="G63" s="445"/>
      <c r="H63" s="445"/>
      <c r="I63" s="445"/>
      <c r="J63" s="445"/>
      <c r="K63" s="445"/>
      <c r="L63" s="445"/>
      <c r="M63" s="445"/>
      <c r="N63" s="445"/>
      <c r="O63" s="445"/>
      <c r="P63" s="445"/>
      <c r="Q63" s="445"/>
      <c r="R63" s="445"/>
      <c r="S63" s="445"/>
      <c r="T63" s="445"/>
      <c r="U63" s="445"/>
      <c r="V63" s="445"/>
      <c r="W63" s="445"/>
      <c r="X63" s="446"/>
      <c r="Y63" s="84"/>
      <c r="Z63" s="84"/>
    </row>
    <row r="64" spans="1:26" ht="18.75" customHeight="1" x14ac:dyDescent="0.55000000000000004">
      <c r="A64" s="84"/>
      <c r="B64" s="84"/>
      <c r="C64" s="444"/>
      <c r="D64" s="445"/>
      <c r="E64" s="445"/>
      <c r="F64" s="445"/>
      <c r="G64" s="445"/>
      <c r="H64" s="445"/>
      <c r="I64" s="445"/>
      <c r="J64" s="445"/>
      <c r="K64" s="445"/>
      <c r="L64" s="445"/>
      <c r="M64" s="445"/>
      <c r="N64" s="445"/>
      <c r="O64" s="445"/>
      <c r="P64" s="445"/>
      <c r="Q64" s="445"/>
      <c r="R64" s="445"/>
      <c r="S64" s="445"/>
      <c r="T64" s="445"/>
      <c r="U64" s="445"/>
      <c r="V64" s="445"/>
      <c r="W64" s="445"/>
      <c r="X64" s="446"/>
      <c r="Y64" s="84"/>
      <c r="Z64" s="84"/>
    </row>
    <row r="65" spans="1:26" ht="18.75" customHeight="1" thickBot="1" x14ac:dyDescent="0.6">
      <c r="A65" s="84"/>
      <c r="B65" s="84"/>
      <c r="C65" s="447"/>
      <c r="D65" s="448"/>
      <c r="E65" s="448"/>
      <c r="F65" s="448"/>
      <c r="G65" s="448"/>
      <c r="H65" s="448"/>
      <c r="I65" s="448"/>
      <c r="J65" s="448"/>
      <c r="K65" s="448"/>
      <c r="L65" s="448"/>
      <c r="M65" s="448"/>
      <c r="N65" s="448"/>
      <c r="O65" s="448"/>
      <c r="P65" s="448"/>
      <c r="Q65" s="448"/>
      <c r="R65" s="448"/>
      <c r="S65" s="448"/>
      <c r="T65" s="448"/>
      <c r="U65" s="448"/>
      <c r="V65" s="448"/>
      <c r="W65" s="448"/>
      <c r="X65" s="449"/>
      <c r="Y65" s="84"/>
      <c r="Z65" s="84"/>
    </row>
    <row r="66" spans="1:26" ht="18.75" customHeight="1" x14ac:dyDescent="0.55000000000000004">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row>
    <row r="67" spans="1:26" ht="18.75" customHeight="1" thickBot="1" x14ac:dyDescent="0.6">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row>
    <row r="68" spans="1:26" ht="18.75" customHeight="1" x14ac:dyDescent="0.55000000000000004">
      <c r="A68" s="84"/>
      <c r="B68" s="84"/>
      <c r="C68" s="441" t="s">
        <v>131</v>
      </c>
      <c r="D68" s="450"/>
      <c r="E68" s="450"/>
      <c r="F68" s="450"/>
      <c r="G68" s="450"/>
      <c r="H68" s="450"/>
      <c r="I68" s="450"/>
      <c r="J68" s="450"/>
      <c r="K68" s="450"/>
      <c r="L68" s="450"/>
      <c r="M68" s="450"/>
      <c r="N68" s="450"/>
      <c r="O68" s="450"/>
      <c r="P68" s="450"/>
      <c r="Q68" s="450"/>
      <c r="R68" s="450"/>
      <c r="S68" s="450"/>
      <c r="T68" s="450"/>
      <c r="U68" s="450"/>
      <c r="V68" s="450"/>
      <c r="W68" s="450"/>
      <c r="X68" s="451"/>
      <c r="Y68" s="84"/>
      <c r="Z68" s="84"/>
    </row>
    <row r="69" spans="1:26" ht="18.75" customHeight="1" x14ac:dyDescent="0.55000000000000004">
      <c r="A69" s="84"/>
      <c r="B69" s="84"/>
      <c r="C69" s="452"/>
      <c r="D69" s="453"/>
      <c r="E69" s="453"/>
      <c r="F69" s="453"/>
      <c r="G69" s="453"/>
      <c r="H69" s="453"/>
      <c r="I69" s="453"/>
      <c r="J69" s="453"/>
      <c r="K69" s="453"/>
      <c r="L69" s="453"/>
      <c r="M69" s="453"/>
      <c r="N69" s="453"/>
      <c r="O69" s="453"/>
      <c r="P69" s="453"/>
      <c r="Q69" s="453"/>
      <c r="R69" s="453"/>
      <c r="S69" s="453"/>
      <c r="T69" s="453"/>
      <c r="U69" s="453"/>
      <c r="V69" s="453"/>
      <c r="W69" s="453"/>
      <c r="X69" s="454"/>
      <c r="Y69" s="84"/>
      <c r="Z69" s="84"/>
    </row>
    <row r="70" spans="1:26" ht="18.75" customHeight="1" x14ac:dyDescent="0.55000000000000004">
      <c r="A70" s="84"/>
      <c r="B70" s="84"/>
      <c r="C70" s="452"/>
      <c r="D70" s="453"/>
      <c r="E70" s="453"/>
      <c r="F70" s="453"/>
      <c r="G70" s="453"/>
      <c r="H70" s="453"/>
      <c r="I70" s="453"/>
      <c r="J70" s="453"/>
      <c r="K70" s="453"/>
      <c r="L70" s="453"/>
      <c r="M70" s="453"/>
      <c r="N70" s="453"/>
      <c r="O70" s="453"/>
      <c r="P70" s="453"/>
      <c r="Q70" s="453"/>
      <c r="R70" s="453"/>
      <c r="S70" s="453"/>
      <c r="T70" s="453"/>
      <c r="U70" s="453"/>
      <c r="V70" s="453"/>
      <c r="W70" s="453"/>
      <c r="X70" s="454"/>
      <c r="Y70" s="84"/>
      <c r="Z70" s="84"/>
    </row>
    <row r="71" spans="1:26" ht="18.75" customHeight="1" x14ac:dyDescent="0.55000000000000004">
      <c r="A71" s="84"/>
      <c r="B71" s="84"/>
      <c r="C71" s="452"/>
      <c r="D71" s="453"/>
      <c r="E71" s="453"/>
      <c r="F71" s="453"/>
      <c r="G71" s="453"/>
      <c r="H71" s="453"/>
      <c r="I71" s="453"/>
      <c r="J71" s="453"/>
      <c r="K71" s="453"/>
      <c r="L71" s="453"/>
      <c r="M71" s="453"/>
      <c r="N71" s="453"/>
      <c r="O71" s="453"/>
      <c r="P71" s="453"/>
      <c r="Q71" s="453"/>
      <c r="R71" s="453"/>
      <c r="S71" s="453"/>
      <c r="T71" s="453"/>
      <c r="U71" s="453"/>
      <c r="V71" s="453"/>
      <c r="W71" s="453"/>
      <c r="X71" s="454"/>
      <c r="Y71" s="84"/>
      <c r="Z71" s="84"/>
    </row>
    <row r="72" spans="1:26" ht="18.75" customHeight="1" x14ac:dyDescent="0.55000000000000004">
      <c r="A72" s="84"/>
      <c r="B72" s="84"/>
      <c r="C72" s="452"/>
      <c r="D72" s="453"/>
      <c r="E72" s="453"/>
      <c r="F72" s="453"/>
      <c r="G72" s="453"/>
      <c r="H72" s="453"/>
      <c r="I72" s="453"/>
      <c r="J72" s="453"/>
      <c r="K72" s="453"/>
      <c r="L72" s="453"/>
      <c r="M72" s="453"/>
      <c r="N72" s="453"/>
      <c r="O72" s="453"/>
      <c r="P72" s="453"/>
      <c r="Q72" s="453"/>
      <c r="R72" s="453"/>
      <c r="S72" s="453"/>
      <c r="T72" s="453"/>
      <c r="U72" s="453"/>
      <c r="V72" s="453"/>
      <c r="W72" s="453"/>
      <c r="X72" s="454"/>
      <c r="Y72" s="84"/>
      <c r="Z72" s="84"/>
    </row>
    <row r="73" spans="1:26" ht="18.75" customHeight="1" x14ac:dyDescent="0.55000000000000004">
      <c r="A73" s="84"/>
      <c r="B73" s="84"/>
      <c r="C73" s="452"/>
      <c r="D73" s="453"/>
      <c r="E73" s="453"/>
      <c r="F73" s="453"/>
      <c r="G73" s="453"/>
      <c r="H73" s="453"/>
      <c r="I73" s="453"/>
      <c r="J73" s="453"/>
      <c r="K73" s="453"/>
      <c r="L73" s="453"/>
      <c r="M73" s="453"/>
      <c r="N73" s="453"/>
      <c r="O73" s="453"/>
      <c r="P73" s="453"/>
      <c r="Q73" s="453"/>
      <c r="R73" s="453"/>
      <c r="S73" s="453"/>
      <c r="T73" s="453"/>
      <c r="U73" s="453"/>
      <c r="V73" s="453"/>
      <c r="W73" s="453"/>
      <c r="X73" s="454"/>
      <c r="Y73" s="84"/>
      <c r="Z73" s="84"/>
    </row>
    <row r="74" spans="1:26" ht="18.75" customHeight="1" x14ac:dyDescent="0.55000000000000004">
      <c r="A74" s="84"/>
      <c r="B74" s="84"/>
      <c r="C74" s="452"/>
      <c r="D74" s="453"/>
      <c r="E74" s="453"/>
      <c r="F74" s="453"/>
      <c r="G74" s="453"/>
      <c r="H74" s="453"/>
      <c r="I74" s="453"/>
      <c r="J74" s="453"/>
      <c r="K74" s="453"/>
      <c r="L74" s="453"/>
      <c r="M74" s="453"/>
      <c r="N74" s="453"/>
      <c r="O74" s="453"/>
      <c r="P74" s="453"/>
      <c r="Q74" s="453"/>
      <c r="R74" s="453"/>
      <c r="S74" s="453"/>
      <c r="T74" s="453"/>
      <c r="U74" s="453"/>
      <c r="V74" s="453"/>
      <c r="W74" s="453"/>
      <c r="X74" s="454"/>
      <c r="Y74" s="84"/>
      <c r="Z74" s="84"/>
    </row>
    <row r="75" spans="1:26" ht="18.75" customHeight="1" x14ac:dyDescent="0.55000000000000004">
      <c r="A75" s="84"/>
      <c r="B75" s="84"/>
      <c r="C75" s="452"/>
      <c r="D75" s="453"/>
      <c r="E75" s="453"/>
      <c r="F75" s="453"/>
      <c r="G75" s="453"/>
      <c r="H75" s="453"/>
      <c r="I75" s="453"/>
      <c r="J75" s="453"/>
      <c r="K75" s="453"/>
      <c r="L75" s="453"/>
      <c r="M75" s="453"/>
      <c r="N75" s="453"/>
      <c r="O75" s="453"/>
      <c r="P75" s="453"/>
      <c r="Q75" s="453"/>
      <c r="R75" s="453"/>
      <c r="S75" s="453"/>
      <c r="T75" s="453"/>
      <c r="U75" s="453"/>
      <c r="V75" s="453"/>
      <c r="W75" s="453"/>
      <c r="X75" s="454"/>
      <c r="Y75" s="84"/>
      <c r="Z75" s="84"/>
    </row>
    <row r="76" spans="1:26" ht="18.75" customHeight="1" x14ac:dyDescent="0.55000000000000004">
      <c r="A76" s="84"/>
      <c r="B76" s="84"/>
      <c r="C76" s="452"/>
      <c r="D76" s="453"/>
      <c r="E76" s="453"/>
      <c r="F76" s="453"/>
      <c r="G76" s="453"/>
      <c r="H76" s="453"/>
      <c r="I76" s="453"/>
      <c r="J76" s="453"/>
      <c r="K76" s="453"/>
      <c r="L76" s="453"/>
      <c r="M76" s="453"/>
      <c r="N76" s="453"/>
      <c r="O76" s="453"/>
      <c r="P76" s="453"/>
      <c r="Q76" s="453"/>
      <c r="R76" s="453"/>
      <c r="S76" s="453"/>
      <c r="T76" s="453"/>
      <c r="U76" s="453"/>
      <c r="V76" s="453"/>
      <c r="W76" s="453"/>
      <c r="X76" s="454"/>
      <c r="Y76" s="84"/>
      <c r="Z76" s="84"/>
    </row>
    <row r="77" spans="1:26" ht="18.75" customHeight="1" x14ac:dyDescent="0.55000000000000004">
      <c r="A77" s="84"/>
      <c r="B77" s="84"/>
      <c r="C77" s="452"/>
      <c r="D77" s="453"/>
      <c r="E77" s="453"/>
      <c r="F77" s="453"/>
      <c r="G77" s="453"/>
      <c r="H77" s="453"/>
      <c r="I77" s="453"/>
      <c r="J77" s="453"/>
      <c r="K77" s="453"/>
      <c r="L77" s="453"/>
      <c r="M77" s="453"/>
      <c r="N77" s="453"/>
      <c r="O77" s="453"/>
      <c r="P77" s="453"/>
      <c r="Q77" s="453"/>
      <c r="R77" s="453"/>
      <c r="S77" s="453"/>
      <c r="T77" s="453"/>
      <c r="U77" s="453"/>
      <c r="V77" s="453"/>
      <c r="W77" s="453"/>
      <c r="X77" s="454"/>
      <c r="Y77" s="84"/>
      <c r="Z77" s="84"/>
    </row>
    <row r="78" spans="1:26" ht="18.75" customHeight="1" x14ac:dyDescent="0.55000000000000004">
      <c r="A78" s="84"/>
      <c r="B78" s="84"/>
      <c r="C78" s="452"/>
      <c r="D78" s="453"/>
      <c r="E78" s="453"/>
      <c r="F78" s="453"/>
      <c r="G78" s="453"/>
      <c r="H78" s="453"/>
      <c r="I78" s="453"/>
      <c r="J78" s="453"/>
      <c r="K78" s="453"/>
      <c r="L78" s="453"/>
      <c r="M78" s="453"/>
      <c r="N78" s="453"/>
      <c r="O78" s="453"/>
      <c r="P78" s="453"/>
      <c r="Q78" s="453"/>
      <c r="R78" s="453"/>
      <c r="S78" s="453"/>
      <c r="T78" s="453"/>
      <c r="U78" s="453"/>
      <c r="V78" s="453"/>
      <c r="W78" s="453"/>
      <c r="X78" s="454"/>
      <c r="Y78" s="84"/>
      <c r="Z78" s="84"/>
    </row>
    <row r="79" spans="1:26" ht="18.75" customHeight="1" x14ac:dyDescent="0.55000000000000004">
      <c r="A79" s="84"/>
      <c r="B79" s="84"/>
      <c r="C79" s="452"/>
      <c r="D79" s="453"/>
      <c r="E79" s="453"/>
      <c r="F79" s="453"/>
      <c r="G79" s="453"/>
      <c r="H79" s="453"/>
      <c r="I79" s="453"/>
      <c r="J79" s="453"/>
      <c r="K79" s="453"/>
      <c r="L79" s="453"/>
      <c r="M79" s="453"/>
      <c r="N79" s="453"/>
      <c r="O79" s="453"/>
      <c r="P79" s="453"/>
      <c r="Q79" s="453"/>
      <c r="R79" s="453"/>
      <c r="S79" s="453"/>
      <c r="T79" s="453"/>
      <c r="U79" s="453"/>
      <c r="V79" s="453"/>
      <c r="W79" s="453"/>
      <c r="X79" s="454"/>
      <c r="Y79" s="84"/>
      <c r="Z79" s="84"/>
    </row>
    <row r="80" spans="1:26" ht="18.75" customHeight="1" x14ac:dyDescent="0.55000000000000004">
      <c r="A80" s="84"/>
      <c r="B80" s="84"/>
      <c r="C80" s="452"/>
      <c r="D80" s="453"/>
      <c r="E80" s="453"/>
      <c r="F80" s="453"/>
      <c r="G80" s="453"/>
      <c r="H80" s="453"/>
      <c r="I80" s="453"/>
      <c r="J80" s="453"/>
      <c r="K80" s="453"/>
      <c r="L80" s="453"/>
      <c r="M80" s="453"/>
      <c r="N80" s="453"/>
      <c r="O80" s="453"/>
      <c r="P80" s="453"/>
      <c r="Q80" s="453"/>
      <c r="R80" s="453"/>
      <c r="S80" s="453"/>
      <c r="T80" s="453"/>
      <c r="U80" s="453"/>
      <c r="V80" s="453"/>
      <c r="W80" s="453"/>
      <c r="X80" s="454"/>
      <c r="Y80" s="84"/>
      <c r="Z80" s="84"/>
    </row>
    <row r="81" spans="1:26" ht="18.75" customHeight="1" x14ac:dyDescent="0.55000000000000004">
      <c r="A81" s="84"/>
      <c r="B81" s="84"/>
      <c r="C81" s="452"/>
      <c r="D81" s="453"/>
      <c r="E81" s="453"/>
      <c r="F81" s="453"/>
      <c r="G81" s="453"/>
      <c r="H81" s="453"/>
      <c r="I81" s="453"/>
      <c r="J81" s="453"/>
      <c r="K81" s="453"/>
      <c r="L81" s="453"/>
      <c r="M81" s="453"/>
      <c r="N81" s="453"/>
      <c r="O81" s="453"/>
      <c r="P81" s="453"/>
      <c r="Q81" s="453"/>
      <c r="R81" s="453"/>
      <c r="S81" s="453"/>
      <c r="T81" s="453"/>
      <c r="U81" s="453"/>
      <c r="V81" s="453"/>
      <c r="W81" s="453"/>
      <c r="X81" s="454"/>
      <c r="Y81" s="84"/>
      <c r="Z81" s="84"/>
    </row>
    <row r="82" spans="1:26" ht="18.75" customHeight="1" x14ac:dyDescent="0.55000000000000004">
      <c r="A82" s="84"/>
      <c r="B82" s="84"/>
      <c r="C82" s="452"/>
      <c r="D82" s="453"/>
      <c r="E82" s="453"/>
      <c r="F82" s="453"/>
      <c r="G82" s="453"/>
      <c r="H82" s="453"/>
      <c r="I82" s="453"/>
      <c r="J82" s="453"/>
      <c r="K82" s="453"/>
      <c r="L82" s="453"/>
      <c r="M82" s="453"/>
      <c r="N82" s="453"/>
      <c r="O82" s="453"/>
      <c r="P82" s="453"/>
      <c r="Q82" s="453"/>
      <c r="R82" s="453"/>
      <c r="S82" s="453"/>
      <c r="T82" s="453"/>
      <c r="U82" s="453"/>
      <c r="V82" s="453"/>
      <c r="W82" s="453"/>
      <c r="X82" s="454"/>
      <c r="Y82" s="84"/>
      <c r="Z82" s="84"/>
    </row>
    <row r="83" spans="1:26" ht="18.75" customHeight="1" thickBot="1" x14ac:dyDescent="0.6">
      <c r="A83" s="84"/>
      <c r="B83" s="84"/>
      <c r="C83" s="455"/>
      <c r="D83" s="456"/>
      <c r="E83" s="456"/>
      <c r="F83" s="456"/>
      <c r="G83" s="456"/>
      <c r="H83" s="456"/>
      <c r="I83" s="456"/>
      <c r="J83" s="456"/>
      <c r="K83" s="456"/>
      <c r="L83" s="456"/>
      <c r="M83" s="456"/>
      <c r="N83" s="456"/>
      <c r="O83" s="456"/>
      <c r="P83" s="456"/>
      <c r="Q83" s="456"/>
      <c r="R83" s="456"/>
      <c r="S83" s="456"/>
      <c r="T83" s="456"/>
      <c r="U83" s="456"/>
      <c r="V83" s="456"/>
      <c r="W83" s="456"/>
      <c r="X83" s="457"/>
      <c r="Y83" s="84"/>
      <c r="Z83" s="84"/>
    </row>
    <row r="84" spans="1:26" ht="18.75" customHeight="1" x14ac:dyDescent="0.55000000000000004">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row>
    <row r="85" spans="1:26" ht="18.75" customHeight="1" x14ac:dyDescent="0.55000000000000004">
      <c r="A85" s="84" t="s">
        <v>129</v>
      </c>
      <c r="B85" s="84"/>
      <c r="C85" s="84"/>
      <c r="D85" s="84"/>
      <c r="E85" s="84"/>
      <c r="F85" s="84"/>
      <c r="G85" s="84"/>
      <c r="H85" s="84"/>
      <c r="I85" s="84"/>
      <c r="J85" s="84"/>
      <c r="K85" s="84"/>
      <c r="L85" s="84"/>
      <c r="M85" s="84"/>
      <c r="N85" s="84"/>
      <c r="O85" s="84"/>
      <c r="P85" s="84"/>
      <c r="Q85" s="84"/>
      <c r="R85" s="84"/>
      <c r="S85" s="84"/>
      <c r="T85" s="84"/>
      <c r="U85" s="84"/>
      <c r="V85" s="84"/>
      <c r="W85" s="84"/>
      <c r="X85" s="84"/>
      <c r="Y85" s="84"/>
      <c r="Z85" s="84"/>
    </row>
    <row r="86" spans="1:26" ht="7.5" customHeight="1" x14ac:dyDescent="0.55000000000000004">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row>
    <row r="87" spans="1:26" ht="18.75" customHeight="1" x14ac:dyDescent="0.55000000000000004">
      <c r="A87" s="458" t="s">
        <v>242</v>
      </c>
      <c r="B87" s="458"/>
      <c r="C87" s="458"/>
      <c r="D87" s="458"/>
      <c r="E87" s="458"/>
      <c r="F87" s="458"/>
      <c r="G87" s="458"/>
      <c r="H87" s="458"/>
      <c r="I87" s="458"/>
      <c r="J87" s="458"/>
      <c r="K87" s="458"/>
      <c r="L87" s="458"/>
      <c r="M87" s="458"/>
      <c r="N87" s="458"/>
      <c r="O87" s="458"/>
      <c r="P87" s="458"/>
      <c r="Q87" s="458"/>
      <c r="R87" s="458"/>
      <c r="S87" s="458"/>
      <c r="T87" s="458"/>
      <c r="U87" s="458"/>
      <c r="V87" s="458"/>
      <c r="W87" s="458"/>
      <c r="X87" s="458"/>
      <c r="Y87" s="458"/>
      <c r="Z87" s="458"/>
    </row>
    <row r="88" spans="1:26" ht="7.5" customHeight="1" thickBot="1" x14ac:dyDescent="0.6">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row>
    <row r="89" spans="1:26" ht="22.5" customHeight="1" x14ac:dyDescent="0.55000000000000004">
      <c r="A89" s="84"/>
      <c r="B89" s="459" t="s">
        <v>6</v>
      </c>
      <c r="C89" s="460"/>
      <c r="D89" s="460"/>
      <c r="E89" s="463" t="s">
        <v>4</v>
      </c>
      <c r="F89" s="463"/>
      <c r="G89" s="463"/>
      <c r="H89" s="463"/>
      <c r="I89" s="464" t="str">
        <f>IF(第１号!$Q$9="","",第１号!$Q$9)</f>
        <v/>
      </c>
      <c r="J89" s="465"/>
      <c r="K89" s="465"/>
      <c r="L89" s="465"/>
      <c r="M89" s="465"/>
      <c r="N89" s="465"/>
      <c r="O89" s="465"/>
      <c r="P89" s="465"/>
      <c r="Q89" s="465"/>
      <c r="R89" s="465"/>
      <c r="S89" s="465"/>
      <c r="T89" s="465"/>
      <c r="U89" s="465"/>
      <c r="V89" s="465"/>
      <c r="W89" s="465"/>
      <c r="X89" s="465"/>
      <c r="Y89" s="466"/>
      <c r="Z89" s="84"/>
    </row>
    <row r="90" spans="1:26" ht="22.5" customHeight="1" thickBot="1" x14ac:dyDescent="0.6">
      <c r="A90" s="84"/>
      <c r="B90" s="461"/>
      <c r="C90" s="462"/>
      <c r="D90" s="462"/>
      <c r="E90" s="467" t="s">
        <v>5</v>
      </c>
      <c r="F90" s="467"/>
      <c r="G90" s="467"/>
      <c r="H90" s="467"/>
      <c r="I90" s="468" t="str">
        <f>IF(第１号!$Q$10="","",第１号!$Q$10)</f>
        <v/>
      </c>
      <c r="J90" s="469"/>
      <c r="K90" s="469"/>
      <c r="L90" s="469"/>
      <c r="M90" s="469"/>
      <c r="N90" s="469"/>
      <c r="O90" s="469"/>
      <c r="P90" s="469"/>
      <c r="Q90" s="469"/>
      <c r="R90" s="469"/>
      <c r="S90" s="469"/>
      <c r="T90" s="469"/>
      <c r="U90" s="469"/>
      <c r="V90" s="469"/>
      <c r="W90" s="469"/>
      <c r="X90" s="469"/>
      <c r="Y90" s="470"/>
      <c r="Z90" s="84"/>
    </row>
    <row r="91" spans="1:26" ht="7.5" customHeight="1" thickBot="1" x14ac:dyDescent="0.6">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row>
    <row r="92" spans="1:26" ht="18.75" customHeight="1" x14ac:dyDescent="0.55000000000000004">
      <c r="A92" s="84"/>
      <c r="B92" s="84"/>
      <c r="C92" s="441" t="s">
        <v>409</v>
      </c>
      <c r="D92" s="442"/>
      <c r="E92" s="442"/>
      <c r="F92" s="442"/>
      <c r="G92" s="442"/>
      <c r="H92" s="442"/>
      <c r="I92" s="442"/>
      <c r="J92" s="442"/>
      <c r="K92" s="442"/>
      <c r="L92" s="442"/>
      <c r="M92" s="442"/>
      <c r="N92" s="442"/>
      <c r="O92" s="442"/>
      <c r="P92" s="442"/>
      <c r="Q92" s="442"/>
      <c r="R92" s="442"/>
      <c r="S92" s="442"/>
      <c r="T92" s="442"/>
      <c r="U92" s="442"/>
      <c r="V92" s="442"/>
      <c r="W92" s="442"/>
      <c r="X92" s="443"/>
      <c r="Y92" s="84"/>
      <c r="Z92" s="84"/>
    </row>
    <row r="93" spans="1:26" ht="18.75" customHeight="1" x14ac:dyDescent="0.55000000000000004">
      <c r="A93" s="84"/>
      <c r="B93" s="84"/>
      <c r="C93" s="444"/>
      <c r="D93" s="445"/>
      <c r="E93" s="445"/>
      <c r="F93" s="445"/>
      <c r="G93" s="445"/>
      <c r="H93" s="445"/>
      <c r="I93" s="445"/>
      <c r="J93" s="445"/>
      <c r="K93" s="445"/>
      <c r="L93" s="445"/>
      <c r="M93" s="445"/>
      <c r="N93" s="445"/>
      <c r="O93" s="445"/>
      <c r="P93" s="445"/>
      <c r="Q93" s="445"/>
      <c r="R93" s="445"/>
      <c r="S93" s="445"/>
      <c r="T93" s="445"/>
      <c r="U93" s="445"/>
      <c r="V93" s="445"/>
      <c r="W93" s="445"/>
      <c r="X93" s="446"/>
      <c r="Y93" s="84"/>
      <c r="Z93" s="84"/>
    </row>
    <row r="94" spans="1:26" ht="18.75" customHeight="1" x14ac:dyDescent="0.55000000000000004">
      <c r="A94" s="84"/>
      <c r="B94" s="84"/>
      <c r="C94" s="444"/>
      <c r="D94" s="445"/>
      <c r="E94" s="445"/>
      <c r="F94" s="445"/>
      <c r="G94" s="445"/>
      <c r="H94" s="445"/>
      <c r="I94" s="445"/>
      <c r="J94" s="445"/>
      <c r="K94" s="445"/>
      <c r="L94" s="445"/>
      <c r="M94" s="445"/>
      <c r="N94" s="445"/>
      <c r="O94" s="445"/>
      <c r="P94" s="445"/>
      <c r="Q94" s="445"/>
      <c r="R94" s="445"/>
      <c r="S94" s="445"/>
      <c r="T94" s="445"/>
      <c r="U94" s="445"/>
      <c r="V94" s="445"/>
      <c r="W94" s="445"/>
      <c r="X94" s="446"/>
      <c r="Y94" s="84"/>
      <c r="Z94" s="84"/>
    </row>
    <row r="95" spans="1:26" ht="18.75" customHeight="1" x14ac:dyDescent="0.55000000000000004">
      <c r="A95" s="84"/>
      <c r="B95" s="84"/>
      <c r="C95" s="444"/>
      <c r="D95" s="445"/>
      <c r="E95" s="445"/>
      <c r="F95" s="445"/>
      <c r="G95" s="445"/>
      <c r="H95" s="445"/>
      <c r="I95" s="445"/>
      <c r="J95" s="445"/>
      <c r="K95" s="445"/>
      <c r="L95" s="445"/>
      <c r="M95" s="445"/>
      <c r="N95" s="445"/>
      <c r="O95" s="445"/>
      <c r="P95" s="445"/>
      <c r="Q95" s="445"/>
      <c r="R95" s="445"/>
      <c r="S95" s="445"/>
      <c r="T95" s="445"/>
      <c r="U95" s="445"/>
      <c r="V95" s="445"/>
      <c r="W95" s="445"/>
      <c r="X95" s="446"/>
      <c r="Y95" s="84"/>
      <c r="Z95" s="84"/>
    </row>
    <row r="96" spans="1:26" ht="18.75" customHeight="1" x14ac:dyDescent="0.55000000000000004">
      <c r="A96" s="84"/>
      <c r="B96" s="84"/>
      <c r="C96" s="444"/>
      <c r="D96" s="445"/>
      <c r="E96" s="445"/>
      <c r="F96" s="445"/>
      <c r="G96" s="445"/>
      <c r="H96" s="445"/>
      <c r="I96" s="445"/>
      <c r="J96" s="445"/>
      <c r="K96" s="445"/>
      <c r="L96" s="445"/>
      <c r="M96" s="445"/>
      <c r="N96" s="445"/>
      <c r="O96" s="445"/>
      <c r="P96" s="445"/>
      <c r="Q96" s="445"/>
      <c r="R96" s="445"/>
      <c r="S96" s="445"/>
      <c r="T96" s="445"/>
      <c r="U96" s="445"/>
      <c r="V96" s="445"/>
      <c r="W96" s="445"/>
      <c r="X96" s="446"/>
      <c r="Y96" s="84"/>
      <c r="Z96" s="84"/>
    </row>
    <row r="97" spans="1:26" ht="18.75" customHeight="1" x14ac:dyDescent="0.55000000000000004">
      <c r="A97" s="84"/>
      <c r="B97" s="84"/>
      <c r="C97" s="444"/>
      <c r="D97" s="445"/>
      <c r="E97" s="445"/>
      <c r="F97" s="445"/>
      <c r="G97" s="445"/>
      <c r="H97" s="445"/>
      <c r="I97" s="445"/>
      <c r="J97" s="445"/>
      <c r="K97" s="445"/>
      <c r="L97" s="445"/>
      <c r="M97" s="445"/>
      <c r="N97" s="445"/>
      <c r="O97" s="445"/>
      <c r="P97" s="445"/>
      <c r="Q97" s="445"/>
      <c r="R97" s="445"/>
      <c r="S97" s="445"/>
      <c r="T97" s="445"/>
      <c r="U97" s="445"/>
      <c r="V97" s="445"/>
      <c r="W97" s="445"/>
      <c r="X97" s="446"/>
      <c r="Y97" s="84"/>
      <c r="Z97" s="84"/>
    </row>
    <row r="98" spans="1:26" ht="18.75" customHeight="1" x14ac:dyDescent="0.55000000000000004">
      <c r="A98" s="84"/>
      <c r="B98" s="84"/>
      <c r="C98" s="444"/>
      <c r="D98" s="445"/>
      <c r="E98" s="445"/>
      <c r="F98" s="445"/>
      <c r="G98" s="445"/>
      <c r="H98" s="445"/>
      <c r="I98" s="445"/>
      <c r="J98" s="445"/>
      <c r="K98" s="445"/>
      <c r="L98" s="445"/>
      <c r="M98" s="445"/>
      <c r="N98" s="445"/>
      <c r="O98" s="445"/>
      <c r="P98" s="445"/>
      <c r="Q98" s="445"/>
      <c r="R98" s="445"/>
      <c r="S98" s="445"/>
      <c r="T98" s="445"/>
      <c r="U98" s="445"/>
      <c r="V98" s="445"/>
      <c r="W98" s="445"/>
      <c r="X98" s="446"/>
      <c r="Y98" s="84"/>
      <c r="Z98" s="84"/>
    </row>
    <row r="99" spans="1:26" ht="18.75" customHeight="1" x14ac:dyDescent="0.55000000000000004">
      <c r="A99" s="84"/>
      <c r="B99" s="84"/>
      <c r="C99" s="444"/>
      <c r="D99" s="445"/>
      <c r="E99" s="445"/>
      <c r="F99" s="445"/>
      <c r="G99" s="445"/>
      <c r="H99" s="445"/>
      <c r="I99" s="445"/>
      <c r="J99" s="445"/>
      <c r="K99" s="445"/>
      <c r="L99" s="445"/>
      <c r="M99" s="445"/>
      <c r="N99" s="445"/>
      <c r="O99" s="445"/>
      <c r="P99" s="445"/>
      <c r="Q99" s="445"/>
      <c r="R99" s="445"/>
      <c r="S99" s="445"/>
      <c r="T99" s="445"/>
      <c r="U99" s="445"/>
      <c r="V99" s="445"/>
      <c r="W99" s="445"/>
      <c r="X99" s="446"/>
      <c r="Y99" s="84"/>
      <c r="Z99" s="84"/>
    </row>
    <row r="100" spans="1:26" ht="18.75" customHeight="1" x14ac:dyDescent="0.55000000000000004">
      <c r="A100" s="84"/>
      <c r="B100" s="84"/>
      <c r="C100" s="444"/>
      <c r="D100" s="445"/>
      <c r="E100" s="445"/>
      <c r="F100" s="445"/>
      <c r="G100" s="445"/>
      <c r="H100" s="445"/>
      <c r="I100" s="445"/>
      <c r="J100" s="445"/>
      <c r="K100" s="445"/>
      <c r="L100" s="445"/>
      <c r="M100" s="445"/>
      <c r="N100" s="445"/>
      <c r="O100" s="445"/>
      <c r="P100" s="445"/>
      <c r="Q100" s="445"/>
      <c r="R100" s="445"/>
      <c r="S100" s="445"/>
      <c r="T100" s="445"/>
      <c r="U100" s="445"/>
      <c r="V100" s="445"/>
      <c r="W100" s="445"/>
      <c r="X100" s="446"/>
      <c r="Y100" s="84"/>
      <c r="Z100" s="84"/>
    </row>
    <row r="101" spans="1:26" ht="18.75" customHeight="1" x14ac:dyDescent="0.55000000000000004">
      <c r="A101" s="84"/>
      <c r="B101" s="84"/>
      <c r="C101" s="444"/>
      <c r="D101" s="445"/>
      <c r="E101" s="445"/>
      <c r="F101" s="445"/>
      <c r="G101" s="445"/>
      <c r="H101" s="445"/>
      <c r="I101" s="445"/>
      <c r="J101" s="445"/>
      <c r="K101" s="445"/>
      <c r="L101" s="445"/>
      <c r="M101" s="445"/>
      <c r="N101" s="445"/>
      <c r="O101" s="445"/>
      <c r="P101" s="445"/>
      <c r="Q101" s="445"/>
      <c r="R101" s="445"/>
      <c r="S101" s="445"/>
      <c r="T101" s="445"/>
      <c r="U101" s="445"/>
      <c r="V101" s="445"/>
      <c r="W101" s="445"/>
      <c r="X101" s="446"/>
      <c r="Y101" s="84"/>
      <c r="Z101" s="84"/>
    </row>
    <row r="102" spans="1:26" ht="18.75" customHeight="1" x14ac:dyDescent="0.55000000000000004">
      <c r="A102" s="84"/>
      <c r="B102" s="84"/>
      <c r="C102" s="444"/>
      <c r="D102" s="445"/>
      <c r="E102" s="445"/>
      <c r="F102" s="445"/>
      <c r="G102" s="445"/>
      <c r="H102" s="445"/>
      <c r="I102" s="445"/>
      <c r="J102" s="445"/>
      <c r="K102" s="445"/>
      <c r="L102" s="445"/>
      <c r="M102" s="445"/>
      <c r="N102" s="445"/>
      <c r="O102" s="445"/>
      <c r="P102" s="445"/>
      <c r="Q102" s="445"/>
      <c r="R102" s="445"/>
      <c r="S102" s="445"/>
      <c r="T102" s="445"/>
      <c r="U102" s="445"/>
      <c r="V102" s="445"/>
      <c r="W102" s="445"/>
      <c r="X102" s="446"/>
      <c r="Y102" s="84"/>
      <c r="Z102" s="84"/>
    </row>
    <row r="103" spans="1:26" ht="18.75" customHeight="1" x14ac:dyDescent="0.55000000000000004">
      <c r="A103" s="84"/>
      <c r="B103" s="84"/>
      <c r="C103" s="444"/>
      <c r="D103" s="445"/>
      <c r="E103" s="445"/>
      <c r="F103" s="445"/>
      <c r="G103" s="445"/>
      <c r="H103" s="445"/>
      <c r="I103" s="445"/>
      <c r="J103" s="445"/>
      <c r="K103" s="445"/>
      <c r="L103" s="445"/>
      <c r="M103" s="445"/>
      <c r="N103" s="445"/>
      <c r="O103" s="445"/>
      <c r="P103" s="445"/>
      <c r="Q103" s="445"/>
      <c r="R103" s="445"/>
      <c r="S103" s="445"/>
      <c r="T103" s="445"/>
      <c r="U103" s="445"/>
      <c r="V103" s="445"/>
      <c r="W103" s="445"/>
      <c r="X103" s="446"/>
      <c r="Y103" s="84"/>
      <c r="Z103" s="84"/>
    </row>
    <row r="104" spans="1:26" ht="18.75" customHeight="1" x14ac:dyDescent="0.55000000000000004">
      <c r="A104" s="84"/>
      <c r="B104" s="84"/>
      <c r="C104" s="444"/>
      <c r="D104" s="445"/>
      <c r="E104" s="445"/>
      <c r="F104" s="445"/>
      <c r="G104" s="445"/>
      <c r="H104" s="445"/>
      <c r="I104" s="445"/>
      <c r="J104" s="445"/>
      <c r="K104" s="445"/>
      <c r="L104" s="445"/>
      <c r="M104" s="445"/>
      <c r="N104" s="445"/>
      <c r="O104" s="445"/>
      <c r="P104" s="445"/>
      <c r="Q104" s="445"/>
      <c r="R104" s="445"/>
      <c r="S104" s="445"/>
      <c r="T104" s="445"/>
      <c r="U104" s="445"/>
      <c r="V104" s="445"/>
      <c r="W104" s="445"/>
      <c r="X104" s="446"/>
      <c r="Y104" s="84"/>
      <c r="Z104" s="84"/>
    </row>
    <row r="105" spans="1:26" ht="18.75" customHeight="1" x14ac:dyDescent="0.55000000000000004">
      <c r="A105" s="84"/>
      <c r="B105" s="84"/>
      <c r="C105" s="444"/>
      <c r="D105" s="445"/>
      <c r="E105" s="445"/>
      <c r="F105" s="445"/>
      <c r="G105" s="445"/>
      <c r="H105" s="445"/>
      <c r="I105" s="445"/>
      <c r="J105" s="445"/>
      <c r="K105" s="445"/>
      <c r="L105" s="445"/>
      <c r="M105" s="445"/>
      <c r="N105" s="445"/>
      <c r="O105" s="445"/>
      <c r="P105" s="445"/>
      <c r="Q105" s="445"/>
      <c r="R105" s="445"/>
      <c r="S105" s="445"/>
      <c r="T105" s="445"/>
      <c r="U105" s="445"/>
      <c r="V105" s="445"/>
      <c r="W105" s="445"/>
      <c r="X105" s="446"/>
      <c r="Y105" s="84"/>
      <c r="Z105" s="84"/>
    </row>
    <row r="106" spans="1:26" ht="18.75" customHeight="1" x14ac:dyDescent="0.55000000000000004">
      <c r="A106" s="84"/>
      <c r="B106" s="84"/>
      <c r="C106" s="444"/>
      <c r="D106" s="445"/>
      <c r="E106" s="445"/>
      <c r="F106" s="445"/>
      <c r="G106" s="445"/>
      <c r="H106" s="445"/>
      <c r="I106" s="445"/>
      <c r="J106" s="445"/>
      <c r="K106" s="445"/>
      <c r="L106" s="445"/>
      <c r="M106" s="445"/>
      <c r="N106" s="445"/>
      <c r="O106" s="445"/>
      <c r="P106" s="445"/>
      <c r="Q106" s="445"/>
      <c r="R106" s="445"/>
      <c r="S106" s="445"/>
      <c r="T106" s="445"/>
      <c r="U106" s="445"/>
      <c r="V106" s="445"/>
      <c r="W106" s="445"/>
      <c r="X106" s="446"/>
      <c r="Y106" s="84"/>
      <c r="Z106" s="84"/>
    </row>
    <row r="107" spans="1:26" ht="18.75" customHeight="1" thickBot="1" x14ac:dyDescent="0.6">
      <c r="A107" s="84"/>
      <c r="B107" s="84"/>
      <c r="C107" s="447"/>
      <c r="D107" s="448"/>
      <c r="E107" s="448"/>
      <c r="F107" s="448"/>
      <c r="G107" s="448"/>
      <c r="H107" s="448"/>
      <c r="I107" s="448"/>
      <c r="J107" s="448"/>
      <c r="K107" s="448"/>
      <c r="L107" s="448"/>
      <c r="M107" s="448"/>
      <c r="N107" s="448"/>
      <c r="O107" s="448"/>
      <c r="P107" s="448"/>
      <c r="Q107" s="448"/>
      <c r="R107" s="448"/>
      <c r="S107" s="448"/>
      <c r="T107" s="448"/>
      <c r="U107" s="448"/>
      <c r="V107" s="448"/>
      <c r="W107" s="448"/>
      <c r="X107" s="449"/>
      <c r="Y107" s="84"/>
      <c r="Z107" s="84"/>
    </row>
    <row r="108" spans="1:26" ht="18.75" customHeight="1" x14ac:dyDescent="0.55000000000000004">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row>
    <row r="109" spans="1:26" ht="18.75" customHeight="1" thickBot="1" x14ac:dyDescent="0.6">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row>
    <row r="110" spans="1:26" ht="18.75" customHeight="1" x14ac:dyDescent="0.55000000000000004">
      <c r="A110" s="84"/>
      <c r="B110" s="84"/>
      <c r="C110" s="441" t="s">
        <v>410</v>
      </c>
      <c r="D110" s="450"/>
      <c r="E110" s="450"/>
      <c r="F110" s="450"/>
      <c r="G110" s="450"/>
      <c r="H110" s="450"/>
      <c r="I110" s="450"/>
      <c r="J110" s="450"/>
      <c r="K110" s="450"/>
      <c r="L110" s="450"/>
      <c r="M110" s="450"/>
      <c r="N110" s="450"/>
      <c r="O110" s="450"/>
      <c r="P110" s="450"/>
      <c r="Q110" s="450"/>
      <c r="R110" s="450"/>
      <c r="S110" s="450"/>
      <c r="T110" s="450"/>
      <c r="U110" s="450"/>
      <c r="V110" s="450"/>
      <c r="W110" s="450"/>
      <c r="X110" s="451"/>
      <c r="Y110" s="84"/>
      <c r="Z110" s="84"/>
    </row>
    <row r="111" spans="1:26" ht="18.75" customHeight="1" x14ac:dyDescent="0.55000000000000004">
      <c r="A111" s="84"/>
      <c r="B111" s="84"/>
      <c r="C111" s="452"/>
      <c r="D111" s="453"/>
      <c r="E111" s="453"/>
      <c r="F111" s="453"/>
      <c r="G111" s="453"/>
      <c r="H111" s="453"/>
      <c r="I111" s="453"/>
      <c r="J111" s="453"/>
      <c r="K111" s="453"/>
      <c r="L111" s="453"/>
      <c r="M111" s="453"/>
      <c r="N111" s="453"/>
      <c r="O111" s="453"/>
      <c r="P111" s="453"/>
      <c r="Q111" s="453"/>
      <c r="R111" s="453"/>
      <c r="S111" s="453"/>
      <c r="T111" s="453"/>
      <c r="U111" s="453"/>
      <c r="V111" s="453"/>
      <c r="W111" s="453"/>
      <c r="X111" s="454"/>
      <c r="Y111" s="84"/>
      <c r="Z111" s="84"/>
    </row>
    <row r="112" spans="1:26" ht="18.75" customHeight="1" x14ac:dyDescent="0.55000000000000004">
      <c r="A112" s="84"/>
      <c r="B112" s="84"/>
      <c r="C112" s="452"/>
      <c r="D112" s="453"/>
      <c r="E112" s="453"/>
      <c r="F112" s="453"/>
      <c r="G112" s="453"/>
      <c r="H112" s="453"/>
      <c r="I112" s="453"/>
      <c r="J112" s="453"/>
      <c r="K112" s="453"/>
      <c r="L112" s="453"/>
      <c r="M112" s="453"/>
      <c r="N112" s="453"/>
      <c r="O112" s="453"/>
      <c r="P112" s="453"/>
      <c r="Q112" s="453"/>
      <c r="R112" s="453"/>
      <c r="S112" s="453"/>
      <c r="T112" s="453"/>
      <c r="U112" s="453"/>
      <c r="V112" s="453"/>
      <c r="W112" s="453"/>
      <c r="X112" s="454"/>
      <c r="Y112" s="84"/>
      <c r="Z112" s="84"/>
    </row>
    <row r="113" spans="1:26" ht="18.75" customHeight="1" x14ac:dyDescent="0.55000000000000004">
      <c r="A113" s="84"/>
      <c r="B113" s="84"/>
      <c r="C113" s="452"/>
      <c r="D113" s="453"/>
      <c r="E113" s="453"/>
      <c r="F113" s="453"/>
      <c r="G113" s="453"/>
      <c r="H113" s="453"/>
      <c r="I113" s="453"/>
      <c r="J113" s="453"/>
      <c r="K113" s="453"/>
      <c r="L113" s="453"/>
      <c r="M113" s="453"/>
      <c r="N113" s="453"/>
      <c r="O113" s="453"/>
      <c r="P113" s="453"/>
      <c r="Q113" s="453"/>
      <c r="R113" s="453"/>
      <c r="S113" s="453"/>
      <c r="T113" s="453"/>
      <c r="U113" s="453"/>
      <c r="V113" s="453"/>
      <c r="W113" s="453"/>
      <c r="X113" s="454"/>
      <c r="Y113" s="84"/>
      <c r="Z113" s="84"/>
    </row>
    <row r="114" spans="1:26" ht="18.75" customHeight="1" x14ac:dyDescent="0.55000000000000004">
      <c r="A114" s="84"/>
      <c r="B114" s="84"/>
      <c r="C114" s="452"/>
      <c r="D114" s="453"/>
      <c r="E114" s="453"/>
      <c r="F114" s="453"/>
      <c r="G114" s="453"/>
      <c r="H114" s="453"/>
      <c r="I114" s="453"/>
      <c r="J114" s="453"/>
      <c r="K114" s="453"/>
      <c r="L114" s="453"/>
      <c r="M114" s="453"/>
      <c r="N114" s="453"/>
      <c r="O114" s="453"/>
      <c r="P114" s="453"/>
      <c r="Q114" s="453"/>
      <c r="R114" s="453"/>
      <c r="S114" s="453"/>
      <c r="T114" s="453"/>
      <c r="U114" s="453"/>
      <c r="V114" s="453"/>
      <c r="W114" s="453"/>
      <c r="X114" s="454"/>
      <c r="Y114" s="84"/>
      <c r="Z114" s="84"/>
    </row>
    <row r="115" spans="1:26" ht="18.75" customHeight="1" x14ac:dyDescent="0.55000000000000004">
      <c r="A115" s="84"/>
      <c r="B115" s="84"/>
      <c r="C115" s="452"/>
      <c r="D115" s="453"/>
      <c r="E115" s="453"/>
      <c r="F115" s="453"/>
      <c r="G115" s="453"/>
      <c r="H115" s="453"/>
      <c r="I115" s="453"/>
      <c r="J115" s="453"/>
      <c r="K115" s="453"/>
      <c r="L115" s="453"/>
      <c r="M115" s="453"/>
      <c r="N115" s="453"/>
      <c r="O115" s="453"/>
      <c r="P115" s="453"/>
      <c r="Q115" s="453"/>
      <c r="R115" s="453"/>
      <c r="S115" s="453"/>
      <c r="T115" s="453"/>
      <c r="U115" s="453"/>
      <c r="V115" s="453"/>
      <c r="W115" s="453"/>
      <c r="X115" s="454"/>
      <c r="Y115" s="84"/>
      <c r="Z115" s="84"/>
    </row>
    <row r="116" spans="1:26" ht="18.75" customHeight="1" x14ac:dyDescent="0.55000000000000004">
      <c r="A116" s="84"/>
      <c r="B116" s="84"/>
      <c r="C116" s="452"/>
      <c r="D116" s="453"/>
      <c r="E116" s="453"/>
      <c r="F116" s="453"/>
      <c r="G116" s="453"/>
      <c r="H116" s="453"/>
      <c r="I116" s="453"/>
      <c r="J116" s="453"/>
      <c r="K116" s="453"/>
      <c r="L116" s="453"/>
      <c r="M116" s="453"/>
      <c r="N116" s="453"/>
      <c r="O116" s="453"/>
      <c r="P116" s="453"/>
      <c r="Q116" s="453"/>
      <c r="R116" s="453"/>
      <c r="S116" s="453"/>
      <c r="T116" s="453"/>
      <c r="U116" s="453"/>
      <c r="V116" s="453"/>
      <c r="W116" s="453"/>
      <c r="X116" s="454"/>
      <c r="Y116" s="84"/>
      <c r="Z116" s="84"/>
    </row>
    <row r="117" spans="1:26" ht="18.75" customHeight="1" x14ac:dyDescent="0.55000000000000004">
      <c r="A117" s="84"/>
      <c r="B117" s="84"/>
      <c r="C117" s="452"/>
      <c r="D117" s="453"/>
      <c r="E117" s="453"/>
      <c r="F117" s="453"/>
      <c r="G117" s="453"/>
      <c r="H117" s="453"/>
      <c r="I117" s="453"/>
      <c r="J117" s="453"/>
      <c r="K117" s="453"/>
      <c r="L117" s="453"/>
      <c r="M117" s="453"/>
      <c r="N117" s="453"/>
      <c r="O117" s="453"/>
      <c r="P117" s="453"/>
      <c r="Q117" s="453"/>
      <c r="R117" s="453"/>
      <c r="S117" s="453"/>
      <c r="T117" s="453"/>
      <c r="U117" s="453"/>
      <c r="V117" s="453"/>
      <c r="W117" s="453"/>
      <c r="X117" s="454"/>
      <c r="Y117" s="84"/>
      <c r="Z117" s="84"/>
    </row>
    <row r="118" spans="1:26" ht="18.75" customHeight="1" x14ac:dyDescent="0.55000000000000004">
      <c r="A118" s="84"/>
      <c r="B118" s="84"/>
      <c r="C118" s="452"/>
      <c r="D118" s="453"/>
      <c r="E118" s="453"/>
      <c r="F118" s="453"/>
      <c r="G118" s="453"/>
      <c r="H118" s="453"/>
      <c r="I118" s="453"/>
      <c r="J118" s="453"/>
      <c r="K118" s="453"/>
      <c r="L118" s="453"/>
      <c r="M118" s="453"/>
      <c r="N118" s="453"/>
      <c r="O118" s="453"/>
      <c r="P118" s="453"/>
      <c r="Q118" s="453"/>
      <c r="R118" s="453"/>
      <c r="S118" s="453"/>
      <c r="T118" s="453"/>
      <c r="U118" s="453"/>
      <c r="V118" s="453"/>
      <c r="W118" s="453"/>
      <c r="X118" s="454"/>
      <c r="Y118" s="84"/>
      <c r="Z118" s="84"/>
    </row>
    <row r="119" spans="1:26" ht="18.75" customHeight="1" x14ac:dyDescent="0.55000000000000004">
      <c r="A119" s="84"/>
      <c r="B119" s="84"/>
      <c r="C119" s="452"/>
      <c r="D119" s="453"/>
      <c r="E119" s="453"/>
      <c r="F119" s="453"/>
      <c r="G119" s="453"/>
      <c r="H119" s="453"/>
      <c r="I119" s="453"/>
      <c r="J119" s="453"/>
      <c r="K119" s="453"/>
      <c r="L119" s="453"/>
      <c r="M119" s="453"/>
      <c r="N119" s="453"/>
      <c r="O119" s="453"/>
      <c r="P119" s="453"/>
      <c r="Q119" s="453"/>
      <c r="R119" s="453"/>
      <c r="S119" s="453"/>
      <c r="T119" s="453"/>
      <c r="U119" s="453"/>
      <c r="V119" s="453"/>
      <c r="W119" s="453"/>
      <c r="X119" s="454"/>
      <c r="Y119" s="84"/>
      <c r="Z119" s="84"/>
    </row>
    <row r="120" spans="1:26" ht="18.75" customHeight="1" x14ac:dyDescent="0.55000000000000004">
      <c r="A120" s="84"/>
      <c r="B120" s="84"/>
      <c r="C120" s="452"/>
      <c r="D120" s="453"/>
      <c r="E120" s="453"/>
      <c r="F120" s="453"/>
      <c r="G120" s="453"/>
      <c r="H120" s="453"/>
      <c r="I120" s="453"/>
      <c r="J120" s="453"/>
      <c r="K120" s="453"/>
      <c r="L120" s="453"/>
      <c r="M120" s="453"/>
      <c r="N120" s="453"/>
      <c r="O120" s="453"/>
      <c r="P120" s="453"/>
      <c r="Q120" s="453"/>
      <c r="R120" s="453"/>
      <c r="S120" s="453"/>
      <c r="T120" s="453"/>
      <c r="U120" s="453"/>
      <c r="V120" s="453"/>
      <c r="W120" s="453"/>
      <c r="X120" s="454"/>
      <c r="Y120" s="84"/>
      <c r="Z120" s="84"/>
    </row>
    <row r="121" spans="1:26" ht="18.75" customHeight="1" x14ac:dyDescent="0.55000000000000004">
      <c r="A121" s="84"/>
      <c r="B121" s="84"/>
      <c r="C121" s="452"/>
      <c r="D121" s="453"/>
      <c r="E121" s="453"/>
      <c r="F121" s="453"/>
      <c r="G121" s="453"/>
      <c r="H121" s="453"/>
      <c r="I121" s="453"/>
      <c r="J121" s="453"/>
      <c r="K121" s="453"/>
      <c r="L121" s="453"/>
      <c r="M121" s="453"/>
      <c r="N121" s="453"/>
      <c r="O121" s="453"/>
      <c r="P121" s="453"/>
      <c r="Q121" s="453"/>
      <c r="R121" s="453"/>
      <c r="S121" s="453"/>
      <c r="T121" s="453"/>
      <c r="U121" s="453"/>
      <c r="V121" s="453"/>
      <c r="W121" s="453"/>
      <c r="X121" s="454"/>
      <c r="Y121" s="84"/>
      <c r="Z121" s="84"/>
    </row>
    <row r="122" spans="1:26" ht="18.75" customHeight="1" x14ac:dyDescent="0.55000000000000004">
      <c r="A122" s="84"/>
      <c r="B122" s="84"/>
      <c r="C122" s="452"/>
      <c r="D122" s="453"/>
      <c r="E122" s="453"/>
      <c r="F122" s="453"/>
      <c r="G122" s="453"/>
      <c r="H122" s="453"/>
      <c r="I122" s="453"/>
      <c r="J122" s="453"/>
      <c r="K122" s="453"/>
      <c r="L122" s="453"/>
      <c r="M122" s="453"/>
      <c r="N122" s="453"/>
      <c r="O122" s="453"/>
      <c r="P122" s="453"/>
      <c r="Q122" s="453"/>
      <c r="R122" s="453"/>
      <c r="S122" s="453"/>
      <c r="T122" s="453"/>
      <c r="U122" s="453"/>
      <c r="V122" s="453"/>
      <c r="W122" s="453"/>
      <c r="X122" s="454"/>
      <c r="Y122" s="84"/>
      <c r="Z122" s="84"/>
    </row>
    <row r="123" spans="1:26" ht="18.75" customHeight="1" x14ac:dyDescent="0.55000000000000004">
      <c r="A123" s="84"/>
      <c r="B123" s="84"/>
      <c r="C123" s="452"/>
      <c r="D123" s="453"/>
      <c r="E123" s="453"/>
      <c r="F123" s="453"/>
      <c r="G123" s="453"/>
      <c r="H123" s="453"/>
      <c r="I123" s="453"/>
      <c r="J123" s="453"/>
      <c r="K123" s="453"/>
      <c r="L123" s="453"/>
      <c r="M123" s="453"/>
      <c r="N123" s="453"/>
      <c r="O123" s="453"/>
      <c r="P123" s="453"/>
      <c r="Q123" s="453"/>
      <c r="R123" s="453"/>
      <c r="S123" s="453"/>
      <c r="T123" s="453"/>
      <c r="U123" s="453"/>
      <c r="V123" s="453"/>
      <c r="W123" s="453"/>
      <c r="X123" s="454"/>
      <c r="Y123" s="84"/>
      <c r="Z123" s="84"/>
    </row>
    <row r="124" spans="1:26" ht="18.75" customHeight="1" x14ac:dyDescent="0.55000000000000004">
      <c r="A124" s="84"/>
      <c r="B124" s="84"/>
      <c r="C124" s="452"/>
      <c r="D124" s="453"/>
      <c r="E124" s="453"/>
      <c r="F124" s="453"/>
      <c r="G124" s="453"/>
      <c r="H124" s="453"/>
      <c r="I124" s="453"/>
      <c r="J124" s="453"/>
      <c r="K124" s="453"/>
      <c r="L124" s="453"/>
      <c r="M124" s="453"/>
      <c r="N124" s="453"/>
      <c r="O124" s="453"/>
      <c r="P124" s="453"/>
      <c r="Q124" s="453"/>
      <c r="R124" s="453"/>
      <c r="S124" s="453"/>
      <c r="T124" s="453"/>
      <c r="U124" s="453"/>
      <c r="V124" s="453"/>
      <c r="W124" s="453"/>
      <c r="X124" s="454"/>
      <c r="Y124" s="84"/>
      <c r="Z124" s="84"/>
    </row>
    <row r="125" spans="1:26" ht="18.75" customHeight="1" thickBot="1" x14ac:dyDescent="0.6">
      <c r="A125" s="84"/>
      <c r="B125" s="84"/>
      <c r="C125" s="455"/>
      <c r="D125" s="456"/>
      <c r="E125" s="456"/>
      <c r="F125" s="456"/>
      <c r="G125" s="456"/>
      <c r="H125" s="456"/>
      <c r="I125" s="456"/>
      <c r="J125" s="456"/>
      <c r="K125" s="456"/>
      <c r="L125" s="456"/>
      <c r="M125" s="456"/>
      <c r="N125" s="456"/>
      <c r="O125" s="456"/>
      <c r="P125" s="456"/>
      <c r="Q125" s="456"/>
      <c r="R125" s="456"/>
      <c r="S125" s="456"/>
      <c r="T125" s="456"/>
      <c r="U125" s="456"/>
      <c r="V125" s="456"/>
      <c r="W125" s="456"/>
      <c r="X125" s="457"/>
      <c r="Y125" s="84"/>
      <c r="Z125" s="84"/>
    </row>
    <row r="126" spans="1:26" ht="18.75" customHeight="1" x14ac:dyDescent="0.55000000000000004">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row>
    <row r="127" spans="1:26" ht="18.75" customHeight="1" x14ac:dyDescent="0.55000000000000004">
      <c r="A127" s="84" t="s">
        <v>129</v>
      </c>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row>
    <row r="128" spans="1:26" ht="7.5" customHeight="1" x14ac:dyDescent="0.55000000000000004">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row>
    <row r="129" spans="1:26" ht="18.75" customHeight="1" x14ac:dyDescent="0.55000000000000004">
      <c r="A129" s="458" t="s">
        <v>242</v>
      </c>
      <c r="B129" s="458"/>
      <c r="C129" s="458"/>
      <c r="D129" s="458"/>
      <c r="E129" s="458"/>
      <c r="F129" s="458"/>
      <c r="G129" s="458"/>
      <c r="H129" s="458"/>
      <c r="I129" s="458"/>
      <c r="J129" s="458"/>
      <c r="K129" s="458"/>
      <c r="L129" s="458"/>
      <c r="M129" s="458"/>
      <c r="N129" s="458"/>
      <c r="O129" s="458"/>
      <c r="P129" s="458"/>
      <c r="Q129" s="458"/>
      <c r="R129" s="458"/>
      <c r="S129" s="458"/>
      <c r="T129" s="458"/>
      <c r="U129" s="458"/>
      <c r="V129" s="458"/>
      <c r="W129" s="458"/>
      <c r="X129" s="458"/>
      <c r="Y129" s="458"/>
      <c r="Z129" s="458"/>
    </row>
    <row r="130" spans="1:26" ht="7.5" customHeight="1" thickBot="1" x14ac:dyDescent="0.6">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row>
    <row r="131" spans="1:26" ht="22.5" customHeight="1" x14ac:dyDescent="0.55000000000000004">
      <c r="A131" s="84"/>
      <c r="B131" s="459" t="s">
        <v>6</v>
      </c>
      <c r="C131" s="460"/>
      <c r="D131" s="460"/>
      <c r="E131" s="463" t="s">
        <v>4</v>
      </c>
      <c r="F131" s="463"/>
      <c r="G131" s="463"/>
      <c r="H131" s="463"/>
      <c r="I131" s="464" t="str">
        <f>IF(第１号!$Q$9="","",第１号!$Q$9)</f>
        <v/>
      </c>
      <c r="J131" s="465"/>
      <c r="K131" s="465"/>
      <c r="L131" s="465"/>
      <c r="M131" s="465"/>
      <c r="N131" s="465"/>
      <c r="O131" s="465"/>
      <c r="P131" s="465"/>
      <c r="Q131" s="465"/>
      <c r="R131" s="465"/>
      <c r="S131" s="465"/>
      <c r="T131" s="465"/>
      <c r="U131" s="465"/>
      <c r="V131" s="465"/>
      <c r="W131" s="465"/>
      <c r="X131" s="465"/>
      <c r="Y131" s="466"/>
      <c r="Z131" s="84"/>
    </row>
    <row r="132" spans="1:26" ht="22.5" customHeight="1" thickBot="1" x14ac:dyDescent="0.6">
      <c r="A132" s="84"/>
      <c r="B132" s="461"/>
      <c r="C132" s="462"/>
      <c r="D132" s="462"/>
      <c r="E132" s="467" t="s">
        <v>5</v>
      </c>
      <c r="F132" s="467"/>
      <c r="G132" s="467"/>
      <c r="H132" s="467"/>
      <c r="I132" s="468" t="str">
        <f>IF(第１号!$Q$10="","",第１号!$Q$10)</f>
        <v/>
      </c>
      <c r="J132" s="469"/>
      <c r="K132" s="469"/>
      <c r="L132" s="469"/>
      <c r="M132" s="469"/>
      <c r="N132" s="469"/>
      <c r="O132" s="469"/>
      <c r="P132" s="469"/>
      <c r="Q132" s="469"/>
      <c r="R132" s="469"/>
      <c r="S132" s="469"/>
      <c r="T132" s="469"/>
      <c r="U132" s="469"/>
      <c r="V132" s="469"/>
      <c r="W132" s="469"/>
      <c r="X132" s="469"/>
      <c r="Y132" s="470"/>
      <c r="Z132" s="84"/>
    </row>
    <row r="133" spans="1:26" ht="7.5" customHeight="1" thickBot="1" x14ac:dyDescent="0.6">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row>
    <row r="134" spans="1:26" ht="18.75" customHeight="1" x14ac:dyDescent="0.55000000000000004">
      <c r="A134" s="84"/>
      <c r="B134" s="84"/>
      <c r="C134" s="441" t="s">
        <v>409</v>
      </c>
      <c r="D134" s="442"/>
      <c r="E134" s="442"/>
      <c r="F134" s="442"/>
      <c r="G134" s="442"/>
      <c r="H134" s="442"/>
      <c r="I134" s="442"/>
      <c r="J134" s="442"/>
      <c r="K134" s="442"/>
      <c r="L134" s="442"/>
      <c r="M134" s="442"/>
      <c r="N134" s="442"/>
      <c r="O134" s="442"/>
      <c r="P134" s="442"/>
      <c r="Q134" s="442"/>
      <c r="R134" s="442"/>
      <c r="S134" s="442"/>
      <c r="T134" s="442"/>
      <c r="U134" s="442"/>
      <c r="V134" s="442"/>
      <c r="W134" s="442"/>
      <c r="X134" s="443"/>
      <c r="Y134" s="84"/>
      <c r="Z134" s="84"/>
    </row>
    <row r="135" spans="1:26" ht="18.75" customHeight="1" x14ac:dyDescent="0.55000000000000004">
      <c r="A135" s="84"/>
      <c r="B135" s="84"/>
      <c r="C135" s="444"/>
      <c r="D135" s="445"/>
      <c r="E135" s="445"/>
      <c r="F135" s="445"/>
      <c r="G135" s="445"/>
      <c r="H135" s="445"/>
      <c r="I135" s="445"/>
      <c r="J135" s="445"/>
      <c r="K135" s="445"/>
      <c r="L135" s="445"/>
      <c r="M135" s="445"/>
      <c r="N135" s="445"/>
      <c r="O135" s="445"/>
      <c r="P135" s="445"/>
      <c r="Q135" s="445"/>
      <c r="R135" s="445"/>
      <c r="S135" s="445"/>
      <c r="T135" s="445"/>
      <c r="U135" s="445"/>
      <c r="V135" s="445"/>
      <c r="W135" s="445"/>
      <c r="X135" s="446"/>
      <c r="Y135" s="84"/>
      <c r="Z135" s="84"/>
    </row>
    <row r="136" spans="1:26" ht="18.75" customHeight="1" x14ac:dyDescent="0.55000000000000004">
      <c r="A136" s="84"/>
      <c r="B136" s="84"/>
      <c r="C136" s="444"/>
      <c r="D136" s="445"/>
      <c r="E136" s="445"/>
      <c r="F136" s="445"/>
      <c r="G136" s="445"/>
      <c r="H136" s="445"/>
      <c r="I136" s="445"/>
      <c r="J136" s="445"/>
      <c r="K136" s="445"/>
      <c r="L136" s="445"/>
      <c r="M136" s="445"/>
      <c r="N136" s="445"/>
      <c r="O136" s="445"/>
      <c r="P136" s="445"/>
      <c r="Q136" s="445"/>
      <c r="R136" s="445"/>
      <c r="S136" s="445"/>
      <c r="T136" s="445"/>
      <c r="U136" s="445"/>
      <c r="V136" s="445"/>
      <c r="W136" s="445"/>
      <c r="X136" s="446"/>
      <c r="Y136" s="84"/>
      <c r="Z136" s="84"/>
    </row>
    <row r="137" spans="1:26" ht="18.75" customHeight="1" x14ac:dyDescent="0.55000000000000004">
      <c r="A137" s="84"/>
      <c r="B137" s="84"/>
      <c r="C137" s="444"/>
      <c r="D137" s="445"/>
      <c r="E137" s="445"/>
      <c r="F137" s="445"/>
      <c r="G137" s="445"/>
      <c r="H137" s="445"/>
      <c r="I137" s="445"/>
      <c r="J137" s="445"/>
      <c r="K137" s="445"/>
      <c r="L137" s="445"/>
      <c r="M137" s="445"/>
      <c r="N137" s="445"/>
      <c r="O137" s="445"/>
      <c r="P137" s="445"/>
      <c r="Q137" s="445"/>
      <c r="R137" s="445"/>
      <c r="S137" s="445"/>
      <c r="T137" s="445"/>
      <c r="U137" s="445"/>
      <c r="V137" s="445"/>
      <c r="W137" s="445"/>
      <c r="X137" s="446"/>
      <c r="Y137" s="84"/>
      <c r="Z137" s="84"/>
    </row>
    <row r="138" spans="1:26" ht="18.75" customHeight="1" x14ac:dyDescent="0.55000000000000004">
      <c r="A138" s="84"/>
      <c r="B138" s="84"/>
      <c r="C138" s="444"/>
      <c r="D138" s="445"/>
      <c r="E138" s="445"/>
      <c r="F138" s="445"/>
      <c r="G138" s="445"/>
      <c r="H138" s="445"/>
      <c r="I138" s="445"/>
      <c r="J138" s="445"/>
      <c r="K138" s="445"/>
      <c r="L138" s="445"/>
      <c r="M138" s="445"/>
      <c r="N138" s="445"/>
      <c r="O138" s="445"/>
      <c r="P138" s="445"/>
      <c r="Q138" s="445"/>
      <c r="R138" s="445"/>
      <c r="S138" s="445"/>
      <c r="T138" s="445"/>
      <c r="U138" s="445"/>
      <c r="V138" s="445"/>
      <c r="W138" s="445"/>
      <c r="X138" s="446"/>
      <c r="Y138" s="84"/>
      <c r="Z138" s="84"/>
    </row>
    <row r="139" spans="1:26" ht="18.75" customHeight="1" x14ac:dyDescent="0.55000000000000004">
      <c r="A139" s="84"/>
      <c r="B139" s="84"/>
      <c r="C139" s="444"/>
      <c r="D139" s="445"/>
      <c r="E139" s="445"/>
      <c r="F139" s="445"/>
      <c r="G139" s="445"/>
      <c r="H139" s="445"/>
      <c r="I139" s="445"/>
      <c r="J139" s="445"/>
      <c r="K139" s="445"/>
      <c r="L139" s="445"/>
      <c r="M139" s="445"/>
      <c r="N139" s="445"/>
      <c r="O139" s="445"/>
      <c r="P139" s="445"/>
      <c r="Q139" s="445"/>
      <c r="R139" s="445"/>
      <c r="S139" s="445"/>
      <c r="T139" s="445"/>
      <c r="U139" s="445"/>
      <c r="V139" s="445"/>
      <c r="W139" s="445"/>
      <c r="X139" s="446"/>
      <c r="Y139" s="84"/>
      <c r="Z139" s="84"/>
    </row>
    <row r="140" spans="1:26" ht="18.75" customHeight="1" x14ac:dyDescent="0.55000000000000004">
      <c r="A140" s="84"/>
      <c r="B140" s="84"/>
      <c r="C140" s="444"/>
      <c r="D140" s="445"/>
      <c r="E140" s="445"/>
      <c r="F140" s="445"/>
      <c r="G140" s="445"/>
      <c r="H140" s="445"/>
      <c r="I140" s="445"/>
      <c r="J140" s="445"/>
      <c r="K140" s="445"/>
      <c r="L140" s="445"/>
      <c r="M140" s="445"/>
      <c r="N140" s="445"/>
      <c r="O140" s="445"/>
      <c r="P140" s="445"/>
      <c r="Q140" s="445"/>
      <c r="R140" s="445"/>
      <c r="S140" s="445"/>
      <c r="T140" s="445"/>
      <c r="U140" s="445"/>
      <c r="V140" s="445"/>
      <c r="W140" s="445"/>
      <c r="X140" s="446"/>
      <c r="Y140" s="84"/>
      <c r="Z140" s="84"/>
    </row>
    <row r="141" spans="1:26" ht="18.75" customHeight="1" x14ac:dyDescent="0.55000000000000004">
      <c r="A141" s="84"/>
      <c r="B141" s="84"/>
      <c r="C141" s="444"/>
      <c r="D141" s="445"/>
      <c r="E141" s="445"/>
      <c r="F141" s="445"/>
      <c r="G141" s="445"/>
      <c r="H141" s="445"/>
      <c r="I141" s="445"/>
      <c r="J141" s="445"/>
      <c r="K141" s="445"/>
      <c r="L141" s="445"/>
      <c r="M141" s="445"/>
      <c r="N141" s="445"/>
      <c r="O141" s="445"/>
      <c r="P141" s="445"/>
      <c r="Q141" s="445"/>
      <c r="R141" s="445"/>
      <c r="S141" s="445"/>
      <c r="T141" s="445"/>
      <c r="U141" s="445"/>
      <c r="V141" s="445"/>
      <c r="W141" s="445"/>
      <c r="X141" s="446"/>
      <c r="Y141" s="84"/>
      <c r="Z141" s="84"/>
    </row>
    <row r="142" spans="1:26" ht="18.75" customHeight="1" x14ac:dyDescent="0.55000000000000004">
      <c r="A142" s="84"/>
      <c r="B142" s="84"/>
      <c r="C142" s="444"/>
      <c r="D142" s="445"/>
      <c r="E142" s="445"/>
      <c r="F142" s="445"/>
      <c r="G142" s="445"/>
      <c r="H142" s="445"/>
      <c r="I142" s="445"/>
      <c r="J142" s="445"/>
      <c r="K142" s="445"/>
      <c r="L142" s="445"/>
      <c r="M142" s="445"/>
      <c r="N142" s="445"/>
      <c r="O142" s="445"/>
      <c r="P142" s="445"/>
      <c r="Q142" s="445"/>
      <c r="R142" s="445"/>
      <c r="S142" s="445"/>
      <c r="T142" s="445"/>
      <c r="U142" s="445"/>
      <c r="V142" s="445"/>
      <c r="W142" s="445"/>
      <c r="X142" s="446"/>
      <c r="Y142" s="84"/>
      <c r="Z142" s="84"/>
    </row>
    <row r="143" spans="1:26" ht="18.75" customHeight="1" x14ac:dyDescent="0.55000000000000004">
      <c r="A143" s="84"/>
      <c r="B143" s="84"/>
      <c r="C143" s="444"/>
      <c r="D143" s="445"/>
      <c r="E143" s="445"/>
      <c r="F143" s="445"/>
      <c r="G143" s="445"/>
      <c r="H143" s="445"/>
      <c r="I143" s="445"/>
      <c r="J143" s="445"/>
      <c r="K143" s="445"/>
      <c r="L143" s="445"/>
      <c r="M143" s="445"/>
      <c r="N143" s="445"/>
      <c r="O143" s="445"/>
      <c r="P143" s="445"/>
      <c r="Q143" s="445"/>
      <c r="R143" s="445"/>
      <c r="S143" s="445"/>
      <c r="T143" s="445"/>
      <c r="U143" s="445"/>
      <c r="V143" s="445"/>
      <c r="W143" s="445"/>
      <c r="X143" s="446"/>
      <c r="Y143" s="84"/>
      <c r="Z143" s="84"/>
    </row>
    <row r="144" spans="1:26" ht="18.75" customHeight="1" x14ac:dyDescent="0.55000000000000004">
      <c r="A144" s="84"/>
      <c r="B144" s="84"/>
      <c r="C144" s="444"/>
      <c r="D144" s="445"/>
      <c r="E144" s="445"/>
      <c r="F144" s="445"/>
      <c r="G144" s="445"/>
      <c r="H144" s="445"/>
      <c r="I144" s="445"/>
      <c r="J144" s="445"/>
      <c r="K144" s="445"/>
      <c r="L144" s="445"/>
      <c r="M144" s="445"/>
      <c r="N144" s="445"/>
      <c r="O144" s="445"/>
      <c r="P144" s="445"/>
      <c r="Q144" s="445"/>
      <c r="R144" s="445"/>
      <c r="S144" s="445"/>
      <c r="T144" s="445"/>
      <c r="U144" s="445"/>
      <c r="V144" s="445"/>
      <c r="W144" s="445"/>
      <c r="X144" s="446"/>
      <c r="Y144" s="84"/>
      <c r="Z144" s="84"/>
    </row>
    <row r="145" spans="1:26" ht="18.75" customHeight="1" x14ac:dyDescent="0.55000000000000004">
      <c r="A145" s="84"/>
      <c r="B145" s="84"/>
      <c r="C145" s="444"/>
      <c r="D145" s="445"/>
      <c r="E145" s="445"/>
      <c r="F145" s="445"/>
      <c r="G145" s="445"/>
      <c r="H145" s="445"/>
      <c r="I145" s="445"/>
      <c r="J145" s="445"/>
      <c r="K145" s="445"/>
      <c r="L145" s="445"/>
      <c r="M145" s="445"/>
      <c r="N145" s="445"/>
      <c r="O145" s="445"/>
      <c r="P145" s="445"/>
      <c r="Q145" s="445"/>
      <c r="R145" s="445"/>
      <c r="S145" s="445"/>
      <c r="T145" s="445"/>
      <c r="U145" s="445"/>
      <c r="V145" s="445"/>
      <c r="W145" s="445"/>
      <c r="X145" s="446"/>
      <c r="Y145" s="84"/>
      <c r="Z145" s="84"/>
    </row>
    <row r="146" spans="1:26" ht="18.75" customHeight="1" x14ac:dyDescent="0.55000000000000004">
      <c r="A146" s="84"/>
      <c r="B146" s="84"/>
      <c r="C146" s="444"/>
      <c r="D146" s="445"/>
      <c r="E146" s="445"/>
      <c r="F146" s="445"/>
      <c r="G146" s="445"/>
      <c r="H146" s="445"/>
      <c r="I146" s="445"/>
      <c r="J146" s="445"/>
      <c r="K146" s="445"/>
      <c r="L146" s="445"/>
      <c r="M146" s="445"/>
      <c r="N146" s="445"/>
      <c r="O146" s="445"/>
      <c r="P146" s="445"/>
      <c r="Q146" s="445"/>
      <c r="R146" s="445"/>
      <c r="S146" s="445"/>
      <c r="T146" s="445"/>
      <c r="U146" s="445"/>
      <c r="V146" s="445"/>
      <c r="W146" s="445"/>
      <c r="X146" s="446"/>
      <c r="Y146" s="84"/>
      <c r="Z146" s="84"/>
    </row>
    <row r="147" spans="1:26" ht="18.75" customHeight="1" x14ac:dyDescent="0.55000000000000004">
      <c r="A147" s="84"/>
      <c r="B147" s="84"/>
      <c r="C147" s="444"/>
      <c r="D147" s="445"/>
      <c r="E147" s="445"/>
      <c r="F147" s="445"/>
      <c r="G147" s="445"/>
      <c r="H147" s="445"/>
      <c r="I147" s="445"/>
      <c r="J147" s="445"/>
      <c r="K147" s="445"/>
      <c r="L147" s="445"/>
      <c r="M147" s="445"/>
      <c r="N147" s="445"/>
      <c r="O147" s="445"/>
      <c r="P147" s="445"/>
      <c r="Q147" s="445"/>
      <c r="R147" s="445"/>
      <c r="S147" s="445"/>
      <c r="T147" s="445"/>
      <c r="U147" s="445"/>
      <c r="V147" s="445"/>
      <c r="W147" s="445"/>
      <c r="X147" s="446"/>
      <c r="Y147" s="84"/>
      <c r="Z147" s="84"/>
    </row>
    <row r="148" spans="1:26" ht="18.75" customHeight="1" x14ac:dyDescent="0.55000000000000004">
      <c r="A148" s="84"/>
      <c r="B148" s="84"/>
      <c r="C148" s="444"/>
      <c r="D148" s="445"/>
      <c r="E148" s="445"/>
      <c r="F148" s="445"/>
      <c r="G148" s="445"/>
      <c r="H148" s="445"/>
      <c r="I148" s="445"/>
      <c r="J148" s="445"/>
      <c r="K148" s="445"/>
      <c r="L148" s="445"/>
      <c r="M148" s="445"/>
      <c r="N148" s="445"/>
      <c r="O148" s="445"/>
      <c r="P148" s="445"/>
      <c r="Q148" s="445"/>
      <c r="R148" s="445"/>
      <c r="S148" s="445"/>
      <c r="T148" s="445"/>
      <c r="U148" s="445"/>
      <c r="V148" s="445"/>
      <c r="W148" s="445"/>
      <c r="X148" s="446"/>
      <c r="Y148" s="84"/>
      <c r="Z148" s="84"/>
    </row>
    <row r="149" spans="1:26" ht="18.75" customHeight="1" thickBot="1" x14ac:dyDescent="0.6">
      <c r="A149" s="84"/>
      <c r="B149" s="84"/>
      <c r="C149" s="447"/>
      <c r="D149" s="448"/>
      <c r="E149" s="448"/>
      <c r="F149" s="448"/>
      <c r="G149" s="448"/>
      <c r="H149" s="448"/>
      <c r="I149" s="448"/>
      <c r="J149" s="448"/>
      <c r="K149" s="448"/>
      <c r="L149" s="448"/>
      <c r="M149" s="448"/>
      <c r="N149" s="448"/>
      <c r="O149" s="448"/>
      <c r="P149" s="448"/>
      <c r="Q149" s="448"/>
      <c r="R149" s="448"/>
      <c r="S149" s="448"/>
      <c r="T149" s="448"/>
      <c r="U149" s="448"/>
      <c r="V149" s="448"/>
      <c r="W149" s="448"/>
      <c r="X149" s="449"/>
      <c r="Y149" s="84"/>
      <c r="Z149" s="84"/>
    </row>
    <row r="150" spans="1:26" ht="18.75" customHeight="1" x14ac:dyDescent="0.55000000000000004">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row>
    <row r="151" spans="1:26" ht="18.75" customHeight="1" thickBot="1" x14ac:dyDescent="0.6">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row>
    <row r="152" spans="1:26" ht="18.75" customHeight="1" x14ac:dyDescent="0.55000000000000004">
      <c r="A152" s="84"/>
      <c r="B152" s="84"/>
      <c r="C152" s="441" t="s">
        <v>131</v>
      </c>
      <c r="D152" s="450"/>
      <c r="E152" s="450"/>
      <c r="F152" s="450"/>
      <c r="G152" s="450"/>
      <c r="H152" s="450"/>
      <c r="I152" s="450"/>
      <c r="J152" s="450"/>
      <c r="K152" s="450"/>
      <c r="L152" s="450"/>
      <c r="M152" s="450"/>
      <c r="N152" s="450"/>
      <c r="O152" s="450"/>
      <c r="P152" s="450"/>
      <c r="Q152" s="450"/>
      <c r="R152" s="450"/>
      <c r="S152" s="450"/>
      <c r="T152" s="450"/>
      <c r="U152" s="450"/>
      <c r="V152" s="450"/>
      <c r="W152" s="450"/>
      <c r="X152" s="451"/>
      <c r="Y152" s="84"/>
      <c r="Z152" s="84"/>
    </row>
    <row r="153" spans="1:26" ht="18.75" customHeight="1" x14ac:dyDescent="0.55000000000000004">
      <c r="A153" s="84"/>
      <c r="B153" s="84"/>
      <c r="C153" s="452"/>
      <c r="D153" s="453"/>
      <c r="E153" s="453"/>
      <c r="F153" s="453"/>
      <c r="G153" s="453"/>
      <c r="H153" s="453"/>
      <c r="I153" s="453"/>
      <c r="J153" s="453"/>
      <c r="K153" s="453"/>
      <c r="L153" s="453"/>
      <c r="M153" s="453"/>
      <c r="N153" s="453"/>
      <c r="O153" s="453"/>
      <c r="P153" s="453"/>
      <c r="Q153" s="453"/>
      <c r="R153" s="453"/>
      <c r="S153" s="453"/>
      <c r="T153" s="453"/>
      <c r="U153" s="453"/>
      <c r="V153" s="453"/>
      <c r="W153" s="453"/>
      <c r="X153" s="454"/>
      <c r="Y153" s="84"/>
      <c r="Z153" s="84"/>
    </row>
    <row r="154" spans="1:26" ht="18.75" customHeight="1" x14ac:dyDescent="0.55000000000000004">
      <c r="A154" s="84"/>
      <c r="B154" s="84"/>
      <c r="C154" s="452"/>
      <c r="D154" s="453"/>
      <c r="E154" s="453"/>
      <c r="F154" s="453"/>
      <c r="G154" s="453"/>
      <c r="H154" s="453"/>
      <c r="I154" s="453"/>
      <c r="J154" s="453"/>
      <c r="K154" s="453"/>
      <c r="L154" s="453"/>
      <c r="M154" s="453"/>
      <c r="N154" s="453"/>
      <c r="O154" s="453"/>
      <c r="P154" s="453"/>
      <c r="Q154" s="453"/>
      <c r="R154" s="453"/>
      <c r="S154" s="453"/>
      <c r="T154" s="453"/>
      <c r="U154" s="453"/>
      <c r="V154" s="453"/>
      <c r="W154" s="453"/>
      <c r="X154" s="454"/>
      <c r="Y154" s="84"/>
      <c r="Z154" s="84"/>
    </row>
    <row r="155" spans="1:26" ht="18.75" customHeight="1" x14ac:dyDescent="0.55000000000000004">
      <c r="A155" s="84"/>
      <c r="B155" s="84"/>
      <c r="C155" s="452"/>
      <c r="D155" s="453"/>
      <c r="E155" s="453"/>
      <c r="F155" s="453"/>
      <c r="G155" s="453"/>
      <c r="H155" s="453"/>
      <c r="I155" s="453"/>
      <c r="J155" s="453"/>
      <c r="K155" s="453"/>
      <c r="L155" s="453"/>
      <c r="M155" s="453"/>
      <c r="N155" s="453"/>
      <c r="O155" s="453"/>
      <c r="P155" s="453"/>
      <c r="Q155" s="453"/>
      <c r="R155" s="453"/>
      <c r="S155" s="453"/>
      <c r="T155" s="453"/>
      <c r="U155" s="453"/>
      <c r="V155" s="453"/>
      <c r="W155" s="453"/>
      <c r="X155" s="454"/>
      <c r="Y155" s="84"/>
      <c r="Z155" s="84"/>
    </row>
    <row r="156" spans="1:26" ht="18.75" customHeight="1" x14ac:dyDescent="0.55000000000000004">
      <c r="A156" s="84"/>
      <c r="B156" s="84"/>
      <c r="C156" s="452"/>
      <c r="D156" s="453"/>
      <c r="E156" s="453"/>
      <c r="F156" s="453"/>
      <c r="G156" s="453"/>
      <c r="H156" s="453"/>
      <c r="I156" s="453"/>
      <c r="J156" s="453"/>
      <c r="K156" s="453"/>
      <c r="L156" s="453"/>
      <c r="M156" s="453"/>
      <c r="N156" s="453"/>
      <c r="O156" s="453"/>
      <c r="P156" s="453"/>
      <c r="Q156" s="453"/>
      <c r="R156" s="453"/>
      <c r="S156" s="453"/>
      <c r="T156" s="453"/>
      <c r="U156" s="453"/>
      <c r="V156" s="453"/>
      <c r="W156" s="453"/>
      <c r="X156" s="454"/>
      <c r="Y156" s="84"/>
      <c r="Z156" s="84"/>
    </row>
    <row r="157" spans="1:26" ht="18.75" customHeight="1" x14ac:dyDescent="0.55000000000000004">
      <c r="A157" s="84"/>
      <c r="B157" s="84"/>
      <c r="C157" s="452"/>
      <c r="D157" s="453"/>
      <c r="E157" s="453"/>
      <c r="F157" s="453"/>
      <c r="G157" s="453"/>
      <c r="H157" s="453"/>
      <c r="I157" s="453"/>
      <c r="J157" s="453"/>
      <c r="K157" s="453"/>
      <c r="L157" s="453"/>
      <c r="M157" s="453"/>
      <c r="N157" s="453"/>
      <c r="O157" s="453"/>
      <c r="P157" s="453"/>
      <c r="Q157" s="453"/>
      <c r="R157" s="453"/>
      <c r="S157" s="453"/>
      <c r="T157" s="453"/>
      <c r="U157" s="453"/>
      <c r="V157" s="453"/>
      <c r="W157" s="453"/>
      <c r="X157" s="454"/>
      <c r="Y157" s="84"/>
      <c r="Z157" s="84"/>
    </row>
    <row r="158" spans="1:26" ht="18.75" customHeight="1" x14ac:dyDescent="0.55000000000000004">
      <c r="A158" s="84"/>
      <c r="B158" s="84"/>
      <c r="C158" s="452"/>
      <c r="D158" s="453"/>
      <c r="E158" s="453"/>
      <c r="F158" s="453"/>
      <c r="G158" s="453"/>
      <c r="H158" s="453"/>
      <c r="I158" s="453"/>
      <c r="J158" s="453"/>
      <c r="K158" s="453"/>
      <c r="L158" s="453"/>
      <c r="M158" s="453"/>
      <c r="N158" s="453"/>
      <c r="O158" s="453"/>
      <c r="P158" s="453"/>
      <c r="Q158" s="453"/>
      <c r="R158" s="453"/>
      <c r="S158" s="453"/>
      <c r="T158" s="453"/>
      <c r="U158" s="453"/>
      <c r="V158" s="453"/>
      <c r="W158" s="453"/>
      <c r="X158" s="454"/>
      <c r="Y158" s="84"/>
      <c r="Z158" s="84"/>
    </row>
    <row r="159" spans="1:26" ht="18.75" customHeight="1" x14ac:dyDescent="0.55000000000000004">
      <c r="A159" s="84"/>
      <c r="B159" s="84"/>
      <c r="C159" s="452"/>
      <c r="D159" s="453"/>
      <c r="E159" s="453"/>
      <c r="F159" s="453"/>
      <c r="G159" s="453"/>
      <c r="H159" s="453"/>
      <c r="I159" s="453"/>
      <c r="J159" s="453"/>
      <c r="K159" s="453"/>
      <c r="L159" s="453"/>
      <c r="M159" s="453"/>
      <c r="N159" s="453"/>
      <c r="O159" s="453"/>
      <c r="P159" s="453"/>
      <c r="Q159" s="453"/>
      <c r="R159" s="453"/>
      <c r="S159" s="453"/>
      <c r="T159" s="453"/>
      <c r="U159" s="453"/>
      <c r="V159" s="453"/>
      <c r="W159" s="453"/>
      <c r="X159" s="454"/>
      <c r="Y159" s="84"/>
      <c r="Z159" s="84"/>
    </row>
    <row r="160" spans="1:26" ht="18.75" customHeight="1" x14ac:dyDescent="0.55000000000000004">
      <c r="A160" s="84"/>
      <c r="B160" s="84"/>
      <c r="C160" s="452"/>
      <c r="D160" s="453"/>
      <c r="E160" s="453"/>
      <c r="F160" s="453"/>
      <c r="G160" s="453"/>
      <c r="H160" s="453"/>
      <c r="I160" s="453"/>
      <c r="J160" s="453"/>
      <c r="K160" s="453"/>
      <c r="L160" s="453"/>
      <c r="M160" s="453"/>
      <c r="N160" s="453"/>
      <c r="O160" s="453"/>
      <c r="P160" s="453"/>
      <c r="Q160" s="453"/>
      <c r="R160" s="453"/>
      <c r="S160" s="453"/>
      <c r="T160" s="453"/>
      <c r="U160" s="453"/>
      <c r="V160" s="453"/>
      <c r="W160" s="453"/>
      <c r="X160" s="454"/>
      <c r="Y160" s="84"/>
      <c r="Z160" s="84"/>
    </row>
    <row r="161" spans="1:26" ht="18.75" customHeight="1" x14ac:dyDescent="0.55000000000000004">
      <c r="A161" s="84"/>
      <c r="B161" s="84"/>
      <c r="C161" s="452"/>
      <c r="D161" s="453"/>
      <c r="E161" s="453"/>
      <c r="F161" s="453"/>
      <c r="G161" s="453"/>
      <c r="H161" s="453"/>
      <c r="I161" s="453"/>
      <c r="J161" s="453"/>
      <c r="K161" s="453"/>
      <c r="L161" s="453"/>
      <c r="M161" s="453"/>
      <c r="N161" s="453"/>
      <c r="O161" s="453"/>
      <c r="P161" s="453"/>
      <c r="Q161" s="453"/>
      <c r="R161" s="453"/>
      <c r="S161" s="453"/>
      <c r="T161" s="453"/>
      <c r="U161" s="453"/>
      <c r="V161" s="453"/>
      <c r="W161" s="453"/>
      <c r="X161" s="454"/>
      <c r="Y161" s="84"/>
      <c r="Z161" s="84"/>
    </row>
    <row r="162" spans="1:26" ht="18.75" customHeight="1" x14ac:dyDescent="0.55000000000000004">
      <c r="A162" s="84"/>
      <c r="B162" s="84"/>
      <c r="C162" s="452"/>
      <c r="D162" s="453"/>
      <c r="E162" s="453"/>
      <c r="F162" s="453"/>
      <c r="G162" s="453"/>
      <c r="H162" s="453"/>
      <c r="I162" s="453"/>
      <c r="J162" s="453"/>
      <c r="K162" s="453"/>
      <c r="L162" s="453"/>
      <c r="M162" s="453"/>
      <c r="N162" s="453"/>
      <c r="O162" s="453"/>
      <c r="P162" s="453"/>
      <c r="Q162" s="453"/>
      <c r="R162" s="453"/>
      <c r="S162" s="453"/>
      <c r="T162" s="453"/>
      <c r="U162" s="453"/>
      <c r="V162" s="453"/>
      <c r="W162" s="453"/>
      <c r="X162" s="454"/>
      <c r="Y162" s="84"/>
      <c r="Z162" s="84"/>
    </row>
    <row r="163" spans="1:26" ht="18.75" customHeight="1" x14ac:dyDescent="0.55000000000000004">
      <c r="A163" s="84"/>
      <c r="B163" s="84"/>
      <c r="C163" s="452"/>
      <c r="D163" s="453"/>
      <c r="E163" s="453"/>
      <c r="F163" s="453"/>
      <c r="G163" s="453"/>
      <c r="H163" s="453"/>
      <c r="I163" s="453"/>
      <c r="J163" s="453"/>
      <c r="K163" s="453"/>
      <c r="L163" s="453"/>
      <c r="M163" s="453"/>
      <c r="N163" s="453"/>
      <c r="O163" s="453"/>
      <c r="P163" s="453"/>
      <c r="Q163" s="453"/>
      <c r="R163" s="453"/>
      <c r="S163" s="453"/>
      <c r="T163" s="453"/>
      <c r="U163" s="453"/>
      <c r="V163" s="453"/>
      <c r="W163" s="453"/>
      <c r="X163" s="454"/>
      <c r="Y163" s="84"/>
      <c r="Z163" s="84"/>
    </row>
    <row r="164" spans="1:26" ht="18.75" customHeight="1" x14ac:dyDescent="0.55000000000000004">
      <c r="A164" s="84"/>
      <c r="B164" s="84"/>
      <c r="C164" s="452"/>
      <c r="D164" s="453"/>
      <c r="E164" s="453"/>
      <c r="F164" s="453"/>
      <c r="G164" s="453"/>
      <c r="H164" s="453"/>
      <c r="I164" s="453"/>
      <c r="J164" s="453"/>
      <c r="K164" s="453"/>
      <c r="L164" s="453"/>
      <c r="M164" s="453"/>
      <c r="N164" s="453"/>
      <c r="O164" s="453"/>
      <c r="P164" s="453"/>
      <c r="Q164" s="453"/>
      <c r="R164" s="453"/>
      <c r="S164" s="453"/>
      <c r="T164" s="453"/>
      <c r="U164" s="453"/>
      <c r="V164" s="453"/>
      <c r="W164" s="453"/>
      <c r="X164" s="454"/>
      <c r="Y164" s="84"/>
      <c r="Z164" s="84"/>
    </row>
    <row r="165" spans="1:26" ht="18.75" customHeight="1" x14ac:dyDescent="0.55000000000000004">
      <c r="A165" s="84"/>
      <c r="B165" s="84"/>
      <c r="C165" s="452"/>
      <c r="D165" s="453"/>
      <c r="E165" s="453"/>
      <c r="F165" s="453"/>
      <c r="G165" s="453"/>
      <c r="H165" s="453"/>
      <c r="I165" s="453"/>
      <c r="J165" s="453"/>
      <c r="K165" s="453"/>
      <c r="L165" s="453"/>
      <c r="M165" s="453"/>
      <c r="N165" s="453"/>
      <c r="O165" s="453"/>
      <c r="P165" s="453"/>
      <c r="Q165" s="453"/>
      <c r="R165" s="453"/>
      <c r="S165" s="453"/>
      <c r="T165" s="453"/>
      <c r="U165" s="453"/>
      <c r="V165" s="453"/>
      <c r="W165" s="453"/>
      <c r="X165" s="454"/>
      <c r="Y165" s="84"/>
      <c r="Z165" s="84"/>
    </row>
    <row r="166" spans="1:26" ht="18.75" customHeight="1" x14ac:dyDescent="0.55000000000000004">
      <c r="A166" s="84"/>
      <c r="B166" s="84"/>
      <c r="C166" s="452"/>
      <c r="D166" s="453"/>
      <c r="E166" s="453"/>
      <c r="F166" s="453"/>
      <c r="G166" s="453"/>
      <c r="H166" s="453"/>
      <c r="I166" s="453"/>
      <c r="J166" s="453"/>
      <c r="K166" s="453"/>
      <c r="L166" s="453"/>
      <c r="M166" s="453"/>
      <c r="N166" s="453"/>
      <c r="O166" s="453"/>
      <c r="P166" s="453"/>
      <c r="Q166" s="453"/>
      <c r="R166" s="453"/>
      <c r="S166" s="453"/>
      <c r="T166" s="453"/>
      <c r="U166" s="453"/>
      <c r="V166" s="453"/>
      <c r="W166" s="453"/>
      <c r="X166" s="454"/>
      <c r="Y166" s="84"/>
      <c r="Z166" s="84"/>
    </row>
    <row r="167" spans="1:26" ht="18.75" customHeight="1" thickBot="1" x14ac:dyDescent="0.6">
      <c r="A167" s="84"/>
      <c r="B167" s="84"/>
      <c r="C167" s="455"/>
      <c r="D167" s="456"/>
      <c r="E167" s="456"/>
      <c r="F167" s="456"/>
      <c r="G167" s="456"/>
      <c r="H167" s="456"/>
      <c r="I167" s="456"/>
      <c r="J167" s="456"/>
      <c r="K167" s="456"/>
      <c r="L167" s="456"/>
      <c r="M167" s="456"/>
      <c r="N167" s="456"/>
      <c r="O167" s="456"/>
      <c r="P167" s="456"/>
      <c r="Q167" s="456"/>
      <c r="R167" s="456"/>
      <c r="S167" s="456"/>
      <c r="T167" s="456"/>
      <c r="U167" s="456"/>
      <c r="V167" s="456"/>
      <c r="W167" s="456"/>
      <c r="X167" s="457"/>
      <c r="Y167" s="84"/>
      <c r="Z167" s="84"/>
    </row>
    <row r="168" spans="1:26" ht="18.75" customHeight="1" x14ac:dyDescent="0.55000000000000004">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row>
    <row r="169" spans="1:26" ht="18.75" customHeight="1" x14ac:dyDescent="0.55000000000000004">
      <c r="A169" s="84" t="s">
        <v>129</v>
      </c>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row>
    <row r="170" spans="1:26" ht="7.5" customHeight="1" x14ac:dyDescent="0.55000000000000004">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row>
    <row r="171" spans="1:26" ht="18.75" customHeight="1" x14ac:dyDescent="0.55000000000000004">
      <c r="A171" s="458" t="s">
        <v>242</v>
      </c>
      <c r="B171" s="458"/>
      <c r="C171" s="458"/>
      <c r="D171" s="458"/>
      <c r="E171" s="458"/>
      <c r="F171" s="458"/>
      <c r="G171" s="458"/>
      <c r="H171" s="458"/>
      <c r="I171" s="458"/>
      <c r="J171" s="458"/>
      <c r="K171" s="458"/>
      <c r="L171" s="458"/>
      <c r="M171" s="458"/>
      <c r="N171" s="458"/>
      <c r="O171" s="458"/>
      <c r="P171" s="458"/>
      <c r="Q171" s="458"/>
      <c r="R171" s="458"/>
      <c r="S171" s="458"/>
      <c r="T171" s="458"/>
      <c r="U171" s="458"/>
      <c r="V171" s="458"/>
      <c r="W171" s="458"/>
      <c r="X171" s="458"/>
      <c r="Y171" s="458"/>
      <c r="Z171" s="458"/>
    </row>
    <row r="172" spans="1:26" ht="7.5" customHeight="1" thickBot="1" x14ac:dyDescent="0.6">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row>
    <row r="173" spans="1:26" ht="22.5" customHeight="1" x14ac:dyDescent="0.55000000000000004">
      <c r="A173" s="84"/>
      <c r="B173" s="459" t="s">
        <v>6</v>
      </c>
      <c r="C173" s="460"/>
      <c r="D173" s="460"/>
      <c r="E173" s="463" t="s">
        <v>4</v>
      </c>
      <c r="F173" s="463"/>
      <c r="G173" s="463"/>
      <c r="H173" s="463"/>
      <c r="I173" s="464" t="str">
        <f>IF(第１号!$Q$9="","",第１号!$Q$9)</f>
        <v/>
      </c>
      <c r="J173" s="465"/>
      <c r="K173" s="465"/>
      <c r="L173" s="465"/>
      <c r="M173" s="465"/>
      <c r="N173" s="465"/>
      <c r="O173" s="465"/>
      <c r="P173" s="465"/>
      <c r="Q173" s="465"/>
      <c r="R173" s="465"/>
      <c r="S173" s="465"/>
      <c r="T173" s="465"/>
      <c r="U173" s="465"/>
      <c r="V173" s="465"/>
      <c r="W173" s="465"/>
      <c r="X173" s="465"/>
      <c r="Y173" s="466"/>
      <c r="Z173" s="84"/>
    </row>
    <row r="174" spans="1:26" ht="22.5" customHeight="1" thickBot="1" x14ac:dyDescent="0.6">
      <c r="A174" s="84"/>
      <c r="B174" s="461"/>
      <c r="C174" s="462"/>
      <c r="D174" s="462"/>
      <c r="E174" s="467" t="s">
        <v>5</v>
      </c>
      <c r="F174" s="467"/>
      <c r="G174" s="467"/>
      <c r="H174" s="467"/>
      <c r="I174" s="468" t="str">
        <f>IF(第１号!$Q$10="","",第１号!$Q$10)</f>
        <v/>
      </c>
      <c r="J174" s="469"/>
      <c r="K174" s="469"/>
      <c r="L174" s="469"/>
      <c r="M174" s="469"/>
      <c r="N174" s="469"/>
      <c r="O174" s="469"/>
      <c r="P174" s="469"/>
      <c r="Q174" s="469"/>
      <c r="R174" s="469"/>
      <c r="S174" s="469"/>
      <c r="T174" s="469"/>
      <c r="U174" s="469"/>
      <c r="V174" s="469"/>
      <c r="W174" s="469"/>
      <c r="X174" s="469"/>
      <c r="Y174" s="470"/>
      <c r="Z174" s="84"/>
    </row>
    <row r="175" spans="1:26" ht="7.5" customHeight="1" thickBot="1" x14ac:dyDescent="0.6">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row>
    <row r="176" spans="1:26" ht="18.75" customHeight="1" x14ac:dyDescent="0.55000000000000004">
      <c r="A176" s="84"/>
      <c r="B176" s="84"/>
      <c r="C176" s="441" t="s">
        <v>409</v>
      </c>
      <c r="D176" s="442"/>
      <c r="E176" s="442"/>
      <c r="F176" s="442"/>
      <c r="G176" s="442"/>
      <c r="H176" s="442"/>
      <c r="I176" s="442"/>
      <c r="J176" s="442"/>
      <c r="K176" s="442"/>
      <c r="L176" s="442"/>
      <c r="M176" s="442"/>
      <c r="N176" s="442"/>
      <c r="O176" s="442"/>
      <c r="P176" s="442"/>
      <c r="Q176" s="442"/>
      <c r="R176" s="442"/>
      <c r="S176" s="442"/>
      <c r="T176" s="442"/>
      <c r="U176" s="442"/>
      <c r="V176" s="442"/>
      <c r="W176" s="442"/>
      <c r="X176" s="443"/>
      <c r="Y176" s="84"/>
      <c r="Z176" s="84"/>
    </row>
    <row r="177" spans="1:26" ht="18.75" customHeight="1" x14ac:dyDescent="0.55000000000000004">
      <c r="A177" s="84"/>
      <c r="B177" s="84"/>
      <c r="C177" s="444"/>
      <c r="D177" s="445"/>
      <c r="E177" s="445"/>
      <c r="F177" s="445"/>
      <c r="G177" s="445"/>
      <c r="H177" s="445"/>
      <c r="I177" s="445"/>
      <c r="J177" s="445"/>
      <c r="K177" s="445"/>
      <c r="L177" s="445"/>
      <c r="M177" s="445"/>
      <c r="N177" s="445"/>
      <c r="O177" s="445"/>
      <c r="P177" s="445"/>
      <c r="Q177" s="445"/>
      <c r="R177" s="445"/>
      <c r="S177" s="445"/>
      <c r="T177" s="445"/>
      <c r="U177" s="445"/>
      <c r="V177" s="445"/>
      <c r="W177" s="445"/>
      <c r="X177" s="446"/>
      <c r="Y177" s="84"/>
      <c r="Z177" s="84"/>
    </row>
    <row r="178" spans="1:26" ht="18.75" customHeight="1" x14ac:dyDescent="0.55000000000000004">
      <c r="A178" s="84"/>
      <c r="B178" s="84"/>
      <c r="C178" s="444"/>
      <c r="D178" s="445"/>
      <c r="E178" s="445"/>
      <c r="F178" s="445"/>
      <c r="G178" s="445"/>
      <c r="H178" s="445"/>
      <c r="I178" s="445"/>
      <c r="J178" s="445"/>
      <c r="K178" s="445"/>
      <c r="L178" s="445"/>
      <c r="M178" s="445"/>
      <c r="N178" s="445"/>
      <c r="O178" s="445"/>
      <c r="P178" s="445"/>
      <c r="Q178" s="445"/>
      <c r="R178" s="445"/>
      <c r="S178" s="445"/>
      <c r="T178" s="445"/>
      <c r="U178" s="445"/>
      <c r="V178" s="445"/>
      <c r="W178" s="445"/>
      <c r="X178" s="446"/>
      <c r="Y178" s="84"/>
      <c r="Z178" s="84"/>
    </row>
    <row r="179" spans="1:26" ht="18.75" customHeight="1" x14ac:dyDescent="0.55000000000000004">
      <c r="A179" s="84"/>
      <c r="B179" s="84"/>
      <c r="C179" s="444"/>
      <c r="D179" s="445"/>
      <c r="E179" s="445"/>
      <c r="F179" s="445"/>
      <c r="G179" s="445"/>
      <c r="H179" s="445"/>
      <c r="I179" s="445"/>
      <c r="J179" s="445"/>
      <c r="K179" s="445"/>
      <c r="L179" s="445"/>
      <c r="M179" s="445"/>
      <c r="N179" s="445"/>
      <c r="O179" s="445"/>
      <c r="P179" s="445"/>
      <c r="Q179" s="445"/>
      <c r="R179" s="445"/>
      <c r="S179" s="445"/>
      <c r="T179" s="445"/>
      <c r="U179" s="445"/>
      <c r="V179" s="445"/>
      <c r="W179" s="445"/>
      <c r="X179" s="446"/>
      <c r="Y179" s="84"/>
      <c r="Z179" s="84"/>
    </row>
    <row r="180" spans="1:26" ht="18.75" customHeight="1" x14ac:dyDescent="0.55000000000000004">
      <c r="A180" s="84"/>
      <c r="B180" s="84"/>
      <c r="C180" s="444"/>
      <c r="D180" s="445"/>
      <c r="E180" s="445"/>
      <c r="F180" s="445"/>
      <c r="G180" s="445"/>
      <c r="H180" s="445"/>
      <c r="I180" s="445"/>
      <c r="J180" s="445"/>
      <c r="K180" s="445"/>
      <c r="L180" s="445"/>
      <c r="M180" s="445"/>
      <c r="N180" s="445"/>
      <c r="O180" s="445"/>
      <c r="P180" s="445"/>
      <c r="Q180" s="445"/>
      <c r="R180" s="445"/>
      <c r="S180" s="445"/>
      <c r="T180" s="445"/>
      <c r="U180" s="445"/>
      <c r="V180" s="445"/>
      <c r="W180" s="445"/>
      <c r="X180" s="446"/>
      <c r="Y180" s="84"/>
      <c r="Z180" s="84"/>
    </row>
    <row r="181" spans="1:26" ht="18.75" customHeight="1" x14ac:dyDescent="0.55000000000000004">
      <c r="A181" s="84"/>
      <c r="B181" s="84"/>
      <c r="C181" s="444"/>
      <c r="D181" s="445"/>
      <c r="E181" s="445"/>
      <c r="F181" s="445"/>
      <c r="G181" s="445"/>
      <c r="H181" s="445"/>
      <c r="I181" s="445"/>
      <c r="J181" s="445"/>
      <c r="K181" s="445"/>
      <c r="L181" s="445"/>
      <c r="M181" s="445"/>
      <c r="N181" s="445"/>
      <c r="O181" s="445"/>
      <c r="P181" s="445"/>
      <c r="Q181" s="445"/>
      <c r="R181" s="445"/>
      <c r="S181" s="445"/>
      <c r="T181" s="445"/>
      <c r="U181" s="445"/>
      <c r="V181" s="445"/>
      <c r="W181" s="445"/>
      <c r="X181" s="446"/>
      <c r="Y181" s="84"/>
      <c r="Z181" s="84"/>
    </row>
    <row r="182" spans="1:26" ht="18.75" customHeight="1" x14ac:dyDescent="0.55000000000000004">
      <c r="A182" s="84"/>
      <c r="B182" s="84"/>
      <c r="C182" s="444"/>
      <c r="D182" s="445"/>
      <c r="E182" s="445"/>
      <c r="F182" s="445"/>
      <c r="G182" s="445"/>
      <c r="H182" s="445"/>
      <c r="I182" s="445"/>
      <c r="J182" s="445"/>
      <c r="K182" s="445"/>
      <c r="L182" s="445"/>
      <c r="M182" s="445"/>
      <c r="N182" s="445"/>
      <c r="O182" s="445"/>
      <c r="P182" s="445"/>
      <c r="Q182" s="445"/>
      <c r="R182" s="445"/>
      <c r="S182" s="445"/>
      <c r="T182" s="445"/>
      <c r="U182" s="445"/>
      <c r="V182" s="445"/>
      <c r="W182" s="445"/>
      <c r="X182" s="446"/>
      <c r="Y182" s="84"/>
      <c r="Z182" s="84"/>
    </row>
    <row r="183" spans="1:26" ht="18.75" customHeight="1" x14ac:dyDescent="0.55000000000000004">
      <c r="A183" s="84"/>
      <c r="B183" s="84"/>
      <c r="C183" s="444"/>
      <c r="D183" s="445"/>
      <c r="E183" s="445"/>
      <c r="F183" s="445"/>
      <c r="G183" s="445"/>
      <c r="H183" s="445"/>
      <c r="I183" s="445"/>
      <c r="J183" s="445"/>
      <c r="K183" s="445"/>
      <c r="L183" s="445"/>
      <c r="M183" s="445"/>
      <c r="N183" s="445"/>
      <c r="O183" s="445"/>
      <c r="P183" s="445"/>
      <c r="Q183" s="445"/>
      <c r="R183" s="445"/>
      <c r="S183" s="445"/>
      <c r="T183" s="445"/>
      <c r="U183" s="445"/>
      <c r="V183" s="445"/>
      <c r="W183" s="445"/>
      <c r="X183" s="446"/>
      <c r="Y183" s="84"/>
      <c r="Z183" s="84"/>
    </row>
    <row r="184" spans="1:26" ht="18.75" customHeight="1" x14ac:dyDescent="0.55000000000000004">
      <c r="A184" s="84"/>
      <c r="B184" s="84"/>
      <c r="C184" s="444"/>
      <c r="D184" s="445"/>
      <c r="E184" s="445"/>
      <c r="F184" s="445"/>
      <c r="G184" s="445"/>
      <c r="H184" s="445"/>
      <c r="I184" s="445"/>
      <c r="J184" s="445"/>
      <c r="K184" s="445"/>
      <c r="L184" s="445"/>
      <c r="M184" s="445"/>
      <c r="N184" s="445"/>
      <c r="O184" s="445"/>
      <c r="P184" s="445"/>
      <c r="Q184" s="445"/>
      <c r="R184" s="445"/>
      <c r="S184" s="445"/>
      <c r="T184" s="445"/>
      <c r="U184" s="445"/>
      <c r="V184" s="445"/>
      <c r="W184" s="445"/>
      <c r="X184" s="446"/>
      <c r="Y184" s="84"/>
      <c r="Z184" s="84"/>
    </row>
    <row r="185" spans="1:26" ht="18.75" customHeight="1" x14ac:dyDescent="0.55000000000000004">
      <c r="A185" s="84"/>
      <c r="B185" s="84"/>
      <c r="C185" s="444"/>
      <c r="D185" s="445"/>
      <c r="E185" s="445"/>
      <c r="F185" s="445"/>
      <c r="G185" s="445"/>
      <c r="H185" s="445"/>
      <c r="I185" s="445"/>
      <c r="J185" s="445"/>
      <c r="K185" s="445"/>
      <c r="L185" s="445"/>
      <c r="M185" s="445"/>
      <c r="N185" s="445"/>
      <c r="O185" s="445"/>
      <c r="P185" s="445"/>
      <c r="Q185" s="445"/>
      <c r="R185" s="445"/>
      <c r="S185" s="445"/>
      <c r="T185" s="445"/>
      <c r="U185" s="445"/>
      <c r="V185" s="445"/>
      <c r="W185" s="445"/>
      <c r="X185" s="446"/>
      <c r="Y185" s="84"/>
      <c r="Z185" s="84"/>
    </row>
    <row r="186" spans="1:26" ht="18.75" customHeight="1" x14ac:dyDescent="0.55000000000000004">
      <c r="A186" s="84"/>
      <c r="B186" s="84"/>
      <c r="C186" s="444"/>
      <c r="D186" s="445"/>
      <c r="E186" s="445"/>
      <c r="F186" s="445"/>
      <c r="G186" s="445"/>
      <c r="H186" s="445"/>
      <c r="I186" s="445"/>
      <c r="J186" s="445"/>
      <c r="K186" s="445"/>
      <c r="L186" s="445"/>
      <c r="M186" s="445"/>
      <c r="N186" s="445"/>
      <c r="O186" s="445"/>
      <c r="P186" s="445"/>
      <c r="Q186" s="445"/>
      <c r="R186" s="445"/>
      <c r="S186" s="445"/>
      <c r="T186" s="445"/>
      <c r="U186" s="445"/>
      <c r="V186" s="445"/>
      <c r="W186" s="445"/>
      <c r="X186" s="446"/>
      <c r="Y186" s="84"/>
      <c r="Z186" s="84"/>
    </row>
    <row r="187" spans="1:26" ht="18.75" customHeight="1" x14ac:dyDescent="0.55000000000000004">
      <c r="A187" s="84"/>
      <c r="B187" s="84"/>
      <c r="C187" s="444"/>
      <c r="D187" s="445"/>
      <c r="E187" s="445"/>
      <c r="F187" s="445"/>
      <c r="G187" s="445"/>
      <c r="H187" s="445"/>
      <c r="I187" s="445"/>
      <c r="J187" s="445"/>
      <c r="K187" s="445"/>
      <c r="L187" s="445"/>
      <c r="M187" s="445"/>
      <c r="N187" s="445"/>
      <c r="O187" s="445"/>
      <c r="P187" s="445"/>
      <c r="Q187" s="445"/>
      <c r="R187" s="445"/>
      <c r="S187" s="445"/>
      <c r="T187" s="445"/>
      <c r="U187" s="445"/>
      <c r="V187" s="445"/>
      <c r="W187" s="445"/>
      <c r="X187" s="446"/>
      <c r="Y187" s="84"/>
      <c r="Z187" s="84"/>
    </row>
    <row r="188" spans="1:26" ht="18.75" customHeight="1" x14ac:dyDescent="0.55000000000000004">
      <c r="A188" s="84"/>
      <c r="B188" s="84"/>
      <c r="C188" s="444"/>
      <c r="D188" s="445"/>
      <c r="E188" s="445"/>
      <c r="F188" s="445"/>
      <c r="G188" s="445"/>
      <c r="H188" s="445"/>
      <c r="I188" s="445"/>
      <c r="J188" s="445"/>
      <c r="K188" s="445"/>
      <c r="L188" s="445"/>
      <c r="M188" s="445"/>
      <c r="N188" s="445"/>
      <c r="O188" s="445"/>
      <c r="P188" s="445"/>
      <c r="Q188" s="445"/>
      <c r="R188" s="445"/>
      <c r="S188" s="445"/>
      <c r="T188" s="445"/>
      <c r="U188" s="445"/>
      <c r="V188" s="445"/>
      <c r="W188" s="445"/>
      <c r="X188" s="446"/>
      <c r="Y188" s="84"/>
      <c r="Z188" s="84"/>
    </row>
    <row r="189" spans="1:26" ht="18.75" customHeight="1" x14ac:dyDescent="0.55000000000000004">
      <c r="A189" s="84"/>
      <c r="B189" s="84"/>
      <c r="C189" s="444"/>
      <c r="D189" s="445"/>
      <c r="E189" s="445"/>
      <c r="F189" s="445"/>
      <c r="G189" s="445"/>
      <c r="H189" s="445"/>
      <c r="I189" s="445"/>
      <c r="J189" s="445"/>
      <c r="K189" s="445"/>
      <c r="L189" s="445"/>
      <c r="M189" s="445"/>
      <c r="N189" s="445"/>
      <c r="O189" s="445"/>
      <c r="P189" s="445"/>
      <c r="Q189" s="445"/>
      <c r="R189" s="445"/>
      <c r="S189" s="445"/>
      <c r="T189" s="445"/>
      <c r="U189" s="445"/>
      <c r="V189" s="445"/>
      <c r="W189" s="445"/>
      <c r="X189" s="446"/>
      <c r="Y189" s="84"/>
      <c r="Z189" s="84"/>
    </row>
    <row r="190" spans="1:26" ht="18.75" customHeight="1" x14ac:dyDescent="0.55000000000000004">
      <c r="A190" s="84"/>
      <c r="B190" s="84"/>
      <c r="C190" s="444"/>
      <c r="D190" s="445"/>
      <c r="E190" s="445"/>
      <c r="F190" s="445"/>
      <c r="G190" s="445"/>
      <c r="H190" s="445"/>
      <c r="I190" s="445"/>
      <c r="J190" s="445"/>
      <c r="K190" s="445"/>
      <c r="L190" s="445"/>
      <c r="M190" s="445"/>
      <c r="N190" s="445"/>
      <c r="O190" s="445"/>
      <c r="P190" s="445"/>
      <c r="Q190" s="445"/>
      <c r="R190" s="445"/>
      <c r="S190" s="445"/>
      <c r="T190" s="445"/>
      <c r="U190" s="445"/>
      <c r="V190" s="445"/>
      <c r="W190" s="445"/>
      <c r="X190" s="446"/>
      <c r="Y190" s="84"/>
      <c r="Z190" s="84"/>
    </row>
    <row r="191" spans="1:26" ht="18.75" customHeight="1" thickBot="1" x14ac:dyDescent="0.6">
      <c r="A191" s="84"/>
      <c r="B191" s="84"/>
      <c r="C191" s="447"/>
      <c r="D191" s="448"/>
      <c r="E191" s="448"/>
      <c r="F191" s="448"/>
      <c r="G191" s="448"/>
      <c r="H191" s="448"/>
      <c r="I191" s="448"/>
      <c r="J191" s="448"/>
      <c r="K191" s="448"/>
      <c r="L191" s="448"/>
      <c r="M191" s="448"/>
      <c r="N191" s="448"/>
      <c r="O191" s="448"/>
      <c r="P191" s="448"/>
      <c r="Q191" s="448"/>
      <c r="R191" s="448"/>
      <c r="S191" s="448"/>
      <c r="T191" s="448"/>
      <c r="U191" s="448"/>
      <c r="V191" s="448"/>
      <c r="W191" s="448"/>
      <c r="X191" s="449"/>
      <c r="Y191" s="84"/>
      <c r="Z191" s="84"/>
    </row>
    <row r="192" spans="1:26" ht="18.75" customHeight="1" x14ac:dyDescent="0.55000000000000004">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row>
    <row r="193" spans="1:26" ht="18.75" customHeight="1" thickBot="1" x14ac:dyDescent="0.6">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row>
    <row r="194" spans="1:26" ht="18.75" customHeight="1" x14ac:dyDescent="0.55000000000000004">
      <c r="A194" s="84"/>
      <c r="B194" s="84"/>
      <c r="C194" s="441" t="s">
        <v>131</v>
      </c>
      <c r="D194" s="450"/>
      <c r="E194" s="450"/>
      <c r="F194" s="450"/>
      <c r="G194" s="450"/>
      <c r="H194" s="450"/>
      <c r="I194" s="450"/>
      <c r="J194" s="450"/>
      <c r="K194" s="450"/>
      <c r="L194" s="450"/>
      <c r="M194" s="450"/>
      <c r="N194" s="450"/>
      <c r="O194" s="450"/>
      <c r="P194" s="450"/>
      <c r="Q194" s="450"/>
      <c r="R194" s="450"/>
      <c r="S194" s="450"/>
      <c r="T194" s="450"/>
      <c r="U194" s="450"/>
      <c r="V194" s="450"/>
      <c r="W194" s="450"/>
      <c r="X194" s="451"/>
      <c r="Y194" s="84"/>
      <c r="Z194" s="84"/>
    </row>
    <row r="195" spans="1:26" ht="18.75" customHeight="1" x14ac:dyDescent="0.55000000000000004">
      <c r="A195" s="84"/>
      <c r="B195" s="84"/>
      <c r="C195" s="452"/>
      <c r="D195" s="453"/>
      <c r="E195" s="453"/>
      <c r="F195" s="453"/>
      <c r="G195" s="453"/>
      <c r="H195" s="453"/>
      <c r="I195" s="453"/>
      <c r="J195" s="453"/>
      <c r="K195" s="453"/>
      <c r="L195" s="453"/>
      <c r="M195" s="453"/>
      <c r="N195" s="453"/>
      <c r="O195" s="453"/>
      <c r="P195" s="453"/>
      <c r="Q195" s="453"/>
      <c r="R195" s="453"/>
      <c r="S195" s="453"/>
      <c r="T195" s="453"/>
      <c r="U195" s="453"/>
      <c r="V195" s="453"/>
      <c r="W195" s="453"/>
      <c r="X195" s="454"/>
      <c r="Y195" s="84"/>
      <c r="Z195" s="84"/>
    </row>
    <row r="196" spans="1:26" ht="18.75" customHeight="1" x14ac:dyDescent="0.55000000000000004">
      <c r="A196" s="84"/>
      <c r="B196" s="84"/>
      <c r="C196" s="452"/>
      <c r="D196" s="453"/>
      <c r="E196" s="453"/>
      <c r="F196" s="453"/>
      <c r="G196" s="453"/>
      <c r="H196" s="453"/>
      <c r="I196" s="453"/>
      <c r="J196" s="453"/>
      <c r="K196" s="453"/>
      <c r="L196" s="453"/>
      <c r="M196" s="453"/>
      <c r="N196" s="453"/>
      <c r="O196" s="453"/>
      <c r="P196" s="453"/>
      <c r="Q196" s="453"/>
      <c r="R196" s="453"/>
      <c r="S196" s="453"/>
      <c r="T196" s="453"/>
      <c r="U196" s="453"/>
      <c r="V196" s="453"/>
      <c r="W196" s="453"/>
      <c r="X196" s="454"/>
      <c r="Y196" s="84"/>
      <c r="Z196" s="84"/>
    </row>
    <row r="197" spans="1:26" ht="18.75" customHeight="1" x14ac:dyDescent="0.55000000000000004">
      <c r="A197" s="84"/>
      <c r="B197" s="84"/>
      <c r="C197" s="452"/>
      <c r="D197" s="453"/>
      <c r="E197" s="453"/>
      <c r="F197" s="453"/>
      <c r="G197" s="453"/>
      <c r="H197" s="453"/>
      <c r="I197" s="453"/>
      <c r="J197" s="453"/>
      <c r="K197" s="453"/>
      <c r="L197" s="453"/>
      <c r="M197" s="453"/>
      <c r="N197" s="453"/>
      <c r="O197" s="453"/>
      <c r="P197" s="453"/>
      <c r="Q197" s="453"/>
      <c r="R197" s="453"/>
      <c r="S197" s="453"/>
      <c r="T197" s="453"/>
      <c r="U197" s="453"/>
      <c r="V197" s="453"/>
      <c r="W197" s="453"/>
      <c r="X197" s="454"/>
      <c r="Y197" s="84"/>
      <c r="Z197" s="84"/>
    </row>
    <row r="198" spans="1:26" ht="18.75" customHeight="1" x14ac:dyDescent="0.55000000000000004">
      <c r="A198" s="84"/>
      <c r="B198" s="84"/>
      <c r="C198" s="452"/>
      <c r="D198" s="453"/>
      <c r="E198" s="453"/>
      <c r="F198" s="453"/>
      <c r="G198" s="453"/>
      <c r="H198" s="453"/>
      <c r="I198" s="453"/>
      <c r="J198" s="453"/>
      <c r="K198" s="453"/>
      <c r="L198" s="453"/>
      <c r="M198" s="453"/>
      <c r="N198" s="453"/>
      <c r="O198" s="453"/>
      <c r="P198" s="453"/>
      <c r="Q198" s="453"/>
      <c r="R198" s="453"/>
      <c r="S198" s="453"/>
      <c r="T198" s="453"/>
      <c r="U198" s="453"/>
      <c r="V198" s="453"/>
      <c r="W198" s="453"/>
      <c r="X198" s="454"/>
      <c r="Y198" s="84"/>
      <c r="Z198" s="84"/>
    </row>
    <row r="199" spans="1:26" ht="18.75" customHeight="1" x14ac:dyDescent="0.55000000000000004">
      <c r="A199" s="84"/>
      <c r="B199" s="84"/>
      <c r="C199" s="452"/>
      <c r="D199" s="453"/>
      <c r="E199" s="453"/>
      <c r="F199" s="453"/>
      <c r="G199" s="453"/>
      <c r="H199" s="453"/>
      <c r="I199" s="453"/>
      <c r="J199" s="453"/>
      <c r="K199" s="453"/>
      <c r="L199" s="453"/>
      <c r="M199" s="453"/>
      <c r="N199" s="453"/>
      <c r="O199" s="453"/>
      <c r="P199" s="453"/>
      <c r="Q199" s="453"/>
      <c r="R199" s="453"/>
      <c r="S199" s="453"/>
      <c r="T199" s="453"/>
      <c r="U199" s="453"/>
      <c r="V199" s="453"/>
      <c r="W199" s="453"/>
      <c r="X199" s="454"/>
      <c r="Y199" s="84"/>
      <c r="Z199" s="84"/>
    </row>
    <row r="200" spans="1:26" ht="18.75" customHeight="1" x14ac:dyDescent="0.55000000000000004">
      <c r="A200" s="84"/>
      <c r="B200" s="84"/>
      <c r="C200" s="452"/>
      <c r="D200" s="453"/>
      <c r="E200" s="453"/>
      <c r="F200" s="453"/>
      <c r="G200" s="453"/>
      <c r="H200" s="453"/>
      <c r="I200" s="453"/>
      <c r="J200" s="453"/>
      <c r="K200" s="453"/>
      <c r="L200" s="453"/>
      <c r="M200" s="453"/>
      <c r="N200" s="453"/>
      <c r="O200" s="453"/>
      <c r="P200" s="453"/>
      <c r="Q200" s="453"/>
      <c r="R200" s="453"/>
      <c r="S200" s="453"/>
      <c r="T200" s="453"/>
      <c r="U200" s="453"/>
      <c r="V200" s="453"/>
      <c r="W200" s="453"/>
      <c r="X200" s="454"/>
      <c r="Y200" s="84"/>
      <c r="Z200" s="84"/>
    </row>
    <row r="201" spans="1:26" ht="18.75" customHeight="1" x14ac:dyDescent="0.55000000000000004">
      <c r="A201" s="84"/>
      <c r="B201" s="84"/>
      <c r="C201" s="452"/>
      <c r="D201" s="453"/>
      <c r="E201" s="453"/>
      <c r="F201" s="453"/>
      <c r="G201" s="453"/>
      <c r="H201" s="453"/>
      <c r="I201" s="453"/>
      <c r="J201" s="453"/>
      <c r="K201" s="453"/>
      <c r="L201" s="453"/>
      <c r="M201" s="453"/>
      <c r="N201" s="453"/>
      <c r="O201" s="453"/>
      <c r="P201" s="453"/>
      <c r="Q201" s="453"/>
      <c r="R201" s="453"/>
      <c r="S201" s="453"/>
      <c r="T201" s="453"/>
      <c r="U201" s="453"/>
      <c r="V201" s="453"/>
      <c r="W201" s="453"/>
      <c r="X201" s="454"/>
      <c r="Y201" s="84"/>
      <c r="Z201" s="84"/>
    </row>
    <row r="202" spans="1:26" ht="18.75" customHeight="1" x14ac:dyDescent="0.55000000000000004">
      <c r="A202" s="84"/>
      <c r="B202" s="84"/>
      <c r="C202" s="452"/>
      <c r="D202" s="453"/>
      <c r="E202" s="453"/>
      <c r="F202" s="453"/>
      <c r="G202" s="453"/>
      <c r="H202" s="453"/>
      <c r="I202" s="453"/>
      <c r="J202" s="453"/>
      <c r="K202" s="453"/>
      <c r="L202" s="453"/>
      <c r="M202" s="453"/>
      <c r="N202" s="453"/>
      <c r="O202" s="453"/>
      <c r="P202" s="453"/>
      <c r="Q202" s="453"/>
      <c r="R202" s="453"/>
      <c r="S202" s="453"/>
      <c r="T202" s="453"/>
      <c r="U202" s="453"/>
      <c r="V202" s="453"/>
      <c r="W202" s="453"/>
      <c r="X202" s="454"/>
      <c r="Y202" s="84"/>
      <c r="Z202" s="84"/>
    </row>
    <row r="203" spans="1:26" ht="18.75" customHeight="1" x14ac:dyDescent="0.55000000000000004">
      <c r="A203" s="84"/>
      <c r="B203" s="84"/>
      <c r="C203" s="452"/>
      <c r="D203" s="453"/>
      <c r="E203" s="453"/>
      <c r="F203" s="453"/>
      <c r="G203" s="453"/>
      <c r="H203" s="453"/>
      <c r="I203" s="453"/>
      <c r="J203" s="453"/>
      <c r="K203" s="453"/>
      <c r="L203" s="453"/>
      <c r="M203" s="453"/>
      <c r="N203" s="453"/>
      <c r="O203" s="453"/>
      <c r="P203" s="453"/>
      <c r="Q203" s="453"/>
      <c r="R203" s="453"/>
      <c r="S203" s="453"/>
      <c r="T203" s="453"/>
      <c r="U203" s="453"/>
      <c r="V203" s="453"/>
      <c r="W203" s="453"/>
      <c r="X203" s="454"/>
      <c r="Y203" s="84"/>
      <c r="Z203" s="84"/>
    </row>
    <row r="204" spans="1:26" ht="18.75" customHeight="1" x14ac:dyDescent="0.55000000000000004">
      <c r="A204" s="84"/>
      <c r="B204" s="84"/>
      <c r="C204" s="452"/>
      <c r="D204" s="453"/>
      <c r="E204" s="453"/>
      <c r="F204" s="453"/>
      <c r="G204" s="453"/>
      <c r="H204" s="453"/>
      <c r="I204" s="453"/>
      <c r="J204" s="453"/>
      <c r="K204" s="453"/>
      <c r="L204" s="453"/>
      <c r="M204" s="453"/>
      <c r="N204" s="453"/>
      <c r="O204" s="453"/>
      <c r="P204" s="453"/>
      <c r="Q204" s="453"/>
      <c r="R204" s="453"/>
      <c r="S204" s="453"/>
      <c r="T204" s="453"/>
      <c r="U204" s="453"/>
      <c r="V204" s="453"/>
      <c r="W204" s="453"/>
      <c r="X204" s="454"/>
      <c r="Y204" s="84"/>
      <c r="Z204" s="84"/>
    </row>
    <row r="205" spans="1:26" ht="18.75" customHeight="1" x14ac:dyDescent="0.55000000000000004">
      <c r="A205" s="84"/>
      <c r="B205" s="84"/>
      <c r="C205" s="452"/>
      <c r="D205" s="453"/>
      <c r="E205" s="453"/>
      <c r="F205" s="453"/>
      <c r="G205" s="453"/>
      <c r="H205" s="453"/>
      <c r="I205" s="453"/>
      <c r="J205" s="453"/>
      <c r="K205" s="453"/>
      <c r="L205" s="453"/>
      <c r="M205" s="453"/>
      <c r="N205" s="453"/>
      <c r="O205" s="453"/>
      <c r="P205" s="453"/>
      <c r="Q205" s="453"/>
      <c r="R205" s="453"/>
      <c r="S205" s="453"/>
      <c r="T205" s="453"/>
      <c r="U205" s="453"/>
      <c r="V205" s="453"/>
      <c r="W205" s="453"/>
      <c r="X205" s="454"/>
      <c r="Y205" s="84"/>
      <c r="Z205" s="84"/>
    </row>
    <row r="206" spans="1:26" ht="18.75" customHeight="1" x14ac:dyDescent="0.55000000000000004">
      <c r="A206" s="84"/>
      <c r="B206" s="84"/>
      <c r="C206" s="452"/>
      <c r="D206" s="453"/>
      <c r="E206" s="453"/>
      <c r="F206" s="453"/>
      <c r="G206" s="453"/>
      <c r="H206" s="453"/>
      <c r="I206" s="453"/>
      <c r="J206" s="453"/>
      <c r="K206" s="453"/>
      <c r="L206" s="453"/>
      <c r="M206" s="453"/>
      <c r="N206" s="453"/>
      <c r="O206" s="453"/>
      <c r="P206" s="453"/>
      <c r="Q206" s="453"/>
      <c r="R206" s="453"/>
      <c r="S206" s="453"/>
      <c r="T206" s="453"/>
      <c r="U206" s="453"/>
      <c r="V206" s="453"/>
      <c r="W206" s="453"/>
      <c r="X206" s="454"/>
      <c r="Y206" s="84"/>
      <c r="Z206" s="84"/>
    </row>
    <row r="207" spans="1:26" ht="18.75" customHeight="1" x14ac:dyDescent="0.55000000000000004">
      <c r="A207" s="84"/>
      <c r="B207" s="84"/>
      <c r="C207" s="452"/>
      <c r="D207" s="453"/>
      <c r="E207" s="453"/>
      <c r="F207" s="453"/>
      <c r="G207" s="453"/>
      <c r="H207" s="453"/>
      <c r="I207" s="453"/>
      <c r="J207" s="453"/>
      <c r="K207" s="453"/>
      <c r="L207" s="453"/>
      <c r="M207" s="453"/>
      <c r="N207" s="453"/>
      <c r="O207" s="453"/>
      <c r="P207" s="453"/>
      <c r="Q207" s="453"/>
      <c r="R207" s="453"/>
      <c r="S207" s="453"/>
      <c r="T207" s="453"/>
      <c r="U207" s="453"/>
      <c r="V207" s="453"/>
      <c r="W207" s="453"/>
      <c r="X207" s="454"/>
      <c r="Y207" s="84"/>
      <c r="Z207" s="84"/>
    </row>
    <row r="208" spans="1:26" ht="18.75" customHeight="1" x14ac:dyDescent="0.55000000000000004">
      <c r="A208" s="84"/>
      <c r="B208" s="84"/>
      <c r="C208" s="452"/>
      <c r="D208" s="453"/>
      <c r="E208" s="453"/>
      <c r="F208" s="453"/>
      <c r="G208" s="453"/>
      <c r="H208" s="453"/>
      <c r="I208" s="453"/>
      <c r="J208" s="453"/>
      <c r="K208" s="453"/>
      <c r="L208" s="453"/>
      <c r="M208" s="453"/>
      <c r="N208" s="453"/>
      <c r="O208" s="453"/>
      <c r="P208" s="453"/>
      <c r="Q208" s="453"/>
      <c r="R208" s="453"/>
      <c r="S208" s="453"/>
      <c r="T208" s="453"/>
      <c r="U208" s="453"/>
      <c r="V208" s="453"/>
      <c r="W208" s="453"/>
      <c r="X208" s="454"/>
      <c r="Y208" s="84"/>
      <c r="Z208" s="84"/>
    </row>
    <row r="209" spans="1:26" ht="18.75" customHeight="1" thickBot="1" x14ac:dyDescent="0.6">
      <c r="A209" s="84"/>
      <c r="B209" s="84"/>
      <c r="C209" s="455"/>
      <c r="D209" s="456"/>
      <c r="E209" s="456"/>
      <c r="F209" s="456"/>
      <c r="G209" s="456"/>
      <c r="H209" s="456"/>
      <c r="I209" s="456"/>
      <c r="J209" s="456"/>
      <c r="K209" s="456"/>
      <c r="L209" s="456"/>
      <c r="M209" s="456"/>
      <c r="N209" s="456"/>
      <c r="O209" s="456"/>
      <c r="P209" s="456"/>
      <c r="Q209" s="456"/>
      <c r="R209" s="456"/>
      <c r="S209" s="456"/>
      <c r="T209" s="456"/>
      <c r="U209" s="456"/>
      <c r="V209" s="456"/>
      <c r="W209" s="456"/>
      <c r="X209" s="457"/>
      <c r="Y209" s="84"/>
      <c r="Z209" s="84"/>
    </row>
    <row r="210" spans="1:26" ht="18.75" customHeight="1" x14ac:dyDescent="0.55000000000000004">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row>
  </sheetData>
  <sheetProtection algorithmName="SHA-512" hashValue="wESRmEeeUcPQvrTxGXrQvTj4xUS7ahtnfrKC+OZemq2mVm0vpOPFDH9GMPuSc1sq8TcPsA0Y7bNEqIBP4CEnvA==" saltValue="JFnPkU6mYhxVqjOP1faCUw==" spinCount="100000" sheet="1" selectLockedCells="1"/>
  <mergeCells count="40">
    <mergeCell ref="C8:X23"/>
    <mergeCell ref="C26:X41"/>
    <mergeCell ref="A3:Z3"/>
    <mergeCell ref="B5:D6"/>
    <mergeCell ref="E5:H5"/>
    <mergeCell ref="I5:Y5"/>
    <mergeCell ref="E6:H6"/>
    <mergeCell ref="I6:Y6"/>
    <mergeCell ref="A45:Z45"/>
    <mergeCell ref="B47:D48"/>
    <mergeCell ref="E47:H47"/>
    <mergeCell ref="I47:Y47"/>
    <mergeCell ref="E48:H48"/>
    <mergeCell ref="I48:Y48"/>
    <mergeCell ref="C50:X65"/>
    <mergeCell ref="C68:X83"/>
    <mergeCell ref="A87:Z87"/>
    <mergeCell ref="B89:D90"/>
    <mergeCell ref="E89:H89"/>
    <mergeCell ref="I89:Y89"/>
    <mergeCell ref="E90:H90"/>
    <mergeCell ref="I90:Y90"/>
    <mergeCell ref="C92:X107"/>
    <mergeCell ref="C110:X125"/>
    <mergeCell ref="A129:Z129"/>
    <mergeCell ref="B131:D132"/>
    <mergeCell ref="E131:H131"/>
    <mergeCell ref="I131:Y131"/>
    <mergeCell ref="E132:H132"/>
    <mergeCell ref="I132:Y132"/>
    <mergeCell ref="C176:X191"/>
    <mergeCell ref="C194:X209"/>
    <mergeCell ref="C134:X149"/>
    <mergeCell ref="C152:X167"/>
    <mergeCell ref="A171:Z171"/>
    <mergeCell ref="B173:D174"/>
    <mergeCell ref="E173:H173"/>
    <mergeCell ref="I173:Y173"/>
    <mergeCell ref="E174:H174"/>
    <mergeCell ref="I174:Y174"/>
  </mergeCells>
  <phoneticPr fontId="3"/>
  <pageMargins left="0.78740157480314965" right="0.39370078740157483" top="0.59055118110236227" bottom="0.59055118110236227" header="0.31496062992125984" footer="0.31496062992125984"/>
  <pageSetup paperSize="9" scale="96" orientation="portrait" r:id="rId1"/>
  <rowBreaks count="1" manualBreakCount="1">
    <brk id="210"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pageSetUpPr fitToPage="1"/>
  </sheetPr>
  <dimension ref="A1:Z36"/>
  <sheetViews>
    <sheetView view="pageBreakPreview" zoomScaleNormal="100" zoomScaleSheetLayoutView="100" workbookViewId="0">
      <pane ySplit="3" topLeftCell="A4" activePane="bottomLeft" state="frozen"/>
      <selection activeCell="M7" sqref="M7:AB7"/>
      <selection pane="bottomLeft" activeCell="S5" sqref="S5:Z5"/>
    </sheetView>
  </sheetViews>
  <sheetFormatPr defaultColWidth="3.08203125" defaultRowHeight="18.75" customHeight="1" x14ac:dyDescent="0.55000000000000004"/>
  <cols>
    <col min="1" max="16384" width="3.08203125" style="85"/>
  </cols>
  <sheetData>
    <row r="1" spans="1:26" ht="18.75" customHeight="1" x14ac:dyDescent="0.55000000000000004">
      <c r="A1" s="94" t="s">
        <v>132</v>
      </c>
      <c r="B1" s="94"/>
      <c r="C1" s="94"/>
      <c r="D1" s="94"/>
      <c r="E1" s="94"/>
      <c r="F1" s="94"/>
      <c r="G1" s="94"/>
      <c r="H1" s="94"/>
      <c r="I1" s="94"/>
      <c r="J1" s="94"/>
      <c r="K1" s="94"/>
      <c r="L1" s="94"/>
      <c r="M1" s="94"/>
      <c r="N1" s="94"/>
      <c r="O1" s="94"/>
      <c r="P1" s="94"/>
      <c r="Q1" s="94"/>
      <c r="R1" s="94"/>
      <c r="S1" s="94"/>
      <c r="T1" s="94"/>
      <c r="U1" s="94"/>
      <c r="V1" s="94"/>
      <c r="W1" s="94"/>
      <c r="X1" s="94"/>
      <c r="Y1" s="94"/>
      <c r="Z1" s="94"/>
    </row>
    <row r="2" spans="1:26"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26" ht="37.5" customHeight="1" x14ac:dyDescent="0.55000000000000004">
      <c r="A3" s="473" t="s">
        <v>47</v>
      </c>
      <c r="B3" s="473"/>
      <c r="C3" s="473"/>
      <c r="D3" s="473"/>
      <c r="E3" s="473"/>
      <c r="F3" s="473"/>
      <c r="G3" s="473"/>
      <c r="H3" s="473"/>
      <c r="I3" s="473"/>
      <c r="J3" s="473"/>
      <c r="K3" s="473"/>
      <c r="L3" s="473"/>
      <c r="M3" s="473"/>
      <c r="N3" s="473"/>
      <c r="O3" s="473"/>
      <c r="P3" s="473"/>
      <c r="Q3" s="473"/>
      <c r="R3" s="473"/>
      <c r="S3" s="473"/>
      <c r="T3" s="473"/>
      <c r="U3" s="473"/>
      <c r="V3" s="473"/>
      <c r="W3" s="473"/>
      <c r="X3" s="473"/>
      <c r="Y3" s="473"/>
      <c r="Z3" s="473"/>
    </row>
    <row r="4" spans="1:26" ht="18.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26" ht="22.5" customHeight="1" x14ac:dyDescent="0.55000000000000004">
      <c r="A5" s="94"/>
      <c r="B5" s="94"/>
      <c r="C5" s="94"/>
      <c r="D5" s="94"/>
      <c r="E5" s="94"/>
      <c r="F5" s="94"/>
      <c r="G5" s="94"/>
      <c r="H5" s="94"/>
      <c r="I5" s="94"/>
      <c r="J5" s="94"/>
      <c r="K5" s="94"/>
      <c r="L5" s="94"/>
      <c r="M5" s="94"/>
      <c r="N5" s="94"/>
      <c r="O5" s="94"/>
      <c r="P5" s="94"/>
      <c r="Q5" s="94"/>
      <c r="R5" s="94"/>
      <c r="S5" s="417" t="str">
        <f>IF(第１号!S5="","令和    年    月    日",第１号!S5)</f>
        <v>令和　　年　　月　　日</v>
      </c>
      <c r="T5" s="417"/>
      <c r="U5" s="417"/>
      <c r="V5" s="417"/>
      <c r="W5" s="417"/>
      <c r="X5" s="417"/>
      <c r="Y5" s="417"/>
      <c r="Z5" s="417"/>
    </row>
    <row r="6" spans="1:26" ht="18.75" customHeight="1" x14ac:dyDescent="0.55000000000000004">
      <c r="A6" s="94"/>
      <c r="B6" s="94"/>
      <c r="C6" s="94"/>
      <c r="D6" s="94"/>
      <c r="E6" s="94"/>
      <c r="F6" s="94"/>
      <c r="G6" s="94"/>
      <c r="H6" s="94"/>
      <c r="I6" s="94"/>
      <c r="J6" s="94"/>
      <c r="K6" s="94"/>
      <c r="L6" s="94"/>
      <c r="M6" s="94"/>
      <c r="N6" s="94"/>
      <c r="O6" s="94"/>
      <c r="P6" s="94"/>
      <c r="Q6" s="94"/>
      <c r="R6" s="94"/>
      <c r="S6" s="94"/>
      <c r="T6" s="94"/>
      <c r="U6" s="94"/>
      <c r="V6" s="94"/>
      <c r="W6" s="94"/>
      <c r="X6" s="94"/>
      <c r="Y6" s="94"/>
      <c r="Z6" s="94"/>
    </row>
    <row r="7" spans="1:26" ht="18.75" customHeight="1" x14ac:dyDescent="0.55000000000000004">
      <c r="A7" s="94" t="s">
        <v>48</v>
      </c>
      <c r="B7" s="94"/>
      <c r="C7" s="94"/>
      <c r="D7" s="94"/>
      <c r="E7" s="94"/>
      <c r="F7" s="94"/>
      <c r="G7" s="94"/>
      <c r="H7" s="94"/>
      <c r="I7" s="94"/>
      <c r="J7" s="94"/>
      <c r="K7" s="94"/>
      <c r="L7" s="94"/>
      <c r="M7" s="94"/>
      <c r="N7" s="94"/>
      <c r="O7" s="94"/>
      <c r="P7" s="94"/>
      <c r="Q7" s="94"/>
      <c r="R7" s="94"/>
      <c r="S7" s="94"/>
      <c r="T7" s="94"/>
      <c r="U7" s="94"/>
      <c r="V7" s="94"/>
      <c r="W7" s="94"/>
      <c r="X7" s="94"/>
      <c r="Y7" s="94"/>
      <c r="Z7" s="94"/>
    </row>
    <row r="8" spans="1:26" ht="18.75" customHeight="1" x14ac:dyDescent="0.55000000000000004">
      <c r="A8" s="94"/>
      <c r="B8" s="94"/>
      <c r="C8" s="94"/>
      <c r="D8" s="94"/>
      <c r="E8" s="94"/>
      <c r="F8" s="94"/>
      <c r="G8" s="94"/>
      <c r="H8" s="94"/>
      <c r="I8" s="94"/>
      <c r="J8" s="94"/>
      <c r="K8" s="94"/>
      <c r="L8" s="94"/>
      <c r="M8" s="94"/>
      <c r="N8" s="94"/>
      <c r="O8" s="94"/>
      <c r="P8" s="94"/>
      <c r="Q8" s="94"/>
      <c r="R8" s="94"/>
      <c r="S8" s="94"/>
      <c r="T8" s="94"/>
      <c r="U8" s="94"/>
      <c r="V8" s="94"/>
      <c r="W8" s="94"/>
      <c r="X8" s="94"/>
      <c r="Y8" s="94"/>
      <c r="Z8" s="94"/>
    </row>
    <row r="9" spans="1:26" ht="26.25" customHeight="1" x14ac:dyDescent="0.55000000000000004">
      <c r="A9" s="94"/>
      <c r="B9" s="94"/>
      <c r="C9" s="94"/>
      <c r="D9" s="94"/>
      <c r="E9" s="94"/>
      <c r="F9" s="94"/>
      <c r="G9" s="94"/>
      <c r="H9" s="94"/>
      <c r="I9" s="94"/>
      <c r="J9" s="94"/>
      <c r="K9" s="94"/>
      <c r="L9" s="94"/>
      <c r="M9" s="244" t="s">
        <v>3</v>
      </c>
      <c r="N9" s="244"/>
      <c r="O9" s="244"/>
      <c r="P9" s="244"/>
      <c r="Q9" s="439" t="str">
        <f>IF(第１号!Q8="","",第１号!Q8)</f>
        <v/>
      </c>
      <c r="R9" s="439"/>
      <c r="S9" s="439"/>
      <c r="T9" s="439"/>
      <c r="U9" s="439"/>
      <c r="V9" s="439"/>
      <c r="W9" s="439"/>
      <c r="X9" s="439"/>
      <c r="Y9" s="439"/>
      <c r="Z9" s="439"/>
    </row>
    <row r="10" spans="1:26" ht="26.25" customHeight="1" x14ac:dyDescent="0.2">
      <c r="A10" s="94"/>
      <c r="B10" s="94"/>
      <c r="C10" s="94"/>
      <c r="D10" s="94"/>
      <c r="E10" s="94"/>
      <c r="F10" s="94"/>
      <c r="G10" s="94"/>
      <c r="H10" s="94"/>
      <c r="I10" s="94"/>
      <c r="J10" s="94"/>
      <c r="K10" s="94"/>
      <c r="L10" s="96" t="s">
        <v>6</v>
      </c>
      <c r="M10" s="244" t="s">
        <v>4</v>
      </c>
      <c r="N10" s="244"/>
      <c r="O10" s="244"/>
      <c r="P10" s="244"/>
      <c r="Q10" s="439" t="str">
        <f>IF(第１号!Q9="","",第１号!Q9)</f>
        <v/>
      </c>
      <c r="R10" s="439" ph="1"/>
      <c r="S10" s="439" ph="1"/>
      <c r="T10" s="439" ph="1"/>
      <c r="U10" s="439" ph="1"/>
      <c r="V10" s="439" ph="1"/>
      <c r="W10" s="439" ph="1"/>
      <c r="X10" s="439" ph="1"/>
      <c r="Y10" s="439" ph="1"/>
      <c r="Z10" s="439" ph="1"/>
    </row>
    <row r="11" spans="1:26" ht="26.25" customHeight="1" x14ac:dyDescent="0.55000000000000004">
      <c r="A11" s="94"/>
      <c r="B11" s="94"/>
      <c r="C11" s="94"/>
      <c r="D11" s="94"/>
      <c r="E11" s="94"/>
      <c r="F11" s="94"/>
      <c r="G11" s="94"/>
      <c r="H11" s="94"/>
      <c r="I11" s="94"/>
      <c r="J11" s="94"/>
      <c r="K11" s="94"/>
      <c r="L11" s="94"/>
      <c r="M11" s="244" t="s">
        <v>5</v>
      </c>
      <c r="N11" s="244"/>
      <c r="O11" s="244"/>
      <c r="P11" s="244"/>
      <c r="Q11" s="440" t="str">
        <f>IF(第１号!Q10="","",第１号!Q10)</f>
        <v/>
      </c>
      <c r="R11" s="440"/>
      <c r="S11" s="440"/>
      <c r="T11" s="440"/>
      <c r="U11" s="440"/>
      <c r="V11" s="440"/>
      <c r="W11" s="440"/>
      <c r="X11" s="440"/>
      <c r="Y11" s="440"/>
      <c r="Z11" s="440"/>
    </row>
    <row r="12" spans="1:26" ht="18.75" customHeight="1" x14ac:dyDescent="0.55000000000000004">
      <c r="A12" s="94"/>
      <c r="B12" s="94"/>
      <c r="C12" s="94"/>
      <c r="D12" s="94"/>
      <c r="E12" s="94"/>
      <c r="F12" s="94"/>
      <c r="G12" s="94"/>
      <c r="H12" s="94"/>
      <c r="I12" s="94"/>
      <c r="J12" s="94"/>
      <c r="K12" s="94"/>
      <c r="L12" s="94"/>
      <c r="M12" s="94"/>
      <c r="N12" s="94"/>
      <c r="O12" s="94"/>
      <c r="P12" s="94"/>
      <c r="Q12" s="94"/>
      <c r="R12" s="94"/>
      <c r="S12" s="94"/>
      <c r="T12" s="94"/>
      <c r="U12" s="94"/>
      <c r="V12" s="94"/>
      <c r="W12" s="94"/>
      <c r="X12" s="94"/>
      <c r="Y12" s="94"/>
      <c r="Z12" s="94"/>
    </row>
    <row r="13" spans="1:26" ht="18.75" customHeight="1" x14ac:dyDescent="0.55000000000000004">
      <c r="A13" s="94"/>
      <c r="B13" s="94"/>
      <c r="C13" s="94"/>
      <c r="D13" s="94"/>
      <c r="E13" s="94"/>
      <c r="F13" s="94"/>
      <c r="G13" s="94"/>
      <c r="H13" s="94"/>
      <c r="I13" s="94"/>
      <c r="J13" s="94"/>
      <c r="K13" s="94"/>
      <c r="L13" s="94"/>
      <c r="M13" s="94"/>
      <c r="N13" s="94"/>
      <c r="O13" s="94"/>
      <c r="P13" s="94"/>
      <c r="Q13" s="94"/>
      <c r="R13" s="94"/>
      <c r="S13" s="94"/>
      <c r="T13" s="94"/>
      <c r="U13" s="94"/>
      <c r="V13" s="94"/>
      <c r="W13" s="94"/>
      <c r="X13" s="94"/>
      <c r="Y13" s="94"/>
      <c r="Z13" s="94"/>
    </row>
    <row r="14" spans="1:26" ht="18.75" customHeight="1" x14ac:dyDescent="0.55000000000000004">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26" ht="18.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26" ht="67.5" customHeight="1" x14ac:dyDescent="0.55000000000000004">
      <c r="A16" s="471" t="str">
        <f>"　当社は、仙台市事業用太陽光発電システム導入支援補助金交付要綱"&amp;DBCS(DB!H18)&amp;"に定める補助金の交付対象者の要件を満たすこと、及び説明を求められた際には誠実に応じることを誓約します。"</f>
        <v>　当社は、仙台市事業用太陽光発電システム導入支援補助金交付要綱第４条別表第２に定める補助金の交付対象者の要件を満たすこと、及び説明を求められた際には誠実に応じることを誓約します。</v>
      </c>
      <c r="B16" s="472"/>
      <c r="C16" s="472"/>
      <c r="D16" s="472"/>
      <c r="E16" s="472"/>
      <c r="F16" s="472"/>
      <c r="G16" s="472"/>
      <c r="H16" s="472"/>
      <c r="I16" s="472"/>
      <c r="J16" s="472"/>
      <c r="K16" s="472"/>
      <c r="L16" s="472"/>
      <c r="M16" s="472"/>
      <c r="N16" s="472"/>
      <c r="O16" s="472"/>
      <c r="P16" s="472"/>
      <c r="Q16" s="472"/>
      <c r="R16" s="472"/>
      <c r="S16" s="472"/>
      <c r="T16" s="472"/>
      <c r="U16" s="472"/>
      <c r="V16" s="472"/>
      <c r="W16" s="472"/>
      <c r="X16" s="472"/>
      <c r="Y16" s="472"/>
      <c r="Z16" s="472"/>
    </row>
    <row r="17" spans="1:26" ht="18.75" customHeight="1" x14ac:dyDescent="0.55000000000000004">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18.75" customHeight="1" x14ac:dyDescent="0.55000000000000004">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26" ht="18.75" customHeight="1" x14ac:dyDescent="0.55000000000000004">
      <c r="A19" s="94"/>
      <c r="B19" s="94"/>
      <c r="C19" s="94"/>
      <c r="D19" s="94"/>
      <c r="E19" s="94"/>
      <c r="F19" s="94"/>
      <c r="G19" s="94"/>
      <c r="H19" s="94"/>
      <c r="I19" s="94"/>
      <c r="J19" s="94"/>
      <c r="K19" s="94"/>
      <c r="L19" s="94"/>
      <c r="M19" s="94"/>
      <c r="N19" s="94"/>
      <c r="O19" s="94"/>
      <c r="P19" s="94"/>
      <c r="Q19" s="94"/>
      <c r="R19" s="94"/>
      <c r="S19" s="94"/>
      <c r="T19" s="94"/>
      <c r="U19" s="94"/>
      <c r="V19" s="94"/>
      <c r="W19" s="94"/>
      <c r="X19" s="94"/>
      <c r="Y19" s="94"/>
      <c r="Z19" s="94"/>
    </row>
    <row r="20" spans="1:26" ht="18.75" customHeight="1" x14ac:dyDescent="0.55000000000000004">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6" ht="18.75" customHeight="1" x14ac:dyDescent="0.55000000000000004">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row>
    <row r="22" spans="1:26" ht="18.75" customHeight="1" x14ac:dyDescent="0.55000000000000004">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spans="1:26" ht="18.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8.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8.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8.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sheetData>
  <sheetProtection algorithmName="SHA-512" hashValue="gC/ES6PfhtyS6lXerC4NxBuOC8/ogyz9gunN+wxGiQGooZR7rBHn7EkdZjHCBe6vyf3lJQGvOOxbF7bfE8Ohbg==" saltValue="5WZhW0XDJMP6bHMMo+zqng==" spinCount="100000" sheet="1" selectLockedCells="1"/>
  <mergeCells count="9">
    <mergeCell ref="M11:P11"/>
    <mergeCell ref="A16:Z16"/>
    <mergeCell ref="A3:Z3"/>
    <mergeCell ref="S5:Z5"/>
    <mergeCell ref="M9:P9"/>
    <mergeCell ref="Q9:Z9"/>
    <mergeCell ref="M10:P10"/>
    <mergeCell ref="Q10:Z10"/>
    <mergeCell ref="Q11:Z11"/>
  </mergeCells>
  <phoneticPr fontId="3"/>
  <pageMargins left="0.78740157480314965" right="0.39370078740157483" top="0.59055118110236227" bottom="0.59055118110236227" header="0.31496062992125984" footer="0.31496062992125984"/>
  <pageSetup paperSize="9" scale="97" orientation="portrait" blackAndWhite="1" r:id="rId1"/>
  <rowBreaks count="1" manualBreakCount="1">
    <brk id="36" max="25"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4" tint="-0.249977111117893"/>
    <pageSetUpPr fitToPage="1"/>
  </sheetPr>
  <dimension ref="A1:AC40"/>
  <sheetViews>
    <sheetView view="pageBreakPreview" zoomScaleNormal="100" zoomScaleSheetLayoutView="100" workbookViewId="0">
      <pane ySplit="3" topLeftCell="A4" activePane="bottomLeft" state="frozen"/>
      <selection activeCell="M7" sqref="M7:AB7"/>
      <selection pane="bottomLeft" activeCell="R8" sqref="R8:W8"/>
    </sheetView>
  </sheetViews>
  <sheetFormatPr defaultColWidth="3.08203125" defaultRowHeight="18.75" customHeight="1" x14ac:dyDescent="0.55000000000000004"/>
  <cols>
    <col min="1" max="16384" width="3.08203125" style="85"/>
  </cols>
  <sheetData>
    <row r="1" spans="1:26" ht="18.75" customHeight="1" x14ac:dyDescent="0.55000000000000004">
      <c r="A1" s="94" t="s">
        <v>243</v>
      </c>
      <c r="B1" s="94"/>
      <c r="C1" s="94"/>
      <c r="D1" s="94"/>
      <c r="E1" s="94"/>
      <c r="F1" s="94"/>
      <c r="G1" s="94"/>
      <c r="H1" s="94"/>
      <c r="I1" s="94"/>
      <c r="J1" s="94"/>
      <c r="K1" s="94"/>
      <c r="L1" s="94"/>
      <c r="M1" s="94"/>
      <c r="N1" s="94"/>
      <c r="O1" s="94"/>
      <c r="P1" s="94"/>
      <c r="Q1" s="94"/>
      <c r="R1" s="94"/>
      <c r="S1" s="94"/>
      <c r="T1" s="94"/>
      <c r="U1" s="94"/>
      <c r="V1" s="94"/>
      <c r="W1" s="94"/>
      <c r="X1" s="94"/>
      <c r="Y1" s="94"/>
      <c r="Z1" s="94"/>
    </row>
    <row r="2" spans="1:26"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26" ht="18.75" customHeight="1" x14ac:dyDescent="0.55000000000000004">
      <c r="A3" s="254" t="s">
        <v>244</v>
      </c>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26"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26" ht="22.5" customHeight="1" x14ac:dyDescent="0.55000000000000004">
      <c r="A5" s="94"/>
      <c r="B5" s="94"/>
      <c r="C5" s="94"/>
      <c r="D5" s="94"/>
      <c r="E5" s="94"/>
      <c r="F5" s="94"/>
      <c r="G5" s="94"/>
      <c r="H5" s="94"/>
      <c r="I5" s="94"/>
      <c r="J5" s="94"/>
      <c r="K5" s="94"/>
      <c r="L5" s="94"/>
      <c r="M5" s="94"/>
      <c r="N5" s="94"/>
      <c r="O5" s="94"/>
      <c r="P5" s="94"/>
      <c r="Q5" s="94"/>
      <c r="R5" s="94"/>
      <c r="S5" s="417" t="str">
        <f>IF(第１号!S5="","令和    年    月    日",第１号!S5)</f>
        <v>令和　　年　　月　　日</v>
      </c>
      <c r="T5" s="417"/>
      <c r="U5" s="417"/>
      <c r="V5" s="417"/>
      <c r="W5" s="417"/>
      <c r="X5" s="417"/>
      <c r="Y5" s="417"/>
      <c r="Z5" s="417"/>
    </row>
    <row r="6" spans="1:26" ht="7.5" customHeight="1" x14ac:dyDescent="0.55000000000000004">
      <c r="A6" s="94"/>
      <c r="B6" s="94"/>
      <c r="C6" s="94"/>
      <c r="D6" s="94"/>
      <c r="E6" s="94"/>
      <c r="F6" s="94"/>
      <c r="G6" s="94"/>
      <c r="H6" s="94"/>
      <c r="I6" s="94"/>
      <c r="J6" s="94"/>
      <c r="K6" s="94"/>
      <c r="L6" s="94"/>
      <c r="M6" s="94"/>
      <c r="N6" s="94"/>
      <c r="O6" s="94"/>
      <c r="P6" s="94"/>
      <c r="Q6" s="94"/>
      <c r="R6" s="94"/>
      <c r="S6" s="94"/>
      <c r="T6" s="94"/>
      <c r="U6" s="94"/>
      <c r="V6" s="94"/>
      <c r="W6" s="94"/>
      <c r="X6" s="94"/>
      <c r="Y6" s="94"/>
      <c r="Z6" s="94"/>
    </row>
    <row r="7" spans="1:26" ht="22.5" customHeight="1" x14ac:dyDescent="0.55000000000000004">
      <c r="A7" s="94"/>
      <c r="B7" s="94"/>
      <c r="C7" s="94"/>
      <c r="D7" s="94"/>
      <c r="E7" s="94"/>
      <c r="F7" s="94"/>
      <c r="G7" s="94"/>
      <c r="H7" s="94"/>
      <c r="I7" s="94"/>
      <c r="J7" s="94"/>
      <c r="K7" s="94"/>
      <c r="L7" s="94"/>
      <c r="M7" s="94" t="s">
        <v>133</v>
      </c>
      <c r="N7" s="94"/>
      <c r="O7" s="94"/>
      <c r="P7" s="94"/>
      <c r="Q7" s="94"/>
      <c r="R7" s="94"/>
      <c r="S7" s="94"/>
      <c r="T7" s="94"/>
      <c r="U7" s="94"/>
      <c r="V7" s="94"/>
      <c r="W7" s="94"/>
      <c r="X7" s="94"/>
      <c r="Y7" s="94"/>
      <c r="Z7" s="94"/>
    </row>
    <row r="8" spans="1:26" ht="22.5" customHeight="1" x14ac:dyDescent="0.55000000000000004">
      <c r="A8" s="94"/>
      <c r="B8" s="94"/>
      <c r="C8" s="94"/>
      <c r="D8" s="94"/>
      <c r="E8" s="94"/>
      <c r="F8" s="94"/>
      <c r="G8" s="94"/>
      <c r="H8" s="94"/>
      <c r="I8" s="94"/>
      <c r="J8" s="94"/>
      <c r="K8" s="94"/>
      <c r="L8" s="94"/>
      <c r="M8" s="244" t="s">
        <v>2</v>
      </c>
      <c r="N8" s="244"/>
      <c r="O8" s="244"/>
      <c r="P8" s="244"/>
      <c r="Q8" s="95" t="s">
        <v>9</v>
      </c>
      <c r="R8" s="215" t="s">
        <v>469</v>
      </c>
      <c r="S8" s="215"/>
      <c r="T8" s="215"/>
      <c r="U8" s="215"/>
      <c r="V8" s="215"/>
      <c r="W8" s="215"/>
      <c r="X8" s="186"/>
      <c r="Y8" s="186"/>
      <c r="Z8" s="94"/>
    </row>
    <row r="9" spans="1:26" ht="26.25" customHeight="1" x14ac:dyDescent="0.55000000000000004">
      <c r="A9" s="94"/>
      <c r="B9" s="94"/>
      <c r="C9" s="94"/>
      <c r="D9" s="94"/>
      <c r="E9" s="94"/>
      <c r="F9" s="94"/>
      <c r="G9" s="94"/>
      <c r="H9" s="94"/>
      <c r="I9" s="94"/>
      <c r="J9" s="94"/>
      <c r="K9" s="94"/>
      <c r="L9" s="94"/>
      <c r="M9" s="244" t="s">
        <v>3</v>
      </c>
      <c r="N9" s="244"/>
      <c r="O9" s="244"/>
      <c r="P9" s="244"/>
      <c r="Q9" s="216"/>
      <c r="R9" s="216"/>
      <c r="S9" s="216"/>
      <c r="T9" s="216"/>
      <c r="U9" s="216"/>
      <c r="V9" s="216"/>
      <c r="W9" s="216"/>
      <c r="X9" s="216"/>
      <c r="Y9" s="216"/>
      <c r="Z9" s="216"/>
    </row>
    <row r="10" spans="1:26" ht="26.25" customHeight="1" x14ac:dyDescent="0.55000000000000004">
      <c r="A10" s="94"/>
      <c r="B10" s="94"/>
      <c r="C10" s="94"/>
      <c r="D10" s="94"/>
      <c r="E10" s="94"/>
      <c r="F10" s="94"/>
      <c r="G10" s="94"/>
      <c r="H10" s="94"/>
      <c r="I10" s="94"/>
      <c r="J10" s="94"/>
      <c r="K10" s="94"/>
      <c r="L10" s="96" t="s">
        <v>6</v>
      </c>
      <c r="M10" s="244" t="s">
        <v>4</v>
      </c>
      <c r="N10" s="244"/>
      <c r="O10" s="244"/>
      <c r="P10" s="244"/>
      <c r="Q10" s="216"/>
      <c r="R10" s="216"/>
      <c r="S10" s="216"/>
      <c r="T10" s="216"/>
      <c r="U10" s="216"/>
      <c r="V10" s="216"/>
      <c r="W10" s="216"/>
      <c r="X10" s="216"/>
      <c r="Y10" s="216"/>
      <c r="Z10" s="216"/>
    </row>
    <row r="11" spans="1:26" ht="26.25" customHeight="1" x14ac:dyDescent="0.55000000000000004">
      <c r="A11" s="94"/>
      <c r="B11" s="94"/>
      <c r="C11" s="94"/>
      <c r="D11" s="94"/>
      <c r="E11" s="94"/>
      <c r="F11" s="94"/>
      <c r="G11" s="94"/>
      <c r="H11" s="94"/>
      <c r="I11" s="94"/>
      <c r="J11" s="94"/>
      <c r="K11" s="94"/>
      <c r="L11" s="94"/>
      <c r="M11" s="244" t="s">
        <v>5</v>
      </c>
      <c r="N11" s="244"/>
      <c r="O11" s="244"/>
      <c r="P11" s="244"/>
      <c r="Q11" s="216"/>
      <c r="R11" s="216"/>
      <c r="S11" s="216"/>
      <c r="T11" s="216"/>
      <c r="U11" s="216"/>
      <c r="V11" s="216"/>
      <c r="W11" s="216"/>
      <c r="X11" s="216"/>
      <c r="Y11" s="216"/>
      <c r="Z11" s="216"/>
    </row>
    <row r="12" spans="1:26" ht="18.75" customHeight="1" x14ac:dyDescent="0.55000000000000004">
      <c r="A12" s="94"/>
      <c r="B12" s="94"/>
      <c r="C12" s="94"/>
      <c r="D12" s="94"/>
      <c r="E12" s="94"/>
      <c r="F12" s="94"/>
      <c r="G12" s="94"/>
      <c r="H12" s="94"/>
      <c r="I12" s="94"/>
      <c r="J12" s="94"/>
      <c r="K12" s="94"/>
      <c r="L12" s="94"/>
      <c r="M12" s="94"/>
      <c r="N12" s="94"/>
      <c r="O12" s="94"/>
      <c r="P12" s="94"/>
      <c r="Q12" s="94"/>
      <c r="R12" s="94"/>
      <c r="S12" s="94"/>
      <c r="T12" s="94"/>
      <c r="U12" s="94"/>
      <c r="V12" s="94"/>
      <c r="W12" s="94"/>
      <c r="X12" s="94"/>
      <c r="Y12" s="94"/>
      <c r="Z12" s="94"/>
    </row>
    <row r="13" spans="1:26" ht="22.5" customHeight="1" x14ac:dyDescent="0.55000000000000004">
      <c r="A13" s="94"/>
      <c r="B13" s="94"/>
      <c r="C13" s="94"/>
      <c r="D13" s="94"/>
      <c r="E13" s="94"/>
      <c r="F13" s="94"/>
      <c r="G13" s="94"/>
      <c r="H13" s="94"/>
      <c r="I13" s="94"/>
      <c r="J13" s="94"/>
      <c r="K13" s="94"/>
      <c r="L13" s="94"/>
      <c r="M13" s="94" t="s">
        <v>245</v>
      </c>
      <c r="N13" s="94"/>
      <c r="O13" s="94"/>
      <c r="P13" s="94"/>
      <c r="Q13" s="94"/>
      <c r="R13" s="94"/>
      <c r="S13" s="94"/>
      <c r="T13" s="94"/>
      <c r="U13" s="94"/>
      <c r="V13" s="94"/>
      <c r="W13" s="94"/>
      <c r="X13" s="94"/>
      <c r="Y13" s="94"/>
      <c r="Z13" s="94"/>
    </row>
    <row r="14" spans="1:26" ht="22.5" customHeight="1" x14ac:dyDescent="0.55000000000000004">
      <c r="A14" s="94"/>
      <c r="B14" s="94"/>
      <c r="C14" s="94"/>
      <c r="D14" s="94"/>
      <c r="E14" s="94"/>
      <c r="F14" s="94"/>
      <c r="G14" s="94"/>
      <c r="H14" s="94"/>
      <c r="I14" s="94"/>
      <c r="J14" s="94"/>
      <c r="K14" s="94"/>
      <c r="L14" s="94"/>
      <c r="M14" s="244" t="s">
        <v>2</v>
      </c>
      <c r="N14" s="244"/>
      <c r="O14" s="244"/>
      <c r="P14" s="244"/>
      <c r="Q14" s="95" t="s">
        <v>9</v>
      </c>
      <c r="R14" s="215" t="s">
        <v>469</v>
      </c>
      <c r="S14" s="215"/>
      <c r="T14" s="215"/>
      <c r="U14" s="215"/>
      <c r="V14" s="215"/>
      <c r="W14" s="215"/>
      <c r="X14" s="186"/>
      <c r="Y14" s="186"/>
      <c r="Z14" s="94"/>
    </row>
    <row r="15" spans="1:26" ht="26.25" customHeight="1" x14ac:dyDescent="0.55000000000000004">
      <c r="A15" s="94"/>
      <c r="B15" s="94"/>
      <c r="C15" s="94"/>
      <c r="D15" s="94"/>
      <c r="E15" s="94"/>
      <c r="F15" s="94"/>
      <c r="G15" s="94"/>
      <c r="H15" s="94"/>
      <c r="I15" s="94"/>
      <c r="J15" s="94"/>
      <c r="K15" s="94"/>
      <c r="L15" s="94"/>
      <c r="M15" s="244" t="s">
        <v>3</v>
      </c>
      <c r="N15" s="244"/>
      <c r="O15" s="244"/>
      <c r="P15" s="244"/>
      <c r="Q15" s="216"/>
      <c r="R15" s="216"/>
      <c r="S15" s="216"/>
      <c r="T15" s="216"/>
      <c r="U15" s="216"/>
      <c r="V15" s="216"/>
      <c r="W15" s="216"/>
      <c r="X15" s="216"/>
      <c r="Y15" s="216"/>
      <c r="Z15" s="216"/>
    </row>
    <row r="16" spans="1:26" ht="26.25" customHeight="1" x14ac:dyDescent="0.55000000000000004">
      <c r="A16" s="94"/>
      <c r="B16" s="94"/>
      <c r="C16" s="94"/>
      <c r="D16" s="94"/>
      <c r="E16" s="94"/>
      <c r="F16" s="94"/>
      <c r="G16" s="94"/>
      <c r="H16" s="94"/>
      <c r="I16" s="94"/>
      <c r="J16" s="94"/>
      <c r="K16" s="94"/>
      <c r="L16" s="96"/>
      <c r="M16" s="244" t="s">
        <v>4</v>
      </c>
      <c r="N16" s="244"/>
      <c r="O16" s="244"/>
      <c r="P16" s="244"/>
      <c r="Q16" s="216"/>
      <c r="R16" s="216"/>
      <c r="S16" s="216"/>
      <c r="T16" s="216"/>
      <c r="U16" s="216"/>
      <c r="V16" s="216"/>
      <c r="W16" s="216"/>
      <c r="X16" s="216"/>
      <c r="Y16" s="216"/>
      <c r="Z16" s="216"/>
    </row>
    <row r="17" spans="1:29" ht="26.25" customHeight="1" x14ac:dyDescent="0.55000000000000004">
      <c r="A17" s="94"/>
      <c r="B17" s="94"/>
      <c r="C17" s="94"/>
      <c r="D17" s="94"/>
      <c r="E17" s="94"/>
      <c r="F17" s="94"/>
      <c r="G17" s="94"/>
      <c r="H17" s="94"/>
      <c r="I17" s="94"/>
      <c r="J17" s="94"/>
      <c r="K17" s="94"/>
      <c r="L17" s="94"/>
      <c r="M17" s="244" t="s">
        <v>5</v>
      </c>
      <c r="N17" s="244"/>
      <c r="O17" s="244"/>
      <c r="P17" s="244"/>
      <c r="Q17" s="216"/>
      <c r="R17" s="216"/>
      <c r="S17" s="216"/>
      <c r="T17" s="216"/>
      <c r="U17" s="216"/>
      <c r="V17" s="216"/>
      <c r="W17" s="216"/>
      <c r="X17" s="216"/>
      <c r="Y17" s="216"/>
      <c r="Z17" s="216"/>
    </row>
    <row r="18" spans="1:29" ht="7.5" customHeight="1" x14ac:dyDescent="0.55000000000000004">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29" ht="22.5" customHeight="1" x14ac:dyDescent="0.55000000000000004">
      <c r="A19" s="476" t="s">
        <v>134</v>
      </c>
      <c r="B19" s="476"/>
      <c r="C19" s="476"/>
      <c r="D19" s="476"/>
      <c r="E19" s="476"/>
      <c r="F19" s="476"/>
      <c r="G19" s="476"/>
      <c r="H19" s="476"/>
      <c r="I19" s="476"/>
      <c r="J19" s="476"/>
      <c r="K19" s="476"/>
      <c r="L19" s="474"/>
      <c r="M19" s="474"/>
      <c r="N19" s="440" t="s">
        <v>63</v>
      </c>
      <c r="O19" s="440"/>
      <c r="P19" s="94"/>
      <c r="Q19" s="94"/>
      <c r="R19" s="94"/>
      <c r="S19" s="94"/>
      <c r="T19" s="94"/>
      <c r="U19" s="94"/>
      <c r="V19" s="94"/>
      <c r="W19" s="94"/>
      <c r="X19" s="94"/>
      <c r="Y19" s="94"/>
      <c r="Z19" s="94"/>
    </row>
    <row r="20" spans="1:29" ht="7.5" customHeight="1" x14ac:dyDescent="0.55000000000000004">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9" ht="22.5" customHeight="1" thickBot="1" x14ac:dyDescent="0.6">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158" t="s">
        <v>72</v>
      </c>
    </row>
    <row r="22" spans="1:29" ht="22.5" customHeight="1" x14ac:dyDescent="0.55000000000000004">
      <c r="A22" s="221" t="s">
        <v>68</v>
      </c>
      <c r="B22" s="222"/>
      <c r="C22" s="222"/>
      <c r="D22" s="222"/>
      <c r="E22" s="222"/>
      <c r="F22" s="222"/>
      <c r="G22" s="222"/>
      <c r="H22" s="222"/>
      <c r="I22" s="222"/>
      <c r="J22" s="222"/>
      <c r="K22" s="222"/>
      <c r="L22" s="222" t="s">
        <v>69</v>
      </c>
      <c r="M22" s="222"/>
      <c r="N22" s="222"/>
      <c r="O22" s="222"/>
      <c r="P22" s="222"/>
      <c r="Q22" s="222"/>
      <c r="R22" s="222" t="s">
        <v>70</v>
      </c>
      <c r="S22" s="222"/>
      <c r="T22" s="222"/>
      <c r="U22" s="222"/>
      <c r="V22" s="222"/>
      <c r="W22" s="222"/>
      <c r="X22" s="222" t="s">
        <v>37</v>
      </c>
      <c r="Y22" s="222"/>
      <c r="Z22" s="329"/>
    </row>
    <row r="23" spans="1:29" ht="22.5" customHeight="1" x14ac:dyDescent="0.55000000000000004">
      <c r="A23" s="159" t="s">
        <v>64</v>
      </c>
      <c r="B23" s="479" t="s">
        <v>135</v>
      </c>
      <c r="C23" s="479"/>
      <c r="D23" s="479"/>
      <c r="E23" s="479"/>
      <c r="F23" s="479"/>
      <c r="G23" s="479"/>
      <c r="H23" s="479"/>
      <c r="I23" s="479"/>
      <c r="J23" s="479"/>
      <c r="K23" s="480"/>
      <c r="L23" s="475"/>
      <c r="M23" s="475"/>
      <c r="N23" s="475"/>
      <c r="O23" s="475"/>
      <c r="P23" s="475"/>
      <c r="Q23" s="475"/>
      <c r="R23" s="494"/>
      <c r="S23" s="495"/>
      <c r="T23" s="495"/>
      <c r="U23" s="495"/>
      <c r="V23" s="495"/>
      <c r="W23" s="496"/>
      <c r="X23" s="397"/>
      <c r="Y23" s="397"/>
      <c r="Z23" s="398"/>
    </row>
    <row r="24" spans="1:29" ht="22.5" customHeight="1" x14ac:dyDescent="0.55000000000000004">
      <c r="A24" s="159" t="s">
        <v>54</v>
      </c>
      <c r="B24" s="479" t="s">
        <v>136</v>
      </c>
      <c r="C24" s="479"/>
      <c r="D24" s="479"/>
      <c r="E24" s="479"/>
      <c r="F24" s="479"/>
      <c r="G24" s="479"/>
      <c r="H24" s="479"/>
      <c r="I24" s="479"/>
      <c r="J24" s="479"/>
      <c r="K24" s="480"/>
      <c r="L24" s="504" t="str">
        <f>IF(L23="","",IF(DB!H20=TRUE,ROUNDUP(L23*0.1,0),ROUNDDOWN(L23*0.1,0)))</f>
        <v/>
      </c>
      <c r="M24" s="504"/>
      <c r="N24" s="504"/>
      <c r="O24" s="504"/>
      <c r="P24" s="504"/>
      <c r="Q24" s="504"/>
      <c r="R24" s="497"/>
      <c r="S24" s="498"/>
      <c r="T24" s="498"/>
      <c r="U24" s="498"/>
      <c r="V24" s="498"/>
      <c r="W24" s="499"/>
      <c r="X24" s="397"/>
      <c r="Y24" s="397"/>
      <c r="Z24" s="398"/>
      <c r="AC24" s="172" t="s">
        <v>335</v>
      </c>
    </row>
    <row r="25" spans="1:29" ht="22.5" customHeight="1" thickBot="1" x14ac:dyDescent="0.6">
      <c r="A25" s="160" t="s">
        <v>55</v>
      </c>
      <c r="B25" s="481" t="s">
        <v>137</v>
      </c>
      <c r="C25" s="481"/>
      <c r="D25" s="481"/>
      <c r="E25" s="481"/>
      <c r="F25" s="481"/>
      <c r="G25" s="481"/>
      <c r="H25" s="481"/>
      <c r="I25" s="481"/>
      <c r="J25" s="481"/>
      <c r="K25" s="482"/>
      <c r="L25" s="489" t="str">
        <f>IF(L23="","",SUM(L23:Q24))</f>
        <v/>
      </c>
      <c r="M25" s="489"/>
      <c r="N25" s="489"/>
      <c r="O25" s="489"/>
      <c r="P25" s="489"/>
      <c r="Q25" s="489"/>
      <c r="R25" s="489" t="str">
        <f>L25</f>
        <v/>
      </c>
      <c r="S25" s="489"/>
      <c r="T25" s="489"/>
      <c r="U25" s="489"/>
      <c r="V25" s="489"/>
      <c r="W25" s="489"/>
      <c r="X25" s="485"/>
      <c r="Y25" s="485"/>
      <c r="Z25" s="486"/>
    </row>
    <row r="26" spans="1:29" ht="22.5" customHeight="1" thickTop="1" x14ac:dyDescent="0.55000000000000004">
      <c r="A26" s="161" t="s">
        <v>56</v>
      </c>
      <c r="B26" s="483" t="s">
        <v>66</v>
      </c>
      <c r="C26" s="483"/>
      <c r="D26" s="483"/>
      <c r="E26" s="483"/>
      <c r="F26" s="483"/>
      <c r="G26" s="483"/>
      <c r="H26" s="483"/>
      <c r="I26" s="483"/>
      <c r="J26" s="483"/>
      <c r="K26" s="484"/>
      <c r="L26" s="500"/>
      <c r="M26" s="500"/>
      <c r="N26" s="500"/>
      <c r="O26" s="500"/>
      <c r="P26" s="500"/>
      <c r="Q26" s="500"/>
      <c r="R26" s="500"/>
      <c r="S26" s="500"/>
      <c r="T26" s="500"/>
      <c r="U26" s="500"/>
      <c r="V26" s="500"/>
      <c r="W26" s="500"/>
      <c r="X26" s="487" t="s">
        <v>71</v>
      </c>
      <c r="Y26" s="487"/>
      <c r="Z26" s="488"/>
    </row>
    <row r="27" spans="1:29" ht="22.5" customHeight="1" thickBot="1" x14ac:dyDescent="0.6">
      <c r="A27" s="160" t="s">
        <v>57</v>
      </c>
      <c r="B27" s="481" t="s">
        <v>65</v>
      </c>
      <c r="C27" s="481"/>
      <c r="D27" s="481"/>
      <c r="E27" s="481"/>
      <c r="F27" s="481"/>
      <c r="G27" s="481"/>
      <c r="H27" s="481"/>
      <c r="I27" s="481"/>
      <c r="J27" s="481"/>
      <c r="K27" s="482"/>
      <c r="L27" s="501"/>
      <c r="M27" s="501"/>
      <c r="N27" s="501"/>
      <c r="O27" s="501"/>
      <c r="P27" s="501"/>
      <c r="Q27" s="501"/>
      <c r="R27" s="501"/>
      <c r="S27" s="501"/>
      <c r="T27" s="501"/>
      <c r="U27" s="501"/>
      <c r="V27" s="501"/>
      <c r="W27" s="501"/>
      <c r="X27" s="485"/>
      <c r="Y27" s="485"/>
      <c r="Z27" s="486"/>
    </row>
    <row r="28" spans="1:29" ht="22.5" customHeight="1" thickTop="1" thickBot="1" x14ac:dyDescent="0.6">
      <c r="A28" s="162" t="s">
        <v>58</v>
      </c>
      <c r="B28" s="490" t="s">
        <v>138</v>
      </c>
      <c r="C28" s="490"/>
      <c r="D28" s="490"/>
      <c r="E28" s="490"/>
      <c r="F28" s="490"/>
      <c r="G28" s="490"/>
      <c r="H28" s="490"/>
      <c r="I28" s="490"/>
      <c r="J28" s="490"/>
      <c r="K28" s="491"/>
      <c r="L28" s="502" t="str">
        <f t="shared" ref="L28" si="0">IF(L23="","",L25+L26-L27)</f>
        <v/>
      </c>
      <c r="M28" s="502"/>
      <c r="N28" s="502"/>
      <c r="O28" s="502"/>
      <c r="P28" s="502"/>
      <c r="Q28" s="502"/>
      <c r="R28" s="502" t="str">
        <f>IF(L23="","",R25+R26-R27)</f>
        <v/>
      </c>
      <c r="S28" s="502"/>
      <c r="T28" s="502"/>
      <c r="U28" s="502"/>
      <c r="V28" s="502"/>
      <c r="W28" s="502"/>
      <c r="X28" s="477"/>
      <c r="Y28" s="477"/>
      <c r="Z28" s="478"/>
    </row>
    <row r="29" spans="1:29" ht="22.5" customHeight="1" thickTop="1" thickBot="1" x14ac:dyDescent="0.6">
      <c r="A29" s="163" t="s">
        <v>59</v>
      </c>
      <c r="B29" s="492" t="s">
        <v>67</v>
      </c>
      <c r="C29" s="492"/>
      <c r="D29" s="492"/>
      <c r="E29" s="492"/>
      <c r="F29" s="492"/>
      <c r="G29" s="492"/>
      <c r="H29" s="492"/>
      <c r="I29" s="492"/>
      <c r="J29" s="492"/>
      <c r="K29" s="493"/>
      <c r="L29" s="503" t="str">
        <f>IF(L23="","",L28/L19)</f>
        <v/>
      </c>
      <c r="M29" s="503"/>
      <c r="N29" s="503"/>
      <c r="O29" s="503"/>
      <c r="P29" s="503"/>
      <c r="Q29" s="503"/>
      <c r="R29" s="503" t="str">
        <f>IF(L23="","",R28/L19)</f>
        <v/>
      </c>
      <c r="S29" s="503"/>
      <c r="T29" s="503"/>
      <c r="U29" s="503"/>
      <c r="V29" s="503"/>
      <c r="W29" s="503"/>
      <c r="X29" s="411"/>
      <c r="Y29" s="411"/>
      <c r="Z29" s="412"/>
    </row>
    <row r="30" spans="1:29" ht="18.75" customHeight="1" x14ac:dyDescent="0.55000000000000004">
      <c r="A30" s="95"/>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9" ht="18.75" customHeight="1" x14ac:dyDescent="0.55000000000000004">
      <c r="A31" s="95"/>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9" ht="18.75" customHeight="1" x14ac:dyDescent="0.55000000000000004">
      <c r="A32" s="95"/>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5"/>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5"/>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5"/>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5"/>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5"/>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55000000000000004">
      <c r="A38" s="95"/>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8.75" customHeight="1" x14ac:dyDescent="0.55000000000000004">
      <c r="A39" s="93"/>
    </row>
    <row r="40" spans="1:26" ht="18.75" customHeight="1" x14ac:dyDescent="0.55000000000000004">
      <c r="A40" s="93"/>
    </row>
  </sheetData>
  <sheetProtection algorithmName="SHA-512" hashValue="ZYxXRldNealwA+3O/RPDZ9cK/Tv6AGOXsUcMRHpdwv2MetVlHu/mN9jz6OU4FXEEwEHyNRWQhCf7ObOsDqRAUQ==" saltValue="pHt1f6rLlMO68hkPVnz1ow==" spinCount="100000" sheet="1" selectLockedCells="1"/>
  <mergeCells count="52">
    <mergeCell ref="B27:K27"/>
    <mergeCell ref="B28:K28"/>
    <mergeCell ref="B29:K29"/>
    <mergeCell ref="R23:W24"/>
    <mergeCell ref="R26:W26"/>
    <mergeCell ref="R27:W27"/>
    <mergeCell ref="R28:W28"/>
    <mergeCell ref="R29:W29"/>
    <mergeCell ref="L26:Q26"/>
    <mergeCell ref="L27:Q27"/>
    <mergeCell ref="L28:Q28"/>
    <mergeCell ref="L29:Q29"/>
    <mergeCell ref="L24:Q24"/>
    <mergeCell ref="X28:Z28"/>
    <mergeCell ref="X29:Z29"/>
    <mergeCell ref="A22:K22"/>
    <mergeCell ref="B23:K23"/>
    <mergeCell ref="B24:K24"/>
    <mergeCell ref="B25:K25"/>
    <mergeCell ref="B26:K26"/>
    <mergeCell ref="X24:Z24"/>
    <mergeCell ref="X25:Z25"/>
    <mergeCell ref="X26:Z26"/>
    <mergeCell ref="X27:Z27"/>
    <mergeCell ref="X22:Z22"/>
    <mergeCell ref="X23:Z23"/>
    <mergeCell ref="R25:W25"/>
    <mergeCell ref="R22:W22"/>
    <mergeCell ref="L25:Q25"/>
    <mergeCell ref="L19:M19"/>
    <mergeCell ref="N19:O19"/>
    <mergeCell ref="L22:Q22"/>
    <mergeCell ref="L23:Q23"/>
    <mergeCell ref="A19:K19"/>
    <mergeCell ref="M15:P15"/>
    <mergeCell ref="Q15:Z15"/>
    <mergeCell ref="M16:P16"/>
    <mergeCell ref="Q16:Z16"/>
    <mergeCell ref="M17:P17"/>
    <mergeCell ref="Q17:Z17"/>
    <mergeCell ref="M10:P10"/>
    <mergeCell ref="Q10:Z10"/>
    <mergeCell ref="M11:P11"/>
    <mergeCell ref="M14:P14"/>
    <mergeCell ref="Q11:Z11"/>
    <mergeCell ref="R14:W14"/>
    <mergeCell ref="M9:P9"/>
    <mergeCell ref="Q9:Z9"/>
    <mergeCell ref="A3:Z3"/>
    <mergeCell ref="S5:Z5"/>
    <mergeCell ref="M8:P8"/>
    <mergeCell ref="R8:W8"/>
  </mergeCells>
  <phoneticPr fontId="3"/>
  <dataValidations count="2">
    <dataValidation allowBlank="1" showInputMessage="1" showErrorMessage="1" promptTitle="-------- 役職名等を入力してください --------" prompt="役職名および代表者名を入力してください。_x000a_(入力例)_x000a_代表取締役　仙台　太郎" sqref="Q11:Z11 Q17:Z17" xr:uid="{B87B512E-DC22-4602-9EC3-818A1CDDE05D}"/>
    <dataValidation type="textLength" imeMode="off" operator="equal"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14:W14 R8:W8" xr:uid="{B659D102-12E0-4C58-BA80-0E5093138797}">
      <formula1>7</formula1>
    </dataValidation>
  </dataValidations>
  <pageMargins left="0.78740157480314965" right="0.39370078740157483" top="0.59055118110236227" bottom="0.59055118110236227" header="0.31496062992125984" footer="0.31496062992125984"/>
  <pageSetup paperSize="9" scale="97"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ltText="">
                <anchor moveWithCells="1">
                  <from>
                    <xdr:col>27</xdr:col>
                    <xdr:colOff>0</xdr:colOff>
                    <xdr:row>23</xdr:row>
                    <xdr:rowOff>0</xdr:rowOff>
                  </from>
                  <to>
                    <xdr:col>28</xdr:col>
                    <xdr:colOff>0</xdr:colOff>
                    <xdr:row>24</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249977111117893"/>
    <pageSetUpPr fitToPage="1"/>
  </sheetPr>
  <dimension ref="A1:AC39"/>
  <sheetViews>
    <sheetView view="pageBreakPreview" zoomScaleNormal="100" zoomScaleSheetLayoutView="100" workbookViewId="0">
      <pane ySplit="3" topLeftCell="A8" activePane="bottomLeft" state="frozen"/>
      <selection activeCell="M7" sqref="M7:AB7"/>
      <selection pane="bottomLeft" activeCell="R8" sqref="R8:W8"/>
    </sheetView>
  </sheetViews>
  <sheetFormatPr defaultColWidth="3.08203125" defaultRowHeight="18.75" customHeight="1" x14ac:dyDescent="0.55000000000000004"/>
  <cols>
    <col min="1" max="16384" width="3.08203125" style="85"/>
  </cols>
  <sheetData>
    <row r="1" spans="1:26" ht="18.75" customHeight="1" x14ac:dyDescent="0.55000000000000004">
      <c r="A1" s="94" t="s">
        <v>246</v>
      </c>
      <c r="B1" s="94"/>
      <c r="C1" s="94"/>
      <c r="D1" s="94"/>
      <c r="E1" s="94"/>
      <c r="F1" s="94"/>
      <c r="G1" s="94"/>
      <c r="H1" s="94"/>
      <c r="I1" s="94"/>
      <c r="J1" s="94"/>
      <c r="K1" s="94"/>
      <c r="L1" s="94"/>
      <c r="M1" s="94"/>
      <c r="N1" s="94"/>
      <c r="O1" s="94"/>
      <c r="P1" s="94"/>
      <c r="Q1" s="94"/>
      <c r="R1" s="94"/>
      <c r="S1" s="94"/>
      <c r="T1" s="94"/>
      <c r="U1" s="94"/>
      <c r="V1" s="94"/>
      <c r="W1" s="94"/>
      <c r="X1" s="94"/>
      <c r="Y1" s="94"/>
      <c r="Z1" s="94"/>
    </row>
    <row r="2" spans="1:26"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26" ht="18.75" customHeight="1" x14ac:dyDescent="0.55000000000000004">
      <c r="A3" s="254" t="s">
        <v>247</v>
      </c>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26"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26" ht="22.5" customHeight="1" x14ac:dyDescent="0.55000000000000004">
      <c r="A5" s="94"/>
      <c r="B5" s="94"/>
      <c r="C5" s="94"/>
      <c r="D5" s="94"/>
      <c r="E5" s="94"/>
      <c r="F5" s="94"/>
      <c r="G5" s="94"/>
      <c r="H5" s="94"/>
      <c r="I5" s="94"/>
      <c r="J5" s="94"/>
      <c r="K5" s="94"/>
      <c r="L5" s="94"/>
      <c r="M5" s="94"/>
      <c r="N5" s="94"/>
      <c r="O5" s="94"/>
      <c r="P5" s="94"/>
      <c r="Q5" s="94"/>
      <c r="R5" s="94"/>
      <c r="S5" s="417" t="str">
        <f>IF(第１号!S5="","令和    年    月    日",第１号!S5)</f>
        <v>令和　　年　　月　　日</v>
      </c>
      <c r="T5" s="417"/>
      <c r="U5" s="417"/>
      <c r="V5" s="417"/>
      <c r="W5" s="417"/>
      <c r="X5" s="417"/>
      <c r="Y5" s="417"/>
      <c r="Z5" s="417"/>
    </row>
    <row r="6" spans="1:26" ht="7.5" customHeight="1" x14ac:dyDescent="0.55000000000000004">
      <c r="A6" s="94"/>
      <c r="B6" s="94"/>
      <c r="C6" s="94"/>
      <c r="D6" s="94"/>
      <c r="E6" s="94"/>
      <c r="F6" s="94"/>
      <c r="G6" s="94"/>
      <c r="H6" s="94"/>
      <c r="I6" s="94"/>
      <c r="J6" s="94"/>
      <c r="K6" s="94"/>
      <c r="L6" s="94"/>
      <c r="M6" s="94"/>
      <c r="N6" s="94"/>
      <c r="O6" s="94"/>
      <c r="P6" s="94"/>
      <c r="Q6" s="94"/>
      <c r="R6" s="94"/>
      <c r="S6" s="94"/>
      <c r="T6" s="94"/>
      <c r="U6" s="94"/>
      <c r="V6" s="94"/>
      <c r="W6" s="94"/>
      <c r="X6" s="94"/>
      <c r="Y6" s="94"/>
      <c r="Z6" s="94"/>
    </row>
    <row r="7" spans="1:26" ht="22.5" customHeight="1" x14ac:dyDescent="0.55000000000000004">
      <c r="A7" s="94"/>
      <c r="B7" s="94"/>
      <c r="C7" s="94"/>
      <c r="D7" s="94"/>
      <c r="E7" s="94"/>
      <c r="F7" s="94"/>
      <c r="G7" s="94"/>
      <c r="H7" s="94"/>
      <c r="I7" s="94"/>
      <c r="J7" s="94"/>
      <c r="K7" s="94"/>
      <c r="L7" s="94"/>
      <c r="M7" s="94" t="s">
        <v>248</v>
      </c>
      <c r="N7" s="94"/>
      <c r="O7" s="94"/>
      <c r="P7" s="94"/>
      <c r="Q7" s="94"/>
      <c r="R7" s="94"/>
      <c r="S7" s="94"/>
      <c r="T7" s="94"/>
      <c r="U7" s="94"/>
      <c r="V7" s="94"/>
      <c r="W7" s="94"/>
      <c r="X7" s="94"/>
      <c r="Y7" s="94"/>
      <c r="Z7" s="94"/>
    </row>
    <row r="8" spans="1:26" ht="22.5" customHeight="1" x14ac:dyDescent="0.55000000000000004">
      <c r="A8" s="94"/>
      <c r="B8" s="94"/>
      <c r="C8" s="94"/>
      <c r="D8" s="94"/>
      <c r="E8" s="94"/>
      <c r="F8" s="94"/>
      <c r="G8" s="94"/>
      <c r="H8" s="94"/>
      <c r="I8" s="94"/>
      <c r="J8" s="94"/>
      <c r="K8" s="94"/>
      <c r="L8" s="94"/>
      <c r="M8" s="244" t="s">
        <v>2</v>
      </c>
      <c r="N8" s="244"/>
      <c r="O8" s="244"/>
      <c r="P8" s="244"/>
      <c r="Q8" s="95" t="s">
        <v>9</v>
      </c>
      <c r="R8" s="215" t="s">
        <v>469</v>
      </c>
      <c r="S8" s="215"/>
      <c r="T8" s="215"/>
      <c r="U8" s="215"/>
      <c r="V8" s="215"/>
      <c r="W8" s="215"/>
      <c r="X8" s="186"/>
      <c r="Y8" s="186"/>
      <c r="Z8" s="94"/>
    </row>
    <row r="9" spans="1:26" ht="26.25" customHeight="1" x14ac:dyDescent="0.55000000000000004">
      <c r="A9" s="94"/>
      <c r="B9" s="94"/>
      <c r="C9" s="94"/>
      <c r="D9" s="94"/>
      <c r="E9" s="94"/>
      <c r="F9" s="94"/>
      <c r="G9" s="94"/>
      <c r="H9" s="94"/>
      <c r="I9" s="94"/>
      <c r="J9" s="94"/>
      <c r="K9" s="94"/>
      <c r="L9" s="94"/>
      <c r="M9" s="244" t="s">
        <v>3</v>
      </c>
      <c r="N9" s="244"/>
      <c r="O9" s="244"/>
      <c r="P9" s="244"/>
      <c r="Q9" s="216"/>
      <c r="R9" s="216"/>
      <c r="S9" s="216"/>
      <c r="T9" s="216"/>
      <c r="U9" s="216"/>
      <c r="V9" s="216"/>
      <c r="W9" s="216"/>
      <c r="X9" s="216"/>
      <c r="Y9" s="216"/>
      <c r="Z9" s="216"/>
    </row>
    <row r="10" spans="1:26" ht="26.25" customHeight="1" x14ac:dyDescent="0.55000000000000004">
      <c r="A10" s="94"/>
      <c r="B10" s="94"/>
      <c r="C10" s="94"/>
      <c r="D10" s="94"/>
      <c r="E10" s="94"/>
      <c r="F10" s="94"/>
      <c r="G10" s="94"/>
      <c r="H10" s="94"/>
      <c r="I10" s="94"/>
      <c r="J10" s="94"/>
      <c r="K10" s="94"/>
      <c r="L10" s="96" t="s">
        <v>6</v>
      </c>
      <c r="M10" s="244" t="s">
        <v>4</v>
      </c>
      <c r="N10" s="244"/>
      <c r="O10" s="244"/>
      <c r="P10" s="244"/>
      <c r="Q10" s="216"/>
      <c r="R10" s="216"/>
      <c r="S10" s="216"/>
      <c r="T10" s="216"/>
      <c r="U10" s="216"/>
      <c r="V10" s="216"/>
      <c r="W10" s="216"/>
      <c r="X10" s="216"/>
      <c r="Y10" s="216"/>
      <c r="Z10" s="216"/>
    </row>
    <row r="11" spans="1:26" ht="26.25" customHeight="1" x14ac:dyDescent="0.55000000000000004">
      <c r="A11" s="94"/>
      <c r="B11" s="94"/>
      <c r="C11" s="94"/>
      <c r="D11" s="94"/>
      <c r="E11" s="94"/>
      <c r="F11" s="94"/>
      <c r="G11" s="94"/>
      <c r="H11" s="94"/>
      <c r="I11" s="94"/>
      <c r="J11" s="94"/>
      <c r="K11" s="94"/>
      <c r="L11" s="94"/>
      <c r="M11" s="244" t="s">
        <v>5</v>
      </c>
      <c r="N11" s="244"/>
      <c r="O11" s="244"/>
      <c r="P11" s="244"/>
      <c r="Q11" s="216"/>
      <c r="R11" s="216"/>
      <c r="S11" s="216"/>
      <c r="T11" s="216"/>
      <c r="U11" s="216"/>
      <c r="V11" s="216"/>
      <c r="W11" s="216"/>
      <c r="X11" s="216"/>
      <c r="Y11" s="216"/>
      <c r="Z11" s="216"/>
    </row>
    <row r="12" spans="1:26" ht="18.75" customHeight="1" x14ac:dyDescent="0.55000000000000004">
      <c r="A12" s="94"/>
      <c r="B12" s="94"/>
      <c r="C12" s="94"/>
      <c r="D12" s="94"/>
      <c r="E12" s="94"/>
      <c r="F12" s="94"/>
      <c r="G12" s="94"/>
      <c r="H12" s="94"/>
      <c r="I12" s="94"/>
      <c r="J12" s="94"/>
      <c r="K12" s="94"/>
      <c r="L12" s="94"/>
      <c r="M12" s="94"/>
      <c r="N12" s="94"/>
      <c r="O12" s="94"/>
      <c r="P12" s="94"/>
      <c r="Q12" s="94"/>
      <c r="R12" s="94"/>
      <c r="S12" s="94"/>
      <c r="T12" s="94"/>
      <c r="U12" s="94"/>
      <c r="V12" s="94"/>
      <c r="W12" s="94"/>
      <c r="X12" s="94"/>
      <c r="Y12" s="94"/>
      <c r="Z12" s="94"/>
    </row>
    <row r="13" spans="1:26" ht="22.5" customHeight="1" x14ac:dyDescent="0.55000000000000004">
      <c r="A13" s="94"/>
      <c r="B13" s="94"/>
      <c r="C13" s="94"/>
      <c r="D13" s="94"/>
      <c r="E13" s="94"/>
      <c r="F13" s="94"/>
      <c r="G13" s="94"/>
      <c r="H13" s="94"/>
      <c r="I13" s="94"/>
      <c r="J13" s="94"/>
      <c r="K13" s="94"/>
      <c r="L13" s="94"/>
      <c r="M13" s="94" t="s">
        <v>249</v>
      </c>
      <c r="N13" s="94"/>
      <c r="O13" s="94"/>
      <c r="P13" s="94"/>
      <c r="Q13" s="94"/>
      <c r="R13" s="94"/>
      <c r="S13" s="94"/>
      <c r="T13" s="94"/>
      <c r="U13" s="94"/>
      <c r="V13" s="94"/>
      <c r="W13" s="94"/>
      <c r="X13" s="94"/>
      <c r="Y13" s="94"/>
      <c r="Z13" s="94"/>
    </row>
    <row r="14" spans="1:26" ht="22.5" customHeight="1" x14ac:dyDescent="0.55000000000000004">
      <c r="A14" s="94"/>
      <c r="B14" s="94"/>
      <c r="C14" s="94"/>
      <c r="D14" s="94"/>
      <c r="E14" s="94"/>
      <c r="F14" s="94"/>
      <c r="G14" s="94"/>
      <c r="H14" s="94"/>
      <c r="I14" s="94"/>
      <c r="J14" s="94"/>
      <c r="K14" s="94"/>
      <c r="L14" s="94"/>
      <c r="M14" s="244" t="s">
        <v>2</v>
      </c>
      <c r="N14" s="244"/>
      <c r="O14" s="244"/>
      <c r="P14" s="244"/>
      <c r="Q14" s="95" t="s">
        <v>9</v>
      </c>
      <c r="R14" s="215" t="s">
        <v>469</v>
      </c>
      <c r="S14" s="215"/>
      <c r="T14" s="215"/>
      <c r="U14" s="215"/>
      <c r="V14" s="215"/>
      <c r="W14" s="215"/>
      <c r="X14" s="186"/>
      <c r="Y14" s="186"/>
      <c r="Z14" s="94"/>
    </row>
    <row r="15" spans="1:26" ht="26.25" customHeight="1" x14ac:dyDescent="0.55000000000000004">
      <c r="A15" s="94"/>
      <c r="B15" s="94"/>
      <c r="C15" s="94"/>
      <c r="D15" s="94"/>
      <c r="E15" s="94"/>
      <c r="F15" s="94"/>
      <c r="G15" s="94"/>
      <c r="H15" s="94"/>
      <c r="I15" s="94"/>
      <c r="J15" s="94"/>
      <c r="K15" s="94"/>
      <c r="L15" s="94"/>
      <c r="M15" s="244" t="s">
        <v>3</v>
      </c>
      <c r="N15" s="244"/>
      <c r="O15" s="244"/>
      <c r="P15" s="244"/>
      <c r="Q15" s="216"/>
      <c r="R15" s="216"/>
      <c r="S15" s="216"/>
      <c r="T15" s="216"/>
      <c r="U15" s="216"/>
      <c r="V15" s="216"/>
      <c r="W15" s="216"/>
      <c r="X15" s="216"/>
      <c r="Y15" s="216"/>
      <c r="Z15" s="216"/>
    </row>
    <row r="16" spans="1:26" ht="26.25" customHeight="1" x14ac:dyDescent="0.55000000000000004">
      <c r="A16" s="94"/>
      <c r="B16" s="94"/>
      <c r="C16" s="94"/>
      <c r="D16" s="94"/>
      <c r="E16" s="94"/>
      <c r="F16" s="94"/>
      <c r="G16" s="94"/>
      <c r="H16" s="94"/>
      <c r="I16" s="94"/>
      <c r="J16" s="94"/>
      <c r="K16" s="94"/>
      <c r="L16" s="96"/>
      <c r="M16" s="244" t="s">
        <v>4</v>
      </c>
      <c r="N16" s="244"/>
      <c r="O16" s="244"/>
      <c r="P16" s="244"/>
      <c r="Q16" s="216"/>
      <c r="R16" s="216"/>
      <c r="S16" s="216"/>
      <c r="T16" s="216"/>
      <c r="U16" s="216"/>
      <c r="V16" s="216"/>
      <c r="W16" s="216"/>
      <c r="X16" s="216"/>
      <c r="Y16" s="216"/>
      <c r="Z16" s="216"/>
    </row>
    <row r="17" spans="1:29" ht="26.25" customHeight="1" x14ac:dyDescent="0.55000000000000004">
      <c r="A17" s="94"/>
      <c r="B17" s="94"/>
      <c r="C17" s="94"/>
      <c r="D17" s="94"/>
      <c r="E17" s="94"/>
      <c r="F17" s="94"/>
      <c r="G17" s="94"/>
      <c r="H17" s="94"/>
      <c r="I17" s="94"/>
      <c r="J17" s="94"/>
      <c r="K17" s="94"/>
      <c r="L17" s="94"/>
      <c r="M17" s="244" t="s">
        <v>5</v>
      </c>
      <c r="N17" s="244"/>
      <c r="O17" s="244"/>
      <c r="P17" s="244"/>
      <c r="Q17" s="216"/>
      <c r="R17" s="216"/>
      <c r="S17" s="216"/>
      <c r="T17" s="216"/>
      <c r="U17" s="216"/>
      <c r="V17" s="216"/>
      <c r="W17" s="216"/>
      <c r="X17" s="216"/>
      <c r="Y17" s="216"/>
      <c r="Z17" s="216"/>
    </row>
    <row r="18" spans="1:29" ht="7.5" customHeight="1" x14ac:dyDescent="0.55000000000000004">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29" ht="22.5" customHeight="1" x14ac:dyDescent="0.55000000000000004">
      <c r="A19" s="476" t="s">
        <v>250</v>
      </c>
      <c r="B19" s="476"/>
      <c r="C19" s="476"/>
      <c r="D19" s="476"/>
      <c r="E19" s="476"/>
      <c r="F19" s="476"/>
      <c r="G19" s="476"/>
      <c r="H19" s="476"/>
      <c r="I19" s="476"/>
      <c r="J19" s="476"/>
      <c r="K19" s="476"/>
      <c r="L19" s="474"/>
      <c r="M19" s="474"/>
      <c r="N19" s="440" t="s">
        <v>63</v>
      </c>
      <c r="O19" s="440"/>
      <c r="P19" s="94"/>
      <c r="Q19" s="94"/>
      <c r="R19" s="94"/>
      <c r="S19" s="94"/>
      <c r="T19" s="94"/>
      <c r="U19" s="94"/>
      <c r="V19" s="94"/>
      <c r="W19" s="94"/>
      <c r="X19" s="94"/>
      <c r="Y19" s="94"/>
      <c r="Z19" s="94"/>
    </row>
    <row r="20" spans="1:29" ht="7.5" customHeight="1" x14ac:dyDescent="0.55000000000000004">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9" ht="22.5" customHeight="1" thickBot="1" x14ac:dyDescent="0.6">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158" t="s">
        <v>72</v>
      </c>
    </row>
    <row r="22" spans="1:29" ht="22.5" customHeight="1" x14ac:dyDescent="0.55000000000000004">
      <c r="A22" s="221" t="s">
        <v>68</v>
      </c>
      <c r="B22" s="222"/>
      <c r="C22" s="222"/>
      <c r="D22" s="222"/>
      <c r="E22" s="222"/>
      <c r="F22" s="222"/>
      <c r="G22" s="222"/>
      <c r="H22" s="222"/>
      <c r="I22" s="222"/>
      <c r="J22" s="222"/>
      <c r="K22" s="222"/>
      <c r="L22" s="222" t="s">
        <v>69</v>
      </c>
      <c r="M22" s="222"/>
      <c r="N22" s="222"/>
      <c r="O22" s="222"/>
      <c r="P22" s="222"/>
      <c r="Q22" s="222"/>
      <c r="R22" s="222" t="s">
        <v>70</v>
      </c>
      <c r="S22" s="222"/>
      <c r="T22" s="222"/>
      <c r="U22" s="222"/>
      <c r="V22" s="222"/>
      <c r="W22" s="222"/>
      <c r="X22" s="222" t="s">
        <v>37</v>
      </c>
      <c r="Y22" s="222"/>
      <c r="Z22" s="329"/>
    </row>
    <row r="23" spans="1:29" ht="22.5" customHeight="1" x14ac:dyDescent="0.55000000000000004">
      <c r="A23" s="159" t="s">
        <v>53</v>
      </c>
      <c r="B23" s="479" t="s">
        <v>135</v>
      </c>
      <c r="C23" s="479"/>
      <c r="D23" s="479"/>
      <c r="E23" s="479"/>
      <c r="F23" s="479"/>
      <c r="G23" s="479"/>
      <c r="H23" s="479"/>
      <c r="I23" s="479"/>
      <c r="J23" s="479"/>
      <c r="K23" s="480"/>
      <c r="L23" s="475"/>
      <c r="M23" s="475"/>
      <c r="N23" s="475"/>
      <c r="O23" s="475"/>
      <c r="P23" s="475"/>
      <c r="Q23" s="475"/>
      <c r="R23" s="494"/>
      <c r="S23" s="495"/>
      <c r="T23" s="495"/>
      <c r="U23" s="495"/>
      <c r="V23" s="495"/>
      <c r="W23" s="496"/>
      <c r="X23" s="397"/>
      <c r="Y23" s="397"/>
      <c r="Z23" s="398"/>
    </row>
    <row r="24" spans="1:29" ht="22.5" customHeight="1" x14ac:dyDescent="0.55000000000000004">
      <c r="A24" s="159" t="s">
        <v>54</v>
      </c>
      <c r="B24" s="479" t="s">
        <v>136</v>
      </c>
      <c r="C24" s="479"/>
      <c r="D24" s="479"/>
      <c r="E24" s="479"/>
      <c r="F24" s="479"/>
      <c r="G24" s="479"/>
      <c r="H24" s="479"/>
      <c r="I24" s="479"/>
      <c r="J24" s="479"/>
      <c r="K24" s="480"/>
      <c r="L24" s="504" t="str">
        <f>IF(L23="","",IF(DB!H22=TRUE,ROUNDUP(L23*0.1,0),ROUNDDOWN(L23*0.1,0)))</f>
        <v/>
      </c>
      <c r="M24" s="504"/>
      <c r="N24" s="504"/>
      <c r="O24" s="504"/>
      <c r="P24" s="504"/>
      <c r="Q24" s="504"/>
      <c r="R24" s="497"/>
      <c r="S24" s="498"/>
      <c r="T24" s="498"/>
      <c r="U24" s="498"/>
      <c r="V24" s="498"/>
      <c r="W24" s="499"/>
      <c r="X24" s="397"/>
      <c r="Y24" s="397"/>
      <c r="Z24" s="398"/>
      <c r="AC24" s="172" t="s">
        <v>335</v>
      </c>
    </row>
    <row r="25" spans="1:29" ht="22.5" customHeight="1" thickBot="1" x14ac:dyDescent="0.6">
      <c r="A25" s="160" t="s">
        <v>55</v>
      </c>
      <c r="B25" s="481" t="s">
        <v>137</v>
      </c>
      <c r="C25" s="481"/>
      <c r="D25" s="481"/>
      <c r="E25" s="481"/>
      <c r="F25" s="481"/>
      <c r="G25" s="481"/>
      <c r="H25" s="481"/>
      <c r="I25" s="481"/>
      <c r="J25" s="481"/>
      <c r="K25" s="482"/>
      <c r="L25" s="489" t="str">
        <f>IF(L23="","",SUM(L23:Q24))</f>
        <v/>
      </c>
      <c r="M25" s="489"/>
      <c r="N25" s="489"/>
      <c r="O25" s="489"/>
      <c r="P25" s="489"/>
      <c r="Q25" s="489"/>
      <c r="R25" s="489" t="str">
        <f>L25</f>
        <v/>
      </c>
      <c r="S25" s="489"/>
      <c r="T25" s="489"/>
      <c r="U25" s="489"/>
      <c r="V25" s="489"/>
      <c r="W25" s="489"/>
      <c r="X25" s="485"/>
      <c r="Y25" s="485"/>
      <c r="Z25" s="486"/>
    </row>
    <row r="26" spans="1:29" ht="22.5" customHeight="1" thickTop="1" x14ac:dyDescent="0.55000000000000004">
      <c r="A26" s="161" t="s">
        <v>56</v>
      </c>
      <c r="B26" s="483" t="s">
        <v>66</v>
      </c>
      <c r="C26" s="483"/>
      <c r="D26" s="483"/>
      <c r="E26" s="483"/>
      <c r="F26" s="483"/>
      <c r="G26" s="483"/>
      <c r="H26" s="483"/>
      <c r="I26" s="483"/>
      <c r="J26" s="483"/>
      <c r="K26" s="484"/>
      <c r="L26" s="500"/>
      <c r="M26" s="500"/>
      <c r="N26" s="500"/>
      <c r="O26" s="500"/>
      <c r="P26" s="500"/>
      <c r="Q26" s="500"/>
      <c r="R26" s="500"/>
      <c r="S26" s="500"/>
      <c r="T26" s="500"/>
      <c r="U26" s="500"/>
      <c r="V26" s="500"/>
      <c r="W26" s="500"/>
      <c r="X26" s="487" t="s">
        <v>71</v>
      </c>
      <c r="Y26" s="487"/>
      <c r="Z26" s="488"/>
    </row>
    <row r="27" spans="1:29" ht="22.5" customHeight="1" thickBot="1" x14ac:dyDescent="0.6">
      <c r="A27" s="160" t="s">
        <v>57</v>
      </c>
      <c r="B27" s="481" t="s">
        <v>65</v>
      </c>
      <c r="C27" s="481"/>
      <c r="D27" s="481"/>
      <c r="E27" s="481"/>
      <c r="F27" s="481"/>
      <c r="G27" s="481"/>
      <c r="H27" s="481"/>
      <c r="I27" s="481"/>
      <c r="J27" s="481"/>
      <c r="K27" s="482"/>
      <c r="L27" s="501"/>
      <c r="M27" s="501"/>
      <c r="N27" s="501"/>
      <c r="O27" s="501"/>
      <c r="P27" s="501"/>
      <c r="Q27" s="501"/>
      <c r="R27" s="501"/>
      <c r="S27" s="501"/>
      <c r="T27" s="501"/>
      <c r="U27" s="501"/>
      <c r="V27" s="501"/>
      <c r="W27" s="501"/>
      <c r="X27" s="485"/>
      <c r="Y27" s="485"/>
      <c r="Z27" s="486"/>
    </row>
    <row r="28" spans="1:29" ht="22.5" customHeight="1" thickTop="1" thickBot="1" x14ac:dyDescent="0.6">
      <c r="A28" s="163" t="s">
        <v>58</v>
      </c>
      <c r="B28" s="505" t="s">
        <v>138</v>
      </c>
      <c r="C28" s="505"/>
      <c r="D28" s="505"/>
      <c r="E28" s="505"/>
      <c r="F28" s="505"/>
      <c r="G28" s="505"/>
      <c r="H28" s="505"/>
      <c r="I28" s="505"/>
      <c r="J28" s="505"/>
      <c r="K28" s="506"/>
      <c r="L28" s="503" t="str">
        <f t="shared" ref="L28" si="0">IF(L23="","",L25+L26-L27)</f>
        <v/>
      </c>
      <c r="M28" s="503"/>
      <c r="N28" s="503"/>
      <c r="O28" s="503"/>
      <c r="P28" s="503"/>
      <c r="Q28" s="503"/>
      <c r="R28" s="503" t="str">
        <f>IF(L23="","",R25+R26-R27)</f>
        <v/>
      </c>
      <c r="S28" s="503"/>
      <c r="T28" s="503"/>
      <c r="U28" s="503"/>
      <c r="V28" s="503"/>
      <c r="W28" s="503"/>
      <c r="X28" s="411"/>
      <c r="Y28" s="411"/>
      <c r="Z28" s="412"/>
    </row>
    <row r="29" spans="1:29" ht="18.75" customHeight="1" thickBot="1" x14ac:dyDescent="0.6">
      <c r="A29" s="95"/>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9" ht="18.75" customHeight="1" x14ac:dyDescent="0.55000000000000004">
      <c r="A30" s="221" t="s">
        <v>68</v>
      </c>
      <c r="B30" s="222"/>
      <c r="C30" s="222"/>
      <c r="D30" s="222"/>
      <c r="E30" s="222"/>
      <c r="F30" s="222"/>
      <c r="G30" s="222"/>
      <c r="H30" s="222"/>
      <c r="I30" s="222"/>
      <c r="J30" s="222"/>
      <c r="K30" s="222"/>
      <c r="L30" s="222" t="s">
        <v>69</v>
      </c>
      <c r="M30" s="222"/>
      <c r="N30" s="222"/>
      <c r="O30" s="222"/>
      <c r="P30" s="222"/>
      <c r="Q30" s="222"/>
      <c r="R30" s="222" t="s">
        <v>70</v>
      </c>
      <c r="S30" s="222"/>
      <c r="T30" s="222"/>
      <c r="U30" s="222"/>
      <c r="V30" s="222"/>
      <c r="W30" s="222"/>
      <c r="X30" s="222" t="s">
        <v>37</v>
      </c>
      <c r="Y30" s="222"/>
      <c r="Z30" s="329"/>
    </row>
    <row r="31" spans="1:29" ht="18.75" customHeight="1" x14ac:dyDescent="0.55000000000000004">
      <c r="A31" s="159" t="s">
        <v>59</v>
      </c>
      <c r="B31" s="479" t="s">
        <v>251</v>
      </c>
      <c r="C31" s="479"/>
      <c r="D31" s="479"/>
      <c r="E31" s="479"/>
      <c r="F31" s="479"/>
      <c r="G31" s="479"/>
      <c r="H31" s="479"/>
      <c r="I31" s="479"/>
      <c r="J31" s="479"/>
      <c r="K31" s="480"/>
      <c r="L31" s="475"/>
      <c r="M31" s="475"/>
      <c r="N31" s="475"/>
      <c r="O31" s="475"/>
      <c r="P31" s="475"/>
      <c r="Q31" s="475"/>
      <c r="R31" s="512"/>
      <c r="S31" s="513"/>
      <c r="T31" s="513"/>
      <c r="U31" s="513"/>
      <c r="V31" s="513"/>
      <c r="W31" s="514"/>
      <c r="X31" s="397"/>
      <c r="Y31" s="397"/>
      <c r="Z31" s="398"/>
    </row>
    <row r="32" spans="1:29" ht="18.75" customHeight="1" thickBot="1" x14ac:dyDescent="0.6">
      <c r="A32" s="164" t="s">
        <v>60</v>
      </c>
      <c r="B32" s="507" t="s">
        <v>252</v>
      </c>
      <c r="C32" s="507"/>
      <c r="D32" s="507"/>
      <c r="E32" s="507"/>
      <c r="F32" s="507"/>
      <c r="G32" s="507"/>
      <c r="H32" s="507"/>
      <c r="I32" s="507"/>
      <c r="J32" s="507"/>
      <c r="K32" s="508"/>
      <c r="L32" s="509"/>
      <c r="M32" s="509"/>
      <c r="N32" s="509"/>
      <c r="O32" s="509"/>
      <c r="P32" s="509"/>
      <c r="Q32" s="509"/>
      <c r="R32" s="515"/>
      <c r="S32" s="516"/>
      <c r="T32" s="516"/>
      <c r="U32" s="516"/>
      <c r="V32" s="516"/>
      <c r="W32" s="517"/>
      <c r="X32" s="510"/>
      <c r="Y32" s="510"/>
      <c r="Z32" s="511"/>
    </row>
    <row r="33" spans="1:26" ht="18.75" customHeight="1" x14ac:dyDescent="0.55000000000000004">
      <c r="A33" s="95"/>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5"/>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5"/>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5"/>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5"/>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55000000000000004">
      <c r="A38" s="95"/>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8.75" customHeight="1" x14ac:dyDescent="0.55000000000000004">
      <c r="A39" s="93"/>
    </row>
  </sheetData>
  <sheetProtection algorithmName="SHA-512" hashValue="b9Qgk7yrmrel1AbAfJ9ArQ2j5kNYw7hrGK/UseO2NBAugMa04K5H0XQAa4bGofAu4xCKOrmc75CV4mRTppcoRg==" saltValue="t7Xx1BCVbO3wGR+p1e1hsg==" spinCount="100000" sheet="1" selectLockedCells="1"/>
  <mergeCells count="60">
    <mergeCell ref="B31:K31"/>
    <mergeCell ref="L31:Q31"/>
    <mergeCell ref="X31:Z31"/>
    <mergeCell ref="B32:K32"/>
    <mergeCell ref="L32:Q32"/>
    <mergeCell ref="X32:Z32"/>
    <mergeCell ref="R31:W31"/>
    <mergeCell ref="R32:W32"/>
    <mergeCell ref="A30:K30"/>
    <mergeCell ref="L30:Q30"/>
    <mergeCell ref="R30:W30"/>
    <mergeCell ref="X30:Z30"/>
    <mergeCell ref="B27:K27"/>
    <mergeCell ref="L27:Q27"/>
    <mergeCell ref="R27:W27"/>
    <mergeCell ref="X27:Z27"/>
    <mergeCell ref="B28:K28"/>
    <mergeCell ref="L28:Q28"/>
    <mergeCell ref="R28:W28"/>
    <mergeCell ref="X28:Z28"/>
    <mergeCell ref="B25:K25"/>
    <mergeCell ref="L25:Q25"/>
    <mergeCell ref="R25:W25"/>
    <mergeCell ref="X25:Z25"/>
    <mergeCell ref="B26:K26"/>
    <mergeCell ref="L26:Q26"/>
    <mergeCell ref="R26:W26"/>
    <mergeCell ref="X26:Z26"/>
    <mergeCell ref="X22:Z22"/>
    <mergeCell ref="B23:K23"/>
    <mergeCell ref="L23:Q23"/>
    <mergeCell ref="R23:W24"/>
    <mergeCell ref="X23:Z23"/>
    <mergeCell ref="B24:K24"/>
    <mergeCell ref="L24:Q24"/>
    <mergeCell ref="X24:Z24"/>
    <mergeCell ref="R22:W22"/>
    <mergeCell ref="A19:K19"/>
    <mergeCell ref="L19:M19"/>
    <mergeCell ref="N19:O19"/>
    <mergeCell ref="A22:K22"/>
    <mergeCell ref="L22:Q22"/>
    <mergeCell ref="M15:P15"/>
    <mergeCell ref="Q15:Z15"/>
    <mergeCell ref="M16:P16"/>
    <mergeCell ref="Q16:Z16"/>
    <mergeCell ref="M17:P17"/>
    <mergeCell ref="Q17:Z17"/>
    <mergeCell ref="M10:P10"/>
    <mergeCell ref="Q10:Z10"/>
    <mergeCell ref="M11:P11"/>
    <mergeCell ref="M14:P14"/>
    <mergeCell ref="Q11:Z11"/>
    <mergeCell ref="R14:W14"/>
    <mergeCell ref="M9:P9"/>
    <mergeCell ref="Q9:Z9"/>
    <mergeCell ref="A3:Z3"/>
    <mergeCell ref="S5:Z5"/>
    <mergeCell ref="M8:P8"/>
    <mergeCell ref="R8:W8"/>
  </mergeCells>
  <phoneticPr fontId="3"/>
  <dataValidations count="2">
    <dataValidation allowBlank="1" showInputMessage="1" showErrorMessage="1" promptTitle="-------- 役職名等を入力してください --------" prompt="役職名および代表者名を入力してください。_x000a_(入力例)_x000a_代表取締役　仙台　太郎" sqref="Q11:Z11 Q17:Z17" xr:uid="{A406B7BF-8B82-4925-9143-CDFBFACE1C20}"/>
    <dataValidation type="textLength" imeMode="off" operator="equal"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14:W14 R8:W8" xr:uid="{2660E5E1-AC47-4DE0-9E05-6A2C8ACE071A}">
      <formula1>7</formula1>
    </dataValidation>
  </dataValidations>
  <pageMargins left="0.78740157480314965" right="0.39370078740157483" top="0.59055118110236227" bottom="0.59055118110236227" header="0.31496062992125984" footer="0.31496062992125984"/>
  <pageSetup paperSize="9" scale="97"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ltText="">
                <anchor moveWithCells="1">
                  <from>
                    <xdr:col>27</xdr:col>
                    <xdr:colOff>0</xdr:colOff>
                    <xdr:row>23</xdr:row>
                    <xdr:rowOff>0</xdr:rowOff>
                  </from>
                  <to>
                    <xdr:col>28</xdr:col>
                    <xdr:colOff>0</xdr:colOff>
                    <xdr:row>24</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FF0000"/>
    <pageSetUpPr fitToPage="1"/>
  </sheetPr>
  <dimension ref="A1:Z38"/>
  <sheetViews>
    <sheetView view="pageBreakPreview" zoomScaleNormal="100" zoomScaleSheetLayoutView="100" workbookViewId="0">
      <pane ySplit="6" topLeftCell="A7" activePane="bottomLeft" state="frozen"/>
      <selection pane="bottomLeft"/>
    </sheetView>
  </sheetViews>
  <sheetFormatPr defaultColWidth="3.08203125" defaultRowHeight="18.75" customHeight="1" x14ac:dyDescent="0.55000000000000004"/>
  <cols>
    <col min="1" max="4" width="3.08203125" style="93"/>
    <col min="5" max="15" width="3.08203125" style="85" customWidth="1"/>
    <col min="16" max="16384" width="3.08203125" style="85"/>
  </cols>
  <sheetData>
    <row r="1" spans="1:26" ht="18.75" customHeight="1" x14ac:dyDescent="0.55000000000000004">
      <c r="A1" s="85"/>
      <c r="B1" s="187"/>
      <c r="C1" s="85"/>
      <c r="D1" s="85"/>
    </row>
    <row r="2" spans="1:26" ht="18.75" customHeight="1" x14ac:dyDescent="0.55000000000000004">
      <c r="A2" s="188" t="s">
        <v>253</v>
      </c>
      <c r="B2" s="188"/>
      <c r="C2" s="188"/>
      <c r="D2" s="188"/>
      <c r="E2" s="188"/>
      <c r="F2" s="188"/>
      <c r="G2" s="188"/>
      <c r="H2" s="188"/>
      <c r="I2" s="188"/>
      <c r="J2" s="189"/>
      <c r="K2" s="188"/>
      <c r="L2" s="188"/>
      <c r="M2" s="188"/>
      <c r="N2" s="188"/>
      <c r="O2" s="188"/>
      <c r="P2" s="188"/>
      <c r="Q2" s="188"/>
      <c r="R2" s="188"/>
      <c r="S2" s="188"/>
      <c r="T2" s="188"/>
      <c r="U2" s="188"/>
      <c r="V2" s="188"/>
      <c r="W2" s="188"/>
      <c r="X2" s="188"/>
      <c r="Y2" s="188"/>
      <c r="Z2" s="188"/>
    </row>
    <row r="3" spans="1:26" ht="7.5" customHeight="1" x14ac:dyDescent="0.55000000000000004">
      <c r="A3" s="85"/>
      <c r="B3" s="85"/>
      <c r="C3" s="85"/>
      <c r="D3" s="85"/>
    </row>
    <row r="4" spans="1:26" ht="18.75" customHeight="1" x14ac:dyDescent="0.55000000000000004">
      <c r="A4" s="85"/>
      <c r="B4" s="85"/>
      <c r="C4" s="85"/>
      <c r="D4" s="85"/>
    </row>
    <row r="5" spans="1:26" ht="18.75" customHeight="1" x14ac:dyDescent="0.55000000000000004">
      <c r="A5" s="85"/>
      <c r="B5" s="85"/>
      <c r="C5" s="85"/>
      <c r="D5" s="85"/>
    </row>
    <row r="6" spans="1:26" ht="18.75" customHeight="1" x14ac:dyDescent="0.55000000000000004">
      <c r="A6" s="85"/>
      <c r="B6" s="85"/>
      <c r="C6" s="85"/>
      <c r="D6" s="85"/>
    </row>
    <row r="7" spans="1:26" ht="22.5" customHeight="1" x14ac:dyDescent="0.55000000000000004">
      <c r="B7" s="85"/>
      <c r="C7" s="85"/>
      <c r="D7" s="85"/>
      <c r="O7" s="191"/>
      <c r="P7" s="191"/>
      <c r="Q7" s="191"/>
      <c r="R7" s="191"/>
      <c r="S7" s="191"/>
      <c r="T7" s="191"/>
      <c r="U7" s="191"/>
      <c r="V7" s="191"/>
      <c r="W7" s="191"/>
      <c r="X7" s="191"/>
      <c r="Y7" s="191"/>
      <c r="Z7" s="191"/>
    </row>
    <row r="8" spans="1:26" ht="22.5" customHeight="1" x14ac:dyDescent="0.55000000000000004">
      <c r="A8" s="85"/>
      <c r="B8" s="85"/>
      <c r="C8" s="85"/>
      <c r="D8" s="85"/>
    </row>
    <row r="9" spans="1:26" ht="22.5" customHeight="1" x14ac:dyDescent="0.55000000000000004">
      <c r="B9" s="187"/>
      <c r="C9" s="187"/>
      <c r="D9" s="85"/>
      <c r="O9" s="191"/>
      <c r="P9" s="191"/>
      <c r="Q9" s="191"/>
      <c r="R9" s="191"/>
      <c r="S9" s="191"/>
      <c r="T9" s="191"/>
      <c r="U9" s="191"/>
      <c r="V9" s="191"/>
      <c r="W9" s="191"/>
      <c r="X9" s="191"/>
      <c r="Y9" s="191"/>
      <c r="Z9" s="191"/>
    </row>
    <row r="10" spans="1:26" ht="22.5" customHeight="1" x14ac:dyDescent="0.55000000000000004">
      <c r="B10" s="187"/>
      <c r="C10" s="85"/>
      <c r="D10" s="85"/>
      <c r="O10" s="191"/>
      <c r="P10" s="191"/>
      <c r="Q10" s="191"/>
      <c r="R10" s="191"/>
      <c r="S10" s="191"/>
      <c r="T10" s="191"/>
      <c r="U10" s="191"/>
      <c r="V10" s="191"/>
      <c r="W10" s="191"/>
      <c r="X10" s="191"/>
      <c r="Y10" s="191"/>
      <c r="Z10" s="191"/>
    </row>
    <row r="11" spans="1:26" ht="22.5" customHeight="1" x14ac:dyDescent="0.55000000000000004">
      <c r="B11" s="187"/>
      <c r="C11" s="85"/>
      <c r="D11" s="85"/>
      <c r="O11" s="191"/>
      <c r="P11" s="191"/>
      <c r="Q11" s="191"/>
      <c r="R11" s="191"/>
      <c r="S11" s="191"/>
      <c r="T11" s="191"/>
      <c r="U11" s="191"/>
      <c r="V11" s="191"/>
      <c r="W11" s="191"/>
      <c r="X11" s="191"/>
      <c r="Y11" s="191"/>
      <c r="Z11" s="191"/>
    </row>
    <row r="12" spans="1:26" ht="22.5" customHeight="1" x14ac:dyDescent="0.55000000000000004">
      <c r="B12" s="187"/>
      <c r="C12" s="85"/>
      <c r="D12" s="85"/>
      <c r="E12" s="192"/>
    </row>
    <row r="13" spans="1:26" ht="22.5" customHeight="1" x14ac:dyDescent="0.55000000000000004">
      <c r="B13" s="85"/>
      <c r="C13" s="85"/>
      <c r="D13" s="85"/>
    </row>
    <row r="14" spans="1:26" ht="22.5" customHeight="1" x14ac:dyDescent="0.55000000000000004">
      <c r="B14" s="85"/>
      <c r="C14" s="85"/>
      <c r="D14" s="85"/>
    </row>
    <row r="15" spans="1:26" ht="22.5" customHeight="1" x14ac:dyDescent="0.55000000000000004">
      <c r="B15" s="85"/>
      <c r="C15" s="85"/>
      <c r="D15" s="85"/>
    </row>
    <row r="16" spans="1:26" ht="22.5" customHeight="1" x14ac:dyDescent="0.55000000000000004">
      <c r="B16" s="187"/>
      <c r="C16" s="85"/>
      <c r="D16" s="85"/>
      <c r="E16" s="192"/>
      <c r="O16" s="192"/>
    </row>
    <row r="17" spans="1:26" ht="22.5" customHeight="1" x14ac:dyDescent="0.55000000000000004">
      <c r="B17" s="187"/>
      <c r="C17" s="85"/>
      <c r="D17" s="85"/>
    </row>
    <row r="18" spans="1:26" ht="22.5" customHeight="1" x14ac:dyDescent="0.55000000000000004">
      <c r="B18" s="187"/>
      <c r="C18" s="85"/>
      <c r="D18" s="85"/>
      <c r="E18" s="192"/>
      <c r="O18" s="193"/>
      <c r="P18" s="191"/>
      <c r="Q18" s="191"/>
      <c r="R18" s="191"/>
      <c r="S18" s="191"/>
      <c r="T18" s="191"/>
      <c r="U18" s="191"/>
      <c r="V18" s="191"/>
      <c r="W18" s="191"/>
      <c r="X18" s="191"/>
      <c r="Y18" s="191"/>
      <c r="Z18" s="191"/>
    </row>
    <row r="19" spans="1:26" ht="22.5" customHeight="1" x14ac:dyDescent="0.55000000000000004">
      <c r="B19" s="187"/>
      <c r="C19" s="85"/>
      <c r="D19" s="85"/>
    </row>
    <row r="20" spans="1:26" ht="22.5" customHeight="1" x14ac:dyDescent="0.55000000000000004">
      <c r="B20" s="187"/>
      <c r="C20" s="85"/>
      <c r="D20" s="85"/>
      <c r="E20" s="192"/>
      <c r="O20" s="192"/>
    </row>
    <row r="21" spans="1:26" ht="22.5" customHeight="1" x14ac:dyDescent="0.55000000000000004">
      <c r="B21" s="187"/>
      <c r="C21" s="85"/>
      <c r="D21" s="85"/>
    </row>
    <row r="22" spans="1:26" ht="22.5" customHeight="1" x14ac:dyDescent="0.55000000000000004">
      <c r="B22" s="187"/>
      <c r="C22" s="85"/>
      <c r="D22" s="85"/>
    </row>
    <row r="23" spans="1:26" ht="22.5" customHeight="1" x14ac:dyDescent="0.55000000000000004">
      <c r="B23" s="187"/>
      <c r="C23" s="85"/>
      <c r="D23" s="85"/>
    </row>
    <row r="24" spans="1:26" ht="22.5" customHeight="1" x14ac:dyDescent="0.55000000000000004">
      <c r="B24" s="187"/>
      <c r="C24" s="85"/>
      <c r="D24" s="85"/>
    </row>
    <row r="25" spans="1:26" ht="22.5" customHeight="1" x14ac:dyDescent="0.55000000000000004">
      <c r="B25" s="187"/>
      <c r="C25" s="85"/>
      <c r="D25" s="85"/>
      <c r="O25" s="194"/>
      <c r="P25" s="194"/>
      <c r="Q25" s="194"/>
      <c r="R25" s="194"/>
      <c r="S25" s="194"/>
      <c r="T25" s="194"/>
      <c r="U25" s="194"/>
      <c r="V25" s="194"/>
      <c r="W25" s="194"/>
      <c r="X25" s="194"/>
      <c r="Y25" s="194"/>
      <c r="Z25" s="194"/>
    </row>
    <row r="26" spans="1:26" ht="22.5" customHeight="1" x14ac:dyDescent="0.55000000000000004">
      <c r="B26" s="187"/>
      <c r="C26" s="85"/>
      <c r="D26" s="85"/>
      <c r="O26" s="194"/>
      <c r="P26" s="194"/>
      <c r="Q26" s="194"/>
      <c r="R26" s="194"/>
      <c r="S26" s="194"/>
      <c r="T26" s="194"/>
      <c r="U26" s="194"/>
      <c r="V26" s="194"/>
      <c r="W26" s="194"/>
      <c r="X26" s="194"/>
      <c r="Y26" s="194"/>
      <c r="Z26" s="194"/>
    </row>
    <row r="27" spans="1:26" ht="22.5" customHeight="1" x14ac:dyDescent="0.55000000000000004">
      <c r="B27" s="187"/>
      <c r="C27" s="85"/>
      <c r="D27" s="85"/>
      <c r="O27" s="194"/>
      <c r="P27" s="194"/>
      <c r="Q27" s="194"/>
      <c r="R27" s="194"/>
      <c r="S27" s="194"/>
      <c r="T27" s="194"/>
      <c r="U27" s="194"/>
      <c r="V27" s="194"/>
      <c r="W27" s="194"/>
      <c r="X27" s="194"/>
      <c r="Y27" s="194"/>
      <c r="Z27" s="194"/>
    </row>
    <row r="28" spans="1:26" ht="22.5" customHeight="1" x14ac:dyDescent="0.55000000000000004">
      <c r="B28" s="187"/>
      <c r="C28" s="85"/>
      <c r="D28" s="85"/>
      <c r="O28" s="194"/>
      <c r="P28" s="194"/>
      <c r="Q28" s="194"/>
      <c r="R28" s="194"/>
      <c r="S28" s="194"/>
      <c r="T28" s="194"/>
      <c r="U28" s="194"/>
      <c r="V28" s="194"/>
      <c r="W28" s="194"/>
      <c r="X28" s="194"/>
      <c r="Y28" s="194"/>
      <c r="Z28" s="194"/>
    </row>
    <row r="29" spans="1:26" ht="22.5" customHeight="1" x14ac:dyDescent="0.55000000000000004">
      <c r="B29" s="187"/>
      <c r="C29" s="85"/>
      <c r="D29" s="85"/>
      <c r="O29" s="194"/>
      <c r="P29" s="194"/>
      <c r="Q29" s="194"/>
      <c r="R29" s="194"/>
      <c r="S29" s="194"/>
      <c r="T29" s="194"/>
      <c r="U29" s="194"/>
      <c r="V29" s="194"/>
      <c r="W29" s="194"/>
      <c r="X29" s="194"/>
      <c r="Y29" s="194"/>
      <c r="Z29" s="194"/>
    </row>
    <row r="30" spans="1:26" ht="22.5" customHeight="1" x14ac:dyDescent="0.55000000000000004">
      <c r="B30" s="187"/>
      <c r="C30" s="85"/>
      <c r="D30" s="85"/>
      <c r="O30" s="194"/>
      <c r="P30" s="194"/>
      <c r="Q30" s="194"/>
      <c r="R30" s="194"/>
      <c r="S30" s="194"/>
      <c r="T30" s="194"/>
      <c r="U30" s="194"/>
      <c r="V30" s="194"/>
      <c r="W30" s="194"/>
      <c r="X30" s="194"/>
      <c r="Y30" s="194"/>
      <c r="Z30" s="194"/>
    </row>
    <row r="31" spans="1:26" ht="22.5" customHeight="1" x14ac:dyDescent="0.55000000000000004">
      <c r="A31" s="85"/>
      <c r="B31" s="85"/>
      <c r="C31" s="85"/>
      <c r="D31" s="85"/>
    </row>
    <row r="32" spans="1:26" ht="22.5" customHeight="1" x14ac:dyDescent="0.55000000000000004">
      <c r="B32" s="187"/>
      <c r="C32" s="85"/>
      <c r="D32" s="85"/>
    </row>
    <row r="33" spans="1:4" ht="22.5" customHeight="1" x14ac:dyDescent="0.55000000000000004">
      <c r="A33" s="85"/>
      <c r="B33" s="85"/>
      <c r="C33" s="85"/>
      <c r="D33" s="85"/>
    </row>
    <row r="34" spans="1:4" ht="22.5" customHeight="1" x14ac:dyDescent="0.55000000000000004">
      <c r="B34" s="187"/>
      <c r="C34" s="85"/>
      <c r="D34" s="85"/>
    </row>
    <row r="35" spans="1:4" ht="22.5" customHeight="1" x14ac:dyDescent="0.55000000000000004">
      <c r="A35" s="85"/>
      <c r="B35" s="85"/>
      <c r="C35" s="85"/>
      <c r="D35" s="85"/>
    </row>
    <row r="36" spans="1:4" ht="18.75" customHeight="1" x14ac:dyDescent="0.55000000000000004">
      <c r="B36" s="195" t="s">
        <v>516</v>
      </c>
    </row>
    <row r="37" spans="1:4" ht="18.75" customHeight="1" x14ac:dyDescent="0.55000000000000004">
      <c r="B37" s="195" t="s">
        <v>517</v>
      </c>
    </row>
    <row r="38" spans="1:4" ht="18.75" customHeight="1" x14ac:dyDescent="0.55000000000000004">
      <c r="B38" s="195" t="s">
        <v>518</v>
      </c>
    </row>
  </sheetData>
  <sheetProtection selectLockedCells="1"/>
  <phoneticPr fontId="3"/>
  <pageMargins left="0.78740157480314965" right="0.39370078740157483" top="0.59055118110236227" bottom="0.59055118110236227" header="0.31496062992125984" footer="0.31496062992125984"/>
  <pageSetup paperSize="9"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tint="-0.249977111117893"/>
    <pageSetUpPr fitToPage="1"/>
  </sheetPr>
  <dimension ref="A1:BA41"/>
  <sheetViews>
    <sheetView showGridLines="0" view="pageBreakPreview" zoomScaleNormal="100" zoomScaleSheetLayoutView="100" workbookViewId="0">
      <pane ySplit="3" topLeftCell="A4" activePane="bottomLeft" state="frozen"/>
      <selection pane="bottomLeft" activeCell="Q9" sqref="Q9:Z9"/>
    </sheetView>
  </sheetViews>
  <sheetFormatPr defaultColWidth="3.08203125" defaultRowHeight="18.75" customHeight="1" x14ac:dyDescent="0.55000000000000004"/>
  <cols>
    <col min="1" max="16384" width="3.08203125" style="85"/>
  </cols>
  <sheetData>
    <row r="1" spans="1:53" ht="18.75" customHeight="1" x14ac:dyDescent="0.55000000000000004">
      <c r="A1" s="94" t="s">
        <v>82</v>
      </c>
      <c r="B1" s="94"/>
      <c r="C1" s="94"/>
      <c r="D1" s="94"/>
      <c r="E1" s="94"/>
      <c r="F1" s="94"/>
      <c r="G1" s="94"/>
      <c r="H1" s="94"/>
      <c r="I1" s="94"/>
      <c r="J1" s="94"/>
      <c r="K1" s="94"/>
      <c r="L1" s="94"/>
      <c r="M1" s="94"/>
      <c r="N1" s="94"/>
      <c r="O1" s="94"/>
      <c r="P1" s="94"/>
      <c r="Q1" s="94"/>
      <c r="R1" s="94"/>
      <c r="S1" s="94"/>
      <c r="T1" s="94"/>
      <c r="U1" s="94"/>
      <c r="V1" s="94"/>
      <c r="W1" s="94"/>
      <c r="X1" s="94"/>
      <c r="Y1" s="94"/>
      <c r="Z1" s="94"/>
      <c r="AB1" s="518" t="str">
        <f>IF(AH12="","令和　　年　　月　　日",AH12)</f>
        <v>令和　　年　　月　　日</v>
      </c>
      <c r="AC1" s="518"/>
      <c r="AD1" s="518"/>
      <c r="AE1" s="518"/>
      <c r="AF1" s="518"/>
      <c r="AG1" s="518"/>
      <c r="AH1" s="518"/>
      <c r="AI1" s="518"/>
    </row>
    <row r="2" spans="1:53"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53" ht="18.75" customHeight="1" x14ac:dyDescent="0.55000000000000004">
      <c r="A3" s="254" t="s">
        <v>255</v>
      </c>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53"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53" ht="22.5" customHeight="1" x14ac:dyDescent="0.55000000000000004">
      <c r="A5" s="94"/>
      <c r="B5" s="94"/>
      <c r="C5" s="94"/>
      <c r="D5" s="94"/>
      <c r="E5" s="94"/>
      <c r="F5" s="94"/>
      <c r="G5" s="94"/>
      <c r="H5" s="94"/>
      <c r="I5" s="94"/>
      <c r="J5" s="94"/>
      <c r="K5" s="94"/>
      <c r="L5" s="94"/>
      <c r="M5" s="94"/>
      <c r="N5" s="94"/>
      <c r="O5" s="94"/>
      <c r="P5" s="94"/>
      <c r="Q5" s="94"/>
      <c r="R5" s="97"/>
      <c r="S5" s="214" t="s">
        <v>468</v>
      </c>
      <c r="T5" s="214"/>
      <c r="U5" s="214"/>
      <c r="V5" s="214"/>
      <c r="W5" s="214"/>
      <c r="X5" s="214"/>
      <c r="Y5" s="214"/>
      <c r="Z5" s="214"/>
    </row>
    <row r="6" spans="1:53"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53" ht="22.5" customHeight="1" x14ac:dyDescent="0.55000000000000004">
      <c r="A7" s="94"/>
      <c r="B7" s="94"/>
      <c r="C7" s="94"/>
      <c r="D7" s="94"/>
      <c r="E7" s="94"/>
      <c r="F7" s="94"/>
      <c r="G7" s="94"/>
      <c r="H7" s="94"/>
      <c r="I7" s="94"/>
      <c r="J7" s="94"/>
      <c r="K7" s="94"/>
      <c r="L7" s="94"/>
      <c r="M7" s="244" t="s">
        <v>2</v>
      </c>
      <c r="N7" s="244"/>
      <c r="O7" s="244"/>
      <c r="P7" s="244"/>
      <c r="Q7" s="95" t="s">
        <v>9</v>
      </c>
      <c r="R7" s="215" t="str">
        <f>IF(第１号!R7="","",第１号!R7)</f>
        <v>　　　－　　　　</v>
      </c>
      <c r="S7" s="215"/>
      <c r="T7" s="215"/>
      <c r="U7" s="215"/>
      <c r="V7" s="215"/>
      <c r="W7" s="215"/>
      <c r="X7" s="186"/>
      <c r="Y7" s="186"/>
      <c r="Z7" s="94"/>
    </row>
    <row r="8" spans="1:53" ht="26.25" customHeight="1" x14ac:dyDescent="0.55000000000000004">
      <c r="A8" s="94"/>
      <c r="B8" s="94"/>
      <c r="C8" s="94"/>
      <c r="D8" s="94"/>
      <c r="E8" s="94"/>
      <c r="F8" s="94"/>
      <c r="G8" s="94"/>
      <c r="H8" s="94"/>
      <c r="I8" s="94"/>
      <c r="J8" s="94"/>
      <c r="K8" s="94"/>
      <c r="L8" s="94"/>
      <c r="M8" s="244" t="s">
        <v>3</v>
      </c>
      <c r="N8" s="244"/>
      <c r="O8" s="244"/>
      <c r="P8" s="244"/>
      <c r="Q8" s="519" t="str">
        <f>IF(第１号!Q8="","",第１号!Q8)</f>
        <v/>
      </c>
      <c r="R8" s="519"/>
      <c r="S8" s="519"/>
      <c r="T8" s="519"/>
      <c r="U8" s="519"/>
      <c r="V8" s="519"/>
      <c r="W8" s="519"/>
      <c r="X8" s="519"/>
      <c r="Y8" s="519"/>
      <c r="Z8" s="519"/>
    </row>
    <row r="9" spans="1:53" ht="26.25" customHeight="1" x14ac:dyDescent="0.55000000000000004">
      <c r="A9" s="94"/>
      <c r="B9" s="94"/>
      <c r="C9" s="94"/>
      <c r="D9" s="94"/>
      <c r="E9" s="94"/>
      <c r="F9" s="94"/>
      <c r="G9" s="94"/>
      <c r="H9" s="94"/>
      <c r="I9" s="94"/>
      <c r="J9" s="94"/>
      <c r="K9" s="94"/>
      <c r="L9" s="96" t="s">
        <v>6</v>
      </c>
      <c r="M9" s="244" t="s">
        <v>4</v>
      </c>
      <c r="N9" s="244"/>
      <c r="O9" s="244"/>
      <c r="P9" s="244"/>
      <c r="Q9" s="519" t="str">
        <f>IF(第１号!Q9="","",第１号!Q9)</f>
        <v/>
      </c>
      <c r="R9" s="519"/>
      <c r="S9" s="519"/>
      <c r="T9" s="519"/>
      <c r="U9" s="519"/>
      <c r="V9" s="519"/>
      <c r="W9" s="519"/>
      <c r="X9" s="519"/>
      <c r="Y9" s="519"/>
      <c r="Z9" s="519"/>
    </row>
    <row r="10" spans="1:53" ht="26.25" customHeight="1" x14ac:dyDescent="0.55000000000000004">
      <c r="A10" s="94"/>
      <c r="B10" s="94"/>
      <c r="C10" s="94"/>
      <c r="D10" s="94"/>
      <c r="E10" s="94"/>
      <c r="F10" s="94"/>
      <c r="G10" s="94"/>
      <c r="H10" s="94"/>
      <c r="I10" s="94"/>
      <c r="J10" s="94"/>
      <c r="K10" s="94"/>
      <c r="L10" s="94"/>
      <c r="M10" s="244" t="s">
        <v>5</v>
      </c>
      <c r="N10" s="244"/>
      <c r="O10" s="244"/>
      <c r="P10" s="244"/>
      <c r="Q10" s="216" t="str">
        <f>IF(第１号!Q10="","",第１号!Q10)</f>
        <v/>
      </c>
      <c r="R10" s="216"/>
      <c r="S10" s="216"/>
      <c r="T10" s="216"/>
      <c r="U10" s="216"/>
      <c r="V10" s="216"/>
      <c r="W10" s="216"/>
      <c r="X10" s="216"/>
      <c r="Y10" s="216"/>
      <c r="Z10" s="216"/>
      <c r="AB10" s="172" t="s">
        <v>505</v>
      </c>
    </row>
    <row r="11" spans="1:53" ht="7.5" customHeight="1" thickBot="1" x14ac:dyDescent="0.6">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53" ht="18.75" customHeight="1" thickBot="1" x14ac:dyDescent="0.6">
      <c r="A12" s="265" t="str">
        <f ca="1">"　"&amp;DBCS(TEXT(AB1,"ggge年m月d日"))&amp;"付け仙台市（"&amp;DBCS("R"&amp;IF(AB1="令和　　年　　月　　日",DB!D5,DB!L6))&amp;"環脱経）指令第"&amp;DBCS(TEXT(AV12,"0000"))&amp;"号で交付決定を受けました標記の補助金について、補助事業が完了したので、仙台市補助金等交付規則"&amp;DBCS(DB!L7)&amp;"及び仙台市事業所用太陽光発電システム導入支援補助金交付要綱"&amp;DBCS(DB!L8)&amp;"の規定により、関係書類を添えて下記のとおり報告します。"</f>
        <v>　令和　　年　　月　　日付け仙台市（Ｒ８環脱経）指令第　　　　号で交付決定を受けました標記の補助金について、補助事業が完了したので、仙台市補助金等交付規則第１２条第１項及び仙台市事業所用太陽光発電システム導入支援補助金交付要綱第１４条の規定により、関係書類を添えて下記のとおり報告します。</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B12" s="270" t="s">
        <v>339</v>
      </c>
      <c r="AC12" s="271"/>
      <c r="AD12" s="271"/>
      <c r="AE12" s="271"/>
      <c r="AF12" s="271"/>
      <c r="AG12" s="271"/>
      <c r="AH12" s="522" t="s">
        <v>468</v>
      </c>
      <c r="AI12" s="523"/>
      <c r="AJ12" s="523"/>
      <c r="AK12" s="523"/>
      <c r="AL12" s="523"/>
      <c r="AM12" s="523"/>
      <c r="AN12" s="523"/>
      <c r="AO12" s="524"/>
      <c r="AP12" s="271" t="s">
        <v>340</v>
      </c>
      <c r="AQ12" s="271"/>
      <c r="AR12" s="271"/>
      <c r="AS12" s="271"/>
      <c r="AT12" s="271"/>
      <c r="AU12" s="271"/>
      <c r="AV12" s="520" t="s">
        <v>362</v>
      </c>
      <c r="AW12" s="520"/>
      <c r="AX12" s="520"/>
      <c r="AY12" s="520"/>
      <c r="AZ12" s="520"/>
      <c r="BA12" s="521"/>
    </row>
    <row r="13" spans="1:53" ht="18.75" customHeight="1" x14ac:dyDescent="0.55000000000000004">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H13" s="165"/>
      <c r="AI13" s="526"/>
      <c r="AJ13" s="526"/>
      <c r="AK13" s="526"/>
      <c r="AL13" s="526"/>
      <c r="AM13" s="526"/>
      <c r="AN13" s="526"/>
      <c r="AO13" s="526"/>
    </row>
    <row r="14" spans="1:53" ht="18.75" customHeight="1" x14ac:dyDescent="0.55000000000000004">
      <c r="A14" s="265"/>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row>
    <row r="15" spans="1:53" ht="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53" ht="18.75" customHeight="1" x14ac:dyDescent="0.55000000000000004">
      <c r="A16" s="254" t="s">
        <v>8</v>
      </c>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row>
    <row r="17" spans="1:28" ht="7.5" customHeight="1" thickBot="1" x14ac:dyDescent="0.6">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8" ht="22.5" customHeight="1" x14ac:dyDescent="0.55000000000000004">
      <c r="A18" s="342" t="s">
        <v>73</v>
      </c>
      <c r="B18" s="343"/>
      <c r="C18" s="343"/>
      <c r="D18" s="343"/>
      <c r="E18" s="343"/>
      <c r="F18" s="343"/>
      <c r="G18" s="343"/>
      <c r="H18" s="113"/>
      <c r="I18" s="528" t="str">
        <f>IF(第１号!I19="","",第１号!I19)</f>
        <v/>
      </c>
      <c r="J18" s="528"/>
      <c r="K18" s="528"/>
      <c r="L18" s="528"/>
      <c r="M18" s="528"/>
      <c r="N18" s="528"/>
      <c r="O18" s="528"/>
      <c r="P18" s="528"/>
      <c r="Q18" s="528"/>
      <c r="R18" s="528"/>
      <c r="S18" s="528"/>
      <c r="T18" s="528"/>
      <c r="U18" s="528"/>
      <c r="V18" s="528"/>
      <c r="W18" s="528"/>
      <c r="X18" s="528"/>
      <c r="Y18" s="528"/>
      <c r="Z18" s="116"/>
    </row>
    <row r="19" spans="1:28" ht="22.5" customHeight="1" thickBot="1" x14ac:dyDescent="0.6">
      <c r="A19" s="332" t="s">
        <v>256</v>
      </c>
      <c r="B19" s="333"/>
      <c r="C19" s="333"/>
      <c r="D19" s="333"/>
      <c r="E19" s="333"/>
      <c r="F19" s="333"/>
      <c r="G19" s="333"/>
      <c r="H19" s="122"/>
      <c r="I19" s="124"/>
      <c r="J19" s="124"/>
      <c r="K19" s="124"/>
      <c r="L19" s="124"/>
      <c r="M19" s="150"/>
      <c r="N19" s="527" t="str">
        <f>IF(第17号!R20="","令和  年  月  日",第17号!R20)</f>
        <v>令和　　年　　月　　日</v>
      </c>
      <c r="O19" s="527"/>
      <c r="P19" s="527"/>
      <c r="Q19" s="527"/>
      <c r="R19" s="527"/>
      <c r="S19" s="527"/>
      <c r="T19" s="527"/>
      <c r="U19" s="527"/>
      <c r="V19" s="124"/>
      <c r="W19" s="124"/>
      <c r="X19" s="124"/>
      <c r="Y19" s="124"/>
      <c r="Z19" s="125"/>
      <c r="AB19" s="172" t="s">
        <v>347</v>
      </c>
    </row>
    <row r="20" spans="1:28" ht="18.75" customHeight="1" x14ac:dyDescent="0.55000000000000004">
      <c r="A20" s="140" t="s">
        <v>74</v>
      </c>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8" ht="18.75" customHeight="1" x14ac:dyDescent="0.55000000000000004">
      <c r="A21" s="525" t="s">
        <v>411</v>
      </c>
      <c r="B21" s="525"/>
      <c r="C21" s="525"/>
      <c r="D21" s="525"/>
      <c r="E21" s="525"/>
      <c r="F21" s="525"/>
      <c r="G21" s="525"/>
      <c r="H21" s="525"/>
      <c r="I21" s="525"/>
      <c r="J21" s="525"/>
      <c r="K21" s="525"/>
      <c r="L21" s="525"/>
      <c r="M21" s="525"/>
      <c r="N21" s="525"/>
      <c r="O21" s="525"/>
      <c r="P21" s="525"/>
      <c r="Q21" s="525"/>
      <c r="R21" s="525"/>
      <c r="S21" s="525"/>
      <c r="T21" s="525"/>
      <c r="U21" s="525"/>
      <c r="V21" s="525"/>
      <c r="W21" s="525"/>
      <c r="X21" s="525"/>
      <c r="Y21" s="525"/>
      <c r="Z21" s="525"/>
    </row>
    <row r="22" spans="1:28" ht="18.75" customHeight="1" x14ac:dyDescent="0.55000000000000004">
      <c r="A22" s="525" t="s">
        <v>412</v>
      </c>
      <c r="B22" s="525"/>
      <c r="C22" s="525"/>
      <c r="D22" s="525"/>
      <c r="E22" s="525"/>
      <c r="F22" s="525"/>
      <c r="G22" s="525"/>
      <c r="H22" s="525"/>
      <c r="I22" s="525"/>
      <c r="J22" s="525"/>
      <c r="K22" s="525"/>
      <c r="L22" s="525"/>
      <c r="M22" s="525"/>
      <c r="N22" s="525"/>
      <c r="O22" s="525"/>
      <c r="P22" s="525"/>
      <c r="Q22" s="525"/>
      <c r="R22" s="525"/>
      <c r="S22" s="525"/>
      <c r="T22" s="525"/>
      <c r="U22" s="525"/>
      <c r="V22" s="525"/>
      <c r="W22" s="525"/>
      <c r="X22" s="525"/>
      <c r="Y22" s="525"/>
      <c r="Z22" s="525"/>
    </row>
    <row r="23" spans="1:28" ht="18.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8" ht="18.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8" ht="18.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8" ht="18.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8"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8"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8"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8"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8"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8"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55000000000000004">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8.75" customHeight="1" x14ac:dyDescent="0.55000000000000004">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18.75" customHeight="1" x14ac:dyDescent="0.55000000000000004">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ht="18.75" customHeight="1" x14ac:dyDescent="0.55000000000000004">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sheetData>
  <sheetProtection algorithmName="SHA-512" hashValue="vahvMrG9jNJHm1KLHWrXGNrRpwVEyANDviF34HQTxbg0RXNGo6gu4KQieRN6HEeLsdrljPVr3EqhkWmR36UegA==" saltValue="rItm5WhUS8NSMD+0FeGOqg==" spinCount="100000" sheet="1" selectLockedCells="1"/>
  <mergeCells count="24">
    <mergeCell ref="A19:G19"/>
    <mergeCell ref="A21:Z21"/>
    <mergeCell ref="A22:Z22"/>
    <mergeCell ref="AI13:AO13"/>
    <mergeCell ref="A16:Z16"/>
    <mergeCell ref="A18:G18"/>
    <mergeCell ref="N19:U19"/>
    <mergeCell ref="I18:Y18"/>
    <mergeCell ref="A12:Z14"/>
    <mergeCell ref="AP12:AU12"/>
    <mergeCell ref="AV12:BA12"/>
    <mergeCell ref="A3:Z3"/>
    <mergeCell ref="AB12:AG12"/>
    <mergeCell ref="AH12:AO12"/>
    <mergeCell ref="M9:P9"/>
    <mergeCell ref="Q9:Z9"/>
    <mergeCell ref="M10:P10"/>
    <mergeCell ref="Q10:Z10"/>
    <mergeCell ref="AB1:AI1"/>
    <mergeCell ref="M7:P7"/>
    <mergeCell ref="M8:P8"/>
    <mergeCell ref="Q8:Z8"/>
    <mergeCell ref="S5:Z5"/>
    <mergeCell ref="R7:W7"/>
  </mergeCells>
  <phoneticPr fontId="4" type="Hiragana" alignment="center"/>
  <dataValidations count="5">
    <dataValidation allowBlank="1" showInputMessage="1" showErrorMessage="1" promptTitle="-------- 交付決定番号を入力してください -------" prompt="交付決定通知書に記載されている４桁の番号を入力してください。" sqref="AV12:BA12" xr:uid="{FD465DAB-B29D-440A-BF3E-9D2031497F28}"/>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27617F8B-AD17-4BFC-984B-236D25183D13}"/>
    <dataValidation imeMode="halfAlpha" allowBlank="1" showInputMessage="1" showErrorMessage="1" promptTitle="-------- 実績年月日を入力してください --------" prompt="1.キーボードで「2026/4/21」などと入力してください。_x000a_2.Enterキーを押すと、自動的に日付として認識されます。" sqref="S5:Z5" xr:uid="{B2A5BC40-B666-42F4-9B2C-617675F454FE}"/>
    <dataValidation allowBlank="1" showInputMessage="1" showErrorMessage="1" promptTitle="-------- 役職名等を入力してください --------" prompt="役職名および代表者名を入力してください。_x000a_(入力例)_x000a_代表取締役　仙台　太郎" sqref="Q10:Z10" xr:uid="{B81ABE44-F878-445C-9EA5-3B76F8587157}"/>
    <dataValidation type="textLength" imeMode="off" operator="equal"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7:W7" xr:uid="{BF51E8C9-C143-4D28-B8A5-FDDB46684A48}">
      <formula1>7</formula1>
    </dataValidation>
  </dataValidations>
  <pageMargins left="0.78740157480314965" right="0.39370078740157483" top="0.59055118110236227" bottom="0.59055118110236227" header="0.31496062992125984" footer="0.31496062992125984"/>
  <pageSetup paperSize="9" scale="98" orientation="portrait" blackAndWhite="1" r:id="rId1"/>
  <rowBreaks count="1" manualBreakCount="1">
    <brk id="41" max="25"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pageSetUpPr fitToPage="1"/>
  </sheetPr>
  <dimension ref="A1:AI81"/>
  <sheetViews>
    <sheetView showGridLines="0" view="pageBreakPreview" zoomScaleNormal="100" zoomScaleSheetLayoutView="100" workbookViewId="0">
      <pane ySplit="3" topLeftCell="A4" activePane="bottomLeft" state="frozen"/>
      <selection pane="bottomLeft" activeCell="R20" sqref="R20:Y20"/>
    </sheetView>
  </sheetViews>
  <sheetFormatPr defaultColWidth="3.08203125" defaultRowHeight="18.75" customHeight="1" x14ac:dyDescent="0.55000000000000004"/>
  <cols>
    <col min="1" max="16384" width="3.08203125" style="85"/>
  </cols>
  <sheetData>
    <row r="1" spans="1:35" ht="18.75" customHeight="1" x14ac:dyDescent="0.55000000000000004">
      <c r="A1" s="94" t="s">
        <v>257</v>
      </c>
      <c r="B1" s="94"/>
      <c r="C1" s="94"/>
      <c r="D1" s="94"/>
      <c r="E1" s="94"/>
      <c r="F1" s="94"/>
      <c r="G1" s="94"/>
      <c r="H1" s="94"/>
      <c r="I1" s="94"/>
      <c r="J1" s="94"/>
      <c r="K1" s="94"/>
      <c r="L1" s="94"/>
      <c r="M1" s="94"/>
      <c r="N1" s="94"/>
      <c r="O1" s="94"/>
      <c r="P1" s="94"/>
      <c r="Q1" s="94"/>
      <c r="R1" s="94"/>
      <c r="S1" s="94"/>
      <c r="T1" s="94"/>
      <c r="U1" s="94"/>
      <c r="V1" s="94"/>
      <c r="W1" s="94"/>
      <c r="X1" s="94"/>
      <c r="Y1" s="94"/>
      <c r="Z1" s="94"/>
    </row>
    <row r="2" spans="1:35"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35" ht="18.75" customHeight="1" x14ac:dyDescent="0.55000000000000004">
      <c r="A3" s="254" t="s">
        <v>258</v>
      </c>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35"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35" ht="18.75" customHeight="1" x14ac:dyDescent="0.55000000000000004">
      <c r="A5" s="94" t="s">
        <v>96</v>
      </c>
      <c r="B5" s="94"/>
      <c r="C5" s="94"/>
      <c r="D5" s="94"/>
      <c r="E5" s="94"/>
      <c r="F5" s="94"/>
      <c r="G5" s="94"/>
      <c r="H5" s="94"/>
      <c r="I5" s="94"/>
      <c r="J5" s="94"/>
      <c r="K5" s="94"/>
      <c r="L5" s="94"/>
      <c r="M5" s="94"/>
      <c r="N5" s="94"/>
      <c r="O5" s="94"/>
      <c r="P5" s="94"/>
      <c r="Q5" s="94"/>
      <c r="R5" s="94"/>
      <c r="S5" s="94"/>
      <c r="T5" s="94"/>
      <c r="U5" s="94"/>
      <c r="V5" s="94"/>
      <c r="W5" s="94"/>
      <c r="X5" s="94"/>
      <c r="Y5" s="94"/>
      <c r="Z5" s="94"/>
    </row>
    <row r="6" spans="1:35" ht="7.5" customHeight="1" thickBot="1" x14ac:dyDescent="0.6">
      <c r="A6" s="94"/>
      <c r="B6" s="94"/>
      <c r="C6" s="94"/>
      <c r="D6" s="94"/>
      <c r="E6" s="94"/>
      <c r="F6" s="94"/>
      <c r="G6" s="94"/>
      <c r="H6" s="94"/>
      <c r="I6" s="94"/>
      <c r="J6" s="94"/>
      <c r="K6" s="94"/>
      <c r="L6" s="94"/>
      <c r="M6" s="94"/>
      <c r="N6" s="94"/>
      <c r="O6" s="94"/>
      <c r="P6" s="94"/>
      <c r="Q6" s="94"/>
      <c r="R6" s="94"/>
      <c r="S6" s="94"/>
      <c r="T6" s="94"/>
      <c r="U6" s="94"/>
      <c r="V6" s="94"/>
      <c r="W6" s="94"/>
      <c r="X6" s="94"/>
      <c r="Y6" s="94"/>
      <c r="Z6" s="94"/>
    </row>
    <row r="7" spans="1:35" s="128" customFormat="1" ht="26.25" customHeight="1" thickBot="1" x14ac:dyDescent="0.6">
      <c r="A7" s="126"/>
      <c r="B7" s="270" t="s">
        <v>97</v>
      </c>
      <c r="C7" s="271"/>
      <c r="D7" s="271"/>
      <c r="E7" s="271"/>
      <c r="F7" s="531" t="str">
        <f>IF(第２号!F7="","",第２号!F7)</f>
        <v/>
      </c>
      <c r="G7" s="532"/>
      <c r="H7" s="532"/>
      <c r="I7" s="532"/>
      <c r="J7" s="532"/>
      <c r="K7" s="532"/>
      <c r="L7" s="532"/>
      <c r="M7" s="532"/>
      <c r="N7" s="532"/>
      <c r="O7" s="532"/>
      <c r="P7" s="532"/>
      <c r="Q7" s="532"/>
      <c r="R7" s="532"/>
      <c r="S7" s="532"/>
      <c r="T7" s="532"/>
      <c r="U7" s="532"/>
      <c r="V7" s="532"/>
      <c r="W7" s="532"/>
      <c r="X7" s="532"/>
      <c r="Y7" s="533"/>
      <c r="Z7" s="127"/>
      <c r="AI7" s="126"/>
    </row>
    <row r="8" spans="1:35" ht="7.5" customHeight="1" x14ac:dyDescent="0.2">
      <c r="A8" s="94"/>
      <c r="B8" s="94"/>
      <c r="C8" s="94"/>
      <c r="D8" s="94"/>
      <c r="E8" s="94" ph="1"/>
      <c r="F8" s="94" ph="1"/>
      <c r="G8" s="94" ph="1"/>
      <c r="H8" s="94" ph="1"/>
      <c r="I8" s="94" ph="1"/>
      <c r="J8" s="94" ph="1"/>
      <c r="K8" s="94" ph="1"/>
      <c r="L8" s="94" ph="1"/>
      <c r="M8" s="94" ph="1"/>
      <c r="N8" s="94" ph="1"/>
      <c r="O8" s="94" ph="1"/>
      <c r="P8" s="94" ph="1"/>
      <c r="Q8" s="94" ph="1"/>
      <c r="R8" s="94" ph="1"/>
      <c r="S8" s="94" ph="1"/>
      <c r="T8" s="94" ph="1"/>
      <c r="U8" s="94" ph="1"/>
      <c r="V8" s="94" ph="1"/>
      <c r="W8" s="94" ph="1"/>
      <c r="X8" s="94" ph="1"/>
      <c r="Y8" s="94" ph="1"/>
      <c r="Z8" s="94" ph="1"/>
    </row>
    <row r="9" spans="1:35" ht="18.75" customHeight="1" x14ac:dyDescent="0.2">
      <c r="A9" s="94" t="s">
        <v>181</v>
      </c>
      <c r="B9" s="94"/>
      <c r="C9" s="94"/>
      <c r="D9" s="94"/>
      <c r="E9" s="94" ph="1"/>
      <c r="F9" s="94" ph="1"/>
      <c r="G9" s="94" ph="1"/>
      <c r="H9" s="94" ph="1"/>
      <c r="I9" s="94" ph="1"/>
      <c r="J9" s="94" ph="1"/>
      <c r="K9" s="94" ph="1"/>
      <c r="L9" s="94" ph="1"/>
      <c r="M9" s="94" ph="1"/>
      <c r="N9" s="94" ph="1"/>
      <c r="O9" s="94" ph="1"/>
      <c r="P9" s="94" ph="1"/>
      <c r="Q9" s="94" ph="1"/>
      <c r="R9" s="94" ph="1"/>
      <c r="S9" s="94" ph="1"/>
      <c r="T9" s="94" ph="1"/>
      <c r="U9" s="94" ph="1"/>
      <c r="V9" s="94" ph="1"/>
      <c r="W9" s="94" ph="1"/>
      <c r="X9" s="94" ph="1"/>
      <c r="Y9" s="94" ph="1"/>
      <c r="Z9" s="94" ph="1"/>
    </row>
    <row r="10" spans="1:35" ht="7.5" customHeight="1" thickBot="1" x14ac:dyDescent="0.25">
      <c r="A10" s="94"/>
      <c r="B10" s="94"/>
      <c r="C10" s="94"/>
      <c r="D10" s="94"/>
      <c r="E10" s="94" ph="1"/>
      <c r="F10" s="94" ph="1"/>
      <c r="G10" s="94" ph="1"/>
      <c r="H10" s="94" ph="1"/>
      <c r="I10" s="94" ph="1"/>
      <c r="J10" s="94" ph="1"/>
      <c r="K10" s="94" ph="1"/>
      <c r="L10" s="94" ph="1"/>
      <c r="M10" s="94" ph="1"/>
      <c r="N10" s="94" ph="1"/>
      <c r="O10" s="94" ph="1"/>
      <c r="P10" s="94" ph="1"/>
      <c r="Q10" s="94" ph="1"/>
      <c r="R10" s="94" ph="1"/>
      <c r="S10" s="94" ph="1"/>
      <c r="T10" s="94" ph="1"/>
      <c r="U10" s="94" ph="1"/>
      <c r="V10" s="94" ph="1"/>
      <c r="W10" s="94" ph="1"/>
      <c r="X10" s="94" ph="1"/>
      <c r="Y10" s="94" ph="1"/>
      <c r="Z10" s="94" ph="1"/>
    </row>
    <row r="11" spans="1:35" s="128" customFormat="1" ht="26.25" customHeight="1" thickBot="1" x14ac:dyDescent="0.6">
      <c r="A11" s="126"/>
      <c r="B11" s="270" t="s">
        <v>97</v>
      </c>
      <c r="C11" s="271"/>
      <c r="D11" s="271"/>
      <c r="E11" s="271"/>
      <c r="F11" s="531" t="str">
        <f>IF(第２号!F11="","",第２号!F11)</f>
        <v/>
      </c>
      <c r="G11" s="532"/>
      <c r="H11" s="532"/>
      <c r="I11" s="532"/>
      <c r="J11" s="532"/>
      <c r="K11" s="532"/>
      <c r="L11" s="532"/>
      <c r="M11" s="532"/>
      <c r="N11" s="532"/>
      <c r="O11" s="532"/>
      <c r="P11" s="532"/>
      <c r="Q11" s="532"/>
      <c r="R11" s="532"/>
      <c r="S11" s="532"/>
      <c r="T11" s="532"/>
      <c r="U11" s="532"/>
      <c r="V11" s="532"/>
      <c r="W11" s="532"/>
      <c r="X11" s="532"/>
      <c r="Y11" s="533"/>
      <c r="Z11" s="127"/>
      <c r="AI11" s="126"/>
    </row>
    <row r="12" spans="1:35" ht="7.5" customHeight="1" x14ac:dyDescent="0.2">
      <c r="A12" s="94"/>
      <c r="B12" s="94"/>
      <c r="C12" s="94"/>
      <c r="D12" s="94"/>
      <c r="E12" s="94" ph="1"/>
      <c r="F12" s="94" ph="1"/>
      <c r="G12" s="94" ph="1"/>
      <c r="H12" s="94" ph="1"/>
      <c r="I12" s="94" ph="1"/>
      <c r="J12" s="94" ph="1"/>
      <c r="K12" s="94" ph="1"/>
      <c r="L12" s="94" ph="1"/>
      <c r="M12" s="94" ph="1"/>
      <c r="N12" s="94" ph="1"/>
      <c r="O12" s="94" ph="1"/>
      <c r="P12" s="94" ph="1"/>
      <c r="Q12" s="94" ph="1"/>
      <c r="R12" s="94" ph="1"/>
      <c r="S12" s="94" ph="1"/>
      <c r="T12" s="94" ph="1"/>
      <c r="U12" s="94" ph="1"/>
      <c r="V12" s="94" ph="1"/>
      <c r="W12" s="94" ph="1"/>
      <c r="X12" s="94" ph="1"/>
      <c r="Y12" s="94" ph="1"/>
      <c r="Z12" s="94" ph="1"/>
    </row>
    <row r="13" spans="1:35" ht="18.75" customHeight="1" x14ac:dyDescent="0.2">
      <c r="A13" s="94" t="s">
        <v>98</v>
      </c>
      <c r="B13" s="94"/>
      <c r="C13" s="94"/>
      <c r="D13" s="94"/>
      <c r="E13" s="94" ph="1"/>
      <c r="F13" s="94" ph="1"/>
      <c r="G13" s="94" ph="1"/>
      <c r="H13" s="94" ph="1"/>
      <c r="I13" s="94" ph="1"/>
      <c r="J13" s="94" ph="1"/>
      <c r="K13" s="94" ph="1"/>
      <c r="L13" s="94" ph="1"/>
      <c r="M13" s="94" ph="1"/>
      <c r="N13" s="94" ph="1"/>
      <c r="O13" s="94" ph="1"/>
      <c r="P13" s="94" ph="1"/>
      <c r="Q13" s="94" ph="1"/>
      <c r="R13" s="94" ph="1"/>
      <c r="S13" s="94" ph="1"/>
      <c r="T13" s="94" ph="1"/>
      <c r="U13" s="94" ph="1"/>
      <c r="V13" s="94" ph="1"/>
      <c r="W13" s="94" ph="1"/>
      <c r="X13" s="94" ph="1"/>
      <c r="Y13" s="94" ph="1"/>
      <c r="Z13" s="94" ph="1"/>
    </row>
    <row r="14" spans="1:35" ht="7.5" customHeight="1" thickBot="1" x14ac:dyDescent="0.25">
      <c r="A14" s="94"/>
      <c r="B14" s="94"/>
      <c r="C14" s="94"/>
      <c r="D14" s="94"/>
      <c r="E14" s="94" ph="1"/>
      <c r="F14" s="94" ph="1"/>
      <c r="G14" s="94" ph="1"/>
      <c r="H14" s="94" ph="1"/>
      <c r="I14" s="94" ph="1"/>
      <c r="J14" s="94" ph="1"/>
      <c r="K14" s="94" ph="1"/>
      <c r="L14" s="94" ph="1"/>
      <c r="M14" s="94" ph="1"/>
      <c r="N14" s="94" ph="1"/>
      <c r="O14" s="94" ph="1"/>
      <c r="P14" s="94" ph="1"/>
      <c r="Q14" s="94" ph="1"/>
      <c r="R14" s="94" ph="1"/>
      <c r="S14" s="94" ph="1"/>
      <c r="T14" s="94" ph="1"/>
      <c r="U14" s="94" ph="1"/>
      <c r="V14" s="94" ph="1"/>
      <c r="W14" s="94" ph="1"/>
      <c r="X14" s="94" ph="1"/>
      <c r="Y14" s="94" ph="1"/>
      <c r="Z14" s="94" ph="1"/>
    </row>
    <row r="15" spans="1:35" s="128" customFormat="1" ht="26.25" customHeight="1" x14ac:dyDescent="0.55000000000000004">
      <c r="A15" s="126"/>
      <c r="B15" s="221" t="s">
        <v>100</v>
      </c>
      <c r="C15" s="222"/>
      <c r="D15" s="222"/>
      <c r="E15" s="222"/>
      <c r="F15" s="534" t="str">
        <f>IF(第２号!F15="","",第２号!F15)</f>
        <v/>
      </c>
      <c r="G15" s="535"/>
      <c r="H15" s="535"/>
      <c r="I15" s="535"/>
      <c r="J15" s="535"/>
      <c r="K15" s="535"/>
      <c r="L15" s="535"/>
      <c r="M15" s="535"/>
      <c r="N15" s="535"/>
      <c r="O15" s="535"/>
      <c r="P15" s="535"/>
      <c r="Q15" s="535"/>
      <c r="R15" s="535"/>
      <c r="S15" s="535"/>
      <c r="T15" s="535"/>
      <c r="U15" s="535"/>
      <c r="V15" s="535"/>
      <c r="W15" s="535"/>
      <c r="X15" s="535"/>
      <c r="Y15" s="536"/>
      <c r="Z15" s="127"/>
      <c r="AI15" s="126"/>
    </row>
    <row r="16" spans="1:35" s="128" customFormat="1" ht="26.25" customHeight="1" thickBot="1" x14ac:dyDescent="0.6">
      <c r="A16" s="126"/>
      <c r="B16" s="227" t="s">
        <v>99</v>
      </c>
      <c r="C16" s="228"/>
      <c r="D16" s="228"/>
      <c r="E16" s="228"/>
      <c r="F16" s="537" t="str">
        <f>IF(第２号!F16="","",第２号!F16)</f>
        <v/>
      </c>
      <c r="G16" s="538"/>
      <c r="H16" s="538"/>
      <c r="I16" s="538"/>
      <c r="J16" s="538"/>
      <c r="K16" s="538"/>
      <c r="L16" s="538"/>
      <c r="M16" s="538"/>
      <c r="N16" s="538"/>
      <c r="O16" s="538"/>
      <c r="P16" s="538"/>
      <c r="Q16" s="538"/>
      <c r="R16" s="538"/>
      <c r="S16" s="538"/>
      <c r="T16" s="538"/>
      <c r="U16" s="538"/>
      <c r="V16" s="538"/>
      <c r="W16" s="538"/>
      <c r="X16" s="538"/>
      <c r="Y16" s="539"/>
      <c r="Z16" s="127"/>
      <c r="AI16" s="126"/>
    </row>
    <row r="17" spans="1:35" s="128" customFormat="1" ht="7.5" customHeight="1" x14ac:dyDescent="0.55000000000000004">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row>
    <row r="18" spans="1:35" s="128" customFormat="1" ht="18.75" customHeight="1" x14ac:dyDescent="0.55000000000000004">
      <c r="A18" s="94" t="s">
        <v>259</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row>
    <row r="19" spans="1:35" s="128" customFormat="1" ht="7.5" customHeight="1" thickBot="1" x14ac:dyDescent="0.6">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row>
    <row r="20" spans="1:35" s="128" customFormat="1" ht="26.25" customHeight="1" thickBot="1" x14ac:dyDescent="0.6">
      <c r="A20" s="126"/>
      <c r="B20" s="270" t="s">
        <v>470</v>
      </c>
      <c r="C20" s="271"/>
      <c r="D20" s="271"/>
      <c r="E20" s="271"/>
      <c r="F20" s="266" t="s">
        <v>467</v>
      </c>
      <c r="G20" s="267"/>
      <c r="H20" s="267"/>
      <c r="I20" s="267"/>
      <c r="J20" s="267"/>
      <c r="K20" s="267"/>
      <c r="L20" s="267"/>
      <c r="M20" s="268"/>
      <c r="N20" s="271" t="s">
        <v>471</v>
      </c>
      <c r="O20" s="271"/>
      <c r="P20" s="271"/>
      <c r="Q20" s="271"/>
      <c r="R20" s="266" t="s">
        <v>520</v>
      </c>
      <c r="S20" s="267"/>
      <c r="T20" s="267"/>
      <c r="U20" s="267"/>
      <c r="V20" s="267"/>
      <c r="W20" s="267"/>
      <c r="X20" s="267"/>
      <c r="Y20" s="269"/>
      <c r="Z20" s="126"/>
      <c r="AA20" s="126"/>
      <c r="AB20" s="126"/>
      <c r="AC20" s="126"/>
      <c r="AD20" s="126"/>
      <c r="AE20" s="126"/>
      <c r="AF20" s="126"/>
      <c r="AG20" s="126"/>
      <c r="AH20" s="126"/>
      <c r="AI20" s="126"/>
    </row>
    <row r="21" spans="1:35" s="128" customFormat="1" ht="7.5" customHeight="1" x14ac:dyDescent="0.55000000000000004">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row>
    <row r="22" spans="1:35" s="128" customFormat="1" ht="18.75" customHeight="1" x14ac:dyDescent="0.55000000000000004">
      <c r="A22" s="94" t="s">
        <v>260</v>
      </c>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row>
    <row r="23" spans="1:35" s="128" customFormat="1" ht="7.5" customHeight="1" thickBot="1" x14ac:dyDescent="0.6">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row>
    <row r="24" spans="1:35" s="128" customFormat="1" ht="26.25" customHeight="1" thickBot="1" x14ac:dyDescent="0.6">
      <c r="A24" s="126"/>
      <c r="B24" s="270" t="s">
        <v>141</v>
      </c>
      <c r="C24" s="271"/>
      <c r="D24" s="271"/>
      <c r="E24" s="271"/>
      <c r="F24" s="266" t="s">
        <v>467</v>
      </c>
      <c r="G24" s="267"/>
      <c r="H24" s="267"/>
      <c r="I24" s="267"/>
      <c r="J24" s="267"/>
      <c r="K24" s="267"/>
      <c r="L24" s="267"/>
      <c r="M24" s="268"/>
      <c r="N24" s="271" t="s">
        <v>142</v>
      </c>
      <c r="O24" s="271"/>
      <c r="P24" s="271"/>
      <c r="Q24" s="271"/>
      <c r="R24" s="266" t="s">
        <v>467</v>
      </c>
      <c r="S24" s="267"/>
      <c r="T24" s="267"/>
      <c r="U24" s="267"/>
      <c r="V24" s="267"/>
      <c r="W24" s="267"/>
      <c r="X24" s="267"/>
      <c r="Y24" s="269"/>
      <c r="Z24" s="126"/>
      <c r="AA24" s="126"/>
      <c r="AB24" s="126"/>
      <c r="AC24" s="126"/>
      <c r="AD24" s="126"/>
      <c r="AE24" s="126"/>
      <c r="AF24" s="126"/>
      <c r="AG24" s="126"/>
      <c r="AH24" s="126"/>
      <c r="AI24" s="126"/>
    </row>
    <row r="25" spans="1:35" ht="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35" ht="18.75" customHeight="1" x14ac:dyDescent="0.55000000000000004">
      <c r="A26" s="94" t="s">
        <v>475</v>
      </c>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35" ht="7.5" customHeight="1" thickBot="1" x14ac:dyDescent="0.6">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35" ht="22.5" customHeight="1" x14ac:dyDescent="0.55000000000000004">
      <c r="A28" s="94"/>
      <c r="B28" s="221" t="s">
        <v>106</v>
      </c>
      <c r="C28" s="222"/>
      <c r="D28" s="222"/>
      <c r="E28" s="222"/>
      <c r="F28" s="222"/>
      <c r="G28" s="222"/>
      <c r="H28" s="222"/>
      <c r="I28" s="222"/>
      <c r="J28" s="222"/>
      <c r="K28" s="222"/>
      <c r="L28" s="222"/>
      <c r="M28" s="113"/>
      <c r="N28" s="541" t="str">
        <f>IF(第２号!N29="","",第２号!N29)</f>
        <v/>
      </c>
      <c r="O28" s="541"/>
      <c r="P28" s="541"/>
      <c r="Q28" s="541"/>
      <c r="R28" s="541"/>
      <c r="S28" s="541"/>
      <c r="T28" s="541"/>
      <c r="U28" s="541"/>
      <c r="V28" s="541"/>
      <c r="W28" s="541"/>
      <c r="X28" s="541"/>
      <c r="Y28" s="116"/>
      <c r="Z28" s="94"/>
    </row>
    <row r="29" spans="1:35" ht="22.5" customHeight="1" x14ac:dyDescent="0.55000000000000004">
      <c r="A29" s="94"/>
      <c r="B29" s="217" t="s">
        <v>185</v>
      </c>
      <c r="C29" s="218"/>
      <c r="D29" s="218"/>
      <c r="E29" s="218"/>
      <c r="F29" s="218"/>
      <c r="G29" s="218"/>
      <c r="H29" s="218"/>
      <c r="I29" s="218"/>
      <c r="J29" s="218" t="s">
        <v>107</v>
      </c>
      <c r="K29" s="218"/>
      <c r="L29" s="218"/>
      <c r="M29" s="103"/>
      <c r="N29" s="542" t="str">
        <f>IF(第２号!N30="","",第２号!N30)</f>
        <v/>
      </c>
      <c r="O29" s="542"/>
      <c r="P29" s="542"/>
      <c r="Q29" s="542"/>
      <c r="R29" s="542"/>
      <c r="S29" s="542"/>
      <c r="T29" s="542"/>
      <c r="U29" s="542"/>
      <c r="V29" s="542"/>
      <c r="W29" s="542"/>
      <c r="X29" s="542"/>
      <c r="Y29" s="90"/>
      <c r="Z29" s="94"/>
    </row>
    <row r="30" spans="1:35" ht="22.5" customHeight="1" x14ac:dyDescent="0.55000000000000004">
      <c r="A30" s="94"/>
      <c r="B30" s="217"/>
      <c r="C30" s="218"/>
      <c r="D30" s="218"/>
      <c r="E30" s="218"/>
      <c r="F30" s="218"/>
      <c r="G30" s="218"/>
      <c r="H30" s="218"/>
      <c r="I30" s="218"/>
      <c r="J30" s="218" t="s">
        <v>108</v>
      </c>
      <c r="K30" s="218"/>
      <c r="L30" s="218"/>
      <c r="M30" s="103"/>
      <c r="N30" s="542" t="str">
        <f>IF(第２号!N31="","",第２号!N31)</f>
        <v/>
      </c>
      <c r="O30" s="542"/>
      <c r="P30" s="542"/>
      <c r="Q30" s="542"/>
      <c r="R30" s="542"/>
      <c r="S30" s="542"/>
      <c r="T30" s="542"/>
      <c r="U30" s="542"/>
      <c r="V30" s="542"/>
      <c r="W30" s="542"/>
      <c r="X30" s="542"/>
      <c r="Y30" s="90"/>
      <c r="Z30" s="94"/>
    </row>
    <row r="31" spans="1:35" ht="22.5" customHeight="1" x14ac:dyDescent="0.55000000000000004">
      <c r="A31" s="94"/>
      <c r="B31" s="217"/>
      <c r="C31" s="218"/>
      <c r="D31" s="218"/>
      <c r="E31" s="218"/>
      <c r="F31" s="218"/>
      <c r="G31" s="218"/>
      <c r="H31" s="218"/>
      <c r="I31" s="218"/>
      <c r="J31" s="218" t="s">
        <v>189</v>
      </c>
      <c r="K31" s="218"/>
      <c r="L31" s="218"/>
      <c r="M31" s="103"/>
      <c r="N31" s="544" t="str">
        <f>IF(第２号!N32="","",第２号!N32)</f>
        <v/>
      </c>
      <c r="O31" s="544"/>
      <c r="P31" s="544"/>
      <c r="Q31" s="544"/>
      <c r="R31" s="544"/>
      <c r="S31" s="544"/>
      <c r="T31" s="544"/>
      <c r="U31" s="544"/>
      <c r="V31" s="544"/>
      <c r="W31" s="544"/>
      <c r="X31" s="89" t="s">
        <v>190</v>
      </c>
      <c r="Y31" s="90"/>
      <c r="Z31" s="94"/>
    </row>
    <row r="32" spans="1:35" ht="22.5" customHeight="1" x14ac:dyDescent="0.55000000000000004">
      <c r="A32" s="94"/>
      <c r="B32" s="217" t="s">
        <v>186</v>
      </c>
      <c r="C32" s="218"/>
      <c r="D32" s="218"/>
      <c r="E32" s="218"/>
      <c r="F32" s="218"/>
      <c r="G32" s="218"/>
      <c r="H32" s="218"/>
      <c r="I32" s="218"/>
      <c r="J32" s="218" t="s">
        <v>107</v>
      </c>
      <c r="K32" s="218"/>
      <c r="L32" s="218"/>
      <c r="M32" s="103"/>
      <c r="N32" s="542" t="str">
        <f>IF(第２号!N33="","",第２号!N33)</f>
        <v/>
      </c>
      <c r="O32" s="542"/>
      <c r="P32" s="542"/>
      <c r="Q32" s="542"/>
      <c r="R32" s="542"/>
      <c r="S32" s="542"/>
      <c r="T32" s="542"/>
      <c r="U32" s="542"/>
      <c r="V32" s="542"/>
      <c r="W32" s="542"/>
      <c r="X32" s="542"/>
      <c r="Y32" s="90"/>
      <c r="Z32" s="94"/>
    </row>
    <row r="33" spans="1:28" ht="30" customHeight="1" x14ac:dyDescent="0.55000000000000004">
      <c r="A33" s="94"/>
      <c r="B33" s="217"/>
      <c r="C33" s="218"/>
      <c r="D33" s="218"/>
      <c r="E33" s="218"/>
      <c r="F33" s="218"/>
      <c r="G33" s="218"/>
      <c r="H33" s="218"/>
      <c r="I33" s="218"/>
      <c r="J33" s="218" t="s">
        <v>108</v>
      </c>
      <c r="K33" s="218"/>
      <c r="L33" s="218"/>
      <c r="M33" s="103"/>
      <c r="N33" s="543" t="str">
        <f>IF(第２号!N34="","",第２号!N34)</f>
        <v/>
      </c>
      <c r="O33" s="543"/>
      <c r="P33" s="543"/>
      <c r="Q33" s="543"/>
      <c r="R33" s="543"/>
      <c r="S33" s="543"/>
      <c r="T33" s="543"/>
      <c r="U33" s="543"/>
      <c r="V33" s="543"/>
      <c r="W33" s="543"/>
      <c r="X33" s="543"/>
      <c r="Y33" s="90"/>
      <c r="Z33" s="94"/>
    </row>
    <row r="34" spans="1:28" ht="22.5" customHeight="1" x14ac:dyDescent="0.55000000000000004">
      <c r="A34" s="94"/>
      <c r="B34" s="217"/>
      <c r="C34" s="218"/>
      <c r="D34" s="218"/>
      <c r="E34" s="218"/>
      <c r="F34" s="218"/>
      <c r="G34" s="218"/>
      <c r="H34" s="218"/>
      <c r="I34" s="218"/>
      <c r="J34" s="218" t="s">
        <v>189</v>
      </c>
      <c r="K34" s="218"/>
      <c r="L34" s="218"/>
      <c r="M34" s="103"/>
      <c r="N34" s="544" t="str">
        <f>IF(第２号!N35="","",第２号!N35)</f>
        <v/>
      </c>
      <c r="O34" s="544"/>
      <c r="P34" s="544"/>
      <c r="Q34" s="544"/>
      <c r="R34" s="544"/>
      <c r="S34" s="544"/>
      <c r="T34" s="544"/>
      <c r="U34" s="544"/>
      <c r="V34" s="544"/>
      <c r="W34" s="544"/>
      <c r="X34" s="89" t="s">
        <v>190</v>
      </c>
      <c r="Y34" s="90"/>
      <c r="Z34" s="94"/>
    </row>
    <row r="35" spans="1:28" ht="37.5" customHeight="1" thickBot="1" x14ac:dyDescent="0.6">
      <c r="A35" s="94"/>
      <c r="B35" s="326" t="s">
        <v>369</v>
      </c>
      <c r="C35" s="327"/>
      <c r="D35" s="327"/>
      <c r="E35" s="327"/>
      <c r="F35" s="327"/>
      <c r="G35" s="327"/>
      <c r="H35" s="327"/>
      <c r="I35" s="327"/>
      <c r="J35" s="327"/>
      <c r="K35" s="327"/>
      <c r="L35" s="327"/>
      <c r="M35" s="122"/>
      <c r="N35" s="328" t="str">
        <f t="shared" ref="N35" si="0">IF(N31="","",ROUNDDOWN(MIN(N31,N34),0))</f>
        <v/>
      </c>
      <c r="O35" s="328"/>
      <c r="P35" s="328"/>
      <c r="Q35" s="328"/>
      <c r="R35" s="328"/>
      <c r="S35" s="328"/>
      <c r="T35" s="328"/>
      <c r="U35" s="328"/>
      <c r="V35" s="328"/>
      <c r="W35" s="328"/>
      <c r="X35" s="124" t="s">
        <v>190</v>
      </c>
      <c r="Y35" s="125"/>
      <c r="Z35" s="94"/>
    </row>
    <row r="36" spans="1:28" ht="33.75" customHeight="1" thickBot="1" x14ac:dyDescent="0.6">
      <c r="A36" s="94" t="s">
        <v>385</v>
      </c>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8" ht="22.5" customHeight="1" x14ac:dyDescent="0.55000000000000004">
      <c r="A37" s="94"/>
      <c r="B37" s="221" t="s">
        <v>106</v>
      </c>
      <c r="C37" s="222"/>
      <c r="D37" s="222"/>
      <c r="E37" s="222"/>
      <c r="F37" s="222"/>
      <c r="G37" s="222"/>
      <c r="H37" s="222"/>
      <c r="I37" s="222"/>
      <c r="J37" s="222"/>
      <c r="K37" s="222"/>
      <c r="L37" s="222"/>
      <c r="M37" s="113"/>
      <c r="N37" s="541" t="str">
        <f>IF(第２号!N40="","",第２号!N40)</f>
        <v/>
      </c>
      <c r="O37" s="541"/>
      <c r="P37" s="541"/>
      <c r="Q37" s="541"/>
      <c r="R37" s="541"/>
      <c r="S37" s="541"/>
      <c r="T37" s="541"/>
      <c r="U37" s="541"/>
      <c r="V37" s="541"/>
      <c r="W37" s="541"/>
      <c r="X37" s="541"/>
      <c r="Y37" s="116"/>
      <c r="Z37" s="94"/>
    </row>
    <row r="38" spans="1:28" ht="22.5" customHeight="1" x14ac:dyDescent="0.55000000000000004">
      <c r="A38" s="94"/>
      <c r="B38" s="217" t="s">
        <v>386</v>
      </c>
      <c r="C38" s="218"/>
      <c r="D38" s="218"/>
      <c r="E38" s="218"/>
      <c r="F38" s="218"/>
      <c r="G38" s="218"/>
      <c r="H38" s="218"/>
      <c r="I38" s="218"/>
      <c r="J38" s="218" t="s">
        <v>107</v>
      </c>
      <c r="K38" s="218"/>
      <c r="L38" s="218"/>
      <c r="M38" s="103"/>
      <c r="N38" s="542" t="str">
        <f>IF(第２号!N41="","",第２号!N41)</f>
        <v/>
      </c>
      <c r="O38" s="542"/>
      <c r="P38" s="542"/>
      <c r="Q38" s="542"/>
      <c r="R38" s="542"/>
      <c r="S38" s="542"/>
      <c r="T38" s="542"/>
      <c r="U38" s="542"/>
      <c r="V38" s="542"/>
      <c r="W38" s="542"/>
      <c r="X38" s="542"/>
      <c r="Y38" s="90"/>
      <c r="Z38" s="94"/>
    </row>
    <row r="39" spans="1:28" ht="22.5" customHeight="1" x14ac:dyDescent="0.55000000000000004">
      <c r="A39" s="94"/>
      <c r="B39" s="217"/>
      <c r="C39" s="218"/>
      <c r="D39" s="218"/>
      <c r="E39" s="218"/>
      <c r="F39" s="218"/>
      <c r="G39" s="218"/>
      <c r="H39" s="218"/>
      <c r="I39" s="218"/>
      <c r="J39" s="218" t="s">
        <v>108</v>
      </c>
      <c r="K39" s="218"/>
      <c r="L39" s="218"/>
      <c r="M39" s="103"/>
      <c r="N39" s="542" t="str">
        <f>IF(第２号!N42="","",第２号!N42)</f>
        <v/>
      </c>
      <c r="O39" s="542"/>
      <c r="P39" s="542"/>
      <c r="Q39" s="542"/>
      <c r="R39" s="542"/>
      <c r="S39" s="542"/>
      <c r="T39" s="542"/>
      <c r="U39" s="542"/>
      <c r="V39" s="542"/>
      <c r="W39" s="542"/>
      <c r="X39" s="542"/>
      <c r="Y39" s="90"/>
      <c r="Z39" s="94"/>
    </row>
    <row r="40" spans="1:28" ht="22.5" customHeight="1" thickBot="1" x14ac:dyDescent="0.6">
      <c r="A40" s="94"/>
      <c r="B40" s="227"/>
      <c r="C40" s="228"/>
      <c r="D40" s="228"/>
      <c r="E40" s="228"/>
      <c r="F40" s="228"/>
      <c r="G40" s="228"/>
      <c r="H40" s="228"/>
      <c r="I40" s="228"/>
      <c r="J40" s="228" t="s">
        <v>387</v>
      </c>
      <c r="K40" s="228"/>
      <c r="L40" s="228"/>
      <c r="M40" s="122"/>
      <c r="N40" s="546" t="str">
        <f>IF(第２号!N43="","",第２号!N43)</f>
        <v/>
      </c>
      <c r="O40" s="546"/>
      <c r="P40" s="546"/>
      <c r="Q40" s="546"/>
      <c r="R40" s="546"/>
      <c r="S40" s="546"/>
      <c r="T40" s="546"/>
      <c r="U40" s="546"/>
      <c r="V40" s="546"/>
      <c r="W40" s="546"/>
      <c r="X40" s="124" t="s">
        <v>388</v>
      </c>
      <c r="Y40" s="125"/>
      <c r="Z40" s="94"/>
    </row>
    <row r="41" spans="1:28" ht="7.5" customHeight="1" x14ac:dyDescent="0.55000000000000004">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8" ht="7.5" customHeight="1" x14ac:dyDescent="0.55000000000000004">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8" ht="15" customHeight="1" x14ac:dyDescent="0.55000000000000004">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8" ht="18.75" customHeight="1" x14ac:dyDescent="0.55000000000000004">
      <c r="A44" s="94" t="s">
        <v>261</v>
      </c>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B44" s="67" t="s">
        <v>348</v>
      </c>
    </row>
    <row r="45" spans="1:28" ht="7.5" customHeight="1" thickBot="1" x14ac:dyDescent="0.6">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8" ht="22.5" customHeight="1" x14ac:dyDescent="0.55000000000000004">
      <c r="A46" s="94"/>
      <c r="B46" s="221" t="s">
        <v>111</v>
      </c>
      <c r="C46" s="222"/>
      <c r="D46" s="222"/>
      <c r="E46" s="222"/>
      <c r="F46" s="222"/>
      <c r="G46" s="222"/>
      <c r="H46" s="222"/>
      <c r="I46" s="222"/>
      <c r="J46" s="222" t="s">
        <v>24</v>
      </c>
      <c r="K46" s="222"/>
      <c r="L46" s="222"/>
      <c r="M46" s="222"/>
      <c r="N46" s="222"/>
      <c r="O46" s="222"/>
      <c r="P46" s="222"/>
      <c r="Q46" s="222"/>
      <c r="R46" s="222" t="s">
        <v>21</v>
      </c>
      <c r="S46" s="222"/>
      <c r="T46" s="222"/>
      <c r="U46" s="222"/>
      <c r="V46" s="222"/>
      <c r="W46" s="222"/>
      <c r="X46" s="222"/>
      <c r="Y46" s="329"/>
      <c r="Z46" s="94"/>
    </row>
    <row r="47" spans="1:28" ht="22.5" customHeight="1" x14ac:dyDescent="0.55000000000000004">
      <c r="A47" s="94"/>
      <c r="B47" s="245" t="s">
        <v>109</v>
      </c>
      <c r="C47" s="246"/>
      <c r="D47" s="246"/>
      <c r="E47" s="246"/>
      <c r="F47" s="246"/>
      <c r="G47" s="246"/>
      <c r="H47" s="246"/>
      <c r="I47" s="246"/>
      <c r="J47" s="131" t="s">
        <v>22</v>
      </c>
      <c r="K47" s="540" t="str">
        <f>IF(第17号別紙１!P15="","",第17号別紙１!P15+第17号別紙２!P15)</f>
        <v/>
      </c>
      <c r="L47" s="540"/>
      <c r="M47" s="540"/>
      <c r="N47" s="540"/>
      <c r="O47" s="540"/>
      <c r="P47" s="540"/>
      <c r="Q47" s="132" t="s">
        <v>20</v>
      </c>
      <c r="R47" s="322"/>
      <c r="S47" s="322"/>
      <c r="T47" s="322"/>
      <c r="U47" s="322"/>
      <c r="V47" s="322"/>
      <c r="W47" s="322"/>
      <c r="X47" s="322"/>
      <c r="Y47" s="323"/>
      <c r="Z47" s="94"/>
    </row>
    <row r="48" spans="1:28" ht="22.5" customHeight="1" thickBot="1" x14ac:dyDescent="0.6">
      <c r="A48" s="94"/>
      <c r="B48" s="296" t="s">
        <v>110</v>
      </c>
      <c r="C48" s="297"/>
      <c r="D48" s="297"/>
      <c r="E48" s="297"/>
      <c r="F48" s="297"/>
      <c r="G48" s="297"/>
      <c r="H48" s="297"/>
      <c r="I48" s="297"/>
      <c r="J48" s="133" t="s">
        <v>23</v>
      </c>
      <c r="K48" s="530" t="str">
        <f>IF(第17号別紙１!P16="","",第17号別紙１!P16+第17号別紙２!P16)</f>
        <v/>
      </c>
      <c r="L48" s="530"/>
      <c r="M48" s="530"/>
      <c r="N48" s="530"/>
      <c r="O48" s="530"/>
      <c r="P48" s="530"/>
      <c r="Q48" s="134" t="s">
        <v>20</v>
      </c>
      <c r="R48" s="299"/>
      <c r="S48" s="299"/>
      <c r="T48" s="299"/>
      <c r="U48" s="299"/>
      <c r="V48" s="299"/>
      <c r="W48" s="299"/>
      <c r="X48" s="299"/>
      <c r="Y48" s="300"/>
      <c r="Z48" s="94"/>
    </row>
    <row r="49" spans="1:29" ht="22.5" customHeight="1" thickTop="1" x14ac:dyDescent="0.55000000000000004">
      <c r="A49" s="94"/>
      <c r="B49" s="301" t="s">
        <v>112</v>
      </c>
      <c r="C49" s="302"/>
      <c r="D49" s="302"/>
      <c r="E49" s="302"/>
      <c r="F49" s="302"/>
      <c r="G49" s="302"/>
      <c r="H49" s="302"/>
      <c r="I49" s="302"/>
      <c r="J49" s="135"/>
      <c r="K49" s="529" t="str">
        <f>IF(K47="","",第２号別紙１!P18+第２号別紙２!P18)</f>
        <v/>
      </c>
      <c r="L49" s="529"/>
      <c r="M49" s="529"/>
      <c r="N49" s="529"/>
      <c r="O49" s="529"/>
      <c r="P49" s="529"/>
      <c r="Q49" s="136" t="s">
        <v>20</v>
      </c>
      <c r="R49" s="304"/>
      <c r="S49" s="304"/>
      <c r="T49" s="304"/>
      <c r="U49" s="304"/>
      <c r="V49" s="304"/>
      <c r="W49" s="304"/>
      <c r="X49" s="304"/>
      <c r="Y49" s="305"/>
      <c r="Z49" s="94"/>
    </row>
    <row r="50" spans="1:29" ht="22.5" customHeight="1" thickBot="1" x14ac:dyDescent="0.6">
      <c r="A50" s="94"/>
      <c r="B50" s="306" t="s">
        <v>113</v>
      </c>
      <c r="C50" s="307"/>
      <c r="D50" s="307"/>
      <c r="E50" s="307"/>
      <c r="F50" s="307"/>
      <c r="G50" s="307"/>
      <c r="H50" s="307"/>
      <c r="I50" s="307"/>
      <c r="J50" s="137"/>
      <c r="K50" s="530" t="str">
        <f>IF(K49="","",第２号別紙１!P19+第２号別紙２!P19)</f>
        <v/>
      </c>
      <c r="L50" s="530"/>
      <c r="M50" s="530"/>
      <c r="N50" s="530"/>
      <c r="O50" s="530"/>
      <c r="P50" s="530"/>
      <c r="Q50" s="134" t="s">
        <v>20</v>
      </c>
      <c r="R50" s="308" t="s">
        <v>115</v>
      </c>
      <c r="S50" s="308"/>
      <c r="T50" s="308"/>
      <c r="U50" s="308"/>
      <c r="V50" s="308"/>
      <c r="W50" s="308"/>
      <c r="X50" s="308"/>
      <c r="Y50" s="309"/>
      <c r="Z50" s="94"/>
      <c r="AC50" s="104"/>
    </row>
    <row r="51" spans="1:29" ht="22.5" customHeight="1" thickTop="1" thickBot="1" x14ac:dyDescent="0.6">
      <c r="A51" s="94"/>
      <c r="B51" s="284" t="s">
        <v>263</v>
      </c>
      <c r="C51" s="285"/>
      <c r="D51" s="285"/>
      <c r="E51" s="285"/>
      <c r="F51" s="285"/>
      <c r="G51" s="285"/>
      <c r="H51" s="285"/>
      <c r="I51" s="285"/>
      <c r="J51" s="138"/>
      <c r="K51" s="545" t="str">
        <f>IF(K50="","",第２号別紙１!P20+第２号別紙２!P20)</f>
        <v/>
      </c>
      <c r="L51" s="545"/>
      <c r="M51" s="545"/>
      <c r="N51" s="545"/>
      <c r="O51" s="545"/>
      <c r="P51" s="545"/>
      <c r="Q51" s="139" t="s">
        <v>20</v>
      </c>
      <c r="R51" s="287" t="s">
        <v>370</v>
      </c>
      <c r="S51" s="287"/>
      <c r="T51" s="287"/>
      <c r="U51" s="287"/>
      <c r="V51" s="287"/>
      <c r="W51" s="287"/>
      <c r="X51" s="287"/>
      <c r="Y51" s="288"/>
      <c r="Z51" s="94"/>
    </row>
    <row r="52" spans="1:29" ht="7.5" customHeight="1" x14ac:dyDescent="0.55000000000000004">
      <c r="A52" s="94"/>
      <c r="B52" s="140"/>
      <c r="C52" s="94"/>
      <c r="D52" s="94"/>
      <c r="E52" s="94"/>
      <c r="F52" s="94"/>
      <c r="G52" s="94"/>
      <c r="H52" s="94"/>
      <c r="I52" s="94"/>
      <c r="J52" s="94"/>
      <c r="K52" s="94"/>
      <c r="L52" s="94"/>
      <c r="M52" s="94"/>
      <c r="N52" s="94"/>
      <c r="O52" s="94"/>
      <c r="P52" s="94"/>
      <c r="Q52" s="94"/>
      <c r="R52" s="94"/>
      <c r="S52" s="94"/>
      <c r="T52" s="94"/>
      <c r="U52" s="94"/>
      <c r="V52" s="94"/>
      <c r="W52" s="94"/>
      <c r="X52" s="94"/>
      <c r="Y52" s="94"/>
      <c r="Z52" s="94"/>
    </row>
    <row r="53" spans="1:29" ht="7.5" customHeight="1" x14ac:dyDescent="0.55000000000000004">
      <c r="A53" s="94"/>
      <c r="B53" s="140"/>
      <c r="C53" s="94"/>
      <c r="D53" s="94"/>
      <c r="E53" s="94"/>
      <c r="F53" s="94"/>
      <c r="G53" s="94"/>
      <c r="H53" s="94"/>
      <c r="I53" s="94"/>
      <c r="J53" s="94"/>
      <c r="K53" s="94"/>
      <c r="L53" s="94"/>
      <c r="M53" s="94"/>
      <c r="N53" s="94"/>
      <c r="O53" s="94"/>
      <c r="P53" s="94"/>
      <c r="Q53" s="94"/>
      <c r="R53" s="94"/>
      <c r="S53" s="94"/>
      <c r="T53" s="94"/>
      <c r="U53" s="94"/>
      <c r="V53" s="94"/>
      <c r="W53" s="94"/>
      <c r="X53" s="94"/>
      <c r="Y53" s="94"/>
      <c r="Z53" s="94"/>
    </row>
    <row r="54" spans="1:29" ht="18.75" customHeight="1" x14ac:dyDescent="0.55000000000000004">
      <c r="A54" s="94" t="s">
        <v>262</v>
      </c>
      <c r="B54" s="140"/>
      <c r="C54" s="94"/>
      <c r="D54" s="94"/>
      <c r="E54" s="94"/>
      <c r="F54" s="94"/>
      <c r="G54" s="94"/>
      <c r="H54" s="94"/>
      <c r="I54" s="94"/>
      <c r="J54" s="94"/>
      <c r="K54" s="94"/>
      <c r="L54" s="94"/>
      <c r="M54" s="94"/>
      <c r="N54" s="94"/>
      <c r="O54" s="94"/>
      <c r="P54" s="94"/>
      <c r="Q54" s="94"/>
      <c r="R54" s="94"/>
      <c r="S54" s="94"/>
      <c r="T54" s="94"/>
      <c r="U54" s="94"/>
      <c r="V54" s="94"/>
      <c r="W54" s="94"/>
      <c r="X54" s="94"/>
      <c r="Y54" s="94"/>
      <c r="Z54" s="94"/>
    </row>
    <row r="55" spans="1:29" ht="18.75" customHeight="1" x14ac:dyDescent="0.55000000000000004">
      <c r="A55" s="94" t="s">
        <v>384</v>
      </c>
      <c r="B55" s="94"/>
      <c r="C55" s="94"/>
      <c r="D55" s="94"/>
      <c r="E55" s="94"/>
      <c r="F55" s="94"/>
      <c r="G55" s="94"/>
      <c r="H55" s="94"/>
      <c r="I55" s="94"/>
      <c r="J55" s="94"/>
      <c r="K55" s="94"/>
      <c r="L55" s="94"/>
      <c r="M55" s="94"/>
      <c r="N55" s="94"/>
      <c r="O55" s="94"/>
      <c r="P55" s="94"/>
      <c r="Q55" s="94"/>
      <c r="R55" s="94"/>
      <c r="S55" s="94"/>
      <c r="T55" s="94"/>
      <c r="U55" s="94"/>
      <c r="V55" s="94"/>
      <c r="W55" s="94"/>
      <c r="X55" s="94"/>
      <c r="Y55" s="94"/>
      <c r="Z55" s="94"/>
    </row>
    <row r="56" spans="1:29" ht="7.5" customHeight="1" thickBot="1" x14ac:dyDescent="0.6">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row>
    <row r="57" spans="1:29" ht="22.5" customHeight="1" x14ac:dyDescent="0.55000000000000004">
      <c r="A57" s="94"/>
      <c r="B57" s="291" t="s">
        <v>193</v>
      </c>
      <c r="C57" s="292"/>
      <c r="D57" s="292" t="s">
        <v>195</v>
      </c>
      <c r="E57" s="292"/>
      <c r="F57" s="292"/>
      <c r="G57" s="292"/>
      <c r="H57" s="292"/>
      <c r="I57" s="292"/>
      <c r="J57" s="292"/>
      <c r="K57" s="292"/>
      <c r="L57" s="292"/>
      <c r="M57" s="292"/>
      <c r="N57" s="292"/>
      <c r="O57" s="292"/>
      <c r="P57" s="292"/>
      <c r="Q57" s="292"/>
      <c r="R57" s="292"/>
      <c r="S57" s="292"/>
      <c r="T57" s="292"/>
      <c r="U57" s="292"/>
      <c r="V57" s="292" t="s">
        <v>194</v>
      </c>
      <c r="W57" s="292"/>
      <c r="X57" s="292"/>
      <c r="Y57" s="293"/>
      <c r="Z57" s="94"/>
    </row>
    <row r="58" spans="1:29" ht="30" customHeight="1" x14ac:dyDescent="0.55000000000000004">
      <c r="A58" s="94"/>
      <c r="B58" s="294">
        <v>1</v>
      </c>
      <c r="C58" s="295"/>
      <c r="D58" s="272" t="s">
        <v>373</v>
      </c>
      <c r="E58" s="273"/>
      <c r="F58" s="273"/>
      <c r="G58" s="273"/>
      <c r="H58" s="273"/>
      <c r="I58" s="273"/>
      <c r="J58" s="273"/>
      <c r="K58" s="273"/>
      <c r="L58" s="273"/>
      <c r="M58" s="273"/>
      <c r="N58" s="273"/>
      <c r="O58" s="273"/>
      <c r="P58" s="273"/>
      <c r="Q58" s="273"/>
      <c r="R58" s="273"/>
      <c r="S58" s="273"/>
      <c r="T58" s="273"/>
      <c r="U58" s="273"/>
      <c r="V58" s="274"/>
      <c r="W58" s="275"/>
      <c r="X58" s="275"/>
      <c r="Y58" s="276"/>
      <c r="Z58" s="94"/>
    </row>
    <row r="59" spans="1:29" ht="45" customHeight="1" x14ac:dyDescent="0.55000000000000004">
      <c r="A59" s="94"/>
      <c r="B59" s="294">
        <f t="shared" ref="B59:B67" ca="1" si="1">OFFSET(B59,-1,0)+1</f>
        <v>2</v>
      </c>
      <c r="C59" s="295"/>
      <c r="D59" s="289" t="s">
        <v>511</v>
      </c>
      <c r="E59" s="290"/>
      <c r="F59" s="290"/>
      <c r="G59" s="290"/>
      <c r="H59" s="290"/>
      <c r="I59" s="290"/>
      <c r="J59" s="290"/>
      <c r="K59" s="290"/>
      <c r="L59" s="290"/>
      <c r="M59" s="290"/>
      <c r="N59" s="290"/>
      <c r="O59" s="290"/>
      <c r="P59" s="290"/>
      <c r="Q59" s="290"/>
      <c r="R59" s="290"/>
      <c r="S59" s="290"/>
      <c r="T59" s="290"/>
      <c r="U59" s="290"/>
      <c r="V59" s="274"/>
      <c r="W59" s="275"/>
      <c r="X59" s="275"/>
      <c r="Y59" s="276"/>
      <c r="Z59" s="94"/>
    </row>
    <row r="60" spans="1:29" ht="78.75" customHeight="1" x14ac:dyDescent="0.55000000000000004">
      <c r="A60" s="94"/>
      <c r="B60" s="294">
        <f t="shared" ca="1" si="1"/>
        <v>3</v>
      </c>
      <c r="C60" s="295"/>
      <c r="D60" s="289" t="s">
        <v>196</v>
      </c>
      <c r="E60" s="289"/>
      <c r="F60" s="289"/>
      <c r="G60" s="289"/>
      <c r="H60" s="289"/>
      <c r="I60" s="289"/>
      <c r="J60" s="289"/>
      <c r="K60" s="289"/>
      <c r="L60" s="289"/>
      <c r="M60" s="289"/>
      <c r="N60" s="289"/>
      <c r="O60" s="289"/>
      <c r="P60" s="289"/>
      <c r="Q60" s="289"/>
      <c r="R60" s="289"/>
      <c r="S60" s="289"/>
      <c r="T60" s="289"/>
      <c r="U60" s="289"/>
      <c r="V60" s="274"/>
      <c r="W60" s="275"/>
      <c r="X60" s="275"/>
      <c r="Y60" s="276"/>
      <c r="Z60" s="94"/>
    </row>
    <row r="61" spans="1:29" ht="30" customHeight="1" x14ac:dyDescent="0.55000000000000004">
      <c r="A61" s="94"/>
      <c r="B61" s="294">
        <f t="shared" ca="1" si="1"/>
        <v>4</v>
      </c>
      <c r="C61" s="295"/>
      <c r="D61" s="272" t="s">
        <v>197</v>
      </c>
      <c r="E61" s="273"/>
      <c r="F61" s="273"/>
      <c r="G61" s="273"/>
      <c r="H61" s="273"/>
      <c r="I61" s="273"/>
      <c r="J61" s="273"/>
      <c r="K61" s="273"/>
      <c r="L61" s="273"/>
      <c r="M61" s="273"/>
      <c r="N61" s="273"/>
      <c r="O61" s="273"/>
      <c r="P61" s="273"/>
      <c r="Q61" s="273"/>
      <c r="R61" s="273"/>
      <c r="S61" s="273"/>
      <c r="T61" s="273"/>
      <c r="U61" s="273"/>
      <c r="V61" s="274"/>
      <c r="W61" s="275"/>
      <c r="X61" s="275"/>
      <c r="Y61" s="276"/>
      <c r="Z61" s="94"/>
    </row>
    <row r="62" spans="1:29" ht="45" customHeight="1" x14ac:dyDescent="0.55000000000000004">
      <c r="A62" s="94"/>
      <c r="B62" s="294">
        <f t="shared" ca="1" si="1"/>
        <v>5</v>
      </c>
      <c r="C62" s="295"/>
      <c r="D62" s="289" t="s">
        <v>368</v>
      </c>
      <c r="E62" s="290"/>
      <c r="F62" s="290"/>
      <c r="G62" s="290"/>
      <c r="H62" s="290"/>
      <c r="I62" s="290"/>
      <c r="J62" s="290"/>
      <c r="K62" s="290"/>
      <c r="L62" s="290"/>
      <c r="M62" s="290"/>
      <c r="N62" s="290"/>
      <c r="O62" s="290"/>
      <c r="P62" s="290"/>
      <c r="Q62" s="290"/>
      <c r="R62" s="290"/>
      <c r="S62" s="290"/>
      <c r="T62" s="290"/>
      <c r="U62" s="290"/>
      <c r="V62" s="274"/>
      <c r="W62" s="275"/>
      <c r="X62" s="275"/>
      <c r="Y62" s="276"/>
      <c r="Z62" s="94"/>
    </row>
    <row r="63" spans="1:29" ht="30" customHeight="1" x14ac:dyDescent="0.55000000000000004">
      <c r="A63" s="94"/>
      <c r="B63" s="294">
        <f t="shared" ca="1" si="1"/>
        <v>6</v>
      </c>
      <c r="C63" s="295"/>
      <c r="D63" s="272" t="s">
        <v>198</v>
      </c>
      <c r="E63" s="273"/>
      <c r="F63" s="273"/>
      <c r="G63" s="273"/>
      <c r="H63" s="273"/>
      <c r="I63" s="273"/>
      <c r="J63" s="273"/>
      <c r="K63" s="273"/>
      <c r="L63" s="273"/>
      <c r="M63" s="273"/>
      <c r="N63" s="273"/>
      <c r="O63" s="273"/>
      <c r="P63" s="273"/>
      <c r="Q63" s="273"/>
      <c r="R63" s="273"/>
      <c r="S63" s="273"/>
      <c r="T63" s="273"/>
      <c r="U63" s="273"/>
      <c r="V63" s="274"/>
      <c r="W63" s="275"/>
      <c r="X63" s="275"/>
      <c r="Y63" s="276"/>
      <c r="Z63" s="94"/>
    </row>
    <row r="64" spans="1:29" ht="45" customHeight="1" x14ac:dyDescent="0.55000000000000004">
      <c r="A64" s="94"/>
      <c r="B64" s="294">
        <f t="shared" ca="1" si="1"/>
        <v>7</v>
      </c>
      <c r="C64" s="295"/>
      <c r="D64" s="272" t="s">
        <v>199</v>
      </c>
      <c r="E64" s="273"/>
      <c r="F64" s="273"/>
      <c r="G64" s="273"/>
      <c r="H64" s="273"/>
      <c r="I64" s="273"/>
      <c r="J64" s="273"/>
      <c r="K64" s="273"/>
      <c r="L64" s="273"/>
      <c r="M64" s="273"/>
      <c r="N64" s="273"/>
      <c r="O64" s="273"/>
      <c r="P64" s="273"/>
      <c r="Q64" s="273"/>
      <c r="R64" s="273"/>
      <c r="S64" s="273"/>
      <c r="T64" s="273"/>
      <c r="U64" s="273"/>
      <c r="V64" s="274"/>
      <c r="W64" s="275"/>
      <c r="X64" s="275"/>
      <c r="Y64" s="276"/>
      <c r="Z64" s="94"/>
    </row>
    <row r="65" spans="1:26" ht="45" customHeight="1" x14ac:dyDescent="0.55000000000000004">
      <c r="A65" s="94"/>
      <c r="B65" s="294">
        <f t="shared" ca="1" si="1"/>
        <v>8</v>
      </c>
      <c r="C65" s="295"/>
      <c r="D65" s="272" t="s">
        <v>508</v>
      </c>
      <c r="E65" s="273"/>
      <c r="F65" s="273"/>
      <c r="G65" s="273"/>
      <c r="H65" s="273"/>
      <c r="I65" s="273"/>
      <c r="J65" s="273"/>
      <c r="K65" s="273"/>
      <c r="L65" s="273"/>
      <c r="M65" s="273"/>
      <c r="N65" s="273"/>
      <c r="O65" s="273"/>
      <c r="P65" s="273"/>
      <c r="Q65" s="273"/>
      <c r="R65" s="273"/>
      <c r="S65" s="273"/>
      <c r="T65" s="273"/>
      <c r="U65" s="273"/>
      <c r="V65" s="274"/>
      <c r="W65" s="275"/>
      <c r="X65" s="275"/>
      <c r="Y65" s="276"/>
      <c r="Z65" s="94"/>
    </row>
    <row r="66" spans="1:26" ht="22.5" customHeight="1" x14ac:dyDescent="0.55000000000000004">
      <c r="A66" s="94"/>
      <c r="B66" s="294">
        <f t="shared" ca="1" si="1"/>
        <v>9</v>
      </c>
      <c r="C66" s="295"/>
      <c r="D66" s="272" t="s">
        <v>510</v>
      </c>
      <c r="E66" s="273"/>
      <c r="F66" s="273"/>
      <c r="G66" s="273"/>
      <c r="H66" s="273"/>
      <c r="I66" s="273"/>
      <c r="J66" s="273"/>
      <c r="K66" s="273"/>
      <c r="L66" s="273"/>
      <c r="M66" s="273"/>
      <c r="N66" s="273"/>
      <c r="O66" s="273"/>
      <c r="P66" s="273"/>
      <c r="Q66" s="273"/>
      <c r="R66" s="273"/>
      <c r="S66" s="273"/>
      <c r="T66" s="273"/>
      <c r="U66" s="273"/>
      <c r="V66" s="274"/>
      <c r="W66" s="275"/>
      <c r="X66" s="275"/>
      <c r="Y66" s="276"/>
      <c r="Z66" s="94"/>
    </row>
    <row r="67" spans="1:26" ht="45" customHeight="1" thickBot="1" x14ac:dyDescent="0.6">
      <c r="A67" s="94"/>
      <c r="B67" s="277">
        <f t="shared" ca="1" si="1"/>
        <v>10</v>
      </c>
      <c r="C67" s="278"/>
      <c r="D67" s="279" t="s">
        <v>509</v>
      </c>
      <c r="E67" s="280"/>
      <c r="F67" s="280"/>
      <c r="G67" s="280"/>
      <c r="H67" s="280"/>
      <c r="I67" s="280"/>
      <c r="J67" s="280"/>
      <c r="K67" s="280"/>
      <c r="L67" s="280"/>
      <c r="M67" s="280"/>
      <c r="N67" s="280"/>
      <c r="O67" s="280"/>
      <c r="P67" s="280"/>
      <c r="Q67" s="280"/>
      <c r="R67" s="280"/>
      <c r="S67" s="280"/>
      <c r="T67" s="280"/>
      <c r="U67" s="280"/>
      <c r="V67" s="281"/>
      <c r="W67" s="282"/>
      <c r="X67" s="282"/>
      <c r="Y67" s="283"/>
      <c r="Z67" s="94"/>
    </row>
    <row r="68" spans="1:26" ht="18.75" customHeight="1" x14ac:dyDescent="0.55000000000000004">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row>
    <row r="69" spans="1:26" ht="18.75" customHeight="1" x14ac:dyDescent="0.55000000000000004">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row>
    <row r="70" spans="1:26" ht="18.75" customHeight="1" x14ac:dyDescent="0.55000000000000004">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row>
    <row r="71" spans="1:26" ht="18.75" customHeight="1" x14ac:dyDescent="0.55000000000000004">
      <c r="A71" s="94"/>
      <c r="B71" s="94"/>
      <c r="C71" s="94"/>
      <c r="D71" s="94"/>
      <c r="E71" s="94"/>
      <c r="F71" s="94"/>
      <c r="G71" s="94"/>
      <c r="H71" s="94"/>
      <c r="I71" s="94"/>
      <c r="J71" s="94"/>
      <c r="K71" s="94"/>
      <c r="L71" s="94"/>
      <c r="M71" s="94"/>
      <c r="N71" s="94"/>
      <c r="O71" s="94"/>
      <c r="P71" s="94"/>
      <c r="Q71" s="94"/>
      <c r="R71" s="94"/>
      <c r="S71" s="94"/>
      <c r="T71" s="94"/>
      <c r="U71" s="94"/>
      <c r="V71" s="94"/>
      <c r="W71" s="94"/>
      <c r="X71" s="94"/>
      <c r="Y71" s="94"/>
      <c r="Z71" s="94"/>
    </row>
    <row r="72" spans="1:26" ht="18.75" customHeight="1" x14ac:dyDescent="0.55000000000000004">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row>
    <row r="73" spans="1:26" ht="7.5" customHeight="1" x14ac:dyDescent="0.55000000000000004">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row>
    <row r="74" spans="1:26" ht="18.75" customHeight="1" x14ac:dyDescent="0.55000000000000004">
      <c r="A74" s="94" t="s">
        <v>476</v>
      </c>
      <c r="B74" s="94"/>
      <c r="C74" s="94"/>
      <c r="D74" s="94"/>
      <c r="E74" s="94"/>
      <c r="F74" s="94"/>
      <c r="G74" s="94"/>
      <c r="H74" s="94"/>
      <c r="I74" s="94"/>
      <c r="J74" s="94"/>
      <c r="K74" s="94"/>
      <c r="L74" s="94"/>
      <c r="M74" s="94"/>
      <c r="N74" s="94"/>
      <c r="O74" s="94"/>
      <c r="P74" s="94"/>
      <c r="Q74" s="94"/>
      <c r="R74" s="94"/>
      <c r="S74" s="94"/>
      <c r="T74" s="94"/>
      <c r="U74" s="94"/>
      <c r="V74" s="94"/>
      <c r="W74" s="94"/>
      <c r="X74" s="94"/>
      <c r="Y74" s="94"/>
      <c r="Z74" s="94"/>
    </row>
    <row r="75" spans="1:26" ht="7.5" customHeight="1" thickBot="1" x14ac:dyDescent="0.6">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row>
    <row r="76" spans="1:26" ht="22.5" customHeight="1" x14ac:dyDescent="0.55000000000000004">
      <c r="A76" s="94"/>
      <c r="B76" s="291" t="s">
        <v>193</v>
      </c>
      <c r="C76" s="292"/>
      <c r="D76" s="292" t="s">
        <v>195</v>
      </c>
      <c r="E76" s="292"/>
      <c r="F76" s="292"/>
      <c r="G76" s="292"/>
      <c r="H76" s="292"/>
      <c r="I76" s="292"/>
      <c r="J76" s="292"/>
      <c r="K76" s="292"/>
      <c r="L76" s="292"/>
      <c r="M76" s="292"/>
      <c r="N76" s="292"/>
      <c r="O76" s="292"/>
      <c r="P76" s="292"/>
      <c r="Q76" s="292"/>
      <c r="R76" s="292"/>
      <c r="S76" s="292"/>
      <c r="T76" s="292"/>
      <c r="U76" s="292"/>
      <c r="V76" s="292" t="s">
        <v>194</v>
      </c>
      <c r="W76" s="292"/>
      <c r="X76" s="292"/>
      <c r="Y76" s="293"/>
      <c r="Z76" s="94"/>
    </row>
    <row r="77" spans="1:26" ht="45" customHeight="1" x14ac:dyDescent="0.55000000000000004">
      <c r="A77" s="94"/>
      <c r="B77" s="294">
        <v>1</v>
      </c>
      <c r="C77" s="295"/>
      <c r="D77" s="272" t="s">
        <v>477</v>
      </c>
      <c r="E77" s="273"/>
      <c r="F77" s="273"/>
      <c r="G77" s="273"/>
      <c r="H77" s="273"/>
      <c r="I77" s="273"/>
      <c r="J77" s="273"/>
      <c r="K77" s="273"/>
      <c r="L77" s="273"/>
      <c r="M77" s="273"/>
      <c r="N77" s="273"/>
      <c r="O77" s="273"/>
      <c r="P77" s="273"/>
      <c r="Q77" s="273"/>
      <c r="R77" s="273"/>
      <c r="S77" s="273"/>
      <c r="T77" s="273"/>
      <c r="U77" s="273"/>
      <c r="V77" s="274"/>
      <c r="W77" s="275"/>
      <c r="X77" s="275"/>
      <c r="Y77" s="276"/>
      <c r="Z77" s="94"/>
    </row>
    <row r="78" spans="1:26" ht="30" customHeight="1" x14ac:dyDescent="0.55000000000000004">
      <c r="A78" s="94"/>
      <c r="B78" s="294">
        <f t="shared" ref="B78:B80" ca="1" si="2">OFFSET(B78,-1,0)+1</f>
        <v>2</v>
      </c>
      <c r="C78" s="295"/>
      <c r="D78" s="272" t="s">
        <v>478</v>
      </c>
      <c r="E78" s="273"/>
      <c r="F78" s="273"/>
      <c r="G78" s="273"/>
      <c r="H78" s="273"/>
      <c r="I78" s="273"/>
      <c r="J78" s="273"/>
      <c r="K78" s="273"/>
      <c r="L78" s="273"/>
      <c r="M78" s="273"/>
      <c r="N78" s="273"/>
      <c r="O78" s="273"/>
      <c r="P78" s="273"/>
      <c r="Q78" s="273"/>
      <c r="R78" s="273"/>
      <c r="S78" s="273"/>
      <c r="T78" s="273"/>
      <c r="U78" s="273"/>
      <c r="V78" s="274"/>
      <c r="W78" s="275"/>
      <c r="X78" s="275"/>
      <c r="Y78" s="276"/>
      <c r="Z78" s="94"/>
    </row>
    <row r="79" spans="1:26" ht="22.5" customHeight="1" x14ac:dyDescent="0.55000000000000004">
      <c r="A79" s="94"/>
      <c r="B79" s="294">
        <f t="shared" ca="1" si="2"/>
        <v>3</v>
      </c>
      <c r="C79" s="295"/>
      <c r="D79" s="272" t="s">
        <v>479</v>
      </c>
      <c r="E79" s="273"/>
      <c r="F79" s="273"/>
      <c r="G79" s="273"/>
      <c r="H79" s="273"/>
      <c r="I79" s="273"/>
      <c r="J79" s="273"/>
      <c r="K79" s="273"/>
      <c r="L79" s="273"/>
      <c r="M79" s="273"/>
      <c r="N79" s="273"/>
      <c r="O79" s="273"/>
      <c r="P79" s="273"/>
      <c r="Q79" s="273"/>
      <c r="R79" s="273"/>
      <c r="S79" s="273"/>
      <c r="T79" s="273"/>
      <c r="U79" s="273"/>
      <c r="V79" s="274"/>
      <c r="W79" s="275"/>
      <c r="X79" s="275"/>
      <c r="Y79" s="276"/>
      <c r="Z79" s="94"/>
    </row>
    <row r="80" spans="1:26" ht="22.5" customHeight="1" thickBot="1" x14ac:dyDescent="0.6">
      <c r="A80" s="94"/>
      <c r="B80" s="277">
        <f t="shared" ca="1" si="2"/>
        <v>4</v>
      </c>
      <c r="C80" s="278"/>
      <c r="D80" s="279" t="s">
        <v>480</v>
      </c>
      <c r="E80" s="280"/>
      <c r="F80" s="280"/>
      <c r="G80" s="280"/>
      <c r="H80" s="280"/>
      <c r="I80" s="280"/>
      <c r="J80" s="280"/>
      <c r="K80" s="280"/>
      <c r="L80" s="280"/>
      <c r="M80" s="280"/>
      <c r="N80" s="280"/>
      <c r="O80" s="280"/>
      <c r="P80" s="280"/>
      <c r="Q80" s="280"/>
      <c r="R80" s="280"/>
      <c r="S80" s="280"/>
      <c r="T80" s="280"/>
      <c r="U80" s="280"/>
      <c r="V80" s="281"/>
      <c r="W80" s="282"/>
      <c r="X80" s="282"/>
      <c r="Y80" s="283"/>
      <c r="Z80" s="94"/>
    </row>
    <row r="81" spans="1:26" ht="18.75" customHeight="1" x14ac:dyDescent="0.55000000000000004">
      <c r="A81" s="94"/>
      <c r="B81" s="94"/>
      <c r="C81" s="94"/>
      <c r="D81" s="94"/>
      <c r="E81" s="94"/>
      <c r="F81" s="94"/>
      <c r="G81" s="94"/>
      <c r="H81" s="94"/>
      <c r="I81" s="94"/>
      <c r="J81" s="94"/>
      <c r="K81" s="94"/>
      <c r="L81" s="94"/>
      <c r="M81" s="94"/>
      <c r="N81" s="94"/>
      <c r="O81" s="94"/>
      <c r="P81" s="94"/>
      <c r="Q81" s="94"/>
      <c r="R81" s="94"/>
      <c r="S81" s="94"/>
      <c r="T81" s="94"/>
      <c r="U81" s="94"/>
      <c r="V81" s="94"/>
      <c r="W81" s="94"/>
      <c r="X81" s="94"/>
      <c r="Y81" s="94"/>
      <c r="Z81" s="94"/>
    </row>
  </sheetData>
  <sheetProtection algorithmName="SHA-512" hashValue="hWgIFSbQNdJq7f+sAWezXVpY67iQCLM4R/zrqI78XzFp42f/bRvve5iYGjgEZZ3s8uyXnGXwriZ6fXmb8j4ADA==" saltValue="09dmvi2TRBrU5STqVfr3Nw==" spinCount="100000" sheet="1" selectLockedCells="1"/>
  <mergeCells count="110">
    <mergeCell ref="K48:P48"/>
    <mergeCell ref="B79:C79"/>
    <mergeCell ref="D79:U79"/>
    <mergeCell ref="V79:Y79"/>
    <mergeCell ref="B80:C80"/>
    <mergeCell ref="D80:U80"/>
    <mergeCell ref="V80:Y80"/>
    <mergeCell ref="B76:C76"/>
    <mergeCell ref="D76:U76"/>
    <mergeCell ref="V76:Y76"/>
    <mergeCell ref="B77:C77"/>
    <mergeCell ref="D77:U77"/>
    <mergeCell ref="V77:Y77"/>
    <mergeCell ref="B78:C78"/>
    <mergeCell ref="D78:U78"/>
    <mergeCell ref="V78:Y78"/>
    <mergeCell ref="V63:Y63"/>
    <mergeCell ref="V57:Y57"/>
    <mergeCell ref="V58:Y58"/>
    <mergeCell ref="V59:Y59"/>
    <mergeCell ref="V60:Y60"/>
    <mergeCell ref="V61:Y61"/>
    <mergeCell ref="B60:C60"/>
    <mergeCell ref="D60:U60"/>
    <mergeCell ref="B63:C63"/>
    <mergeCell ref="D63:U63"/>
    <mergeCell ref="B67:C67"/>
    <mergeCell ref="D67:U67"/>
    <mergeCell ref="V67:Y67"/>
    <mergeCell ref="B66:C66"/>
    <mergeCell ref="D66:U66"/>
    <mergeCell ref="V66:Y66"/>
    <mergeCell ref="B64:C64"/>
    <mergeCell ref="D64:U64"/>
    <mergeCell ref="V64:Y64"/>
    <mergeCell ref="B65:C65"/>
    <mergeCell ref="D65:U65"/>
    <mergeCell ref="V65:Y65"/>
    <mergeCell ref="N31:W31"/>
    <mergeCell ref="B51:I51"/>
    <mergeCell ref="K51:P51"/>
    <mergeCell ref="R51:Y51"/>
    <mergeCell ref="B61:C61"/>
    <mergeCell ref="D61:U61"/>
    <mergeCell ref="B62:C62"/>
    <mergeCell ref="D62:U62"/>
    <mergeCell ref="B57:C57"/>
    <mergeCell ref="D57:U57"/>
    <mergeCell ref="B58:C58"/>
    <mergeCell ref="D58:U58"/>
    <mergeCell ref="B59:C59"/>
    <mergeCell ref="D59:U59"/>
    <mergeCell ref="V62:Y62"/>
    <mergeCell ref="B37:L37"/>
    <mergeCell ref="N37:X37"/>
    <mergeCell ref="B38:I40"/>
    <mergeCell ref="J38:L38"/>
    <mergeCell ref="N38:X38"/>
    <mergeCell ref="J39:L39"/>
    <mergeCell ref="N39:X39"/>
    <mergeCell ref="J40:L40"/>
    <mergeCell ref="N40:W40"/>
    <mergeCell ref="R48:Y48"/>
    <mergeCell ref="B28:L28"/>
    <mergeCell ref="N28:X28"/>
    <mergeCell ref="N20:Q20"/>
    <mergeCell ref="B24:E24"/>
    <mergeCell ref="N24:Q24"/>
    <mergeCell ref="B20:E20"/>
    <mergeCell ref="F20:M20"/>
    <mergeCell ref="R20:Y20"/>
    <mergeCell ref="F24:M24"/>
    <mergeCell ref="R24:Y24"/>
    <mergeCell ref="B32:I34"/>
    <mergeCell ref="J32:L32"/>
    <mergeCell ref="N32:X32"/>
    <mergeCell ref="J33:L33"/>
    <mergeCell ref="N33:X33"/>
    <mergeCell ref="J34:L34"/>
    <mergeCell ref="N34:W34"/>
    <mergeCell ref="B29:I31"/>
    <mergeCell ref="J29:L29"/>
    <mergeCell ref="N29:X29"/>
    <mergeCell ref="J30:L30"/>
    <mergeCell ref="N30:X30"/>
    <mergeCell ref="J31:L31"/>
    <mergeCell ref="B49:I49"/>
    <mergeCell ref="K49:P49"/>
    <mergeCell ref="R49:Y49"/>
    <mergeCell ref="B50:I50"/>
    <mergeCell ref="K50:P50"/>
    <mergeCell ref="R50:Y50"/>
    <mergeCell ref="A3:Z3"/>
    <mergeCell ref="B16:E16"/>
    <mergeCell ref="B11:E11"/>
    <mergeCell ref="F11:Y11"/>
    <mergeCell ref="B7:E7"/>
    <mergeCell ref="F7:Y7"/>
    <mergeCell ref="B15:E15"/>
    <mergeCell ref="F15:Y15"/>
    <mergeCell ref="F16:Y16"/>
    <mergeCell ref="B35:L35"/>
    <mergeCell ref="N35:W35"/>
    <mergeCell ref="B46:I46"/>
    <mergeCell ref="J46:Q46"/>
    <mergeCell ref="R46:Y46"/>
    <mergeCell ref="B47:I47"/>
    <mergeCell ref="K47:P47"/>
    <mergeCell ref="R47:Y47"/>
    <mergeCell ref="B48:I48"/>
  </mergeCells>
  <phoneticPr fontId="3"/>
  <dataValidations count="4">
    <dataValidation imeMode="halfAlpha" allowBlank="1" showInputMessage="1" promptTitle="------- 事業着手年月日を入力してください -------" prompt="1.キーボードで「2026/4/21」などと入力してください。_x000a_2.Enterキーを押すと、自動的に日付として認識されます。_x000a__x000a_※工事契約締結日はまた注文日を入力してください。" sqref="F20:M20" xr:uid="{5EF0B1DC-61EB-4153-9B33-C9E19518A095}"/>
    <dataValidation imeMode="halfAlpha" allowBlank="1" showInputMessage="1" promptTitle="------- 事業完了年月日を入力してください -------" prompt="1.キーボードで「2026/4/21」などと入力してください。_x000a_2.Enterキーを押すと、自動的に日付として認識されます。_x000a__x000a_※「工事の完了」、「補助対象経費の支払い」の全てが_x000a_　完了した日を入力してください。" sqref="R20:Y20" xr:uid="{016CF878-280F-47CF-9F26-B6F8682622AD}"/>
    <dataValidation imeMode="halfAlpha" allowBlank="1" showInputMessage="1" promptTitle="-------- 契約年月日を入力してください --------" prompt="1.キーボードで「2026/4/21」などと入力してください。_x000a_2.Enterキーを押すと、自動的に日付として認識されます。" sqref="F24:M24" xr:uid="{BDBEBA0F-12D1-4B46-9D15-8AC058C9498D}"/>
    <dataValidation imeMode="halfAlpha" allowBlank="1" showInputMessage="1" promptTitle="-------- 満了年月日を入力してください --------" prompt="1.キーボードで「2026/4/21」などと入力してください。_x000a_2.Enterキーを押すと、自動的に日付として認識されます。" sqref="R24:Y24" xr:uid="{B0A5747E-6650-424A-B616-ACDB4915CEE5}"/>
  </dataValidations>
  <pageMargins left="0.78740157480314965" right="0.39370078740157483" top="0.59055118110236227" bottom="0.59055118110236227" header="0.31496062992125984" footer="0.31496062992125984"/>
  <pageSetup paperSize="9" fitToHeight="3" orientation="portrait" blackAndWhite="1" r:id="rId1"/>
  <rowBreaks count="2" manualBreakCount="2">
    <brk id="41" max="25" man="1"/>
    <brk id="7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50207" r:id="rId4" name="Check Box 31">
              <controlPr defaultSize="0" autoFill="0" autoLine="0" autoPict="0">
                <anchor moveWithCells="1">
                  <from>
                    <xdr:col>22</xdr:col>
                    <xdr:colOff>127000</xdr:colOff>
                    <xdr:row>57</xdr:row>
                    <xdr:rowOff>0</xdr:rowOff>
                  </from>
                  <to>
                    <xdr:col>23</xdr:col>
                    <xdr:colOff>127000</xdr:colOff>
                    <xdr:row>58</xdr:row>
                    <xdr:rowOff>0</xdr:rowOff>
                  </to>
                </anchor>
              </controlPr>
            </control>
          </mc:Choice>
        </mc:AlternateContent>
        <mc:AlternateContent xmlns:mc="http://schemas.openxmlformats.org/markup-compatibility/2006">
          <mc:Choice Requires="x14">
            <control shapeId="50208" r:id="rId5" name="Check Box 32">
              <controlPr defaultSize="0" autoFill="0" autoLine="0" autoPict="0">
                <anchor moveWithCells="1">
                  <from>
                    <xdr:col>22</xdr:col>
                    <xdr:colOff>127000</xdr:colOff>
                    <xdr:row>58</xdr:row>
                    <xdr:rowOff>0</xdr:rowOff>
                  </from>
                  <to>
                    <xdr:col>23</xdr:col>
                    <xdr:colOff>127000</xdr:colOff>
                    <xdr:row>58</xdr:row>
                    <xdr:rowOff>565150</xdr:rowOff>
                  </to>
                </anchor>
              </controlPr>
            </control>
          </mc:Choice>
        </mc:AlternateContent>
        <mc:AlternateContent xmlns:mc="http://schemas.openxmlformats.org/markup-compatibility/2006">
          <mc:Choice Requires="x14">
            <control shapeId="50209" r:id="rId6" name="Check Box 33">
              <controlPr defaultSize="0" autoFill="0" autoLine="0" autoPict="0">
                <anchor moveWithCells="1">
                  <from>
                    <xdr:col>22</xdr:col>
                    <xdr:colOff>127000</xdr:colOff>
                    <xdr:row>59</xdr:row>
                    <xdr:rowOff>0</xdr:rowOff>
                  </from>
                  <to>
                    <xdr:col>23</xdr:col>
                    <xdr:colOff>127000</xdr:colOff>
                    <xdr:row>60</xdr:row>
                    <xdr:rowOff>0</xdr:rowOff>
                  </to>
                </anchor>
              </controlPr>
            </control>
          </mc:Choice>
        </mc:AlternateContent>
        <mc:AlternateContent xmlns:mc="http://schemas.openxmlformats.org/markup-compatibility/2006">
          <mc:Choice Requires="x14">
            <control shapeId="50210" r:id="rId7" name="Check Box 34">
              <controlPr defaultSize="0" autoFill="0" autoLine="0" autoPict="0">
                <anchor moveWithCells="1">
                  <from>
                    <xdr:col>22</xdr:col>
                    <xdr:colOff>127000</xdr:colOff>
                    <xdr:row>60</xdr:row>
                    <xdr:rowOff>0</xdr:rowOff>
                  </from>
                  <to>
                    <xdr:col>23</xdr:col>
                    <xdr:colOff>127000</xdr:colOff>
                    <xdr:row>61</xdr:row>
                    <xdr:rowOff>0</xdr:rowOff>
                  </to>
                </anchor>
              </controlPr>
            </control>
          </mc:Choice>
        </mc:AlternateContent>
        <mc:AlternateContent xmlns:mc="http://schemas.openxmlformats.org/markup-compatibility/2006">
          <mc:Choice Requires="x14">
            <control shapeId="50211" r:id="rId8" name="Check Box 35">
              <controlPr defaultSize="0" autoFill="0" autoLine="0" autoPict="0">
                <anchor moveWithCells="1">
                  <from>
                    <xdr:col>22</xdr:col>
                    <xdr:colOff>127000</xdr:colOff>
                    <xdr:row>61</xdr:row>
                    <xdr:rowOff>0</xdr:rowOff>
                  </from>
                  <to>
                    <xdr:col>23</xdr:col>
                    <xdr:colOff>127000</xdr:colOff>
                    <xdr:row>62</xdr:row>
                    <xdr:rowOff>95250</xdr:rowOff>
                  </to>
                </anchor>
              </controlPr>
            </control>
          </mc:Choice>
        </mc:AlternateContent>
        <mc:AlternateContent xmlns:mc="http://schemas.openxmlformats.org/markup-compatibility/2006">
          <mc:Choice Requires="x14">
            <control shapeId="50212" r:id="rId9" name="Check Box 36">
              <controlPr defaultSize="0" autoFill="0" autoLine="0" autoPict="0">
                <anchor moveWithCells="1">
                  <from>
                    <xdr:col>22</xdr:col>
                    <xdr:colOff>127000</xdr:colOff>
                    <xdr:row>62</xdr:row>
                    <xdr:rowOff>0</xdr:rowOff>
                  </from>
                  <to>
                    <xdr:col>23</xdr:col>
                    <xdr:colOff>127000</xdr:colOff>
                    <xdr:row>63</xdr:row>
                    <xdr:rowOff>0</xdr:rowOff>
                  </to>
                </anchor>
              </controlPr>
            </control>
          </mc:Choice>
        </mc:AlternateContent>
        <mc:AlternateContent xmlns:mc="http://schemas.openxmlformats.org/markup-compatibility/2006">
          <mc:Choice Requires="x14">
            <control shapeId="50213" r:id="rId10" name="Check Box 37">
              <controlPr defaultSize="0" autoFill="0" autoLine="0" autoPict="0">
                <anchor moveWithCells="1">
                  <from>
                    <xdr:col>22</xdr:col>
                    <xdr:colOff>127000</xdr:colOff>
                    <xdr:row>63</xdr:row>
                    <xdr:rowOff>0</xdr:rowOff>
                  </from>
                  <to>
                    <xdr:col>23</xdr:col>
                    <xdr:colOff>127000</xdr:colOff>
                    <xdr:row>64</xdr:row>
                    <xdr:rowOff>0</xdr:rowOff>
                  </to>
                </anchor>
              </controlPr>
            </control>
          </mc:Choice>
        </mc:AlternateContent>
        <mc:AlternateContent xmlns:mc="http://schemas.openxmlformats.org/markup-compatibility/2006">
          <mc:Choice Requires="x14">
            <control shapeId="50214" r:id="rId11" name="Check Box 38">
              <controlPr defaultSize="0" autoFill="0" autoLine="0" autoPict="0">
                <anchor moveWithCells="1">
                  <from>
                    <xdr:col>22</xdr:col>
                    <xdr:colOff>127000</xdr:colOff>
                    <xdr:row>64</xdr:row>
                    <xdr:rowOff>0</xdr:rowOff>
                  </from>
                  <to>
                    <xdr:col>23</xdr:col>
                    <xdr:colOff>127000</xdr:colOff>
                    <xdr:row>65</xdr:row>
                    <xdr:rowOff>0</xdr:rowOff>
                  </to>
                </anchor>
              </controlPr>
            </control>
          </mc:Choice>
        </mc:AlternateContent>
        <mc:AlternateContent xmlns:mc="http://schemas.openxmlformats.org/markup-compatibility/2006">
          <mc:Choice Requires="x14">
            <control shapeId="50215" r:id="rId12" name="Check Box 39">
              <controlPr defaultSize="0" autoFill="0" autoLine="0" autoPict="0">
                <anchor moveWithCells="1">
                  <from>
                    <xdr:col>22</xdr:col>
                    <xdr:colOff>127000</xdr:colOff>
                    <xdr:row>66</xdr:row>
                    <xdr:rowOff>0</xdr:rowOff>
                  </from>
                  <to>
                    <xdr:col>23</xdr:col>
                    <xdr:colOff>127000</xdr:colOff>
                    <xdr:row>67</xdr:row>
                    <xdr:rowOff>0</xdr:rowOff>
                  </to>
                </anchor>
              </controlPr>
            </control>
          </mc:Choice>
        </mc:AlternateContent>
        <mc:AlternateContent xmlns:mc="http://schemas.openxmlformats.org/markup-compatibility/2006">
          <mc:Choice Requires="x14">
            <control shapeId="50216" r:id="rId13" name="Check Box 40">
              <controlPr defaultSize="0" autoFill="0" autoLine="0" autoPict="0">
                <anchor moveWithCells="1">
                  <from>
                    <xdr:col>22</xdr:col>
                    <xdr:colOff>127000</xdr:colOff>
                    <xdr:row>65</xdr:row>
                    <xdr:rowOff>0</xdr:rowOff>
                  </from>
                  <to>
                    <xdr:col>23</xdr:col>
                    <xdr:colOff>127000</xdr:colOff>
                    <xdr:row>66</xdr:row>
                    <xdr:rowOff>0</xdr:rowOff>
                  </to>
                </anchor>
              </controlPr>
            </control>
          </mc:Choice>
        </mc:AlternateContent>
        <mc:AlternateContent xmlns:mc="http://schemas.openxmlformats.org/markup-compatibility/2006">
          <mc:Choice Requires="x14">
            <control shapeId="50217" r:id="rId14" name="Check Box 41">
              <controlPr defaultSize="0" autoFill="0" autoLine="0" autoPict="0">
                <anchor moveWithCells="1">
                  <from>
                    <xdr:col>22</xdr:col>
                    <xdr:colOff>127000</xdr:colOff>
                    <xdr:row>76</xdr:row>
                    <xdr:rowOff>0</xdr:rowOff>
                  </from>
                  <to>
                    <xdr:col>23</xdr:col>
                    <xdr:colOff>127000</xdr:colOff>
                    <xdr:row>77</xdr:row>
                    <xdr:rowOff>0</xdr:rowOff>
                  </to>
                </anchor>
              </controlPr>
            </control>
          </mc:Choice>
        </mc:AlternateContent>
        <mc:AlternateContent xmlns:mc="http://schemas.openxmlformats.org/markup-compatibility/2006">
          <mc:Choice Requires="x14">
            <control shapeId="50218" r:id="rId15" name="Check Box 42">
              <controlPr defaultSize="0" autoFill="0" autoLine="0" autoPict="0">
                <anchor moveWithCells="1">
                  <from>
                    <xdr:col>22</xdr:col>
                    <xdr:colOff>127000</xdr:colOff>
                    <xdr:row>77</xdr:row>
                    <xdr:rowOff>0</xdr:rowOff>
                  </from>
                  <to>
                    <xdr:col>23</xdr:col>
                    <xdr:colOff>127000</xdr:colOff>
                    <xdr:row>78</xdr:row>
                    <xdr:rowOff>0</xdr:rowOff>
                  </to>
                </anchor>
              </controlPr>
            </control>
          </mc:Choice>
        </mc:AlternateContent>
        <mc:AlternateContent xmlns:mc="http://schemas.openxmlformats.org/markup-compatibility/2006">
          <mc:Choice Requires="x14">
            <control shapeId="50219" r:id="rId16" name="Check Box 43">
              <controlPr defaultSize="0" autoFill="0" autoLine="0" autoPict="0">
                <anchor moveWithCells="1">
                  <from>
                    <xdr:col>22</xdr:col>
                    <xdr:colOff>127000</xdr:colOff>
                    <xdr:row>78</xdr:row>
                    <xdr:rowOff>0</xdr:rowOff>
                  </from>
                  <to>
                    <xdr:col>23</xdr:col>
                    <xdr:colOff>127000</xdr:colOff>
                    <xdr:row>79</xdr:row>
                    <xdr:rowOff>0</xdr:rowOff>
                  </to>
                </anchor>
              </controlPr>
            </control>
          </mc:Choice>
        </mc:AlternateContent>
        <mc:AlternateContent xmlns:mc="http://schemas.openxmlformats.org/markup-compatibility/2006">
          <mc:Choice Requires="x14">
            <control shapeId="50220" r:id="rId17" name="Check Box 44">
              <controlPr defaultSize="0" autoFill="0" autoLine="0" autoPict="0">
                <anchor moveWithCells="1">
                  <from>
                    <xdr:col>22</xdr:col>
                    <xdr:colOff>127000</xdr:colOff>
                    <xdr:row>79</xdr:row>
                    <xdr:rowOff>0</xdr:rowOff>
                  </from>
                  <to>
                    <xdr:col>23</xdr:col>
                    <xdr:colOff>127000</xdr:colOff>
                    <xdr:row>80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0E10C9F0-12F6-4BD8-9727-CA501A49A416}">
            <xm:f>DB!$H$6=FALSE</xm:f>
            <x14:dxf>
              <fill>
                <patternFill>
                  <bgColor theme="9" tint="0.79998168889431442"/>
                </patternFill>
              </fill>
            </x14:dxf>
          </x14:cfRule>
          <xm:sqref>F24:M24 R24:Y24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pageSetUpPr fitToPage="1"/>
  </sheetPr>
  <dimension ref="A1:AV47"/>
  <sheetViews>
    <sheetView view="pageBreakPreview" zoomScaleNormal="100" zoomScaleSheetLayoutView="100" workbookViewId="0">
      <pane ySplit="3" topLeftCell="A4" activePane="bottomLeft" state="frozen"/>
      <selection activeCell="P17" sqref="P17:X17"/>
      <selection pane="bottomLeft" activeCell="P12" sqref="P12:V12"/>
    </sheetView>
  </sheetViews>
  <sheetFormatPr defaultColWidth="3.08203125" defaultRowHeight="18.75" customHeight="1" x14ac:dyDescent="0.55000000000000004"/>
  <cols>
    <col min="1" max="1" width="3.08203125" style="85"/>
    <col min="2" max="2" width="3.08203125" style="85" customWidth="1"/>
    <col min="3" max="36" width="3.08203125" style="85"/>
    <col min="37" max="37" width="6.5" style="85" bestFit="1" customWidth="1"/>
    <col min="38" max="16384" width="3.08203125" style="85"/>
  </cols>
  <sheetData>
    <row r="1" spans="1:48" ht="18.75" customHeight="1" x14ac:dyDescent="0.55000000000000004">
      <c r="A1" s="94" t="s">
        <v>264</v>
      </c>
      <c r="B1" s="94"/>
      <c r="C1" s="94"/>
      <c r="D1" s="94"/>
      <c r="E1" s="94"/>
      <c r="F1" s="94"/>
      <c r="G1" s="94"/>
      <c r="H1" s="94"/>
      <c r="I1" s="94"/>
      <c r="J1" s="94"/>
      <c r="K1" s="94"/>
      <c r="L1" s="94"/>
      <c r="M1" s="94"/>
      <c r="N1" s="94"/>
      <c r="O1" s="94"/>
      <c r="P1" s="94"/>
      <c r="Q1" s="94"/>
      <c r="R1" s="94"/>
      <c r="S1" s="94"/>
      <c r="T1" s="94"/>
      <c r="U1" s="94"/>
      <c r="V1" s="94"/>
      <c r="W1" s="94"/>
      <c r="X1" s="94"/>
      <c r="Y1" s="94"/>
      <c r="Z1" s="96"/>
    </row>
    <row r="2" spans="1:48"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48" ht="18.75" customHeight="1" x14ac:dyDescent="0.55000000000000004">
      <c r="A3" s="94" t="s">
        <v>413</v>
      </c>
      <c r="B3" s="94"/>
      <c r="C3" s="94"/>
      <c r="D3" s="94"/>
      <c r="E3" s="94"/>
      <c r="F3" s="94"/>
      <c r="G3" s="94"/>
      <c r="H3" s="94"/>
      <c r="I3" s="94"/>
      <c r="J3" s="94"/>
      <c r="K3" s="94"/>
      <c r="L3" s="94"/>
      <c r="M3" s="94"/>
      <c r="N3" s="94"/>
      <c r="O3" s="94"/>
      <c r="P3" s="94"/>
      <c r="Q3" s="94"/>
      <c r="R3" s="94"/>
      <c r="S3" s="94"/>
      <c r="T3" s="94"/>
      <c r="U3" s="94"/>
      <c r="V3" s="94"/>
      <c r="W3" s="94"/>
      <c r="X3" s="94"/>
      <c r="Y3" s="94"/>
      <c r="Z3" s="94"/>
    </row>
    <row r="4" spans="1:48" ht="7.5" customHeight="1" thickBot="1" x14ac:dyDescent="0.6">
      <c r="A4" s="94"/>
      <c r="B4" s="94"/>
      <c r="C4" s="94"/>
      <c r="D4" s="94"/>
      <c r="E4" s="94"/>
      <c r="F4" s="94"/>
      <c r="G4" s="94"/>
      <c r="H4" s="94"/>
      <c r="I4" s="94"/>
      <c r="J4" s="94"/>
      <c r="K4" s="94"/>
      <c r="L4" s="94"/>
      <c r="M4" s="94"/>
      <c r="N4" s="94"/>
      <c r="O4" s="94"/>
      <c r="P4" s="94"/>
      <c r="Q4" s="94"/>
      <c r="R4" s="94"/>
      <c r="S4" s="94"/>
      <c r="T4" s="94"/>
      <c r="U4" s="94"/>
      <c r="V4" s="94"/>
      <c r="W4" s="94"/>
      <c r="X4" s="94"/>
      <c r="Y4" s="94"/>
      <c r="Z4" s="94"/>
    </row>
    <row r="5" spans="1:48" ht="18.75" customHeight="1" thickBot="1" x14ac:dyDescent="0.6">
      <c r="A5" s="94"/>
      <c r="B5" s="270" t="s">
        <v>201</v>
      </c>
      <c r="C5" s="271"/>
      <c r="D5" s="271"/>
      <c r="E5" s="271"/>
      <c r="F5" s="271"/>
      <c r="G5" s="141"/>
      <c r="H5" s="360" t="str">
        <f>IF(第16号!I18="","様式第１６号で「補助事業の名称」を入力してください。",第16号!I18)</f>
        <v>様式第１６号で「補助事業の名称」を入力してください。</v>
      </c>
      <c r="I5" s="360"/>
      <c r="J5" s="360"/>
      <c r="K5" s="360"/>
      <c r="L5" s="360"/>
      <c r="M5" s="360"/>
      <c r="N5" s="360"/>
      <c r="O5" s="360"/>
      <c r="P5" s="360"/>
      <c r="Q5" s="360"/>
      <c r="R5" s="360"/>
      <c r="S5" s="360"/>
      <c r="T5" s="360"/>
      <c r="U5" s="360"/>
      <c r="V5" s="360"/>
      <c r="W5" s="360"/>
      <c r="X5" s="360"/>
      <c r="Y5" s="142"/>
      <c r="Z5" s="94"/>
    </row>
    <row r="6" spans="1:48" ht="7.5" customHeight="1" x14ac:dyDescent="0.55000000000000004">
      <c r="A6" s="94"/>
      <c r="B6" s="94"/>
      <c r="C6" s="94"/>
      <c r="D6" s="94"/>
      <c r="E6" s="94"/>
      <c r="F6" s="94"/>
      <c r="G6" s="94"/>
      <c r="H6" s="94"/>
      <c r="I6" s="94"/>
      <c r="J6" s="94"/>
      <c r="K6" s="94"/>
      <c r="L6" s="94"/>
      <c r="M6" s="94"/>
      <c r="N6" s="94"/>
      <c r="O6" s="94"/>
      <c r="P6" s="94"/>
      <c r="Q6" s="94"/>
      <c r="R6" s="94"/>
      <c r="S6" s="94"/>
      <c r="T6" s="94"/>
      <c r="U6" s="94"/>
      <c r="V6" s="94"/>
      <c r="W6" s="94"/>
      <c r="X6" s="94"/>
      <c r="Y6" s="94"/>
      <c r="Z6" s="94"/>
    </row>
    <row r="7" spans="1:48" ht="18.75" customHeight="1" x14ac:dyDescent="0.55000000000000004">
      <c r="A7" s="94"/>
      <c r="B7" s="94" t="s">
        <v>267</v>
      </c>
      <c r="C7" s="94"/>
      <c r="D7" s="94"/>
      <c r="E7" s="94"/>
      <c r="F7" s="94"/>
      <c r="G7" s="94"/>
      <c r="H7" s="94"/>
      <c r="I7" s="94"/>
      <c r="J7" s="94"/>
      <c r="K7" s="94"/>
      <c r="L7" s="94"/>
      <c r="M7" s="94"/>
      <c r="N7" s="94"/>
      <c r="O7" s="94"/>
      <c r="P7" s="94"/>
      <c r="Q7" s="94"/>
      <c r="R7" s="94"/>
      <c r="S7" s="94"/>
      <c r="T7" s="94"/>
      <c r="U7" s="94"/>
      <c r="V7" s="94"/>
      <c r="W7" s="94"/>
      <c r="X7" s="94"/>
      <c r="Y7" s="94"/>
      <c r="Z7" s="94"/>
    </row>
    <row r="8" spans="1:48" ht="7.5" customHeight="1" x14ac:dyDescent="0.55000000000000004">
      <c r="A8" s="94"/>
      <c r="B8" s="94"/>
      <c r="C8" s="94"/>
      <c r="D8" s="94"/>
      <c r="E8" s="94"/>
      <c r="F8" s="94"/>
      <c r="G8" s="94"/>
      <c r="H8" s="94"/>
      <c r="I8" s="94"/>
      <c r="J8" s="94"/>
      <c r="K8" s="94"/>
      <c r="L8" s="94"/>
      <c r="M8" s="94"/>
      <c r="N8" s="94"/>
      <c r="O8" s="94"/>
      <c r="P8" s="94"/>
      <c r="Q8" s="94"/>
      <c r="R8" s="94"/>
      <c r="S8" s="94"/>
      <c r="T8" s="94"/>
      <c r="U8" s="94"/>
      <c r="V8" s="94"/>
      <c r="W8" s="94"/>
      <c r="X8" s="94"/>
      <c r="Y8" s="94"/>
      <c r="Z8" s="94"/>
    </row>
    <row r="9" spans="1:48" ht="18.75" customHeight="1" x14ac:dyDescent="0.55000000000000004">
      <c r="A9" s="94" t="s">
        <v>202</v>
      </c>
      <c r="B9" s="94"/>
      <c r="C9" s="94"/>
      <c r="D9" s="94"/>
      <c r="E9" s="94"/>
      <c r="F9" s="94"/>
      <c r="G9" s="94"/>
      <c r="H9" s="94"/>
      <c r="I9" s="94"/>
      <c r="J9" s="94"/>
      <c r="K9" s="94"/>
      <c r="L9" s="94"/>
      <c r="M9" s="94"/>
      <c r="N9" s="94"/>
      <c r="O9" s="94"/>
      <c r="P9" s="94"/>
      <c r="Q9" s="94"/>
      <c r="R9" s="94"/>
      <c r="S9" s="94"/>
      <c r="T9" s="94"/>
      <c r="U9" s="94"/>
      <c r="V9" s="94"/>
      <c r="W9" s="94"/>
      <c r="X9" s="94"/>
      <c r="Y9" s="94"/>
      <c r="Z9" s="94"/>
    </row>
    <row r="10" spans="1:48" ht="7.5" customHeight="1" thickBot="1" x14ac:dyDescent="0.6">
      <c r="A10" s="94"/>
      <c r="B10" s="94"/>
      <c r="C10" s="94"/>
      <c r="D10" s="94"/>
      <c r="E10" s="94"/>
      <c r="F10" s="94"/>
      <c r="G10" s="94"/>
      <c r="H10" s="94"/>
      <c r="I10" s="94"/>
      <c r="J10" s="94"/>
      <c r="K10" s="94"/>
      <c r="L10" s="94"/>
      <c r="M10" s="94"/>
      <c r="N10" s="94"/>
      <c r="O10" s="94"/>
      <c r="P10" s="94"/>
      <c r="Q10" s="94"/>
      <c r="R10" s="94"/>
      <c r="S10" s="94"/>
      <c r="T10" s="94"/>
      <c r="U10" s="94"/>
      <c r="V10" s="94"/>
      <c r="W10" s="94"/>
      <c r="X10" s="94"/>
      <c r="Y10" s="94"/>
      <c r="Z10" s="94"/>
    </row>
    <row r="11" spans="1:48" ht="18.75" customHeight="1" x14ac:dyDescent="0.55000000000000004">
      <c r="A11" s="94"/>
      <c r="B11" s="547" t="s">
        <v>203</v>
      </c>
      <c r="C11" s="548"/>
      <c r="D11" s="548"/>
      <c r="E11" s="548"/>
      <c r="F11" s="548"/>
      <c r="G11" s="548"/>
      <c r="H11" s="548"/>
      <c r="I11" s="548"/>
      <c r="J11" s="548"/>
      <c r="K11" s="548"/>
      <c r="L11" s="548"/>
      <c r="M11" s="548"/>
      <c r="N11" s="548"/>
      <c r="O11" s="549"/>
      <c r="P11" s="363" t="str">
        <f>IF(第17号!N35="","",第17号!N35)</f>
        <v/>
      </c>
      <c r="Q11" s="550"/>
      <c r="R11" s="550"/>
      <c r="S11" s="550"/>
      <c r="T11" s="550"/>
      <c r="U11" s="550"/>
      <c r="V11" s="550"/>
      <c r="W11" s="115" t="s">
        <v>205</v>
      </c>
      <c r="X11" s="115"/>
      <c r="Y11" s="115"/>
      <c r="Z11" s="116"/>
      <c r="AB11" s="364" t="s">
        <v>230</v>
      </c>
      <c r="AC11" s="364"/>
      <c r="AD11" s="364"/>
      <c r="AE11" s="364"/>
      <c r="AF11" s="364"/>
      <c r="AG11" s="364"/>
      <c r="AH11" s="364"/>
      <c r="AI11" s="364"/>
      <c r="AJ11" s="364"/>
      <c r="AK11" s="364"/>
      <c r="AL11" s="364"/>
      <c r="AM11" s="364"/>
      <c r="AN11" s="364"/>
      <c r="AO11" s="365">
        <v>50000</v>
      </c>
      <c r="AP11" s="365"/>
      <c r="AQ11" s="365"/>
      <c r="AR11" s="365"/>
      <c r="AS11" s="365"/>
      <c r="AT11" s="365"/>
      <c r="AU11" s="365"/>
      <c r="AV11" s="166" t="s">
        <v>36</v>
      </c>
    </row>
    <row r="12" spans="1:48" ht="18.75" customHeight="1" x14ac:dyDescent="0.55000000000000004">
      <c r="A12" s="94"/>
      <c r="B12" s="348" t="s">
        <v>206</v>
      </c>
      <c r="C12" s="349"/>
      <c r="D12" s="349"/>
      <c r="E12" s="349"/>
      <c r="F12" s="349"/>
      <c r="G12" s="349"/>
      <c r="H12" s="349"/>
      <c r="I12" s="349"/>
      <c r="J12" s="349"/>
      <c r="K12" s="349"/>
      <c r="L12" s="349"/>
      <c r="M12" s="349"/>
      <c r="N12" s="349"/>
      <c r="O12" s="349"/>
      <c r="P12" s="551" t="str">
        <f>IF(第２号別紙１!P10="","",第２号別紙１!P10)</f>
        <v/>
      </c>
      <c r="Q12" s="551"/>
      <c r="R12" s="551"/>
      <c r="S12" s="551"/>
      <c r="T12" s="551"/>
      <c r="U12" s="551"/>
      <c r="V12" s="552"/>
      <c r="W12" s="144" t="s">
        <v>36</v>
      </c>
      <c r="X12" s="144"/>
      <c r="Y12" s="144"/>
      <c r="Z12" s="145"/>
      <c r="AB12" s="364" t="s">
        <v>231</v>
      </c>
      <c r="AC12" s="364"/>
      <c r="AD12" s="364"/>
      <c r="AE12" s="364"/>
      <c r="AF12" s="364"/>
      <c r="AG12" s="364"/>
      <c r="AH12" s="364"/>
      <c r="AI12" s="364"/>
      <c r="AJ12" s="364"/>
      <c r="AK12" s="364"/>
      <c r="AL12" s="364"/>
      <c r="AM12" s="364"/>
      <c r="AN12" s="364"/>
      <c r="AO12" s="365">
        <v>2500000</v>
      </c>
      <c r="AP12" s="365"/>
      <c r="AQ12" s="365"/>
      <c r="AR12" s="365"/>
      <c r="AS12" s="365"/>
      <c r="AT12" s="365"/>
      <c r="AU12" s="365"/>
      <c r="AV12" s="166" t="s">
        <v>36</v>
      </c>
    </row>
    <row r="13" spans="1:48" ht="18.75" customHeight="1" x14ac:dyDescent="0.55000000000000004">
      <c r="A13" s="94"/>
      <c r="B13" s="346" t="s">
        <v>455</v>
      </c>
      <c r="C13" s="347"/>
      <c r="D13" s="347"/>
      <c r="E13" s="347"/>
      <c r="F13" s="347"/>
      <c r="G13" s="347"/>
      <c r="H13" s="347"/>
      <c r="I13" s="347"/>
      <c r="J13" s="347"/>
      <c r="K13" s="347"/>
      <c r="L13" s="347"/>
      <c r="M13" s="347"/>
      <c r="N13" s="347"/>
      <c r="O13" s="347"/>
      <c r="P13" s="553" t="str">
        <f>IF(第２号別紙１!P11="","",第２号別紙１!P11)</f>
        <v/>
      </c>
      <c r="Q13" s="553"/>
      <c r="R13" s="553"/>
      <c r="S13" s="553"/>
      <c r="T13" s="553"/>
      <c r="U13" s="553"/>
      <c r="V13" s="554"/>
      <c r="W13" s="146" t="s">
        <v>36</v>
      </c>
      <c r="X13" s="146"/>
      <c r="Y13" s="146"/>
      <c r="Z13" s="147"/>
      <c r="AB13" s="364" t="s">
        <v>228</v>
      </c>
      <c r="AC13" s="364"/>
      <c r="AD13" s="364"/>
      <c r="AE13" s="364"/>
      <c r="AF13" s="364"/>
      <c r="AG13" s="364"/>
      <c r="AH13" s="364"/>
      <c r="AI13" s="364"/>
      <c r="AJ13" s="364"/>
      <c r="AK13" s="364"/>
      <c r="AL13" s="364"/>
      <c r="AM13" s="364"/>
      <c r="AN13" s="364"/>
      <c r="AO13" s="365" t="str">
        <f>IF(P11="","発電出力を入力してください",ROUNDDOWN(P11*AO11,-3))</f>
        <v>発電出力を入力してください</v>
      </c>
      <c r="AP13" s="365"/>
      <c r="AQ13" s="365"/>
      <c r="AR13" s="365"/>
      <c r="AS13" s="365"/>
      <c r="AT13" s="365"/>
      <c r="AU13" s="365"/>
      <c r="AV13" s="166" t="s">
        <v>36</v>
      </c>
    </row>
    <row r="14" spans="1:48" ht="18.75" customHeight="1" x14ac:dyDescent="0.55000000000000004">
      <c r="A14" s="94"/>
      <c r="B14" s="346" t="s">
        <v>456</v>
      </c>
      <c r="C14" s="347"/>
      <c r="D14" s="347"/>
      <c r="E14" s="347"/>
      <c r="F14" s="347"/>
      <c r="G14" s="347"/>
      <c r="H14" s="347"/>
      <c r="I14" s="347"/>
      <c r="J14" s="347"/>
      <c r="K14" s="347"/>
      <c r="L14" s="347"/>
      <c r="M14" s="347"/>
      <c r="N14" s="347"/>
      <c r="O14" s="347"/>
      <c r="P14" s="553" t="str">
        <f>IF(第２号別紙１!P12="","",第２号別紙１!P12)</f>
        <v/>
      </c>
      <c r="Q14" s="553"/>
      <c r="R14" s="553"/>
      <c r="S14" s="553"/>
      <c r="T14" s="553"/>
      <c r="U14" s="553"/>
      <c r="V14" s="554"/>
      <c r="W14" s="146" t="s">
        <v>36</v>
      </c>
      <c r="X14" s="146"/>
      <c r="Y14" s="146"/>
      <c r="Z14" s="147"/>
      <c r="AB14" s="364" t="s">
        <v>211</v>
      </c>
      <c r="AC14" s="364"/>
      <c r="AD14" s="364"/>
      <c r="AE14" s="364"/>
      <c r="AF14" s="364"/>
      <c r="AG14" s="364"/>
      <c r="AH14" s="364"/>
      <c r="AI14" s="364"/>
      <c r="AJ14" s="364"/>
      <c r="AK14" s="364"/>
      <c r="AL14" s="364"/>
      <c r="AM14" s="364"/>
      <c r="AN14" s="364"/>
      <c r="AO14" s="365" t="str">
        <f>IF(P15="","",P15)</f>
        <v/>
      </c>
      <c r="AP14" s="365"/>
      <c r="AQ14" s="365"/>
      <c r="AR14" s="365"/>
      <c r="AS14" s="365"/>
      <c r="AT14" s="365"/>
      <c r="AU14" s="365"/>
      <c r="AV14" s="166" t="s">
        <v>36</v>
      </c>
    </row>
    <row r="15" spans="1:48" ht="18.75" customHeight="1" x14ac:dyDescent="0.55000000000000004">
      <c r="A15" s="94"/>
      <c r="B15" s="348" t="s">
        <v>208</v>
      </c>
      <c r="C15" s="349"/>
      <c r="D15" s="349"/>
      <c r="E15" s="349"/>
      <c r="F15" s="349"/>
      <c r="G15" s="349"/>
      <c r="H15" s="349"/>
      <c r="I15" s="349"/>
      <c r="J15" s="349"/>
      <c r="K15" s="349"/>
      <c r="L15" s="349"/>
      <c r="M15" s="349"/>
      <c r="N15" s="349"/>
      <c r="O15" s="349"/>
      <c r="P15" s="354" t="str">
        <f>IF(AND(P12="",P13="",P14=""),"",P12+P13+P14)</f>
        <v/>
      </c>
      <c r="Q15" s="354"/>
      <c r="R15" s="354"/>
      <c r="S15" s="354"/>
      <c r="T15" s="354"/>
      <c r="U15" s="354"/>
      <c r="V15" s="355"/>
      <c r="W15" s="144" t="s">
        <v>36</v>
      </c>
      <c r="X15" s="144" t="s">
        <v>364</v>
      </c>
      <c r="Y15" s="144"/>
      <c r="Z15" s="145"/>
      <c r="AO15" s="143"/>
      <c r="AP15" s="143"/>
      <c r="AQ15" s="143"/>
      <c r="AR15" s="143"/>
      <c r="AS15" s="143"/>
      <c r="AT15" s="143"/>
      <c r="AU15" s="143"/>
    </row>
    <row r="16" spans="1:48" ht="18.75" customHeight="1" x14ac:dyDescent="0.55000000000000004">
      <c r="A16" s="94"/>
      <c r="B16" s="350" t="s">
        <v>204</v>
      </c>
      <c r="C16" s="351"/>
      <c r="D16" s="351"/>
      <c r="E16" s="351"/>
      <c r="F16" s="351"/>
      <c r="G16" s="351"/>
      <c r="H16" s="351"/>
      <c r="I16" s="351"/>
      <c r="J16" s="351"/>
      <c r="K16" s="351"/>
      <c r="L16" s="351"/>
      <c r="M16" s="351"/>
      <c r="N16" s="351"/>
      <c r="O16" s="351"/>
      <c r="P16" s="356" t="str">
        <f>IFERROR(IF(P15="","",P15/P11),"")</f>
        <v/>
      </c>
      <c r="Q16" s="356"/>
      <c r="R16" s="356"/>
      <c r="S16" s="356"/>
      <c r="T16" s="356"/>
      <c r="U16" s="356"/>
      <c r="V16" s="357"/>
      <c r="W16" s="148" t="s">
        <v>36</v>
      </c>
      <c r="X16" s="148"/>
      <c r="Y16" s="148"/>
      <c r="Z16" s="149"/>
      <c r="AO16" s="143"/>
      <c r="AP16" s="143"/>
      <c r="AQ16" s="143"/>
      <c r="AR16" s="143"/>
      <c r="AS16" s="143"/>
      <c r="AT16" s="143"/>
      <c r="AU16" s="143"/>
    </row>
    <row r="17" spans="1:48" ht="18.75" customHeight="1" x14ac:dyDescent="0.55000000000000004">
      <c r="A17" s="94"/>
      <c r="B17" s="350" t="s">
        <v>363</v>
      </c>
      <c r="C17" s="351"/>
      <c r="D17" s="351"/>
      <c r="E17" s="351"/>
      <c r="F17" s="351"/>
      <c r="G17" s="351"/>
      <c r="H17" s="351"/>
      <c r="I17" s="351"/>
      <c r="J17" s="351"/>
      <c r="K17" s="351"/>
      <c r="L17" s="351"/>
      <c r="M17" s="351"/>
      <c r="N17" s="351"/>
      <c r="O17" s="351"/>
      <c r="P17" s="555" t="str">
        <f>IF(第２号別紙１!P15="","",第２号別紙１!P15)</f>
        <v/>
      </c>
      <c r="Q17" s="555"/>
      <c r="R17" s="555"/>
      <c r="S17" s="555"/>
      <c r="T17" s="555"/>
      <c r="U17" s="555"/>
      <c r="V17" s="556"/>
      <c r="W17" s="148" t="s">
        <v>36</v>
      </c>
      <c r="X17" s="148" t="s">
        <v>365</v>
      </c>
      <c r="Y17" s="148"/>
      <c r="Z17" s="149"/>
      <c r="AB17" s="364" t="s">
        <v>229</v>
      </c>
      <c r="AC17" s="364"/>
      <c r="AD17" s="364"/>
      <c r="AE17" s="364"/>
      <c r="AF17" s="364"/>
      <c r="AG17" s="364"/>
      <c r="AH17" s="364"/>
      <c r="AI17" s="364"/>
      <c r="AJ17" s="364"/>
      <c r="AK17" s="364"/>
      <c r="AL17" s="364"/>
      <c r="AM17" s="364"/>
      <c r="AN17" s="364"/>
      <c r="AO17" s="365" t="str">
        <f>IF(P11="","",MIN(AO13:AO14))</f>
        <v/>
      </c>
      <c r="AP17" s="365"/>
      <c r="AQ17" s="365"/>
      <c r="AR17" s="365"/>
      <c r="AS17" s="365"/>
      <c r="AT17" s="365"/>
      <c r="AU17" s="365"/>
      <c r="AV17" s="166" t="s">
        <v>36</v>
      </c>
    </row>
    <row r="18" spans="1:48" ht="18.75" customHeight="1" x14ac:dyDescent="0.55000000000000004">
      <c r="A18" s="94"/>
      <c r="B18" s="348" t="s">
        <v>379</v>
      </c>
      <c r="C18" s="349"/>
      <c r="D18" s="349"/>
      <c r="E18" s="349"/>
      <c r="F18" s="349"/>
      <c r="G18" s="349"/>
      <c r="H18" s="349"/>
      <c r="I18" s="349"/>
      <c r="J18" s="349"/>
      <c r="K18" s="349"/>
      <c r="L18" s="349"/>
      <c r="M18" s="349"/>
      <c r="N18" s="349"/>
      <c r="O18" s="349"/>
      <c r="P18" s="354" t="str">
        <f>IF(AND(P12="",P13="",P14=""),"",P12+P13+P14+P17)</f>
        <v/>
      </c>
      <c r="Q18" s="354"/>
      <c r="R18" s="354"/>
      <c r="S18" s="354"/>
      <c r="T18" s="354"/>
      <c r="U18" s="354"/>
      <c r="V18" s="355"/>
      <c r="W18" s="144" t="s">
        <v>36</v>
      </c>
      <c r="X18" s="144"/>
      <c r="Y18" s="144"/>
      <c r="Z18" s="145"/>
    </row>
    <row r="19" spans="1:48" ht="18.75" customHeight="1" x14ac:dyDescent="0.55000000000000004">
      <c r="A19" s="94"/>
      <c r="B19" s="372" t="s">
        <v>380</v>
      </c>
      <c r="C19" s="347"/>
      <c r="D19" s="347"/>
      <c r="E19" s="347"/>
      <c r="F19" s="347"/>
      <c r="G19" s="347"/>
      <c r="H19" s="347"/>
      <c r="I19" s="347"/>
      <c r="J19" s="347"/>
      <c r="K19" s="347"/>
      <c r="L19" s="347"/>
      <c r="M19" s="347"/>
      <c r="N19" s="347"/>
      <c r="O19" s="347"/>
      <c r="P19" s="373" t="str">
        <f>IF(P18="","",IF(DB!L11=TRUE,ROUNDUP(P18*0.1,0),ROUNDDOWN(P18*0.1,0)))</f>
        <v/>
      </c>
      <c r="Q19" s="373"/>
      <c r="R19" s="373"/>
      <c r="S19" s="373"/>
      <c r="T19" s="373"/>
      <c r="U19" s="373"/>
      <c r="V19" s="374"/>
      <c r="W19" s="146" t="s">
        <v>36</v>
      </c>
      <c r="X19" s="146"/>
      <c r="Y19" s="146"/>
      <c r="Z19" s="147"/>
      <c r="AC19" s="172" t="s">
        <v>335</v>
      </c>
    </row>
    <row r="20" spans="1:48" ht="18.75" customHeight="1" x14ac:dyDescent="0.55000000000000004">
      <c r="A20" s="94"/>
      <c r="B20" s="350" t="s">
        <v>381</v>
      </c>
      <c r="C20" s="351"/>
      <c r="D20" s="351"/>
      <c r="E20" s="351"/>
      <c r="F20" s="351"/>
      <c r="G20" s="351"/>
      <c r="H20" s="351"/>
      <c r="I20" s="351"/>
      <c r="J20" s="351"/>
      <c r="K20" s="351"/>
      <c r="L20" s="351"/>
      <c r="M20" s="351"/>
      <c r="N20" s="351"/>
      <c r="O20" s="351"/>
      <c r="P20" s="356" t="str">
        <f>IF(P18="","",P18+P19)</f>
        <v/>
      </c>
      <c r="Q20" s="356"/>
      <c r="R20" s="356"/>
      <c r="S20" s="356"/>
      <c r="T20" s="356"/>
      <c r="U20" s="356"/>
      <c r="V20" s="357"/>
      <c r="W20" s="148" t="s">
        <v>36</v>
      </c>
      <c r="X20" s="148"/>
      <c r="Y20" s="148"/>
      <c r="Z20" s="149"/>
    </row>
    <row r="21" spans="1:48" ht="18.75" customHeight="1" x14ac:dyDescent="0.55000000000000004">
      <c r="A21" s="94"/>
      <c r="B21" s="348" t="s">
        <v>209</v>
      </c>
      <c r="C21" s="349"/>
      <c r="D21" s="349"/>
      <c r="E21" s="349"/>
      <c r="F21" s="349"/>
      <c r="G21" s="349"/>
      <c r="H21" s="349"/>
      <c r="I21" s="349"/>
      <c r="J21" s="349"/>
      <c r="K21" s="349"/>
      <c r="L21" s="349"/>
      <c r="M21" s="349"/>
      <c r="N21" s="349"/>
      <c r="O21" s="349"/>
      <c r="P21" s="551" t="str">
        <f>IF(第２号別紙１!P19="","",第２号別紙１!P19)</f>
        <v/>
      </c>
      <c r="Q21" s="551"/>
      <c r="R21" s="551"/>
      <c r="S21" s="551"/>
      <c r="T21" s="551"/>
      <c r="U21" s="551"/>
      <c r="V21" s="552"/>
      <c r="W21" s="144" t="s">
        <v>36</v>
      </c>
      <c r="X21" s="144"/>
      <c r="Y21" s="144"/>
      <c r="Z21" s="145"/>
    </row>
    <row r="22" spans="1:48" ht="18.75" customHeight="1" x14ac:dyDescent="0.55000000000000004">
      <c r="A22" s="94"/>
      <c r="B22" s="350" t="s">
        <v>210</v>
      </c>
      <c r="C22" s="351"/>
      <c r="D22" s="351"/>
      <c r="E22" s="351"/>
      <c r="F22" s="351"/>
      <c r="G22" s="351"/>
      <c r="H22" s="351"/>
      <c r="I22" s="351"/>
      <c r="J22" s="351"/>
      <c r="K22" s="351"/>
      <c r="L22" s="351"/>
      <c r="M22" s="351"/>
      <c r="N22" s="351"/>
      <c r="O22" s="351"/>
      <c r="P22" s="557" t="str">
        <f>IF(第２号別紙１!P20="","",第２号別紙１!P20)</f>
        <v/>
      </c>
      <c r="Q22" s="557"/>
      <c r="R22" s="557"/>
      <c r="S22" s="557"/>
      <c r="T22" s="557"/>
      <c r="U22" s="557"/>
      <c r="V22" s="558"/>
      <c r="W22" s="148" t="s">
        <v>36</v>
      </c>
      <c r="X22" s="148"/>
      <c r="Y22" s="148"/>
      <c r="Z22" s="149"/>
    </row>
    <row r="23" spans="1:48" ht="18.75" customHeight="1" x14ac:dyDescent="0.55000000000000004">
      <c r="A23" s="94"/>
      <c r="B23" s="348" t="s">
        <v>211</v>
      </c>
      <c r="C23" s="349"/>
      <c r="D23" s="349"/>
      <c r="E23" s="349"/>
      <c r="F23" s="349"/>
      <c r="G23" s="349"/>
      <c r="H23" s="349"/>
      <c r="I23" s="349"/>
      <c r="J23" s="349"/>
      <c r="K23" s="349"/>
      <c r="L23" s="349"/>
      <c r="M23" s="349"/>
      <c r="N23" s="349"/>
      <c r="O23" s="349"/>
      <c r="P23" s="354" t="str">
        <f>IF(P15="","",P15-P21-P22)</f>
        <v/>
      </c>
      <c r="Q23" s="354"/>
      <c r="R23" s="354"/>
      <c r="S23" s="354"/>
      <c r="T23" s="354"/>
      <c r="U23" s="354"/>
      <c r="V23" s="355"/>
      <c r="W23" s="144" t="s">
        <v>36</v>
      </c>
      <c r="X23" s="144"/>
      <c r="Y23" s="144"/>
      <c r="Z23" s="145"/>
    </row>
    <row r="24" spans="1:48" ht="18.75" customHeight="1" x14ac:dyDescent="0.55000000000000004">
      <c r="A24" s="94"/>
      <c r="B24" s="245" t="s">
        <v>463</v>
      </c>
      <c r="C24" s="246"/>
      <c r="D24" s="246"/>
      <c r="E24" s="246"/>
      <c r="F24" s="246"/>
      <c r="G24" s="246"/>
      <c r="H24" s="246"/>
      <c r="I24" s="246"/>
      <c r="J24" s="246"/>
      <c r="K24" s="246"/>
      <c r="L24" s="246"/>
      <c r="M24" s="246"/>
      <c r="N24" s="246"/>
      <c r="O24" s="246"/>
      <c r="P24" s="336" t="str">
        <f>IF(P11="","",IF(IF(P11="","",IF(ROUNDDOWN(P11*AO11,-3)&lt;P18,MIN(ROUNDDOWN(P11*AO11,-3),P18),AO12))&lt;AO12,IF(P11="","",IF(ROUNDDOWN(P11*AO11,-3)&lt;P18,MIN(ROUNDDOWN(P11*AO11,-3),P18),AO12)),AO12))</f>
        <v/>
      </c>
      <c r="Q24" s="336"/>
      <c r="R24" s="336"/>
      <c r="S24" s="336"/>
      <c r="T24" s="336"/>
      <c r="U24" s="336"/>
      <c r="V24" s="337"/>
      <c r="W24" s="89" t="s">
        <v>36</v>
      </c>
      <c r="X24" s="89"/>
      <c r="Y24" s="89"/>
      <c r="Z24" s="90"/>
    </row>
    <row r="25" spans="1:48" ht="18.75" customHeight="1" thickBot="1" x14ac:dyDescent="0.6">
      <c r="A25" s="94"/>
      <c r="B25" s="332" t="s">
        <v>416</v>
      </c>
      <c r="C25" s="333"/>
      <c r="D25" s="333"/>
      <c r="E25" s="333"/>
      <c r="F25" s="333"/>
      <c r="G25" s="333"/>
      <c r="H25" s="333"/>
      <c r="I25" s="333"/>
      <c r="J25" s="333"/>
      <c r="K25" s="333"/>
      <c r="L25" s="333"/>
      <c r="M25" s="333"/>
      <c r="N25" s="333"/>
      <c r="O25" s="333"/>
      <c r="P25" s="340" t="str">
        <f>IFERROR(IF(P24="","",IF(P36&gt;250000,"ご相談ください",P24)),"")</f>
        <v/>
      </c>
      <c r="Q25" s="340"/>
      <c r="R25" s="340"/>
      <c r="S25" s="340"/>
      <c r="T25" s="340"/>
      <c r="U25" s="340"/>
      <c r="V25" s="341"/>
      <c r="W25" s="124" t="s">
        <v>36</v>
      </c>
      <c r="X25" s="124"/>
      <c r="Y25" s="124"/>
      <c r="Z25" s="125"/>
    </row>
    <row r="26" spans="1:48" ht="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48" ht="18.75" customHeight="1" x14ac:dyDescent="0.55000000000000004">
      <c r="A27" s="94" t="s">
        <v>212</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B27" s="172"/>
    </row>
    <row r="28" spans="1:48" ht="7.5" customHeight="1" thickBot="1" x14ac:dyDescent="0.6">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48" ht="18.75" customHeight="1" x14ac:dyDescent="0.55000000000000004">
      <c r="A29" s="94"/>
      <c r="B29" s="342" t="s">
        <v>215</v>
      </c>
      <c r="C29" s="343"/>
      <c r="D29" s="343"/>
      <c r="E29" s="343"/>
      <c r="F29" s="343"/>
      <c r="G29" s="343"/>
      <c r="H29" s="343"/>
      <c r="I29" s="343"/>
      <c r="J29" s="343"/>
      <c r="K29" s="343"/>
      <c r="L29" s="343"/>
      <c r="M29" s="343"/>
      <c r="N29" s="343"/>
      <c r="O29" s="343"/>
      <c r="P29" s="559" t="str">
        <f>IF(第２号別紙１!P27="","",第２号別紙１!P27)</f>
        <v/>
      </c>
      <c r="Q29" s="559"/>
      <c r="R29" s="559"/>
      <c r="S29" s="559"/>
      <c r="T29" s="559"/>
      <c r="U29" s="559"/>
      <c r="V29" s="560"/>
      <c r="W29" s="115" t="s">
        <v>213</v>
      </c>
      <c r="X29" s="115"/>
      <c r="Y29" s="115"/>
      <c r="Z29" s="116"/>
      <c r="AB29" s="172" t="s">
        <v>345</v>
      </c>
    </row>
    <row r="30" spans="1:48" ht="18.75" customHeight="1" x14ac:dyDescent="0.55000000000000004">
      <c r="A30" s="94"/>
      <c r="B30" s="245" t="s">
        <v>216</v>
      </c>
      <c r="C30" s="246"/>
      <c r="D30" s="246"/>
      <c r="E30" s="246"/>
      <c r="F30" s="246"/>
      <c r="G30" s="246"/>
      <c r="H30" s="246"/>
      <c r="I30" s="246"/>
      <c r="J30" s="246"/>
      <c r="K30" s="246"/>
      <c r="L30" s="246"/>
      <c r="M30" s="246"/>
      <c r="N30" s="246"/>
      <c r="O30" s="246"/>
      <c r="P30" s="336" t="str">
        <f>IFERROR(IF(P41="","",P41/(P11*365*24)*100),"")</f>
        <v/>
      </c>
      <c r="Q30" s="336"/>
      <c r="R30" s="336"/>
      <c r="S30" s="336"/>
      <c r="T30" s="336"/>
      <c r="U30" s="336"/>
      <c r="V30" s="337"/>
      <c r="W30" s="89" t="s">
        <v>214</v>
      </c>
      <c r="X30" s="89"/>
      <c r="Y30" s="89"/>
      <c r="Z30" s="90"/>
    </row>
    <row r="31" spans="1:48" ht="18.75" customHeight="1" x14ac:dyDescent="0.55000000000000004">
      <c r="A31" s="94"/>
      <c r="B31" s="245" t="s">
        <v>377</v>
      </c>
      <c r="C31" s="246"/>
      <c r="D31" s="246"/>
      <c r="E31" s="246"/>
      <c r="F31" s="246"/>
      <c r="G31" s="246"/>
      <c r="H31" s="246"/>
      <c r="I31" s="246"/>
      <c r="J31" s="246"/>
      <c r="K31" s="246"/>
      <c r="L31" s="246"/>
      <c r="M31" s="246"/>
      <c r="N31" s="246"/>
      <c r="O31" s="246"/>
      <c r="P31" s="368">
        <v>0.40200000000000002</v>
      </c>
      <c r="Q31" s="368"/>
      <c r="R31" s="368"/>
      <c r="S31" s="368"/>
      <c r="T31" s="368"/>
      <c r="U31" s="368"/>
      <c r="V31" s="369"/>
      <c r="W31" s="89" t="s">
        <v>458</v>
      </c>
      <c r="X31" s="89"/>
      <c r="Y31" s="89"/>
      <c r="Z31" s="90"/>
      <c r="AB31" s="172" t="s">
        <v>376</v>
      </c>
    </row>
    <row r="32" spans="1:48" ht="18.75" customHeight="1" x14ac:dyDescent="0.55000000000000004">
      <c r="A32" s="94"/>
      <c r="B32" s="245" t="s">
        <v>218</v>
      </c>
      <c r="C32" s="246"/>
      <c r="D32" s="246"/>
      <c r="E32" s="246"/>
      <c r="F32" s="246"/>
      <c r="G32" s="246"/>
      <c r="H32" s="246"/>
      <c r="I32" s="246"/>
      <c r="J32" s="246"/>
      <c r="K32" s="246"/>
      <c r="L32" s="246"/>
      <c r="M32" s="246"/>
      <c r="N32" s="246"/>
      <c r="O32" s="246"/>
      <c r="P32" s="336" t="str">
        <f>P24</f>
        <v/>
      </c>
      <c r="Q32" s="336"/>
      <c r="R32" s="336"/>
      <c r="S32" s="336"/>
      <c r="T32" s="336"/>
      <c r="U32" s="336"/>
      <c r="V32" s="337"/>
      <c r="W32" s="89" t="s">
        <v>36</v>
      </c>
      <c r="X32" s="89"/>
      <c r="Y32" s="89"/>
      <c r="Z32" s="90"/>
    </row>
    <row r="33" spans="1:26" ht="18.75" customHeight="1" x14ac:dyDescent="0.55000000000000004">
      <c r="A33" s="94"/>
      <c r="B33" s="245" t="s">
        <v>219</v>
      </c>
      <c r="C33" s="246"/>
      <c r="D33" s="246"/>
      <c r="E33" s="246"/>
      <c r="F33" s="246"/>
      <c r="G33" s="246"/>
      <c r="H33" s="246"/>
      <c r="I33" s="246"/>
      <c r="J33" s="246"/>
      <c r="K33" s="246"/>
      <c r="L33" s="246"/>
      <c r="M33" s="246"/>
      <c r="N33" s="246"/>
      <c r="O33" s="246"/>
      <c r="P33" s="336" t="str">
        <f>IFERROR(IF(P11="","",ROUNDDOWN(P11*P30*24*365*P29/100,0)),"")</f>
        <v/>
      </c>
      <c r="Q33" s="336"/>
      <c r="R33" s="336"/>
      <c r="S33" s="336"/>
      <c r="T33" s="336"/>
      <c r="U33" s="336"/>
      <c r="V33" s="337"/>
      <c r="W33" s="89" t="s">
        <v>220</v>
      </c>
      <c r="X33" s="89"/>
      <c r="Y33" s="89"/>
      <c r="Z33" s="90"/>
    </row>
    <row r="34" spans="1:26" ht="18.75" customHeight="1" x14ac:dyDescent="0.55000000000000004">
      <c r="A34" s="94"/>
      <c r="B34" s="245" t="s">
        <v>459</v>
      </c>
      <c r="C34" s="246"/>
      <c r="D34" s="246"/>
      <c r="E34" s="246"/>
      <c r="F34" s="246"/>
      <c r="G34" s="246"/>
      <c r="H34" s="246"/>
      <c r="I34" s="246"/>
      <c r="J34" s="246"/>
      <c r="K34" s="246"/>
      <c r="L34" s="246"/>
      <c r="M34" s="246"/>
      <c r="N34" s="246"/>
      <c r="O34" s="246"/>
      <c r="P34" s="338" t="str">
        <f>IFERROR(IF(P33="","",ROUNDDOWN(P33*P31/1000,1)),"")</f>
        <v/>
      </c>
      <c r="Q34" s="338"/>
      <c r="R34" s="338"/>
      <c r="S34" s="338"/>
      <c r="T34" s="338"/>
      <c r="U34" s="338"/>
      <c r="V34" s="339"/>
      <c r="W34" s="89" t="s">
        <v>460</v>
      </c>
      <c r="X34" s="89"/>
      <c r="Y34" s="89"/>
      <c r="Z34" s="90"/>
    </row>
    <row r="35" spans="1:26" ht="18.75" customHeight="1" x14ac:dyDescent="0.55000000000000004">
      <c r="A35" s="94"/>
      <c r="B35" s="245" t="s">
        <v>464</v>
      </c>
      <c r="C35" s="246"/>
      <c r="D35" s="246"/>
      <c r="E35" s="246"/>
      <c r="F35" s="246"/>
      <c r="G35" s="246"/>
      <c r="H35" s="246"/>
      <c r="I35" s="246"/>
      <c r="J35" s="246"/>
      <c r="K35" s="246"/>
      <c r="L35" s="246"/>
      <c r="M35" s="246"/>
      <c r="N35" s="246"/>
      <c r="O35" s="246"/>
      <c r="P35" s="338" t="str">
        <f>IFERROR(IF(P33="","",ROUNDDOWN((P33*P31/1000)/P29,1)),"")</f>
        <v/>
      </c>
      <c r="Q35" s="338"/>
      <c r="R35" s="338"/>
      <c r="S35" s="338"/>
      <c r="T35" s="338"/>
      <c r="U35" s="338"/>
      <c r="V35" s="339"/>
      <c r="W35" s="89" t="s">
        <v>460</v>
      </c>
      <c r="X35" s="89"/>
      <c r="Y35" s="89"/>
      <c r="Z35" s="90"/>
    </row>
    <row r="36" spans="1:26" ht="18.75" customHeight="1" thickBot="1" x14ac:dyDescent="0.6">
      <c r="A36" s="94"/>
      <c r="B36" s="332" t="s">
        <v>221</v>
      </c>
      <c r="C36" s="333"/>
      <c r="D36" s="333"/>
      <c r="E36" s="333"/>
      <c r="F36" s="333"/>
      <c r="G36" s="333"/>
      <c r="H36" s="333"/>
      <c r="I36" s="333"/>
      <c r="J36" s="333"/>
      <c r="K36" s="333"/>
      <c r="L36" s="333"/>
      <c r="M36" s="333"/>
      <c r="N36" s="333"/>
      <c r="O36" s="333"/>
      <c r="P36" s="340" t="str">
        <f>IFERROR(IF(P32="","",ROUNDDOWN(P32/P34,0)),"")</f>
        <v/>
      </c>
      <c r="Q36" s="340"/>
      <c r="R36" s="340"/>
      <c r="S36" s="340"/>
      <c r="T36" s="340"/>
      <c r="U36" s="340"/>
      <c r="V36" s="341"/>
      <c r="W36" s="124" t="s">
        <v>462</v>
      </c>
      <c r="X36" s="124"/>
      <c r="Y36" s="124"/>
      <c r="Z36" s="125"/>
    </row>
    <row r="37" spans="1:26" ht="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55000000000000004">
      <c r="A38" s="94" t="s">
        <v>217</v>
      </c>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7.5" customHeight="1" thickBot="1" x14ac:dyDescent="0.6">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18.75" customHeight="1" x14ac:dyDescent="0.55000000000000004">
      <c r="A40" s="94"/>
      <c r="B40" s="342" t="s">
        <v>224</v>
      </c>
      <c r="C40" s="343"/>
      <c r="D40" s="343"/>
      <c r="E40" s="343"/>
      <c r="F40" s="343"/>
      <c r="G40" s="343"/>
      <c r="H40" s="343"/>
      <c r="I40" s="343"/>
      <c r="J40" s="343"/>
      <c r="K40" s="343"/>
      <c r="L40" s="343"/>
      <c r="M40" s="343"/>
      <c r="N40" s="343"/>
      <c r="O40" s="343"/>
      <c r="P40" s="559" t="str">
        <f>IF(第２号別紙１!P38="","",第２号別紙１!P38)</f>
        <v/>
      </c>
      <c r="Q40" s="559"/>
      <c r="R40" s="559"/>
      <c r="S40" s="559"/>
      <c r="T40" s="559"/>
      <c r="U40" s="559"/>
      <c r="V40" s="560"/>
      <c r="W40" s="115" t="s">
        <v>223</v>
      </c>
      <c r="X40" s="115"/>
      <c r="Y40" s="115"/>
      <c r="Z40" s="116"/>
    </row>
    <row r="41" spans="1:26" ht="18.75" customHeight="1" x14ac:dyDescent="0.55000000000000004">
      <c r="A41" s="94"/>
      <c r="B41" s="245" t="s">
        <v>222</v>
      </c>
      <c r="C41" s="246"/>
      <c r="D41" s="246"/>
      <c r="E41" s="246"/>
      <c r="F41" s="246"/>
      <c r="G41" s="246"/>
      <c r="H41" s="246"/>
      <c r="I41" s="246"/>
      <c r="J41" s="246"/>
      <c r="K41" s="246"/>
      <c r="L41" s="246"/>
      <c r="M41" s="246"/>
      <c r="N41" s="246"/>
      <c r="O41" s="246"/>
      <c r="P41" s="561" t="str">
        <f>IF(第２号別紙１!P39="","",第２号別紙１!P39)</f>
        <v/>
      </c>
      <c r="Q41" s="561"/>
      <c r="R41" s="561"/>
      <c r="S41" s="561"/>
      <c r="T41" s="561"/>
      <c r="U41" s="561"/>
      <c r="V41" s="562"/>
      <c r="W41" s="89" t="s">
        <v>223</v>
      </c>
      <c r="X41" s="89"/>
      <c r="Y41" s="89"/>
      <c r="Z41" s="90"/>
    </row>
    <row r="42" spans="1:26" ht="18.75" customHeight="1" thickBot="1" x14ac:dyDescent="0.6">
      <c r="A42" s="94"/>
      <c r="B42" s="332" t="s">
        <v>225</v>
      </c>
      <c r="C42" s="333"/>
      <c r="D42" s="333"/>
      <c r="E42" s="333"/>
      <c r="F42" s="333"/>
      <c r="G42" s="333"/>
      <c r="H42" s="333"/>
      <c r="I42" s="333"/>
      <c r="J42" s="333"/>
      <c r="K42" s="333"/>
      <c r="L42" s="333"/>
      <c r="M42" s="333"/>
      <c r="N42" s="333"/>
      <c r="O42" s="333"/>
      <c r="P42" s="334" t="str">
        <f>IFERROR(IF(P40="","",P40/P41*100),"")</f>
        <v/>
      </c>
      <c r="Q42" s="334"/>
      <c r="R42" s="334"/>
      <c r="S42" s="334"/>
      <c r="T42" s="334"/>
      <c r="U42" s="334"/>
      <c r="V42" s="335"/>
      <c r="W42" s="124" t="s">
        <v>214</v>
      </c>
      <c r="X42" s="124"/>
      <c r="Y42" s="366" t="str">
        <f>IF(P42&gt;=50,"","NG")</f>
        <v/>
      </c>
      <c r="Z42" s="367"/>
    </row>
    <row r="43" spans="1:26" ht="7.5" customHeight="1" x14ac:dyDescent="0.55000000000000004">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ht="18.75" customHeight="1" x14ac:dyDescent="0.55000000000000004">
      <c r="A44" s="94"/>
      <c r="B44" s="94" t="s">
        <v>265</v>
      </c>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ht="18.75" customHeight="1" x14ac:dyDescent="0.55000000000000004">
      <c r="A45" s="94"/>
      <c r="B45" s="94" t="s">
        <v>266</v>
      </c>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6" ht="18.75" customHeight="1" x14ac:dyDescent="0.55000000000000004">
      <c r="A46" s="94"/>
      <c r="B46" s="94" t="s">
        <v>226</v>
      </c>
      <c r="C46" s="94"/>
      <c r="D46" s="94"/>
      <c r="E46" s="94"/>
      <c r="F46" s="94"/>
      <c r="G46" s="94"/>
      <c r="H46" s="94"/>
      <c r="I46" s="94"/>
      <c r="J46" s="94"/>
      <c r="K46" s="94"/>
      <c r="L46" s="94"/>
      <c r="M46" s="94"/>
      <c r="N46" s="94"/>
      <c r="O46" s="94"/>
      <c r="P46" s="94"/>
      <c r="Q46" s="94"/>
      <c r="R46" s="94"/>
      <c r="S46" s="94"/>
      <c r="T46" s="94"/>
      <c r="U46" s="94"/>
      <c r="V46" s="94"/>
      <c r="W46" s="94"/>
      <c r="X46" s="94"/>
      <c r="Y46" s="94"/>
      <c r="Z46" s="94"/>
    </row>
    <row r="47" spans="1:26" ht="18.75" customHeight="1" x14ac:dyDescent="0.55000000000000004">
      <c r="A47" s="94"/>
      <c r="B47" s="94" t="s">
        <v>227</v>
      </c>
      <c r="C47" s="94"/>
      <c r="D47" s="94"/>
      <c r="E47" s="94"/>
      <c r="F47" s="94"/>
      <c r="G47" s="94"/>
      <c r="H47" s="94"/>
      <c r="I47" s="94"/>
      <c r="J47" s="94"/>
      <c r="K47" s="94"/>
      <c r="L47" s="94"/>
      <c r="M47" s="94"/>
      <c r="N47" s="94"/>
      <c r="O47" s="94"/>
      <c r="P47" s="94"/>
      <c r="Q47" s="94"/>
      <c r="R47" s="94"/>
      <c r="S47" s="94"/>
      <c r="T47" s="94"/>
      <c r="U47" s="94"/>
      <c r="V47" s="94"/>
      <c r="W47" s="94"/>
      <c r="X47" s="94"/>
      <c r="Y47" s="94"/>
      <c r="Z47" s="94"/>
    </row>
  </sheetData>
  <sheetProtection algorithmName="SHA-512" hashValue="RPzz0SdTPxHDy/AvolaLvNc2lbGLggeT7D1+Gbi8EKNBfuxpAp2qN3nToJOgvqw0MYiyzYkYU/9KJwWPOFForQ==" saltValue="mE5857DurIbS3pzW9l9rLQ==" spinCount="100000" sheet="1" selectLockedCells="1"/>
  <mergeCells count="65">
    <mergeCell ref="B35:O35"/>
    <mergeCell ref="P35:V35"/>
    <mergeCell ref="B42:O42"/>
    <mergeCell ref="P42:V42"/>
    <mergeCell ref="Y42:Z42"/>
    <mergeCell ref="B36:O36"/>
    <mergeCell ref="P36:V36"/>
    <mergeCell ref="B40:O40"/>
    <mergeCell ref="P40:V40"/>
    <mergeCell ref="B41:O41"/>
    <mergeCell ref="P41:V41"/>
    <mergeCell ref="B32:O32"/>
    <mergeCell ref="P32:V32"/>
    <mergeCell ref="B33:O33"/>
    <mergeCell ref="P33:V33"/>
    <mergeCell ref="B34:O34"/>
    <mergeCell ref="P34:V34"/>
    <mergeCell ref="B29:O29"/>
    <mergeCell ref="P29:V29"/>
    <mergeCell ref="B30:O30"/>
    <mergeCell ref="P30:V30"/>
    <mergeCell ref="B31:O31"/>
    <mergeCell ref="P31:V31"/>
    <mergeCell ref="B24:O24"/>
    <mergeCell ref="P24:V24"/>
    <mergeCell ref="B25:O25"/>
    <mergeCell ref="P25:V25"/>
    <mergeCell ref="B16:O16"/>
    <mergeCell ref="P16:V16"/>
    <mergeCell ref="B21:O21"/>
    <mergeCell ref="P21:V21"/>
    <mergeCell ref="B22:O22"/>
    <mergeCell ref="P22:V22"/>
    <mergeCell ref="B23:O23"/>
    <mergeCell ref="P23:V23"/>
    <mergeCell ref="B18:O18"/>
    <mergeCell ref="P18:V18"/>
    <mergeCell ref="B19:O19"/>
    <mergeCell ref="P19:V19"/>
    <mergeCell ref="B20:O20"/>
    <mergeCell ref="P20:V20"/>
    <mergeCell ref="B14:O14"/>
    <mergeCell ref="P14:V14"/>
    <mergeCell ref="B15:O15"/>
    <mergeCell ref="P15:V15"/>
    <mergeCell ref="AB14:AN14"/>
    <mergeCell ref="AO14:AU14"/>
    <mergeCell ref="B17:O17"/>
    <mergeCell ref="P17:V17"/>
    <mergeCell ref="AB17:AN17"/>
    <mergeCell ref="AO17:AU17"/>
    <mergeCell ref="B12:O12"/>
    <mergeCell ref="P12:V12"/>
    <mergeCell ref="AB12:AN12"/>
    <mergeCell ref="AO12:AU12"/>
    <mergeCell ref="B13:O13"/>
    <mergeCell ref="P13:V13"/>
    <mergeCell ref="AB13:AN13"/>
    <mergeCell ref="AO13:AU13"/>
    <mergeCell ref="AO11:AU11"/>
    <mergeCell ref="B5:F5"/>
    <mergeCell ref="H5:X5"/>
    <mergeCell ref="B11:O11"/>
    <mergeCell ref="P11:V11"/>
    <mergeCell ref="AB11:AN11"/>
  </mergeCells>
  <phoneticPr fontId="3"/>
  <pageMargins left="0.78740157480314965" right="0.39370078740157483" top="0.59055118110236227" bottom="0.59055118110236227" header="0.31496062992125984" footer="0.31496062992125984"/>
  <pageSetup paperSize="9" scale="95" orientation="portrait" blackAndWhite="1" r:id="rId1"/>
  <rowBreaks count="1" manualBreakCount="1">
    <brk id="4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ltText="">
                <anchor moveWithCells="1">
                  <from>
                    <xdr:col>27</xdr:col>
                    <xdr:colOff>0</xdr:colOff>
                    <xdr:row>18</xdr:row>
                    <xdr:rowOff>0</xdr:rowOff>
                  </from>
                  <to>
                    <xdr:col>28</xdr:col>
                    <xdr:colOff>0</xdr:colOff>
                    <xdr:row>19</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9FBD-72C7-44ED-B6FA-4863156A9045}">
  <sheetPr>
    <tabColor theme="9" tint="-0.249977111117893"/>
    <pageSetUpPr fitToPage="1"/>
  </sheetPr>
  <dimension ref="A1:AW29"/>
  <sheetViews>
    <sheetView view="pageBreakPreview" zoomScaleNormal="100" zoomScaleSheetLayoutView="100" workbookViewId="0">
      <pane ySplit="3" topLeftCell="A4" activePane="bottomLeft" state="frozen"/>
      <selection activeCell="P17" sqref="P17:X17"/>
      <selection pane="bottomLeft" activeCell="P12" sqref="P12:V12"/>
    </sheetView>
  </sheetViews>
  <sheetFormatPr defaultColWidth="3.08203125" defaultRowHeight="18.75" customHeight="1" x14ac:dyDescent="0.55000000000000004"/>
  <cols>
    <col min="1" max="1" width="3.08203125" style="85"/>
    <col min="2" max="2" width="3.08203125" style="85" customWidth="1"/>
    <col min="3" max="36" width="3.08203125" style="85"/>
    <col min="37" max="37" width="6.5" style="85" bestFit="1" customWidth="1"/>
    <col min="38" max="16384" width="3.08203125" style="85"/>
  </cols>
  <sheetData>
    <row r="1" spans="1:49" ht="18.75" customHeight="1" x14ac:dyDescent="0.55000000000000004">
      <c r="A1" s="94" t="s">
        <v>415</v>
      </c>
      <c r="B1" s="94"/>
      <c r="C1" s="94"/>
      <c r="D1" s="94"/>
      <c r="E1" s="94"/>
      <c r="F1" s="94"/>
      <c r="G1" s="94"/>
      <c r="H1" s="94"/>
      <c r="I1" s="94"/>
      <c r="J1" s="94"/>
      <c r="K1" s="94"/>
      <c r="L1" s="94"/>
      <c r="M1" s="94"/>
      <c r="N1" s="94"/>
      <c r="O1" s="94"/>
      <c r="P1" s="94"/>
      <c r="Q1" s="94"/>
      <c r="R1" s="94"/>
      <c r="S1" s="94"/>
      <c r="T1" s="94"/>
      <c r="U1" s="94"/>
      <c r="V1" s="94"/>
      <c r="W1" s="94"/>
      <c r="X1" s="94"/>
      <c r="Y1" s="94"/>
      <c r="Z1" s="96"/>
    </row>
    <row r="2" spans="1:49"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49" ht="18.75" customHeight="1" x14ac:dyDescent="0.55000000000000004">
      <c r="A3" s="94" t="s">
        <v>414</v>
      </c>
      <c r="B3" s="94"/>
      <c r="C3" s="94"/>
      <c r="D3" s="94"/>
      <c r="E3" s="94"/>
      <c r="F3" s="94"/>
      <c r="G3" s="94"/>
      <c r="H3" s="94"/>
      <c r="I3" s="94"/>
      <c r="J3" s="94"/>
      <c r="K3" s="94"/>
      <c r="L3" s="94"/>
      <c r="M3" s="94"/>
      <c r="N3" s="94"/>
      <c r="O3" s="94"/>
      <c r="P3" s="94"/>
      <c r="Q3" s="94"/>
      <c r="R3" s="94"/>
      <c r="S3" s="94"/>
      <c r="T3" s="94"/>
      <c r="U3" s="94"/>
      <c r="V3" s="94"/>
      <c r="W3" s="94"/>
      <c r="X3" s="94"/>
      <c r="Y3" s="94"/>
      <c r="Z3" s="94"/>
    </row>
    <row r="4" spans="1:49" ht="7.5" customHeight="1" thickBot="1" x14ac:dyDescent="0.6">
      <c r="A4" s="94"/>
      <c r="B4" s="94"/>
      <c r="C4" s="94"/>
      <c r="D4" s="94"/>
      <c r="E4" s="94"/>
      <c r="F4" s="94"/>
      <c r="G4" s="94"/>
      <c r="H4" s="94"/>
      <c r="I4" s="94"/>
      <c r="J4" s="94"/>
      <c r="K4" s="94"/>
      <c r="L4" s="94"/>
      <c r="M4" s="94"/>
      <c r="N4" s="94"/>
      <c r="O4" s="94"/>
      <c r="P4" s="94"/>
      <c r="Q4" s="94"/>
      <c r="R4" s="94"/>
      <c r="S4" s="94"/>
      <c r="T4" s="94"/>
      <c r="U4" s="94"/>
      <c r="V4" s="94"/>
      <c r="W4" s="94"/>
      <c r="X4" s="94"/>
      <c r="Y4" s="94"/>
      <c r="Z4" s="94"/>
    </row>
    <row r="5" spans="1:49" ht="18.75" customHeight="1" thickBot="1" x14ac:dyDescent="0.6">
      <c r="A5" s="94"/>
      <c r="B5" s="270" t="s">
        <v>201</v>
      </c>
      <c r="C5" s="271"/>
      <c r="D5" s="271"/>
      <c r="E5" s="271"/>
      <c r="F5" s="271"/>
      <c r="G5" s="141"/>
      <c r="H5" s="360" t="str">
        <f>IF(第16号!I18="","様式第１６号で「補助事業の名称」を入力してください。",第16号!I18)</f>
        <v>様式第１６号で「補助事業の名称」を入力してください。</v>
      </c>
      <c r="I5" s="360"/>
      <c r="J5" s="360"/>
      <c r="K5" s="360"/>
      <c r="L5" s="360"/>
      <c r="M5" s="360"/>
      <c r="N5" s="360"/>
      <c r="O5" s="360"/>
      <c r="P5" s="360"/>
      <c r="Q5" s="360"/>
      <c r="R5" s="360"/>
      <c r="S5" s="360"/>
      <c r="T5" s="360"/>
      <c r="U5" s="360"/>
      <c r="V5" s="360"/>
      <c r="W5" s="360"/>
      <c r="X5" s="360"/>
      <c r="Y5" s="142"/>
      <c r="Z5" s="94"/>
    </row>
    <row r="6" spans="1:49" ht="7.5" customHeight="1" x14ac:dyDescent="0.55000000000000004">
      <c r="A6" s="94"/>
      <c r="B6" s="94"/>
      <c r="C6" s="94"/>
      <c r="D6" s="94"/>
      <c r="E6" s="94"/>
      <c r="F6" s="94"/>
      <c r="G6" s="94"/>
      <c r="H6" s="94"/>
      <c r="I6" s="94"/>
      <c r="J6" s="94"/>
      <c r="K6" s="94"/>
      <c r="L6" s="94"/>
      <c r="M6" s="94"/>
      <c r="N6" s="94"/>
      <c r="O6" s="94"/>
      <c r="P6" s="94"/>
      <c r="Q6" s="94"/>
      <c r="R6" s="94"/>
      <c r="S6" s="94"/>
      <c r="T6" s="94"/>
      <c r="U6" s="94"/>
      <c r="V6" s="94"/>
      <c r="W6" s="94"/>
      <c r="X6" s="94"/>
      <c r="Y6" s="94"/>
      <c r="Z6" s="94"/>
    </row>
    <row r="7" spans="1:49" ht="18.75" customHeight="1" x14ac:dyDescent="0.55000000000000004">
      <c r="A7" s="94"/>
      <c r="B7" s="94" t="s">
        <v>267</v>
      </c>
      <c r="C7" s="94"/>
      <c r="D7" s="94"/>
      <c r="E7" s="94"/>
      <c r="F7" s="94"/>
      <c r="G7" s="94"/>
      <c r="H7" s="94"/>
      <c r="I7" s="94"/>
      <c r="J7" s="94"/>
      <c r="K7" s="94"/>
      <c r="L7" s="94"/>
      <c r="M7" s="94"/>
      <c r="N7" s="94"/>
      <c r="O7" s="94"/>
      <c r="P7" s="94"/>
      <c r="Q7" s="94"/>
      <c r="R7" s="94"/>
      <c r="S7" s="94"/>
      <c r="T7" s="94"/>
      <c r="U7" s="94"/>
      <c r="V7" s="94"/>
      <c r="W7" s="94"/>
      <c r="X7" s="94"/>
      <c r="Y7" s="94"/>
      <c r="Z7" s="94"/>
    </row>
    <row r="8" spans="1:49" ht="7.5" customHeight="1" x14ac:dyDescent="0.55000000000000004">
      <c r="A8" s="94"/>
      <c r="B8" s="94"/>
      <c r="C8" s="94"/>
      <c r="D8" s="94"/>
      <c r="E8" s="94"/>
      <c r="F8" s="94"/>
      <c r="G8" s="94"/>
      <c r="H8" s="94"/>
      <c r="I8" s="94"/>
      <c r="J8" s="94"/>
      <c r="K8" s="94"/>
      <c r="L8" s="94"/>
      <c r="M8" s="94"/>
      <c r="N8" s="94"/>
      <c r="O8" s="94"/>
      <c r="P8" s="94"/>
      <c r="Q8" s="94"/>
      <c r="R8" s="94"/>
      <c r="S8" s="94"/>
      <c r="T8" s="94"/>
      <c r="U8" s="94"/>
      <c r="V8" s="94"/>
      <c r="W8" s="94"/>
      <c r="X8" s="94"/>
      <c r="Y8" s="94"/>
      <c r="Z8" s="94"/>
    </row>
    <row r="9" spans="1:49" ht="18" customHeight="1" x14ac:dyDescent="0.55000000000000004">
      <c r="A9" s="94" t="s">
        <v>202</v>
      </c>
      <c r="B9" s="94"/>
      <c r="C9" s="94"/>
      <c r="D9" s="94"/>
      <c r="E9" s="94"/>
      <c r="F9" s="94"/>
      <c r="G9" s="94"/>
      <c r="H9" s="94"/>
      <c r="I9" s="94"/>
      <c r="J9" s="94"/>
      <c r="K9" s="94"/>
      <c r="L9" s="94"/>
      <c r="M9" s="94"/>
      <c r="N9" s="94"/>
      <c r="O9" s="94"/>
      <c r="P9" s="94"/>
      <c r="Q9" s="94"/>
      <c r="R9" s="94"/>
      <c r="S9" s="94"/>
      <c r="T9" s="94"/>
      <c r="U9" s="94"/>
      <c r="V9" s="94"/>
      <c r="W9" s="94"/>
      <c r="X9" s="94"/>
      <c r="Y9" s="94"/>
      <c r="Z9" s="94"/>
    </row>
    <row r="10" spans="1:49" ht="7.5" customHeight="1" thickBot="1" x14ac:dyDescent="0.6">
      <c r="A10" s="94"/>
      <c r="B10" s="94"/>
      <c r="C10" s="94"/>
      <c r="D10" s="94"/>
      <c r="E10" s="94"/>
      <c r="F10" s="94"/>
      <c r="G10" s="94"/>
      <c r="H10" s="94"/>
      <c r="I10" s="94"/>
      <c r="J10" s="94"/>
      <c r="K10" s="94"/>
      <c r="L10" s="94"/>
      <c r="M10" s="94"/>
      <c r="N10" s="94"/>
      <c r="O10" s="94"/>
      <c r="P10" s="94"/>
      <c r="Q10" s="94"/>
      <c r="R10" s="94"/>
      <c r="S10" s="94"/>
      <c r="T10" s="94"/>
      <c r="U10" s="94"/>
      <c r="V10" s="94"/>
      <c r="W10" s="94"/>
      <c r="X10" s="94"/>
      <c r="Y10" s="94"/>
      <c r="Z10" s="94"/>
    </row>
    <row r="11" spans="1:49" ht="18.75" customHeight="1" x14ac:dyDescent="0.55000000000000004">
      <c r="A11" s="94"/>
      <c r="B11" s="361" t="s">
        <v>400</v>
      </c>
      <c r="C11" s="343"/>
      <c r="D11" s="343"/>
      <c r="E11" s="343"/>
      <c r="F11" s="343"/>
      <c r="G11" s="343"/>
      <c r="H11" s="343"/>
      <c r="I11" s="343"/>
      <c r="J11" s="343"/>
      <c r="K11" s="343"/>
      <c r="L11" s="343"/>
      <c r="M11" s="343"/>
      <c r="N11" s="343"/>
      <c r="O11" s="343"/>
      <c r="P11" s="380" t="str">
        <f>IF(第２号別紙２!P9="","",第２号別紙２!P9)</f>
        <v/>
      </c>
      <c r="Q11" s="380"/>
      <c r="R11" s="380"/>
      <c r="S11" s="380"/>
      <c r="T11" s="380"/>
      <c r="U11" s="380"/>
      <c r="V11" s="381"/>
      <c r="W11" s="115" t="s">
        <v>220</v>
      </c>
      <c r="X11" s="115"/>
      <c r="Y11" s="115"/>
      <c r="Z11" s="116"/>
      <c r="AB11" s="364" t="s">
        <v>401</v>
      </c>
      <c r="AC11" s="364"/>
      <c r="AD11" s="364"/>
      <c r="AE11" s="364"/>
      <c r="AF11" s="364"/>
      <c r="AG11" s="364"/>
      <c r="AH11" s="364"/>
      <c r="AI11" s="364"/>
      <c r="AJ11" s="364"/>
      <c r="AK11" s="364"/>
      <c r="AL11" s="364"/>
      <c r="AM11" s="364"/>
      <c r="AN11" s="364"/>
      <c r="AO11" s="365" t="str">
        <f>IF(P11="","",IF(P11&gt;=20,"業務用蓄電池","家庭用蓄電池"))</f>
        <v/>
      </c>
      <c r="AP11" s="365"/>
      <c r="AQ11" s="365"/>
      <c r="AR11" s="365"/>
      <c r="AS11" s="365"/>
      <c r="AT11" s="365"/>
      <c r="AU11" s="365"/>
      <c r="AV11" s="166"/>
      <c r="AW11" s="166"/>
    </row>
    <row r="12" spans="1:49" ht="18.75" customHeight="1" x14ac:dyDescent="0.55000000000000004">
      <c r="A12" s="94"/>
      <c r="B12" s="348" t="s">
        <v>392</v>
      </c>
      <c r="C12" s="349"/>
      <c r="D12" s="349"/>
      <c r="E12" s="349"/>
      <c r="F12" s="349"/>
      <c r="G12" s="349"/>
      <c r="H12" s="349"/>
      <c r="I12" s="349"/>
      <c r="J12" s="349"/>
      <c r="K12" s="349"/>
      <c r="L12" s="349"/>
      <c r="M12" s="349"/>
      <c r="N12" s="349"/>
      <c r="O12" s="349"/>
      <c r="P12" s="551" t="str">
        <f>IF(第２号別紙２!P10="","",第２号別紙２!P10)</f>
        <v/>
      </c>
      <c r="Q12" s="551"/>
      <c r="R12" s="551"/>
      <c r="S12" s="551"/>
      <c r="T12" s="551"/>
      <c r="U12" s="551"/>
      <c r="V12" s="552"/>
      <c r="W12" s="144" t="s">
        <v>36</v>
      </c>
      <c r="X12" s="144"/>
      <c r="Y12" s="144"/>
      <c r="Z12" s="145"/>
      <c r="AB12" s="364" t="s">
        <v>403</v>
      </c>
      <c r="AC12" s="364"/>
      <c r="AD12" s="364"/>
      <c r="AE12" s="364"/>
      <c r="AF12" s="364"/>
      <c r="AG12" s="364"/>
      <c r="AH12" s="364"/>
      <c r="AI12" s="364"/>
      <c r="AJ12" s="364"/>
      <c r="AK12" s="364"/>
      <c r="AL12" s="364"/>
      <c r="AM12" s="364"/>
      <c r="AN12" s="364"/>
      <c r="AO12" s="365" t="str">
        <f>IF(AO11="業務用蓄電池",190000,IF(AO11="家庭用蓄電池",155000,""))</f>
        <v/>
      </c>
      <c r="AP12" s="365"/>
      <c r="AQ12" s="365"/>
      <c r="AR12" s="365"/>
      <c r="AS12" s="365"/>
      <c r="AT12" s="365"/>
      <c r="AU12" s="365"/>
      <c r="AV12" s="166" t="s">
        <v>405</v>
      </c>
      <c r="AW12" s="166"/>
    </row>
    <row r="13" spans="1:49" ht="18.75" customHeight="1" x14ac:dyDescent="0.55000000000000004">
      <c r="A13" s="94"/>
      <c r="B13" s="346" t="s">
        <v>393</v>
      </c>
      <c r="C13" s="347"/>
      <c r="D13" s="347"/>
      <c r="E13" s="347"/>
      <c r="F13" s="347"/>
      <c r="G13" s="347"/>
      <c r="H13" s="347"/>
      <c r="I13" s="347"/>
      <c r="J13" s="347"/>
      <c r="K13" s="347"/>
      <c r="L13" s="347"/>
      <c r="M13" s="347"/>
      <c r="N13" s="347"/>
      <c r="O13" s="347"/>
      <c r="P13" s="553" t="str">
        <f>IF(第２号別紙２!P11="","",第２号別紙２!P11)</f>
        <v/>
      </c>
      <c r="Q13" s="553"/>
      <c r="R13" s="553"/>
      <c r="S13" s="553"/>
      <c r="T13" s="553"/>
      <c r="U13" s="553"/>
      <c r="V13" s="554"/>
      <c r="W13" s="146" t="s">
        <v>36</v>
      </c>
      <c r="X13" s="146"/>
      <c r="Y13" s="146"/>
      <c r="Z13" s="147"/>
      <c r="AB13" s="364" t="s">
        <v>406</v>
      </c>
      <c r="AC13" s="364"/>
      <c r="AD13" s="364"/>
      <c r="AE13" s="364"/>
      <c r="AF13" s="364"/>
      <c r="AG13" s="364"/>
      <c r="AH13" s="364"/>
      <c r="AI13" s="364"/>
      <c r="AJ13" s="364"/>
      <c r="AK13" s="364"/>
      <c r="AL13" s="364"/>
      <c r="AM13" s="364"/>
      <c r="AN13" s="364"/>
      <c r="AO13" s="365" t="str">
        <f>IF(AO11="業務用蓄電池",119000,IF(AO11="家庭用蓄電池",125000,""))</f>
        <v/>
      </c>
      <c r="AP13" s="365"/>
      <c r="AQ13" s="365"/>
      <c r="AR13" s="365"/>
      <c r="AS13" s="365"/>
      <c r="AT13" s="365"/>
      <c r="AU13" s="365"/>
      <c r="AV13" s="166" t="s">
        <v>405</v>
      </c>
      <c r="AW13" s="166"/>
    </row>
    <row r="14" spans="1:49" ht="18.75" customHeight="1" x14ac:dyDescent="0.55000000000000004">
      <c r="A14" s="94"/>
      <c r="B14" s="346" t="s">
        <v>394</v>
      </c>
      <c r="C14" s="347"/>
      <c r="D14" s="347"/>
      <c r="E14" s="347"/>
      <c r="F14" s="347"/>
      <c r="G14" s="347"/>
      <c r="H14" s="347"/>
      <c r="I14" s="347"/>
      <c r="J14" s="347"/>
      <c r="K14" s="347"/>
      <c r="L14" s="347"/>
      <c r="M14" s="347"/>
      <c r="N14" s="347"/>
      <c r="O14" s="347"/>
      <c r="P14" s="553" t="str">
        <f>IF(第２号別紙２!P12="","",第２号別紙２!P12)</f>
        <v/>
      </c>
      <c r="Q14" s="553"/>
      <c r="R14" s="553"/>
      <c r="S14" s="553"/>
      <c r="T14" s="553"/>
      <c r="U14" s="553"/>
      <c r="V14" s="554"/>
      <c r="W14" s="146" t="s">
        <v>36</v>
      </c>
      <c r="X14" s="146"/>
      <c r="Y14" s="146"/>
      <c r="Z14" s="147"/>
      <c r="AB14" s="378"/>
      <c r="AC14" s="378"/>
      <c r="AD14" s="378"/>
      <c r="AE14" s="378"/>
      <c r="AF14" s="378"/>
      <c r="AG14" s="378"/>
      <c r="AH14" s="378"/>
      <c r="AI14" s="378"/>
      <c r="AJ14" s="378"/>
      <c r="AK14" s="378"/>
      <c r="AL14" s="378"/>
      <c r="AM14" s="378"/>
      <c r="AN14" s="378"/>
      <c r="AO14" s="365" t="str">
        <f>IF(P16&gt;AO13,"複数必要","")</f>
        <v/>
      </c>
      <c r="AP14" s="365"/>
      <c r="AQ14" s="365"/>
      <c r="AR14" s="365"/>
      <c r="AS14" s="365"/>
      <c r="AT14" s="365"/>
      <c r="AU14" s="365"/>
    </row>
    <row r="15" spans="1:49" ht="18.75" customHeight="1" x14ac:dyDescent="0.55000000000000004">
      <c r="A15" s="94"/>
      <c r="B15" s="348" t="s">
        <v>396</v>
      </c>
      <c r="C15" s="349"/>
      <c r="D15" s="349"/>
      <c r="E15" s="349"/>
      <c r="F15" s="349"/>
      <c r="G15" s="349"/>
      <c r="H15" s="349"/>
      <c r="I15" s="349"/>
      <c r="J15" s="349"/>
      <c r="K15" s="349"/>
      <c r="L15" s="349"/>
      <c r="M15" s="349"/>
      <c r="N15" s="349"/>
      <c r="O15" s="349"/>
      <c r="P15" s="354" t="str">
        <f>IF(第２号別紙２!P13="","",第２号別紙２!P13)</f>
        <v/>
      </c>
      <c r="Q15" s="354"/>
      <c r="R15" s="354"/>
      <c r="S15" s="354"/>
      <c r="T15" s="354"/>
      <c r="U15" s="354"/>
      <c r="V15" s="355"/>
      <c r="W15" s="144" t="s">
        <v>36</v>
      </c>
      <c r="X15" s="144" t="s">
        <v>364</v>
      </c>
      <c r="Y15" s="144"/>
      <c r="Z15" s="145"/>
      <c r="AB15" s="378"/>
      <c r="AC15" s="378"/>
      <c r="AD15" s="378"/>
      <c r="AE15" s="378"/>
      <c r="AF15" s="378"/>
      <c r="AG15" s="378"/>
      <c r="AH15" s="378"/>
      <c r="AI15" s="378"/>
      <c r="AJ15" s="378"/>
      <c r="AK15" s="378"/>
      <c r="AL15" s="378"/>
      <c r="AM15" s="378"/>
      <c r="AN15" s="378"/>
      <c r="AO15" s="379"/>
      <c r="AP15" s="379"/>
      <c r="AQ15" s="379"/>
      <c r="AR15" s="379"/>
      <c r="AS15" s="379"/>
      <c r="AT15" s="379"/>
      <c r="AU15" s="379"/>
    </row>
    <row r="16" spans="1:49" ht="18.75" customHeight="1" x14ac:dyDescent="0.55000000000000004">
      <c r="A16" s="94"/>
      <c r="B16" s="350" t="s">
        <v>402</v>
      </c>
      <c r="C16" s="351"/>
      <c r="D16" s="351"/>
      <c r="E16" s="351"/>
      <c r="F16" s="351"/>
      <c r="G16" s="351"/>
      <c r="H16" s="351"/>
      <c r="I16" s="351"/>
      <c r="J16" s="351"/>
      <c r="K16" s="351"/>
      <c r="L16" s="351"/>
      <c r="M16" s="351"/>
      <c r="N16" s="351"/>
      <c r="O16" s="351"/>
      <c r="P16" s="356" t="str">
        <f>IF(第２号別紙２!P14="","",第２号別紙２!P14)</f>
        <v/>
      </c>
      <c r="Q16" s="356"/>
      <c r="R16" s="356"/>
      <c r="S16" s="356"/>
      <c r="T16" s="356"/>
      <c r="U16" s="356"/>
      <c r="V16" s="357"/>
      <c r="W16" s="148" t="s">
        <v>405</v>
      </c>
      <c r="X16" s="148"/>
      <c r="Y16" s="148"/>
      <c r="Z16" s="149"/>
      <c r="AB16" s="377" t="str">
        <f>IF(P16&gt;=AO12,"申請できません","")</f>
        <v>申請できません</v>
      </c>
      <c r="AC16" s="377"/>
      <c r="AD16" s="377"/>
      <c r="AE16" s="377"/>
      <c r="AF16" s="377"/>
      <c r="AG16" s="377"/>
      <c r="AH16" s="377"/>
      <c r="AI16" s="377"/>
      <c r="AJ16" s="377"/>
      <c r="AK16" s="377"/>
      <c r="AL16" s="377"/>
      <c r="AM16" s="377"/>
      <c r="AN16" s="377"/>
      <c r="AO16" s="379"/>
      <c r="AP16" s="379"/>
      <c r="AQ16" s="379"/>
      <c r="AR16" s="379"/>
      <c r="AS16" s="379"/>
      <c r="AT16" s="379"/>
      <c r="AU16" s="379"/>
    </row>
    <row r="17" spans="1:47" ht="18.75" customHeight="1" x14ac:dyDescent="0.55000000000000004">
      <c r="A17" s="94"/>
      <c r="B17" s="350" t="s">
        <v>395</v>
      </c>
      <c r="C17" s="351"/>
      <c r="D17" s="351"/>
      <c r="E17" s="351"/>
      <c r="F17" s="351"/>
      <c r="G17" s="351"/>
      <c r="H17" s="351"/>
      <c r="I17" s="351"/>
      <c r="J17" s="351"/>
      <c r="K17" s="351"/>
      <c r="L17" s="351"/>
      <c r="M17" s="351"/>
      <c r="N17" s="351"/>
      <c r="O17" s="351"/>
      <c r="P17" s="555" t="str">
        <f>IF(第２号別紙２!P15="","",第２号別紙２!P15)</f>
        <v/>
      </c>
      <c r="Q17" s="555"/>
      <c r="R17" s="555"/>
      <c r="S17" s="555"/>
      <c r="T17" s="555"/>
      <c r="U17" s="555"/>
      <c r="V17" s="556"/>
      <c r="W17" s="148" t="s">
        <v>36</v>
      </c>
      <c r="X17" s="148" t="s">
        <v>365</v>
      </c>
      <c r="Y17" s="148"/>
      <c r="Z17" s="149"/>
      <c r="AB17" s="378"/>
      <c r="AC17" s="378"/>
      <c r="AD17" s="378"/>
      <c r="AE17" s="378"/>
      <c r="AF17" s="378"/>
      <c r="AG17" s="378"/>
      <c r="AH17" s="378"/>
      <c r="AI17" s="378"/>
      <c r="AJ17" s="378"/>
      <c r="AK17" s="378"/>
      <c r="AL17" s="378"/>
      <c r="AM17" s="378"/>
      <c r="AN17" s="378"/>
      <c r="AO17" s="379"/>
      <c r="AP17" s="379"/>
      <c r="AQ17" s="379"/>
      <c r="AR17" s="379"/>
      <c r="AS17" s="379"/>
      <c r="AT17" s="379"/>
      <c r="AU17" s="379"/>
    </row>
    <row r="18" spans="1:47" ht="18.75" customHeight="1" x14ac:dyDescent="0.55000000000000004">
      <c r="A18" s="94"/>
      <c r="B18" s="348" t="s">
        <v>397</v>
      </c>
      <c r="C18" s="349"/>
      <c r="D18" s="349"/>
      <c r="E18" s="349"/>
      <c r="F18" s="349"/>
      <c r="G18" s="349"/>
      <c r="H18" s="349"/>
      <c r="I18" s="349"/>
      <c r="J18" s="349"/>
      <c r="K18" s="349"/>
      <c r="L18" s="349"/>
      <c r="M18" s="349"/>
      <c r="N18" s="349"/>
      <c r="O18" s="349"/>
      <c r="P18" s="354" t="str">
        <f>IF(第２号別紙２!P16="","",第２号別紙２!P16)</f>
        <v/>
      </c>
      <c r="Q18" s="354"/>
      <c r="R18" s="354"/>
      <c r="S18" s="354"/>
      <c r="T18" s="354"/>
      <c r="U18" s="354"/>
      <c r="V18" s="355"/>
      <c r="W18" s="144" t="s">
        <v>36</v>
      </c>
      <c r="X18" s="144"/>
      <c r="Y18" s="144"/>
      <c r="Z18" s="145"/>
    </row>
    <row r="19" spans="1:47" ht="18.75" customHeight="1" x14ac:dyDescent="0.55000000000000004">
      <c r="A19" s="94"/>
      <c r="B19" s="372" t="s">
        <v>398</v>
      </c>
      <c r="C19" s="347"/>
      <c r="D19" s="347"/>
      <c r="E19" s="347"/>
      <c r="F19" s="347"/>
      <c r="G19" s="347"/>
      <c r="H19" s="347"/>
      <c r="I19" s="347"/>
      <c r="J19" s="347"/>
      <c r="K19" s="347"/>
      <c r="L19" s="347"/>
      <c r="M19" s="347"/>
      <c r="N19" s="347"/>
      <c r="O19" s="347"/>
      <c r="P19" s="373" t="str">
        <f>IF(第２号別紙２!P17="","",第２号別紙２!P17)</f>
        <v/>
      </c>
      <c r="Q19" s="373"/>
      <c r="R19" s="373"/>
      <c r="S19" s="373"/>
      <c r="T19" s="373"/>
      <c r="U19" s="373"/>
      <c r="V19" s="374"/>
      <c r="W19" s="146" t="s">
        <v>36</v>
      </c>
      <c r="X19" s="146"/>
      <c r="Y19" s="146"/>
      <c r="Z19" s="147"/>
      <c r="AC19" s="172" t="s">
        <v>335</v>
      </c>
    </row>
    <row r="20" spans="1:47" ht="18.75" customHeight="1" x14ac:dyDescent="0.55000000000000004">
      <c r="A20" s="94"/>
      <c r="B20" s="350" t="s">
        <v>399</v>
      </c>
      <c r="C20" s="351"/>
      <c r="D20" s="351"/>
      <c r="E20" s="351"/>
      <c r="F20" s="351"/>
      <c r="G20" s="351"/>
      <c r="H20" s="351"/>
      <c r="I20" s="351"/>
      <c r="J20" s="351"/>
      <c r="K20" s="351"/>
      <c r="L20" s="351"/>
      <c r="M20" s="351"/>
      <c r="N20" s="351"/>
      <c r="O20" s="351"/>
      <c r="P20" s="356" t="str">
        <f>IF(第２号別紙２!P18="","",第２号別紙２!P18)</f>
        <v/>
      </c>
      <c r="Q20" s="356"/>
      <c r="R20" s="356"/>
      <c r="S20" s="356"/>
      <c r="T20" s="356"/>
      <c r="U20" s="356"/>
      <c r="V20" s="357"/>
      <c r="W20" s="148" t="s">
        <v>36</v>
      </c>
      <c r="X20" s="148"/>
      <c r="Y20" s="148"/>
      <c r="Z20" s="149"/>
    </row>
    <row r="21" spans="1:47" ht="18.75" customHeight="1" x14ac:dyDescent="0.55000000000000004">
      <c r="A21" s="94"/>
      <c r="B21" s="348" t="s">
        <v>209</v>
      </c>
      <c r="C21" s="349"/>
      <c r="D21" s="349"/>
      <c r="E21" s="349"/>
      <c r="F21" s="349"/>
      <c r="G21" s="349"/>
      <c r="H21" s="349"/>
      <c r="I21" s="349"/>
      <c r="J21" s="349"/>
      <c r="K21" s="349"/>
      <c r="L21" s="349"/>
      <c r="M21" s="349"/>
      <c r="N21" s="349"/>
      <c r="O21" s="349"/>
      <c r="P21" s="551" t="str">
        <f>IF(第２号別紙２!P19="","",第２号別紙２!P19)</f>
        <v/>
      </c>
      <c r="Q21" s="551"/>
      <c r="R21" s="551"/>
      <c r="S21" s="551"/>
      <c r="T21" s="551"/>
      <c r="U21" s="551"/>
      <c r="V21" s="552"/>
      <c r="W21" s="144" t="s">
        <v>36</v>
      </c>
      <c r="X21" s="144"/>
      <c r="Y21" s="144"/>
      <c r="Z21" s="145"/>
    </row>
    <row r="22" spans="1:47" ht="18.75" customHeight="1" x14ac:dyDescent="0.55000000000000004">
      <c r="A22" s="94"/>
      <c r="B22" s="350" t="s">
        <v>210</v>
      </c>
      <c r="C22" s="351"/>
      <c r="D22" s="351"/>
      <c r="E22" s="351"/>
      <c r="F22" s="351"/>
      <c r="G22" s="351"/>
      <c r="H22" s="351"/>
      <c r="I22" s="351"/>
      <c r="J22" s="351"/>
      <c r="K22" s="351"/>
      <c r="L22" s="351"/>
      <c r="M22" s="351"/>
      <c r="N22" s="351"/>
      <c r="O22" s="351"/>
      <c r="P22" s="557" t="str">
        <f>IF(第２号別紙２!P20="","",第２号別紙２!P20)</f>
        <v/>
      </c>
      <c r="Q22" s="557"/>
      <c r="R22" s="557"/>
      <c r="S22" s="557"/>
      <c r="T22" s="557"/>
      <c r="U22" s="557"/>
      <c r="V22" s="558"/>
      <c r="W22" s="148" t="s">
        <v>36</v>
      </c>
      <c r="X22" s="148"/>
      <c r="Y22" s="148"/>
      <c r="Z22" s="149"/>
    </row>
    <row r="23" spans="1:47" ht="18.75" customHeight="1" x14ac:dyDescent="0.55000000000000004">
      <c r="A23" s="94"/>
      <c r="B23" s="348" t="s">
        <v>211</v>
      </c>
      <c r="C23" s="349"/>
      <c r="D23" s="349"/>
      <c r="E23" s="349"/>
      <c r="F23" s="349"/>
      <c r="G23" s="349"/>
      <c r="H23" s="349"/>
      <c r="I23" s="349"/>
      <c r="J23" s="349"/>
      <c r="K23" s="349"/>
      <c r="L23" s="349"/>
      <c r="M23" s="349"/>
      <c r="N23" s="349"/>
      <c r="O23" s="349"/>
      <c r="P23" s="354" t="str">
        <f>IF(第２号別紙２!P21="","",第２号別紙２!P21)</f>
        <v/>
      </c>
      <c r="Q23" s="354"/>
      <c r="R23" s="354"/>
      <c r="S23" s="354"/>
      <c r="T23" s="354"/>
      <c r="U23" s="354"/>
      <c r="V23" s="355"/>
      <c r="W23" s="144" t="s">
        <v>36</v>
      </c>
      <c r="X23" s="144"/>
      <c r="Y23" s="144"/>
      <c r="Z23" s="145"/>
    </row>
    <row r="24" spans="1:47" ht="18.75" customHeight="1" thickBot="1" x14ac:dyDescent="0.6">
      <c r="A24" s="94"/>
      <c r="B24" s="332" t="s">
        <v>418</v>
      </c>
      <c r="C24" s="333"/>
      <c r="D24" s="333"/>
      <c r="E24" s="333"/>
      <c r="F24" s="333"/>
      <c r="G24" s="333"/>
      <c r="H24" s="333"/>
      <c r="I24" s="333"/>
      <c r="J24" s="333"/>
      <c r="K24" s="333"/>
      <c r="L24" s="333"/>
      <c r="M24" s="333"/>
      <c r="N24" s="333"/>
      <c r="O24" s="333"/>
      <c r="P24" s="340" t="str">
        <f>IF(第２号別紙２!P22="","",第２号別紙２!P22)</f>
        <v/>
      </c>
      <c r="Q24" s="340"/>
      <c r="R24" s="340"/>
      <c r="S24" s="340"/>
      <c r="T24" s="340"/>
      <c r="U24" s="340"/>
      <c r="V24" s="341"/>
      <c r="W24" s="124" t="s">
        <v>36</v>
      </c>
      <c r="X24" s="124"/>
      <c r="Y24" s="124"/>
      <c r="Z24" s="125"/>
    </row>
    <row r="25" spans="1:47" ht="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47" ht="18" customHeight="1" x14ac:dyDescent="0.55000000000000004">
      <c r="A26" s="94"/>
      <c r="B26" s="94" t="s">
        <v>265</v>
      </c>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47" ht="18" customHeight="1" x14ac:dyDescent="0.55000000000000004">
      <c r="A27" s="94"/>
      <c r="B27" s="94" t="s">
        <v>266</v>
      </c>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47" ht="18"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47" ht="18"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sheetData>
  <sheetProtection algorithmName="SHA-512" hashValue="2YFwND6pxObwcpBEpnvS6VjdmXTMN2lUKz/+mn/46xXP/17ZC01RX1+wisse8DEfLJIqD+43F+BAGFiCStCgGA==" saltValue="MrcCeMQqZ10nlQztOuxIAw==" spinCount="100000" sheet="1" selectLockedCells="1"/>
  <mergeCells count="44">
    <mergeCell ref="B22:O22"/>
    <mergeCell ref="P22:V22"/>
    <mergeCell ref="B23:O23"/>
    <mergeCell ref="P23:V23"/>
    <mergeCell ref="B24:O24"/>
    <mergeCell ref="P24:V24"/>
    <mergeCell ref="B21:O21"/>
    <mergeCell ref="P21:V21"/>
    <mergeCell ref="B18:O18"/>
    <mergeCell ref="P18:V18"/>
    <mergeCell ref="B19:O19"/>
    <mergeCell ref="P19:V19"/>
    <mergeCell ref="B20:O20"/>
    <mergeCell ref="P20:V20"/>
    <mergeCell ref="B14:O14"/>
    <mergeCell ref="P14:V14"/>
    <mergeCell ref="AB14:AN14"/>
    <mergeCell ref="AO14:AU14"/>
    <mergeCell ref="B17:O17"/>
    <mergeCell ref="P17:V17"/>
    <mergeCell ref="AB17:AN17"/>
    <mergeCell ref="AO17:AU17"/>
    <mergeCell ref="AB15:AN15"/>
    <mergeCell ref="AO15:AU15"/>
    <mergeCell ref="AB16:AN16"/>
    <mergeCell ref="AO16:AU16"/>
    <mergeCell ref="B15:O15"/>
    <mergeCell ref="P15:V15"/>
    <mergeCell ref="B16:O16"/>
    <mergeCell ref="P16:V16"/>
    <mergeCell ref="B12:O12"/>
    <mergeCell ref="P12:V12"/>
    <mergeCell ref="AB12:AN12"/>
    <mergeCell ref="AO12:AU12"/>
    <mergeCell ref="B13:O13"/>
    <mergeCell ref="P13:V13"/>
    <mergeCell ref="AB13:AN13"/>
    <mergeCell ref="AO13:AU13"/>
    <mergeCell ref="AO11:AU11"/>
    <mergeCell ref="B5:F5"/>
    <mergeCell ref="H5:X5"/>
    <mergeCell ref="B11:O11"/>
    <mergeCell ref="P11:V11"/>
    <mergeCell ref="AB11:AN11"/>
  </mergeCells>
  <phoneticPr fontId="3"/>
  <pageMargins left="0.78740157480314965" right="0.39370078740157483" top="0.59055118110236227" bottom="0.59055118110236227" header="0.31496062992125984" footer="0.31496062992125984"/>
  <pageSetup paperSize="9" orientation="portrait" blackAndWhite="1" r:id="rId1"/>
  <rowBreaks count="1" manualBreakCount="1">
    <brk id="2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ltText="">
                <anchor moveWithCells="1">
                  <from>
                    <xdr:col>27</xdr:col>
                    <xdr:colOff>0</xdr:colOff>
                    <xdr:row>18</xdr:row>
                    <xdr:rowOff>0</xdr:rowOff>
                  </from>
                  <to>
                    <xdr:col>28</xdr:col>
                    <xdr:colOff>0</xdr:colOff>
                    <xdr:row>19</xdr:row>
                    <xdr:rowOff>0</xdr:rowOff>
                  </to>
                </anchor>
              </controlPr>
            </control>
          </mc:Choice>
        </mc:AlternateContent>
        <mc:AlternateContent xmlns:mc="http://schemas.openxmlformats.org/markup-compatibility/2006">
          <mc:Choice Requires="x14">
            <control shapeId="88066" r:id="rId5" name="Check Box 2">
              <controlPr defaultSize="0" autoFill="0" autoLine="0" autoPict="0" altText="">
                <anchor moveWithCells="1">
                  <from>
                    <xdr:col>27</xdr:col>
                    <xdr:colOff>0</xdr:colOff>
                    <xdr:row>18</xdr:row>
                    <xdr:rowOff>0</xdr:rowOff>
                  </from>
                  <to>
                    <xdr:col>28</xdr:col>
                    <xdr:colOff>0</xdr:colOff>
                    <xdr:row>19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70EAF-AA46-469C-8DB2-D804530AEFD5}">
  <sheetPr>
    <tabColor rgb="FFFF0000"/>
  </sheetPr>
  <dimension ref="B1:T29"/>
  <sheetViews>
    <sheetView workbookViewId="0">
      <selection activeCell="H7" sqref="H7:AB7"/>
    </sheetView>
  </sheetViews>
  <sheetFormatPr defaultColWidth="3.08203125" defaultRowHeight="22.5" customHeight="1" x14ac:dyDescent="0.55000000000000004"/>
  <cols>
    <col min="1" max="16384" width="3.08203125" style="1"/>
  </cols>
  <sheetData>
    <row r="1" spans="2:20" ht="22.5" customHeight="1" thickBot="1" x14ac:dyDescent="0.6"/>
    <row r="2" spans="2:20" ht="22.5" customHeight="1" x14ac:dyDescent="0.55000000000000004">
      <c r="B2" s="205" t="s">
        <v>426</v>
      </c>
      <c r="C2" s="206"/>
      <c r="D2" s="206"/>
      <c r="E2" s="206"/>
      <c r="F2" s="206"/>
      <c r="G2" s="206"/>
      <c r="H2" s="206" t="s">
        <v>453</v>
      </c>
      <c r="I2" s="206"/>
      <c r="J2" s="206"/>
      <c r="K2" s="206"/>
      <c r="L2" s="206"/>
      <c r="M2" s="206"/>
      <c r="N2" s="206"/>
      <c r="O2" s="206"/>
      <c r="P2" s="206"/>
      <c r="Q2" s="206"/>
      <c r="R2" s="206"/>
      <c r="S2" s="206"/>
      <c r="T2" s="207"/>
    </row>
    <row r="3" spans="2:20" ht="22.5" customHeight="1" x14ac:dyDescent="0.55000000000000004">
      <c r="B3" s="210" t="s">
        <v>0</v>
      </c>
      <c r="C3" s="211"/>
      <c r="D3" s="211"/>
      <c r="E3" s="211"/>
      <c r="F3" s="211"/>
      <c r="G3" s="211"/>
      <c r="H3" s="208" t="s">
        <v>431</v>
      </c>
      <c r="I3" s="208"/>
      <c r="J3" s="208"/>
      <c r="K3" s="208"/>
      <c r="L3" s="208"/>
      <c r="M3" s="208"/>
      <c r="N3" s="208"/>
      <c r="O3" s="208"/>
      <c r="P3" s="208"/>
      <c r="Q3" s="208"/>
      <c r="R3" s="208"/>
      <c r="S3" s="208"/>
      <c r="T3" s="209"/>
    </row>
    <row r="4" spans="2:20" ht="22.5" customHeight="1" x14ac:dyDescent="0.55000000000000004">
      <c r="B4" s="199" t="s">
        <v>19</v>
      </c>
      <c r="C4" s="200"/>
      <c r="D4" s="200"/>
      <c r="E4" s="200"/>
      <c r="F4" s="200"/>
      <c r="G4" s="200"/>
      <c r="H4" s="203" t="s">
        <v>432</v>
      </c>
      <c r="I4" s="203"/>
      <c r="J4" s="203"/>
      <c r="K4" s="203"/>
      <c r="L4" s="203"/>
      <c r="M4" s="203"/>
      <c r="N4" s="203"/>
      <c r="O4" s="203"/>
      <c r="P4" s="203"/>
      <c r="Q4" s="203"/>
      <c r="R4" s="203"/>
      <c r="S4" s="203"/>
      <c r="T4" s="204"/>
    </row>
    <row r="5" spans="2:20" ht="22.5" customHeight="1" x14ac:dyDescent="0.55000000000000004">
      <c r="B5" s="199" t="s">
        <v>200</v>
      </c>
      <c r="C5" s="200"/>
      <c r="D5" s="200"/>
      <c r="E5" s="200"/>
      <c r="F5" s="200"/>
      <c r="G5" s="200"/>
      <c r="H5" s="203" t="s">
        <v>433</v>
      </c>
      <c r="I5" s="203"/>
      <c r="J5" s="203"/>
      <c r="K5" s="203"/>
      <c r="L5" s="203"/>
      <c r="M5" s="203"/>
      <c r="N5" s="203"/>
      <c r="O5" s="203"/>
      <c r="P5" s="203"/>
      <c r="Q5" s="203"/>
      <c r="R5" s="203"/>
      <c r="S5" s="203"/>
      <c r="T5" s="204"/>
    </row>
    <row r="6" spans="2:20" ht="22.5" customHeight="1" x14ac:dyDescent="0.55000000000000004">
      <c r="B6" s="199" t="s">
        <v>390</v>
      </c>
      <c r="C6" s="200"/>
      <c r="D6" s="200"/>
      <c r="E6" s="200"/>
      <c r="F6" s="200"/>
      <c r="G6" s="200"/>
      <c r="H6" s="203" t="s">
        <v>434</v>
      </c>
      <c r="I6" s="203"/>
      <c r="J6" s="203"/>
      <c r="K6" s="203"/>
      <c r="L6" s="203"/>
      <c r="M6" s="203"/>
      <c r="N6" s="203"/>
      <c r="O6" s="203"/>
      <c r="P6" s="203"/>
      <c r="Q6" s="203"/>
      <c r="R6" s="203"/>
      <c r="S6" s="203"/>
      <c r="T6" s="204"/>
    </row>
    <row r="7" spans="2:20" ht="22.5" customHeight="1" x14ac:dyDescent="0.55000000000000004">
      <c r="B7" s="199" t="s">
        <v>25</v>
      </c>
      <c r="C7" s="200"/>
      <c r="D7" s="200"/>
      <c r="E7" s="200"/>
      <c r="F7" s="200"/>
      <c r="G7" s="200"/>
      <c r="H7" s="203" t="s">
        <v>26</v>
      </c>
      <c r="I7" s="203"/>
      <c r="J7" s="203"/>
      <c r="K7" s="203"/>
      <c r="L7" s="203"/>
      <c r="M7" s="203"/>
      <c r="N7" s="203"/>
      <c r="O7" s="203"/>
      <c r="P7" s="203"/>
      <c r="Q7" s="203"/>
      <c r="R7" s="203"/>
      <c r="S7" s="203"/>
      <c r="T7" s="204"/>
    </row>
    <row r="8" spans="2:20" ht="22.5" customHeight="1" x14ac:dyDescent="0.55000000000000004">
      <c r="B8" s="199" t="s">
        <v>46</v>
      </c>
      <c r="C8" s="200"/>
      <c r="D8" s="200"/>
      <c r="E8" s="200"/>
      <c r="F8" s="200"/>
      <c r="G8" s="200"/>
      <c r="H8" s="203" t="s">
        <v>435</v>
      </c>
      <c r="I8" s="203"/>
      <c r="J8" s="203"/>
      <c r="K8" s="203"/>
      <c r="L8" s="203"/>
      <c r="M8" s="203"/>
      <c r="N8" s="203"/>
      <c r="O8" s="203"/>
      <c r="P8" s="203"/>
      <c r="Q8" s="203"/>
      <c r="R8" s="203"/>
      <c r="S8" s="203"/>
      <c r="T8" s="204"/>
    </row>
    <row r="9" spans="2:20" ht="22.5" customHeight="1" x14ac:dyDescent="0.55000000000000004">
      <c r="B9" s="199" t="s">
        <v>51</v>
      </c>
      <c r="C9" s="200"/>
      <c r="D9" s="200"/>
      <c r="E9" s="200"/>
      <c r="F9" s="200"/>
      <c r="G9" s="200"/>
      <c r="H9" s="203" t="s">
        <v>436</v>
      </c>
      <c r="I9" s="203"/>
      <c r="J9" s="203"/>
      <c r="K9" s="203"/>
      <c r="L9" s="203"/>
      <c r="M9" s="203"/>
      <c r="N9" s="203"/>
      <c r="O9" s="203"/>
      <c r="P9" s="203"/>
      <c r="Q9" s="203"/>
      <c r="R9" s="203"/>
      <c r="S9" s="203"/>
      <c r="T9" s="204"/>
    </row>
    <row r="10" spans="2:20" ht="22.5" customHeight="1" x14ac:dyDescent="0.55000000000000004">
      <c r="B10" s="199" t="s">
        <v>129</v>
      </c>
      <c r="C10" s="200"/>
      <c r="D10" s="200"/>
      <c r="E10" s="200"/>
      <c r="F10" s="200"/>
      <c r="G10" s="200"/>
      <c r="H10" s="203" t="s">
        <v>437</v>
      </c>
      <c r="I10" s="203"/>
      <c r="J10" s="203"/>
      <c r="K10" s="203"/>
      <c r="L10" s="203"/>
      <c r="M10" s="203"/>
      <c r="N10" s="203"/>
      <c r="O10" s="203"/>
      <c r="P10" s="203"/>
      <c r="Q10" s="203"/>
      <c r="R10" s="203"/>
      <c r="S10" s="203"/>
      <c r="T10" s="204"/>
    </row>
    <row r="11" spans="2:20" ht="22.5" customHeight="1" x14ac:dyDescent="0.55000000000000004">
      <c r="B11" s="199" t="s">
        <v>132</v>
      </c>
      <c r="C11" s="200"/>
      <c r="D11" s="200"/>
      <c r="E11" s="200"/>
      <c r="F11" s="200"/>
      <c r="G11" s="200"/>
      <c r="H11" s="203" t="s">
        <v>436</v>
      </c>
      <c r="I11" s="203"/>
      <c r="J11" s="203"/>
      <c r="K11" s="203"/>
      <c r="L11" s="203"/>
      <c r="M11" s="203"/>
      <c r="N11" s="203"/>
      <c r="O11" s="203"/>
      <c r="P11" s="203"/>
      <c r="Q11" s="203"/>
      <c r="R11" s="203"/>
      <c r="S11" s="203"/>
      <c r="T11" s="204"/>
    </row>
    <row r="12" spans="2:20" ht="22.5" customHeight="1" x14ac:dyDescent="0.55000000000000004">
      <c r="B12" s="199" t="s">
        <v>243</v>
      </c>
      <c r="C12" s="200"/>
      <c r="D12" s="200"/>
      <c r="E12" s="200"/>
      <c r="F12" s="200"/>
      <c r="G12" s="200"/>
      <c r="H12" s="203" t="s">
        <v>438</v>
      </c>
      <c r="I12" s="203"/>
      <c r="J12" s="203"/>
      <c r="K12" s="203"/>
      <c r="L12" s="203"/>
      <c r="M12" s="203"/>
      <c r="N12" s="203"/>
      <c r="O12" s="203"/>
      <c r="P12" s="203"/>
      <c r="Q12" s="203"/>
      <c r="R12" s="203"/>
      <c r="S12" s="203"/>
      <c r="T12" s="204"/>
    </row>
    <row r="13" spans="2:20" ht="22.5" customHeight="1" x14ac:dyDescent="0.55000000000000004">
      <c r="B13" s="199" t="s">
        <v>246</v>
      </c>
      <c r="C13" s="200"/>
      <c r="D13" s="200"/>
      <c r="E13" s="200"/>
      <c r="F13" s="200"/>
      <c r="G13" s="200"/>
      <c r="H13" s="203" t="s">
        <v>439</v>
      </c>
      <c r="I13" s="203"/>
      <c r="J13" s="203"/>
      <c r="K13" s="203"/>
      <c r="L13" s="203"/>
      <c r="M13" s="203"/>
      <c r="N13" s="203"/>
      <c r="O13" s="203"/>
      <c r="P13" s="203"/>
      <c r="Q13" s="203"/>
      <c r="R13" s="203"/>
      <c r="S13" s="203"/>
      <c r="T13" s="204"/>
    </row>
    <row r="14" spans="2:20" ht="22.5" customHeight="1" x14ac:dyDescent="0.55000000000000004">
      <c r="B14" s="199" t="s">
        <v>427</v>
      </c>
      <c r="C14" s="200"/>
      <c r="D14" s="200"/>
      <c r="E14" s="200"/>
      <c r="F14" s="200"/>
      <c r="G14" s="200"/>
      <c r="H14" s="203" t="s">
        <v>440</v>
      </c>
      <c r="I14" s="203"/>
      <c r="J14" s="203"/>
      <c r="K14" s="203"/>
      <c r="L14" s="203"/>
      <c r="M14" s="203"/>
      <c r="N14" s="203"/>
      <c r="O14" s="203"/>
      <c r="P14" s="203"/>
      <c r="Q14" s="203"/>
      <c r="R14" s="203"/>
      <c r="S14" s="203"/>
      <c r="T14" s="204"/>
    </row>
    <row r="15" spans="2:20" ht="22.5" customHeight="1" x14ac:dyDescent="0.55000000000000004">
      <c r="B15" s="199" t="s">
        <v>428</v>
      </c>
      <c r="C15" s="200"/>
      <c r="D15" s="200"/>
      <c r="E15" s="200"/>
      <c r="F15" s="200"/>
      <c r="G15" s="200"/>
      <c r="H15" s="203" t="s">
        <v>441</v>
      </c>
      <c r="I15" s="203"/>
      <c r="J15" s="203"/>
      <c r="K15" s="203"/>
      <c r="L15" s="203"/>
      <c r="M15" s="203"/>
      <c r="N15" s="203"/>
      <c r="O15" s="203"/>
      <c r="P15" s="203"/>
      <c r="Q15" s="203"/>
      <c r="R15" s="203"/>
      <c r="S15" s="203"/>
      <c r="T15" s="204"/>
    </row>
    <row r="16" spans="2:20" ht="22.5" customHeight="1" x14ac:dyDescent="0.55000000000000004">
      <c r="B16" s="199" t="s">
        <v>303</v>
      </c>
      <c r="C16" s="200"/>
      <c r="D16" s="200"/>
      <c r="E16" s="200"/>
      <c r="F16" s="200"/>
      <c r="G16" s="200"/>
      <c r="H16" s="203" t="s">
        <v>442</v>
      </c>
      <c r="I16" s="203"/>
      <c r="J16" s="203"/>
      <c r="K16" s="203"/>
      <c r="L16" s="203"/>
      <c r="M16" s="203"/>
      <c r="N16" s="203"/>
      <c r="O16" s="203"/>
      <c r="P16" s="203"/>
      <c r="Q16" s="203"/>
      <c r="R16" s="203"/>
      <c r="S16" s="203"/>
      <c r="T16" s="204"/>
    </row>
    <row r="17" spans="2:20" ht="22.5" customHeight="1" x14ac:dyDescent="0.55000000000000004">
      <c r="B17" s="199" t="s">
        <v>75</v>
      </c>
      <c r="C17" s="200"/>
      <c r="D17" s="200"/>
      <c r="E17" s="200"/>
      <c r="F17" s="200"/>
      <c r="G17" s="200"/>
      <c r="H17" s="203" t="s">
        <v>443</v>
      </c>
      <c r="I17" s="203"/>
      <c r="J17" s="203"/>
      <c r="K17" s="203"/>
      <c r="L17" s="203"/>
      <c r="M17" s="203"/>
      <c r="N17" s="203"/>
      <c r="O17" s="203"/>
      <c r="P17" s="203"/>
      <c r="Q17" s="203"/>
      <c r="R17" s="203"/>
      <c r="S17" s="203"/>
      <c r="T17" s="204"/>
    </row>
    <row r="18" spans="2:20" ht="22.5" customHeight="1" x14ac:dyDescent="0.55000000000000004">
      <c r="B18" s="199" t="s">
        <v>429</v>
      </c>
      <c r="C18" s="200"/>
      <c r="D18" s="200"/>
      <c r="E18" s="200"/>
      <c r="F18" s="200"/>
      <c r="G18" s="200"/>
      <c r="H18" s="203" t="s">
        <v>444</v>
      </c>
      <c r="I18" s="203"/>
      <c r="J18" s="203"/>
      <c r="K18" s="203"/>
      <c r="L18" s="203"/>
      <c r="M18" s="203"/>
      <c r="N18" s="203"/>
      <c r="O18" s="203"/>
      <c r="P18" s="203"/>
      <c r="Q18" s="203"/>
      <c r="R18" s="203"/>
      <c r="S18" s="203"/>
      <c r="T18" s="204"/>
    </row>
    <row r="19" spans="2:20" ht="22.5" customHeight="1" x14ac:dyDescent="0.55000000000000004">
      <c r="B19" s="199" t="s">
        <v>139</v>
      </c>
      <c r="C19" s="200"/>
      <c r="D19" s="200"/>
      <c r="E19" s="200"/>
      <c r="F19" s="200"/>
      <c r="G19" s="200"/>
      <c r="H19" s="203" t="s">
        <v>445</v>
      </c>
      <c r="I19" s="203"/>
      <c r="J19" s="203"/>
      <c r="K19" s="203"/>
      <c r="L19" s="203"/>
      <c r="M19" s="203"/>
      <c r="N19" s="203"/>
      <c r="O19" s="203"/>
      <c r="P19" s="203"/>
      <c r="Q19" s="203"/>
      <c r="R19" s="203"/>
      <c r="S19" s="203"/>
      <c r="T19" s="204"/>
    </row>
    <row r="20" spans="2:20" ht="22.5" customHeight="1" x14ac:dyDescent="0.55000000000000004">
      <c r="B20" s="199" t="s">
        <v>82</v>
      </c>
      <c r="C20" s="200"/>
      <c r="D20" s="200"/>
      <c r="E20" s="200"/>
      <c r="F20" s="200"/>
      <c r="G20" s="200"/>
      <c r="H20" s="203" t="s">
        <v>254</v>
      </c>
      <c r="I20" s="203"/>
      <c r="J20" s="203"/>
      <c r="K20" s="203"/>
      <c r="L20" s="203"/>
      <c r="M20" s="203"/>
      <c r="N20" s="203"/>
      <c r="O20" s="203"/>
      <c r="P20" s="203"/>
      <c r="Q20" s="203"/>
      <c r="R20" s="203"/>
      <c r="S20" s="203"/>
      <c r="T20" s="204"/>
    </row>
    <row r="21" spans="2:20" ht="22.5" customHeight="1" x14ac:dyDescent="0.55000000000000004">
      <c r="B21" s="199" t="s">
        <v>257</v>
      </c>
      <c r="C21" s="200"/>
      <c r="D21" s="200"/>
      <c r="E21" s="200"/>
      <c r="F21" s="200"/>
      <c r="G21" s="200"/>
      <c r="H21" s="203" t="s">
        <v>258</v>
      </c>
      <c r="I21" s="203"/>
      <c r="J21" s="203"/>
      <c r="K21" s="203"/>
      <c r="L21" s="203"/>
      <c r="M21" s="203"/>
      <c r="N21" s="203"/>
      <c r="O21" s="203"/>
      <c r="P21" s="203"/>
      <c r="Q21" s="203"/>
      <c r="R21" s="203"/>
      <c r="S21" s="203"/>
      <c r="T21" s="204"/>
    </row>
    <row r="22" spans="2:20" ht="22.5" customHeight="1" x14ac:dyDescent="0.55000000000000004">
      <c r="B22" s="199" t="s">
        <v>264</v>
      </c>
      <c r="C22" s="200"/>
      <c r="D22" s="200"/>
      <c r="E22" s="200"/>
      <c r="F22" s="200"/>
      <c r="G22" s="200"/>
      <c r="H22" s="203" t="s">
        <v>446</v>
      </c>
      <c r="I22" s="203"/>
      <c r="J22" s="203"/>
      <c r="K22" s="203"/>
      <c r="L22" s="203"/>
      <c r="M22" s="203"/>
      <c r="N22" s="203"/>
      <c r="O22" s="203"/>
      <c r="P22" s="203"/>
      <c r="Q22" s="203"/>
      <c r="R22" s="203"/>
      <c r="S22" s="203"/>
      <c r="T22" s="204"/>
    </row>
    <row r="23" spans="2:20" ht="22.5" customHeight="1" x14ac:dyDescent="0.55000000000000004">
      <c r="B23" s="199" t="s">
        <v>415</v>
      </c>
      <c r="C23" s="200"/>
      <c r="D23" s="200"/>
      <c r="E23" s="200"/>
      <c r="F23" s="200"/>
      <c r="G23" s="200"/>
      <c r="H23" s="203" t="s">
        <v>447</v>
      </c>
      <c r="I23" s="203"/>
      <c r="J23" s="203"/>
      <c r="K23" s="203"/>
      <c r="L23" s="203"/>
      <c r="M23" s="203"/>
      <c r="N23" s="203"/>
      <c r="O23" s="203"/>
      <c r="P23" s="203"/>
      <c r="Q23" s="203"/>
      <c r="R23" s="203"/>
      <c r="S23" s="203"/>
      <c r="T23" s="204"/>
    </row>
    <row r="24" spans="2:20" ht="22.5" customHeight="1" x14ac:dyDescent="0.55000000000000004">
      <c r="B24" s="199" t="s">
        <v>144</v>
      </c>
      <c r="C24" s="200"/>
      <c r="D24" s="200"/>
      <c r="E24" s="200"/>
      <c r="F24" s="200"/>
      <c r="G24" s="200"/>
      <c r="H24" s="203" t="s">
        <v>268</v>
      </c>
      <c r="I24" s="203"/>
      <c r="J24" s="203"/>
      <c r="K24" s="203"/>
      <c r="L24" s="203"/>
      <c r="M24" s="203"/>
      <c r="N24" s="203"/>
      <c r="O24" s="203"/>
      <c r="P24" s="203"/>
      <c r="Q24" s="203"/>
      <c r="R24" s="203"/>
      <c r="S24" s="203"/>
      <c r="T24" s="204"/>
    </row>
    <row r="25" spans="2:20" ht="22.5" customHeight="1" x14ac:dyDescent="0.55000000000000004">
      <c r="B25" s="199" t="s">
        <v>145</v>
      </c>
      <c r="C25" s="200"/>
      <c r="D25" s="200"/>
      <c r="E25" s="200"/>
      <c r="F25" s="200"/>
      <c r="G25" s="200"/>
      <c r="H25" s="203" t="s">
        <v>448</v>
      </c>
      <c r="I25" s="203"/>
      <c r="J25" s="203"/>
      <c r="K25" s="203"/>
      <c r="L25" s="203"/>
      <c r="M25" s="203"/>
      <c r="N25" s="203"/>
      <c r="O25" s="203"/>
      <c r="P25" s="203"/>
      <c r="Q25" s="203"/>
      <c r="R25" s="203"/>
      <c r="S25" s="203"/>
      <c r="T25" s="204"/>
    </row>
    <row r="26" spans="2:20" ht="22.5" customHeight="1" x14ac:dyDescent="0.55000000000000004">
      <c r="B26" s="199" t="s">
        <v>430</v>
      </c>
      <c r="C26" s="200"/>
      <c r="D26" s="200"/>
      <c r="E26" s="200"/>
      <c r="F26" s="200"/>
      <c r="G26" s="200"/>
      <c r="H26" s="203" t="s">
        <v>449</v>
      </c>
      <c r="I26" s="203"/>
      <c r="J26" s="203"/>
      <c r="K26" s="203"/>
      <c r="L26" s="203"/>
      <c r="M26" s="203"/>
      <c r="N26" s="203"/>
      <c r="O26" s="203"/>
      <c r="P26" s="203"/>
      <c r="Q26" s="203"/>
      <c r="R26" s="203"/>
      <c r="S26" s="203"/>
      <c r="T26" s="204"/>
    </row>
    <row r="27" spans="2:20" ht="22.5" customHeight="1" x14ac:dyDescent="0.55000000000000004">
      <c r="B27" s="199" t="s">
        <v>279</v>
      </c>
      <c r="C27" s="200"/>
      <c r="D27" s="200"/>
      <c r="E27" s="200"/>
      <c r="F27" s="200"/>
      <c r="G27" s="200"/>
      <c r="H27" s="203" t="s">
        <v>450</v>
      </c>
      <c r="I27" s="203"/>
      <c r="J27" s="203"/>
      <c r="K27" s="203"/>
      <c r="L27" s="203"/>
      <c r="M27" s="203"/>
      <c r="N27" s="203"/>
      <c r="O27" s="203"/>
      <c r="P27" s="203"/>
      <c r="Q27" s="203"/>
      <c r="R27" s="203"/>
      <c r="S27" s="203"/>
      <c r="T27" s="204"/>
    </row>
    <row r="28" spans="2:20" ht="22.5" customHeight="1" x14ac:dyDescent="0.55000000000000004">
      <c r="B28" s="199" t="s">
        <v>289</v>
      </c>
      <c r="C28" s="200"/>
      <c r="D28" s="200"/>
      <c r="E28" s="200"/>
      <c r="F28" s="200"/>
      <c r="G28" s="200"/>
      <c r="H28" s="203" t="s">
        <v>451</v>
      </c>
      <c r="I28" s="203"/>
      <c r="J28" s="203"/>
      <c r="K28" s="203"/>
      <c r="L28" s="203"/>
      <c r="M28" s="203"/>
      <c r="N28" s="203"/>
      <c r="O28" s="203"/>
      <c r="P28" s="203"/>
      <c r="Q28" s="203"/>
      <c r="R28" s="203"/>
      <c r="S28" s="203"/>
      <c r="T28" s="204"/>
    </row>
    <row r="29" spans="2:20" ht="22.5" customHeight="1" thickBot="1" x14ac:dyDescent="0.6">
      <c r="B29" s="201" t="s">
        <v>288</v>
      </c>
      <c r="C29" s="202"/>
      <c r="D29" s="202"/>
      <c r="E29" s="202"/>
      <c r="F29" s="202"/>
      <c r="G29" s="202"/>
      <c r="H29" s="212" t="s">
        <v>452</v>
      </c>
      <c r="I29" s="212"/>
      <c r="J29" s="212"/>
      <c r="K29" s="212"/>
      <c r="L29" s="212"/>
      <c r="M29" s="212"/>
      <c r="N29" s="212"/>
      <c r="O29" s="212"/>
      <c r="P29" s="212"/>
      <c r="Q29" s="212"/>
      <c r="R29" s="212"/>
      <c r="S29" s="212"/>
      <c r="T29" s="213"/>
    </row>
  </sheetData>
  <mergeCells count="56">
    <mergeCell ref="H25:T25"/>
    <mergeCell ref="H26:T26"/>
    <mergeCell ref="H27:T27"/>
    <mergeCell ref="H28:T28"/>
    <mergeCell ref="H29:T29"/>
    <mergeCell ref="H8:T8"/>
    <mergeCell ref="H9:T9"/>
    <mergeCell ref="H10:T10"/>
    <mergeCell ref="H11:T11"/>
    <mergeCell ref="H24:T24"/>
    <mergeCell ref="H13:T13"/>
    <mergeCell ref="H14:T14"/>
    <mergeCell ref="H15:T15"/>
    <mergeCell ref="H16:T16"/>
    <mergeCell ref="H17:T17"/>
    <mergeCell ref="H18:T18"/>
    <mergeCell ref="H19:T19"/>
    <mergeCell ref="H20:T20"/>
    <mergeCell ref="H21:T21"/>
    <mergeCell ref="H22:T22"/>
    <mergeCell ref="H23:T23"/>
    <mergeCell ref="H12:T12"/>
    <mergeCell ref="B2:G2"/>
    <mergeCell ref="H5:T5"/>
    <mergeCell ref="H2:T2"/>
    <mergeCell ref="H3:T3"/>
    <mergeCell ref="H4:T4"/>
    <mergeCell ref="H6:T6"/>
    <mergeCell ref="B5:G5"/>
    <mergeCell ref="B6:G6"/>
    <mergeCell ref="B3:G3"/>
    <mergeCell ref="B4:G4"/>
    <mergeCell ref="B7:G7"/>
    <mergeCell ref="B8:G8"/>
    <mergeCell ref="B9:G9"/>
    <mergeCell ref="B10:G10"/>
    <mergeCell ref="H7:T7"/>
    <mergeCell ref="B25:G25"/>
    <mergeCell ref="B26:G26"/>
    <mergeCell ref="B27:G27"/>
    <mergeCell ref="B28:G28"/>
    <mergeCell ref="B29:G29"/>
    <mergeCell ref="B24:G24"/>
    <mergeCell ref="B11:G11"/>
    <mergeCell ref="B12:G12"/>
    <mergeCell ref="B13:G13"/>
    <mergeCell ref="B14:G14"/>
    <mergeCell ref="B15:G15"/>
    <mergeCell ref="B16:G16"/>
    <mergeCell ref="B22:G22"/>
    <mergeCell ref="B23:G23"/>
    <mergeCell ref="B17:G17"/>
    <mergeCell ref="B18:G18"/>
    <mergeCell ref="B19:G19"/>
    <mergeCell ref="B20:G20"/>
    <mergeCell ref="B21:G21"/>
  </mergeCells>
  <phoneticPr fontId="3"/>
  <pageMargins left="0.78740157480314965" right="0.39370078740157483" top="0.59055118110236215" bottom="0.59055118110236215"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tabColor theme="9" tint="-0.249977111117893"/>
    <pageSetUpPr fitToPage="1"/>
  </sheetPr>
  <dimension ref="A1:AC37"/>
  <sheetViews>
    <sheetView view="pageBreakPreview" zoomScaleNormal="100" zoomScaleSheetLayoutView="100" workbookViewId="0">
      <pane ySplit="3" topLeftCell="A4" activePane="bottomLeft" state="frozen"/>
      <selection pane="bottomLeft" activeCell="P10" sqref="P10:Z10"/>
    </sheetView>
  </sheetViews>
  <sheetFormatPr defaultColWidth="3.08203125" defaultRowHeight="18.75" customHeight="1" x14ac:dyDescent="0.55000000000000004"/>
  <cols>
    <col min="1" max="16384" width="3.08203125" style="85"/>
  </cols>
  <sheetData>
    <row r="1" spans="1:28" ht="18.75" customHeight="1" x14ac:dyDescent="0.55000000000000004">
      <c r="A1" s="94" t="s">
        <v>144</v>
      </c>
      <c r="B1" s="94"/>
      <c r="C1" s="94"/>
      <c r="D1" s="94"/>
      <c r="E1" s="94"/>
      <c r="F1" s="94"/>
      <c r="G1" s="94"/>
      <c r="H1" s="94"/>
      <c r="I1" s="94"/>
      <c r="J1" s="94"/>
      <c r="K1" s="94"/>
      <c r="L1" s="94"/>
      <c r="M1" s="94"/>
      <c r="N1" s="94"/>
      <c r="O1" s="94"/>
      <c r="P1" s="94"/>
      <c r="Q1" s="94"/>
      <c r="R1" s="94"/>
      <c r="S1" s="94"/>
      <c r="T1" s="94"/>
      <c r="U1" s="94"/>
      <c r="V1" s="94"/>
      <c r="W1" s="94"/>
      <c r="X1" s="94"/>
      <c r="Y1" s="94"/>
      <c r="Z1" s="94"/>
    </row>
    <row r="2" spans="1:28"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28" ht="18.75" customHeight="1" x14ac:dyDescent="0.55000000000000004">
      <c r="A3" s="254" t="s">
        <v>268</v>
      </c>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28"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28" ht="18.75" customHeight="1" x14ac:dyDescent="0.55000000000000004">
      <c r="A5" s="94" t="s">
        <v>27</v>
      </c>
      <c r="B5" s="94"/>
      <c r="C5" s="94"/>
      <c r="D5" s="94"/>
      <c r="E5" s="94"/>
      <c r="F5" s="94"/>
      <c r="G5" s="94"/>
      <c r="H5" s="94"/>
      <c r="I5" s="94"/>
      <c r="J5" s="94"/>
      <c r="K5" s="94"/>
      <c r="L5" s="94"/>
      <c r="M5" s="94"/>
      <c r="N5" s="94"/>
      <c r="O5" s="94"/>
      <c r="P5" s="94"/>
      <c r="Q5" s="94"/>
      <c r="R5" s="94"/>
      <c r="S5" s="94"/>
      <c r="T5" s="94"/>
      <c r="U5" s="94"/>
      <c r="V5" s="94"/>
      <c r="W5" s="94"/>
      <c r="X5" s="94"/>
      <c r="Y5" s="94"/>
      <c r="Z5" s="94"/>
    </row>
    <row r="6" spans="1:28" ht="7.5" customHeight="1" thickBot="1" x14ac:dyDescent="0.6">
      <c r="A6" s="94"/>
      <c r="B6" s="94"/>
      <c r="C6" s="94"/>
      <c r="D6" s="94"/>
      <c r="E6" s="94"/>
      <c r="F6" s="94"/>
      <c r="G6" s="94"/>
      <c r="H6" s="94"/>
      <c r="I6" s="94"/>
      <c r="J6" s="94"/>
      <c r="K6" s="94"/>
      <c r="L6" s="94"/>
      <c r="M6" s="94"/>
      <c r="N6" s="94"/>
      <c r="O6" s="94"/>
      <c r="P6" s="94"/>
      <c r="Q6" s="94"/>
      <c r="R6" s="94"/>
      <c r="S6" s="94"/>
      <c r="T6" s="94"/>
      <c r="U6" s="94"/>
      <c r="V6" s="94"/>
      <c r="W6" s="94"/>
      <c r="X6" s="94"/>
      <c r="Y6" s="94"/>
      <c r="Z6" s="94"/>
    </row>
    <row r="7" spans="1:28" ht="22.5" customHeight="1" x14ac:dyDescent="0.55000000000000004">
      <c r="A7" s="221" t="s">
        <v>28</v>
      </c>
      <c r="B7" s="222"/>
      <c r="C7" s="222"/>
      <c r="D7" s="222"/>
      <c r="E7" s="222"/>
      <c r="F7" s="222"/>
      <c r="G7" s="222"/>
      <c r="H7" s="222"/>
      <c r="I7" s="222" t="s">
        <v>143</v>
      </c>
      <c r="J7" s="222"/>
      <c r="K7" s="222"/>
      <c r="L7" s="222"/>
      <c r="M7" s="222"/>
      <c r="N7" s="222"/>
      <c r="O7" s="222"/>
      <c r="P7" s="222" t="s">
        <v>37</v>
      </c>
      <c r="Q7" s="222"/>
      <c r="R7" s="222"/>
      <c r="S7" s="222"/>
      <c r="T7" s="222"/>
      <c r="U7" s="222"/>
      <c r="V7" s="222"/>
      <c r="W7" s="222"/>
      <c r="X7" s="222"/>
      <c r="Y7" s="222"/>
      <c r="Z7" s="329"/>
    </row>
    <row r="8" spans="1:28" ht="22.5" customHeight="1" x14ac:dyDescent="0.55000000000000004">
      <c r="A8" s="217" t="s">
        <v>29</v>
      </c>
      <c r="B8" s="218"/>
      <c r="C8" s="218"/>
      <c r="D8" s="218"/>
      <c r="E8" s="218"/>
      <c r="F8" s="218"/>
      <c r="G8" s="218"/>
      <c r="H8" s="218"/>
      <c r="I8" s="389" t="str">
        <f>IFERROR(I12-SUM(I9:N11),"")</f>
        <v/>
      </c>
      <c r="J8" s="390"/>
      <c r="K8" s="390"/>
      <c r="L8" s="390"/>
      <c r="M8" s="390"/>
      <c r="N8" s="390"/>
      <c r="O8" s="132" t="s">
        <v>36</v>
      </c>
      <c r="P8" s="391"/>
      <c r="Q8" s="391"/>
      <c r="R8" s="391"/>
      <c r="S8" s="391"/>
      <c r="T8" s="391"/>
      <c r="U8" s="391"/>
      <c r="V8" s="391"/>
      <c r="W8" s="391"/>
      <c r="X8" s="391"/>
      <c r="Y8" s="391"/>
      <c r="Z8" s="392"/>
      <c r="AB8" s="172" t="s">
        <v>346</v>
      </c>
    </row>
    <row r="9" spans="1:28" ht="22.5" customHeight="1" x14ac:dyDescent="0.55000000000000004">
      <c r="A9" s="217" t="s">
        <v>30</v>
      </c>
      <c r="B9" s="218"/>
      <c r="C9" s="218"/>
      <c r="D9" s="218"/>
      <c r="E9" s="218"/>
      <c r="F9" s="218"/>
      <c r="G9" s="218"/>
      <c r="H9" s="218"/>
      <c r="I9" s="389" t="str">
        <f>IF(第17号別紙１!P24="","",第17号別紙１!P24+第17号別紙２!P24)</f>
        <v/>
      </c>
      <c r="J9" s="390"/>
      <c r="K9" s="390"/>
      <c r="L9" s="390"/>
      <c r="M9" s="390"/>
      <c r="N9" s="390"/>
      <c r="O9" s="132" t="s">
        <v>36</v>
      </c>
      <c r="P9" s="391" t="s">
        <v>269</v>
      </c>
      <c r="Q9" s="391"/>
      <c r="R9" s="391"/>
      <c r="S9" s="391"/>
      <c r="T9" s="391"/>
      <c r="U9" s="391"/>
      <c r="V9" s="391"/>
      <c r="W9" s="391"/>
      <c r="X9" s="391"/>
      <c r="Y9" s="391"/>
      <c r="Z9" s="392"/>
    </row>
    <row r="10" spans="1:28" ht="22.5" customHeight="1" x14ac:dyDescent="0.55000000000000004">
      <c r="A10" s="563" t="s">
        <v>34</v>
      </c>
      <c r="B10" s="564"/>
      <c r="C10" s="218" t="s">
        <v>31</v>
      </c>
      <c r="D10" s="218"/>
      <c r="E10" s="218"/>
      <c r="F10" s="218"/>
      <c r="G10" s="218"/>
      <c r="H10" s="218"/>
      <c r="I10" s="389" t="str">
        <f>IF(第17号別紙１!P21="","",第17号別紙１!P21)</f>
        <v/>
      </c>
      <c r="J10" s="390"/>
      <c r="K10" s="390"/>
      <c r="L10" s="390"/>
      <c r="M10" s="390"/>
      <c r="N10" s="390"/>
      <c r="O10" s="132" t="s">
        <v>36</v>
      </c>
      <c r="P10" s="567"/>
      <c r="Q10" s="567"/>
      <c r="R10" s="567"/>
      <c r="S10" s="567"/>
      <c r="T10" s="567"/>
      <c r="U10" s="567"/>
      <c r="V10" s="567"/>
      <c r="W10" s="567"/>
      <c r="X10" s="567"/>
      <c r="Y10" s="567"/>
      <c r="Z10" s="568"/>
    </row>
    <row r="11" spans="1:28" ht="22.5" customHeight="1" thickBot="1" x14ac:dyDescent="0.6">
      <c r="A11" s="565"/>
      <c r="B11" s="566"/>
      <c r="C11" s="396" t="s">
        <v>32</v>
      </c>
      <c r="D11" s="396"/>
      <c r="E11" s="396"/>
      <c r="F11" s="396"/>
      <c r="G11" s="396"/>
      <c r="H11" s="396"/>
      <c r="I11" s="401" t="str">
        <f>IF(第17号別紙１!P22="","",第17号別紙１!P22)</f>
        <v/>
      </c>
      <c r="J11" s="402"/>
      <c r="K11" s="402"/>
      <c r="L11" s="402"/>
      <c r="M11" s="402"/>
      <c r="N11" s="402"/>
      <c r="O11" s="151" t="s">
        <v>36</v>
      </c>
      <c r="P11" s="405"/>
      <c r="Q11" s="405"/>
      <c r="R11" s="405"/>
      <c r="S11" s="405"/>
      <c r="T11" s="405"/>
      <c r="U11" s="405"/>
      <c r="V11" s="405"/>
      <c r="W11" s="405"/>
      <c r="X11" s="405"/>
      <c r="Y11" s="405"/>
      <c r="Z11" s="406"/>
    </row>
    <row r="12" spans="1:28" ht="22.5" customHeight="1" thickTop="1" thickBot="1" x14ac:dyDescent="0.6">
      <c r="A12" s="284" t="s">
        <v>33</v>
      </c>
      <c r="B12" s="285"/>
      <c r="C12" s="285"/>
      <c r="D12" s="285"/>
      <c r="E12" s="285"/>
      <c r="F12" s="285"/>
      <c r="G12" s="285"/>
      <c r="H12" s="285"/>
      <c r="I12" s="403" t="str">
        <f>IF(I27="","",I27)</f>
        <v/>
      </c>
      <c r="J12" s="404"/>
      <c r="K12" s="404"/>
      <c r="L12" s="404"/>
      <c r="M12" s="404"/>
      <c r="N12" s="404"/>
      <c r="O12" s="139" t="s">
        <v>36</v>
      </c>
      <c r="P12" s="407"/>
      <c r="Q12" s="407"/>
      <c r="R12" s="407"/>
      <c r="S12" s="407"/>
      <c r="T12" s="407"/>
      <c r="U12" s="407"/>
      <c r="V12" s="407"/>
      <c r="W12" s="407"/>
      <c r="X12" s="407"/>
      <c r="Y12" s="407"/>
      <c r="Z12" s="408"/>
    </row>
    <row r="13" spans="1:28" ht="18.75" customHeight="1" x14ac:dyDescent="0.55000000000000004">
      <c r="A13" s="140" t="s">
        <v>38</v>
      </c>
      <c r="B13" s="94"/>
      <c r="C13" s="94"/>
      <c r="D13" s="94"/>
      <c r="E13" s="94"/>
      <c r="F13" s="94"/>
      <c r="G13" s="94"/>
      <c r="H13" s="94"/>
      <c r="I13" s="94"/>
      <c r="J13" s="94"/>
      <c r="K13" s="94"/>
      <c r="L13" s="94"/>
      <c r="M13" s="94"/>
      <c r="N13" s="94"/>
      <c r="O13" s="94"/>
      <c r="P13" s="94"/>
      <c r="Q13" s="94"/>
      <c r="R13" s="94"/>
      <c r="S13" s="94"/>
      <c r="T13" s="94"/>
      <c r="U13" s="94"/>
      <c r="V13" s="94"/>
      <c r="W13" s="94"/>
      <c r="X13" s="94"/>
      <c r="Y13" s="94"/>
      <c r="Z13" s="94"/>
    </row>
    <row r="14" spans="1:28" ht="18.75" customHeight="1" x14ac:dyDescent="0.55000000000000004">
      <c r="A14" s="140" t="s">
        <v>39</v>
      </c>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28" ht="18.75" customHeight="1" x14ac:dyDescent="0.55000000000000004">
      <c r="A15" s="140" t="s">
        <v>270</v>
      </c>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28" ht="18.75" customHeight="1" x14ac:dyDescent="0.55000000000000004">
      <c r="A16" s="140" t="s">
        <v>275</v>
      </c>
      <c r="B16" s="94"/>
      <c r="C16" s="94"/>
      <c r="D16" s="94"/>
      <c r="E16" s="94"/>
      <c r="F16" s="94"/>
      <c r="G16" s="94"/>
      <c r="H16" s="94"/>
      <c r="I16" s="94"/>
      <c r="J16" s="94"/>
      <c r="K16" s="94"/>
      <c r="L16" s="94"/>
      <c r="M16" s="94"/>
      <c r="N16" s="94"/>
      <c r="O16" s="94"/>
      <c r="P16" s="94"/>
      <c r="Q16" s="94"/>
      <c r="R16" s="94"/>
      <c r="S16" s="94"/>
      <c r="T16" s="94"/>
      <c r="U16" s="94"/>
      <c r="V16" s="94"/>
      <c r="W16" s="94"/>
      <c r="X16" s="94"/>
      <c r="Y16" s="94"/>
      <c r="Z16" s="94"/>
    </row>
    <row r="17" spans="1:29" ht="18.75" customHeight="1" x14ac:dyDescent="0.55000000000000004">
      <c r="A17" s="140" t="s">
        <v>272</v>
      </c>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9" ht="18.75" customHeight="1" x14ac:dyDescent="0.55000000000000004">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29" ht="18.75" customHeight="1" x14ac:dyDescent="0.55000000000000004">
      <c r="A19" s="94" t="s">
        <v>40</v>
      </c>
      <c r="B19" s="94"/>
      <c r="C19" s="94"/>
      <c r="D19" s="94"/>
      <c r="E19" s="94"/>
      <c r="F19" s="94"/>
      <c r="G19" s="94"/>
      <c r="H19" s="94"/>
      <c r="I19" s="94"/>
      <c r="J19" s="94"/>
      <c r="K19" s="94"/>
      <c r="L19" s="94"/>
      <c r="M19" s="94"/>
      <c r="N19" s="94"/>
      <c r="O19" s="94"/>
      <c r="P19" s="94"/>
      <c r="Q19" s="94"/>
      <c r="R19" s="94"/>
      <c r="S19" s="94"/>
      <c r="T19" s="94"/>
      <c r="U19" s="94"/>
      <c r="V19" s="94"/>
      <c r="W19" s="94"/>
      <c r="X19" s="94"/>
      <c r="Y19" s="94"/>
      <c r="Z19" s="94"/>
    </row>
    <row r="20" spans="1:29" ht="7.5" customHeight="1" thickBot="1" x14ac:dyDescent="0.6">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9" ht="22.5" customHeight="1" x14ac:dyDescent="0.55000000000000004">
      <c r="A21" s="221" t="s">
        <v>41</v>
      </c>
      <c r="B21" s="222"/>
      <c r="C21" s="222"/>
      <c r="D21" s="222"/>
      <c r="E21" s="222"/>
      <c r="F21" s="222"/>
      <c r="G21" s="222"/>
      <c r="H21" s="222"/>
      <c r="I21" s="222" t="s">
        <v>143</v>
      </c>
      <c r="J21" s="222"/>
      <c r="K21" s="222"/>
      <c r="L21" s="222"/>
      <c r="M21" s="222"/>
      <c r="N21" s="222"/>
      <c r="O21" s="222"/>
      <c r="P21" s="222" t="s">
        <v>37</v>
      </c>
      <c r="Q21" s="222"/>
      <c r="R21" s="222"/>
      <c r="S21" s="222"/>
      <c r="T21" s="222"/>
      <c r="U21" s="222"/>
      <c r="V21" s="222"/>
      <c r="W21" s="222"/>
      <c r="X21" s="222"/>
      <c r="Y21" s="222"/>
      <c r="Z21" s="329"/>
    </row>
    <row r="22" spans="1:29" ht="45" customHeight="1" x14ac:dyDescent="0.55000000000000004">
      <c r="A22" s="414" t="s">
        <v>117</v>
      </c>
      <c r="B22" s="386" t="s">
        <v>118</v>
      </c>
      <c r="C22" s="387"/>
      <c r="D22" s="387"/>
      <c r="E22" s="387"/>
      <c r="F22" s="387"/>
      <c r="G22" s="387"/>
      <c r="H22" s="388"/>
      <c r="I22" s="389" t="str">
        <f>IF(第17号別紙１!P12="","",SUM(第17号別紙１!P12,第17号別紙２!P12))</f>
        <v/>
      </c>
      <c r="J22" s="390"/>
      <c r="K22" s="390"/>
      <c r="L22" s="390"/>
      <c r="M22" s="390"/>
      <c r="N22" s="390"/>
      <c r="O22" s="132" t="s">
        <v>36</v>
      </c>
      <c r="P22" s="397"/>
      <c r="Q22" s="397"/>
      <c r="R22" s="397"/>
      <c r="S22" s="397"/>
      <c r="T22" s="397"/>
      <c r="U22" s="397"/>
      <c r="V22" s="397"/>
      <c r="W22" s="397"/>
      <c r="X22" s="397"/>
      <c r="Y22" s="397"/>
      <c r="Z22" s="398"/>
    </row>
    <row r="23" spans="1:29" ht="45" customHeight="1" x14ac:dyDescent="0.55000000000000004">
      <c r="A23" s="415"/>
      <c r="B23" s="386" t="s">
        <v>119</v>
      </c>
      <c r="C23" s="387"/>
      <c r="D23" s="387"/>
      <c r="E23" s="387"/>
      <c r="F23" s="387"/>
      <c r="G23" s="387"/>
      <c r="H23" s="388"/>
      <c r="I23" s="389" t="str">
        <f>IF(第17号別紙１!P13="","",SUM(第17号別紙１!P13,第17号別紙２!P13))</f>
        <v/>
      </c>
      <c r="J23" s="390"/>
      <c r="K23" s="390"/>
      <c r="L23" s="390"/>
      <c r="M23" s="390"/>
      <c r="N23" s="390"/>
      <c r="O23" s="132" t="s">
        <v>36</v>
      </c>
      <c r="P23" s="397"/>
      <c r="Q23" s="397"/>
      <c r="R23" s="397"/>
      <c r="S23" s="397"/>
      <c r="T23" s="397"/>
      <c r="U23" s="397"/>
      <c r="V23" s="397"/>
      <c r="W23" s="397"/>
      <c r="X23" s="397"/>
      <c r="Y23" s="397"/>
      <c r="Z23" s="398"/>
    </row>
    <row r="24" spans="1:29" ht="45" customHeight="1" x14ac:dyDescent="0.55000000000000004">
      <c r="A24" s="416"/>
      <c r="B24" s="386" t="s">
        <v>120</v>
      </c>
      <c r="C24" s="387"/>
      <c r="D24" s="387"/>
      <c r="E24" s="387"/>
      <c r="F24" s="387"/>
      <c r="G24" s="387"/>
      <c r="H24" s="388"/>
      <c r="I24" s="389" t="str">
        <f>IF(第17号別紙１!P14="","",SUM(第17号別紙１!P14,第17号別紙２!P14))</f>
        <v/>
      </c>
      <c r="J24" s="390"/>
      <c r="K24" s="390"/>
      <c r="L24" s="390"/>
      <c r="M24" s="390"/>
      <c r="N24" s="390"/>
      <c r="O24" s="132" t="s">
        <v>36</v>
      </c>
      <c r="P24" s="397"/>
      <c r="Q24" s="397"/>
      <c r="R24" s="397"/>
      <c r="S24" s="397"/>
      <c r="T24" s="397"/>
      <c r="U24" s="397"/>
      <c r="V24" s="397"/>
      <c r="W24" s="397"/>
      <c r="X24" s="397"/>
      <c r="Y24" s="397"/>
      <c r="Z24" s="398"/>
    </row>
    <row r="25" spans="1:29" ht="22.5" customHeight="1" x14ac:dyDescent="0.55000000000000004">
      <c r="A25" s="217" t="s">
        <v>42</v>
      </c>
      <c r="B25" s="218"/>
      <c r="C25" s="218"/>
      <c r="D25" s="218"/>
      <c r="E25" s="218"/>
      <c r="F25" s="218"/>
      <c r="G25" s="218"/>
      <c r="H25" s="218"/>
      <c r="I25" s="389" t="str">
        <f>IF(SUM(I22:N24)=0,"",SUM(I22:N24))</f>
        <v/>
      </c>
      <c r="J25" s="390"/>
      <c r="K25" s="390"/>
      <c r="L25" s="390"/>
      <c r="M25" s="390"/>
      <c r="N25" s="390"/>
      <c r="O25" s="132" t="s">
        <v>36</v>
      </c>
      <c r="P25" s="399"/>
      <c r="Q25" s="399"/>
      <c r="R25" s="399"/>
      <c r="S25" s="399"/>
      <c r="T25" s="399"/>
      <c r="U25" s="399"/>
      <c r="V25" s="399"/>
      <c r="W25" s="399"/>
      <c r="X25" s="399"/>
      <c r="Y25" s="399"/>
      <c r="Z25" s="400"/>
    </row>
    <row r="26" spans="1:29" ht="22.5" customHeight="1" thickBot="1" x14ac:dyDescent="0.6">
      <c r="A26" s="413" t="s">
        <v>43</v>
      </c>
      <c r="B26" s="396"/>
      <c r="C26" s="396"/>
      <c r="D26" s="396"/>
      <c r="E26" s="396"/>
      <c r="F26" s="396"/>
      <c r="G26" s="396"/>
      <c r="H26" s="396"/>
      <c r="I26" s="401" t="str">
        <f>IF(I25="","",IF(DB!L15=TRUE,ROUNDUP(I25*0.1,0),ROUNDDOWN(I25*0.1,0)))</f>
        <v/>
      </c>
      <c r="J26" s="402"/>
      <c r="K26" s="402"/>
      <c r="L26" s="402"/>
      <c r="M26" s="402"/>
      <c r="N26" s="402"/>
      <c r="O26" s="151" t="s">
        <v>36</v>
      </c>
      <c r="P26" s="409" t="s">
        <v>45</v>
      </c>
      <c r="Q26" s="409"/>
      <c r="R26" s="409"/>
      <c r="S26" s="409"/>
      <c r="T26" s="409"/>
      <c r="U26" s="409"/>
      <c r="V26" s="409"/>
      <c r="W26" s="409"/>
      <c r="X26" s="409"/>
      <c r="Y26" s="409"/>
      <c r="Z26" s="410"/>
      <c r="AC26" s="172" t="s">
        <v>334</v>
      </c>
    </row>
    <row r="27" spans="1:29" ht="22.5" customHeight="1" thickTop="1" thickBot="1" x14ac:dyDescent="0.6">
      <c r="A27" s="284" t="s">
        <v>33</v>
      </c>
      <c r="B27" s="285"/>
      <c r="C27" s="285"/>
      <c r="D27" s="285"/>
      <c r="E27" s="285"/>
      <c r="F27" s="285"/>
      <c r="G27" s="285"/>
      <c r="H27" s="285"/>
      <c r="I27" s="403" t="str">
        <f>IF(I26="","",SUM(I25:N26))</f>
        <v/>
      </c>
      <c r="J27" s="404"/>
      <c r="K27" s="404"/>
      <c r="L27" s="404"/>
      <c r="M27" s="404"/>
      <c r="N27" s="404"/>
      <c r="O27" s="139" t="s">
        <v>36</v>
      </c>
      <c r="P27" s="411"/>
      <c r="Q27" s="411"/>
      <c r="R27" s="411"/>
      <c r="S27" s="411"/>
      <c r="T27" s="411"/>
      <c r="U27" s="411"/>
      <c r="V27" s="411"/>
      <c r="W27" s="411"/>
      <c r="X27" s="411"/>
      <c r="Y27" s="411"/>
      <c r="Z27" s="412"/>
    </row>
    <row r="28" spans="1:29" ht="18.75" customHeight="1" x14ac:dyDescent="0.55000000000000004">
      <c r="A28" s="140" t="s">
        <v>44</v>
      </c>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9" ht="18.75" customHeight="1" x14ac:dyDescent="0.55000000000000004">
      <c r="A29" s="140" t="s">
        <v>276</v>
      </c>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9" ht="18.75" customHeight="1" x14ac:dyDescent="0.55000000000000004">
      <c r="A30" s="140" t="s">
        <v>277</v>
      </c>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9" ht="18.75" customHeight="1" x14ac:dyDescent="0.55000000000000004">
      <c r="A31" s="140" t="s">
        <v>76</v>
      </c>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9" ht="18.75" customHeight="1" x14ac:dyDescent="0.55000000000000004">
      <c r="A32" s="140"/>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140"/>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sheetData>
  <sheetProtection algorithmName="SHA-512" hashValue="G0lXZJ/rp3hmeh3ijveCD7msJhdNvGpce6A+HIbaVIw/nIjf3TXRZADH3FPvrlNBN8RnSNEDxyhI4utstzl2JQ==" saltValue="TrQO/MllDFTlGpC0XQS/fA==" spinCount="100000" sheet="1" selectLockedCells="1"/>
  <mergeCells count="42">
    <mergeCell ref="A3:Z3"/>
    <mergeCell ref="A7:H7"/>
    <mergeCell ref="I7:O7"/>
    <mergeCell ref="P7:Z7"/>
    <mergeCell ref="A8:H8"/>
    <mergeCell ref="I8:N8"/>
    <mergeCell ref="P8:Z8"/>
    <mergeCell ref="A9:H9"/>
    <mergeCell ref="I9:N9"/>
    <mergeCell ref="P9:Z9"/>
    <mergeCell ref="A10:B11"/>
    <mergeCell ref="C10:H10"/>
    <mergeCell ref="I10:N10"/>
    <mergeCell ref="P10:Z10"/>
    <mergeCell ref="C11:H11"/>
    <mergeCell ref="I11:N11"/>
    <mergeCell ref="P11:Z11"/>
    <mergeCell ref="A12:H12"/>
    <mergeCell ref="I12:N12"/>
    <mergeCell ref="P12:Z12"/>
    <mergeCell ref="A21:H21"/>
    <mergeCell ref="I21:O21"/>
    <mergeCell ref="P21:Z21"/>
    <mergeCell ref="I22:N22"/>
    <mergeCell ref="P22:Z22"/>
    <mergeCell ref="I23:N23"/>
    <mergeCell ref="P23:Z23"/>
    <mergeCell ref="I24:N24"/>
    <mergeCell ref="P24:Z24"/>
    <mergeCell ref="A22:A24"/>
    <mergeCell ref="B22:H22"/>
    <mergeCell ref="B23:H23"/>
    <mergeCell ref="B24:H24"/>
    <mergeCell ref="A27:H27"/>
    <mergeCell ref="I27:N27"/>
    <mergeCell ref="P27:Z27"/>
    <mergeCell ref="A25:H25"/>
    <mergeCell ref="I25:N25"/>
    <mergeCell ref="P25:Z25"/>
    <mergeCell ref="A26:H26"/>
    <mergeCell ref="I26:N26"/>
    <mergeCell ref="P26:Z26"/>
  </mergeCells>
  <phoneticPr fontId="3"/>
  <pageMargins left="0.78740157480314965" right="0.39370078740157483" top="0.59055118110236227" bottom="0.59055118110236227" header="0.31496062992125984" footer="0.31496062992125984"/>
  <pageSetup paperSize="9" scale="96" orientation="portrait" blackAndWhite="1" r:id="rId1"/>
  <rowBreaks count="1" manualBreakCount="1">
    <brk id="3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27</xdr:col>
                    <xdr:colOff>0</xdr:colOff>
                    <xdr:row>25</xdr:row>
                    <xdr:rowOff>0</xdr:rowOff>
                  </from>
                  <to>
                    <xdr:col>28</xdr:col>
                    <xdr:colOff>0</xdr:colOff>
                    <xdr:row>26</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theme="9" tint="-0.249977111117893"/>
  </sheetPr>
  <dimension ref="A1:AB210"/>
  <sheetViews>
    <sheetView view="pageBreakPreview" zoomScaleNormal="100" zoomScaleSheetLayoutView="100" workbookViewId="0">
      <pane ySplit="3" topLeftCell="A4" activePane="bottomLeft" state="frozen"/>
      <selection pane="bottomLeft" activeCell="C8" sqref="C8:X23"/>
    </sheetView>
  </sheetViews>
  <sheetFormatPr defaultColWidth="3.08203125" defaultRowHeight="18.75" customHeight="1" x14ac:dyDescent="0.55000000000000004"/>
  <cols>
    <col min="1" max="16384" width="3.08203125" style="85"/>
  </cols>
  <sheetData>
    <row r="1" spans="1:28" ht="18.75" customHeight="1" x14ac:dyDescent="0.55000000000000004">
      <c r="A1" s="84" t="s">
        <v>145</v>
      </c>
      <c r="B1" s="84"/>
      <c r="C1" s="84"/>
      <c r="D1" s="84"/>
      <c r="E1" s="84"/>
      <c r="F1" s="84"/>
      <c r="G1" s="84"/>
      <c r="H1" s="84"/>
      <c r="I1" s="84"/>
      <c r="J1" s="84"/>
      <c r="K1" s="84"/>
      <c r="L1" s="84"/>
      <c r="M1" s="84"/>
      <c r="N1" s="84"/>
      <c r="O1" s="84"/>
      <c r="P1" s="84"/>
      <c r="Q1" s="84"/>
      <c r="R1" s="84"/>
      <c r="S1" s="84"/>
      <c r="T1" s="84"/>
      <c r="U1" s="84"/>
      <c r="V1" s="84"/>
      <c r="W1" s="84"/>
      <c r="X1" s="84"/>
      <c r="Y1" s="84"/>
      <c r="Z1" s="84"/>
    </row>
    <row r="2" spans="1:28" ht="7.5" customHeight="1" x14ac:dyDescent="0.55000000000000004">
      <c r="A2" s="84"/>
      <c r="B2" s="84"/>
      <c r="C2" s="84"/>
      <c r="D2" s="84"/>
      <c r="E2" s="84"/>
      <c r="F2" s="84"/>
      <c r="G2" s="84"/>
      <c r="H2" s="84"/>
      <c r="I2" s="84"/>
      <c r="J2" s="84"/>
      <c r="K2" s="84"/>
      <c r="L2" s="84"/>
      <c r="M2" s="84"/>
      <c r="N2" s="84"/>
      <c r="O2" s="84"/>
      <c r="P2" s="84"/>
      <c r="Q2" s="84"/>
      <c r="R2" s="84"/>
      <c r="S2" s="84"/>
      <c r="T2" s="84"/>
      <c r="U2" s="84"/>
      <c r="V2" s="84"/>
      <c r="W2" s="84"/>
      <c r="X2" s="84"/>
      <c r="Y2" s="84"/>
      <c r="Z2" s="84"/>
    </row>
    <row r="3" spans="1:28" ht="18.75" customHeight="1" x14ac:dyDescent="0.55000000000000004">
      <c r="A3" s="458" t="s">
        <v>278</v>
      </c>
      <c r="B3" s="458"/>
      <c r="C3" s="458"/>
      <c r="D3" s="458"/>
      <c r="E3" s="458"/>
      <c r="F3" s="458"/>
      <c r="G3" s="458"/>
      <c r="H3" s="458"/>
      <c r="I3" s="458"/>
      <c r="J3" s="458"/>
      <c r="K3" s="458"/>
      <c r="L3" s="458"/>
      <c r="M3" s="458"/>
      <c r="N3" s="458"/>
      <c r="O3" s="458"/>
      <c r="P3" s="458"/>
      <c r="Q3" s="458"/>
      <c r="R3" s="458"/>
      <c r="S3" s="458"/>
      <c r="T3" s="458"/>
      <c r="U3" s="458"/>
      <c r="V3" s="458"/>
      <c r="W3" s="458"/>
      <c r="X3" s="458"/>
      <c r="Y3" s="458"/>
      <c r="Z3" s="458"/>
    </row>
    <row r="4" spans="1:28" ht="7.5" customHeight="1" thickBot="1" x14ac:dyDescent="0.6">
      <c r="A4" s="84"/>
      <c r="B4" s="84"/>
      <c r="C4" s="84"/>
      <c r="D4" s="84"/>
      <c r="E4" s="84"/>
      <c r="F4" s="84"/>
      <c r="G4" s="84"/>
      <c r="H4" s="84"/>
      <c r="I4" s="84"/>
      <c r="J4" s="84"/>
      <c r="K4" s="84"/>
      <c r="L4" s="84"/>
      <c r="M4" s="84"/>
      <c r="N4" s="84"/>
      <c r="O4" s="84"/>
      <c r="P4" s="84"/>
      <c r="Q4" s="84"/>
      <c r="R4" s="84"/>
      <c r="S4" s="84"/>
      <c r="T4" s="84"/>
      <c r="U4" s="84"/>
      <c r="V4" s="84"/>
      <c r="W4" s="84"/>
      <c r="X4" s="84"/>
      <c r="Y4" s="84"/>
      <c r="Z4" s="84"/>
    </row>
    <row r="5" spans="1:28" ht="22.5" customHeight="1" x14ac:dyDescent="0.55000000000000004">
      <c r="A5" s="84"/>
      <c r="B5" s="459" t="s">
        <v>6</v>
      </c>
      <c r="C5" s="460"/>
      <c r="D5" s="460"/>
      <c r="E5" s="463" t="s">
        <v>4</v>
      </c>
      <c r="F5" s="463"/>
      <c r="G5" s="463"/>
      <c r="H5" s="463"/>
      <c r="I5" s="464" t="str">
        <f>IF(第16号!$Q$9="","",第16号!$Q$9)</f>
        <v/>
      </c>
      <c r="J5" s="465"/>
      <c r="K5" s="465"/>
      <c r="L5" s="465"/>
      <c r="M5" s="465"/>
      <c r="N5" s="465"/>
      <c r="O5" s="465"/>
      <c r="P5" s="465"/>
      <c r="Q5" s="465"/>
      <c r="R5" s="465"/>
      <c r="S5" s="465"/>
      <c r="T5" s="465"/>
      <c r="U5" s="465"/>
      <c r="V5" s="465"/>
      <c r="W5" s="465"/>
      <c r="X5" s="465"/>
      <c r="Y5" s="466"/>
      <c r="Z5" s="84"/>
    </row>
    <row r="6" spans="1:28" ht="22.5" customHeight="1" thickBot="1" x14ac:dyDescent="0.6">
      <c r="A6" s="84"/>
      <c r="B6" s="461"/>
      <c r="C6" s="462"/>
      <c r="D6" s="462"/>
      <c r="E6" s="467" t="s">
        <v>5</v>
      </c>
      <c r="F6" s="467"/>
      <c r="G6" s="467"/>
      <c r="H6" s="467"/>
      <c r="I6" s="468" t="str">
        <f>IF(第16号!$Q$10="","",第16号!$Q$10)</f>
        <v/>
      </c>
      <c r="J6" s="469"/>
      <c r="K6" s="469"/>
      <c r="L6" s="469"/>
      <c r="M6" s="469"/>
      <c r="N6" s="469"/>
      <c r="O6" s="469"/>
      <c r="P6" s="469"/>
      <c r="Q6" s="469"/>
      <c r="R6" s="469"/>
      <c r="S6" s="469"/>
      <c r="T6" s="469"/>
      <c r="U6" s="469"/>
      <c r="V6" s="469"/>
      <c r="W6" s="469"/>
      <c r="X6" s="469"/>
      <c r="Y6" s="470"/>
      <c r="Z6" s="84"/>
      <c r="AB6" s="172" t="s">
        <v>374</v>
      </c>
    </row>
    <row r="7" spans="1:28" ht="7.5" customHeight="1" thickBot="1" x14ac:dyDescent="0.6">
      <c r="A7" s="84"/>
      <c r="B7" s="84"/>
      <c r="C7" s="84"/>
      <c r="D7" s="84"/>
      <c r="E7" s="84"/>
      <c r="F7" s="84"/>
      <c r="G7" s="84"/>
      <c r="H7" s="84"/>
      <c r="I7" s="84"/>
      <c r="J7" s="84"/>
      <c r="K7" s="84"/>
      <c r="L7" s="84"/>
      <c r="M7" s="84"/>
      <c r="N7" s="84"/>
      <c r="O7" s="84"/>
      <c r="P7" s="84"/>
      <c r="Q7" s="84"/>
      <c r="R7" s="84"/>
      <c r="S7" s="84"/>
      <c r="T7" s="84"/>
      <c r="U7" s="84"/>
      <c r="V7" s="84"/>
      <c r="W7" s="84"/>
      <c r="X7" s="84"/>
      <c r="Y7" s="84"/>
      <c r="Z7" s="84"/>
    </row>
    <row r="8" spans="1:28" ht="18.75" customHeight="1" x14ac:dyDescent="0.55000000000000004">
      <c r="A8" s="84"/>
      <c r="B8" s="84"/>
      <c r="C8" s="441" t="s">
        <v>130</v>
      </c>
      <c r="D8" s="442"/>
      <c r="E8" s="442"/>
      <c r="F8" s="442"/>
      <c r="G8" s="442"/>
      <c r="H8" s="442"/>
      <c r="I8" s="442"/>
      <c r="J8" s="442"/>
      <c r="K8" s="442"/>
      <c r="L8" s="442"/>
      <c r="M8" s="442"/>
      <c r="N8" s="442"/>
      <c r="O8" s="442"/>
      <c r="P8" s="442"/>
      <c r="Q8" s="442"/>
      <c r="R8" s="442"/>
      <c r="S8" s="442"/>
      <c r="T8" s="442"/>
      <c r="U8" s="442"/>
      <c r="V8" s="442"/>
      <c r="W8" s="442"/>
      <c r="X8" s="443"/>
      <c r="Y8" s="84"/>
      <c r="Z8" s="84"/>
    </row>
    <row r="9" spans="1:28" ht="18.75" customHeight="1" x14ac:dyDescent="0.55000000000000004">
      <c r="A9" s="84"/>
      <c r="B9" s="84"/>
      <c r="C9" s="444"/>
      <c r="D9" s="445"/>
      <c r="E9" s="445"/>
      <c r="F9" s="445"/>
      <c r="G9" s="445"/>
      <c r="H9" s="445"/>
      <c r="I9" s="445"/>
      <c r="J9" s="445"/>
      <c r="K9" s="445"/>
      <c r="L9" s="445"/>
      <c r="M9" s="445"/>
      <c r="N9" s="445"/>
      <c r="O9" s="445"/>
      <c r="P9" s="445"/>
      <c r="Q9" s="445"/>
      <c r="R9" s="445"/>
      <c r="S9" s="445"/>
      <c r="T9" s="445"/>
      <c r="U9" s="445"/>
      <c r="V9" s="445"/>
      <c r="W9" s="445"/>
      <c r="X9" s="446"/>
      <c r="Y9" s="84"/>
      <c r="Z9" s="84"/>
    </row>
    <row r="10" spans="1:28" ht="18.75" customHeight="1" x14ac:dyDescent="0.55000000000000004">
      <c r="A10" s="84"/>
      <c r="B10" s="84"/>
      <c r="C10" s="444"/>
      <c r="D10" s="445"/>
      <c r="E10" s="445"/>
      <c r="F10" s="445"/>
      <c r="G10" s="445"/>
      <c r="H10" s="445"/>
      <c r="I10" s="445"/>
      <c r="J10" s="445"/>
      <c r="K10" s="445"/>
      <c r="L10" s="445"/>
      <c r="M10" s="445"/>
      <c r="N10" s="445"/>
      <c r="O10" s="445"/>
      <c r="P10" s="445"/>
      <c r="Q10" s="445"/>
      <c r="R10" s="445"/>
      <c r="S10" s="445"/>
      <c r="T10" s="445"/>
      <c r="U10" s="445"/>
      <c r="V10" s="445"/>
      <c r="W10" s="445"/>
      <c r="X10" s="446"/>
      <c r="Y10" s="84"/>
      <c r="Z10" s="84"/>
    </row>
    <row r="11" spans="1:28" ht="18.75" customHeight="1" x14ac:dyDescent="0.55000000000000004">
      <c r="A11" s="84"/>
      <c r="B11" s="84"/>
      <c r="C11" s="444"/>
      <c r="D11" s="445"/>
      <c r="E11" s="445"/>
      <c r="F11" s="445"/>
      <c r="G11" s="445"/>
      <c r="H11" s="445"/>
      <c r="I11" s="445"/>
      <c r="J11" s="445"/>
      <c r="K11" s="445"/>
      <c r="L11" s="445"/>
      <c r="M11" s="445"/>
      <c r="N11" s="445"/>
      <c r="O11" s="445"/>
      <c r="P11" s="445"/>
      <c r="Q11" s="445"/>
      <c r="R11" s="445"/>
      <c r="S11" s="445"/>
      <c r="T11" s="445"/>
      <c r="U11" s="445"/>
      <c r="V11" s="445"/>
      <c r="W11" s="445"/>
      <c r="X11" s="446"/>
      <c r="Y11" s="84"/>
      <c r="Z11" s="84"/>
    </row>
    <row r="12" spans="1:28" ht="18.75" customHeight="1" x14ac:dyDescent="0.55000000000000004">
      <c r="A12" s="84"/>
      <c r="B12" s="84"/>
      <c r="C12" s="444"/>
      <c r="D12" s="445"/>
      <c r="E12" s="445"/>
      <c r="F12" s="445"/>
      <c r="G12" s="445"/>
      <c r="H12" s="445"/>
      <c r="I12" s="445"/>
      <c r="J12" s="445"/>
      <c r="K12" s="445"/>
      <c r="L12" s="445"/>
      <c r="M12" s="445"/>
      <c r="N12" s="445"/>
      <c r="O12" s="445"/>
      <c r="P12" s="445"/>
      <c r="Q12" s="445"/>
      <c r="R12" s="445"/>
      <c r="S12" s="445"/>
      <c r="T12" s="445"/>
      <c r="U12" s="445"/>
      <c r="V12" s="445"/>
      <c r="W12" s="445"/>
      <c r="X12" s="446"/>
      <c r="Y12" s="84"/>
      <c r="Z12" s="84"/>
    </row>
    <row r="13" spans="1:28" ht="18.75" customHeight="1" x14ac:dyDescent="0.55000000000000004">
      <c r="A13" s="84"/>
      <c r="B13" s="84"/>
      <c r="C13" s="444"/>
      <c r="D13" s="445"/>
      <c r="E13" s="445"/>
      <c r="F13" s="445"/>
      <c r="G13" s="445"/>
      <c r="H13" s="445"/>
      <c r="I13" s="445"/>
      <c r="J13" s="445"/>
      <c r="K13" s="445"/>
      <c r="L13" s="445"/>
      <c r="M13" s="445"/>
      <c r="N13" s="445"/>
      <c r="O13" s="445"/>
      <c r="P13" s="445"/>
      <c r="Q13" s="445"/>
      <c r="R13" s="445"/>
      <c r="S13" s="445"/>
      <c r="T13" s="445"/>
      <c r="U13" s="445"/>
      <c r="V13" s="445"/>
      <c r="W13" s="445"/>
      <c r="X13" s="446"/>
      <c r="Y13" s="84"/>
      <c r="Z13" s="84"/>
    </row>
    <row r="14" spans="1:28" ht="18.75" customHeight="1" x14ac:dyDescent="0.55000000000000004">
      <c r="A14" s="84"/>
      <c r="B14" s="84"/>
      <c r="C14" s="444"/>
      <c r="D14" s="445"/>
      <c r="E14" s="445"/>
      <c r="F14" s="445"/>
      <c r="G14" s="445"/>
      <c r="H14" s="445"/>
      <c r="I14" s="445"/>
      <c r="J14" s="445"/>
      <c r="K14" s="445"/>
      <c r="L14" s="445"/>
      <c r="M14" s="445"/>
      <c r="N14" s="445"/>
      <c r="O14" s="445"/>
      <c r="P14" s="445"/>
      <c r="Q14" s="445"/>
      <c r="R14" s="445"/>
      <c r="S14" s="445"/>
      <c r="T14" s="445"/>
      <c r="U14" s="445"/>
      <c r="V14" s="445"/>
      <c r="W14" s="445"/>
      <c r="X14" s="446"/>
      <c r="Y14" s="84"/>
      <c r="Z14" s="84"/>
    </row>
    <row r="15" spans="1:28" ht="18.75" customHeight="1" x14ac:dyDescent="0.55000000000000004">
      <c r="A15" s="84"/>
      <c r="B15" s="84"/>
      <c r="C15" s="444"/>
      <c r="D15" s="445"/>
      <c r="E15" s="445"/>
      <c r="F15" s="445"/>
      <c r="G15" s="445"/>
      <c r="H15" s="445"/>
      <c r="I15" s="445"/>
      <c r="J15" s="445"/>
      <c r="K15" s="445"/>
      <c r="L15" s="445"/>
      <c r="M15" s="445"/>
      <c r="N15" s="445"/>
      <c r="O15" s="445"/>
      <c r="P15" s="445"/>
      <c r="Q15" s="445"/>
      <c r="R15" s="445"/>
      <c r="S15" s="445"/>
      <c r="T15" s="445"/>
      <c r="U15" s="445"/>
      <c r="V15" s="445"/>
      <c r="W15" s="445"/>
      <c r="X15" s="446"/>
      <c r="Y15" s="84"/>
      <c r="Z15" s="84"/>
    </row>
    <row r="16" spans="1:28" ht="18.75" customHeight="1" x14ac:dyDescent="0.55000000000000004">
      <c r="A16" s="84"/>
      <c r="B16" s="84"/>
      <c r="C16" s="444"/>
      <c r="D16" s="445"/>
      <c r="E16" s="445"/>
      <c r="F16" s="445"/>
      <c r="G16" s="445"/>
      <c r="H16" s="445"/>
      <c r="I16" s="445"/>
      <c r="J16" s="445"/>
      <c r="K16" s="445"/>
      <c r="L16" s="445"/>
      <c r="M16" s="445"/>
      <c r="N16" s="445"/>
      <c r="O16" s="445"/>
      <c r="P16" s="445"/>
      <c r="Q16" s="445"/>
      <c r="R16" s="445"/>
      <c r="S16" s="445"/>
      <c r="T16" s="445"/>
      <c r="U16" s="445"/>
      <c r="V16" s="445"/>
      <c r="W16" s="445"/>
      <c r="X16" s="446"/>
      <c r="Y16" s="84"/>
      <c r="Z16" s="84"/>
    </row>
    <row r="17" spans="1:26" ht="18.75" customHeight="1" x14ac:dyDescent="0.55000000000000004">
      <c r="A17" s="84"/>
      <c r="B17" s="84"/>
      <c r="C17" s="444"/>
      <c r="D17" s="445"/>
      <c r="E17" s="445"/>
      <c r="F17" s="445"/>
      <c r="G17" s="445"/>
      <c r="H17" s="445"/>
      <c r="I17" s="445"/>
      <c r="J17" s="445"/>
      <c r="K17" s="445"/>
      <c r="L17" s="445"/>
      <c r="M17" s="445"/>
      <c r="N17" s="445"/>
      <c r="O17" s="445"/>
      <c r="P17" s="445"/>
      <c r="Q17" s="445"/>
      <c r="R17" s="445"/>
      <c r="S17" s="445"/>
      <c r="T17" s="445"/>
      <c r="U17" s="445"/>
      <c r="V17" s="445"/>
      <c r="W17" s="445"/>
      <c r="X17" s="446"/>
      <c r="Y17" s="84"/>
      <c r="Z17" s="84"/>
    </row>
    <row r="18" spans="1:26" ht="18.75" customHeight="1" x14ac:dyDescent="0.55000000000000004">
      <c r="A18" s="84"/>
      <c r="B18" s="84"/>
      <c r="C18" s="444"/>
      <c r="D18" s="445"/>
      <c r="E18" s="445"/>
      <c r="F18" s="445"/>
      <c r="G18" s="445"/>
      <c r="H18" s="445"/>
      <c r="I18" s="445"/>
      <c r="J18" s="445"/>
      <c r="K18" s="445"/>
      <c r="L18" s="445"/>
      <c r="M18" s="445"/>
      <c r="N18" s="445"/>
      <c r="O18" s="445"/>
      <c r="P18" s="445"/>
      <c r="Q18" s="445"/>
      <c r="R18" s="445"/>
      <c r="S18" s="445"/>
      <c r="T18" s="445"/>
      <c r="U18" s="445"/>
      <c r="V18" s="445"/>
      <c r="W18" s="445"/>
      <c r="X18" s="446"/>
      <c r="Y18" s="84"/>
      <c r="Z18" s="84"/>
    </row>
    <row r="19" spans="1:26" ht="18.75" customHeight="1" x14ac:dyDescent="0.55000000000000004">
      <c r="A19" s="84"/>
      <c r="B19" s="84"/>
      <c r="C19" s="444"/>
      <c r="D19" s="445"/>
      <c r="E19" s="445"/>
      <c r="F19" s="445"/>
      <c r="G19" s="445"/>
      <c r="H19" s="445"/>
      <c r="I19" s="445"/>
      <c r="J19" s="445"/>
      <c r="K19" s="445"/>
      <c r="L19" s="445"/>
      <c r="M19" s="445"/>
      <c r="N19" s="445"/>
      <c r="O19" s="445"/>
      <c r="P19" s="445"/>
      <c r="Q19" s="445"/>
      <c r="R19" s="445"/>
      <c r="S19" s="445"/>
      <c r="T19" s="445"/>
      <c r="U19" s="445"/>
      <c r="V19" s="445"/>
      <c r="W19" s="445"/>
      <c r="X19" s="446"/>
      <c r="Y19" s="84"/>
      <c r="Z19" s="84"/>
    </row>
    <row r="20" spans="1:26" ht="18.75" customHeight="1" x14ac:dyDescent="0.55000000000000004">
      <c r="A20" s="84"/>
      <c r="B20" s="84"/>
      <c r="C20" s="444"/>
      <c r="D20" s="445"/>
      <c r="E20" s="445"/>
      <c r="F20" s="445"/>
      <c r="G20" s="445"/>
      <c r="H20" s="445"/>
      <c r="I20" s="445"/>
      <c r="J20" s="445"/>
      <c r="K20" s="445"/>
      <c r="L20" s="445"/>
      <c r="M20" s="445"/>
      <c r="N20" s="445"/>
      <c r="O20" s="445"/>
      <c r="P20" s="445"/>
      <c r="Q20" s="445"/>
      <c r="R20" s="445"/>
      <c r="S20" s="445"/>
      <c r="T20" s="445"/>
      <c r="U20" s="445"/>
      <c r="V20" s="445"/>
      <c r="W20" s="445"/>
      <c r="X20" s="446"/>
      <c r="Y20" s="84"/>
      <c r="Z20" s="84"/>
    </row>
    <row r="21" spans="1:26" ht="18.75" customHeight="1" x14ac:dyDescent="0.55000000000000004">
      <c r="A21" s="84"/>
      <c r="B21" s="84"/>
      <c r="C21" s="444"/>
      <c r="D21" s="445"/>
      <c r="E21" s="445"/>
      <c r="F21" s="445"/>
      <c r="G21" s="445"/>
      <c r="H21" s="445"/>
      <c r="I21" s="445"/>
      <c r="J21" s="445"/>
      <c r="K21" s="445"/>
      <c r="L21" s="445"/>
      <c r="M21" s="445"/>
      <c r="N21" s="445"/>
      <c r="O21" s="445"/>
      <c r="P21" s="445"/>
      <c r="Q21" s="445"/>
      <c r="R21" s="445"/>
      <c r="S21" s="445"/>
      <c r="T21" s="445"/>
      <c r="U21" s="445"/>
      <c r="V21" s="445"/>
      <c r="W21" s="445"/>
      <c r="X21" s="446"/>
      <c r="Y21" s="84"/>
      <c r="Z21" s="84"/>
    </row>
    <row r="22" spans="1:26" ht="18.75" customHeight="1" x14ac:dyDescent="0.55000000000000004">
      <c r="A22" s="84"/>
      <c r="B22" s="84"/>
      <c r="C22" s="444"/>
      <c r="D22" s="445"/>
      <c r="E22" s="445"/>
      <c r="F22" s="445"/>
      <c r="G22" s="445"/>
      <c r="H22" s="445"/>
      <c r="I22" s="445"/>
      <c r="J22" s="445"/>
      <c r="K22" s="445"/>
      <c r="L22" s="445"/>
      <c r="M22" s="445"/>
      <c r="N22" s="445"/>
      <c r="O22" s="445"/>
      <c r="P22" s="445"/>
      <c r="Q22" s="445"/>
      <c r="R22" s="445"/>
      <c r="S22" s="445"/>
      <c r="T22" s="445"/>
      <c r="U22" s="445"/>
      <c r="V22" s="445"/>
      <c r="W22" s="445"/>
      <c r="X22" s="446"/>
      <c r="Y22" s="84"/>
      <c r="Z22" s="84"/>
    </row>
    <row r="23" spans="1:26" ht="18.75" customHeight="1" thickBot="1" x14ac:dyDescent="0.6">
      <c r="A23" s="84"/>
      <c r="B23" s="84"/>
      <c r="C23" s="447"/>
      <c r="D23" s="448"/>
      <c r="E23" s="448"/>
      <c r="F23" s="448"/>
      <c r="G23" s="448"/>
      <c r="H23" s="448"/>
      <c r="I23" s="448"/>
      <c r="J23" s="448"/>
      <c r="K23" s="448"/>
      <c r="L23" s="448"/>
      <c r="M23" s="448"/>
      <c r="N23" s="448"/>
      <c r="O23" s="448"/>
      <c r="P23" s="448"/>
      <c r="Q23" s="448"/>
      <c r="R23" s="448"/>
      <c r="S23" s="448"/>
      <c r="T23" s="448"/>
      <c r="U23" s="448"/>
      <c r="V23" s="448"/>
      <c r="W23" s="448"/>
      <c r="X23" s="449"/>
      <c r="Y23" s="84"/>
      <c r="Z23" s="84"/>
    </row>
    <row r="24" spans="1:26" ht="18.75" customHeight="1" x14ac:dyDescent="0.55000000000000004">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row>
    <row r="25" spans="1:26" ht="18.75" customHeight="1" thickBot="1" x14ac:dyDescent="0.6">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row>
    <row r="26" spans="1:26" ht="18.75" customHeight="1" x14ac:dyDescent="0.55000000000000004">
      <c r="A26" s="84"/>
      <c r="B26" s="84"/>
      <c r="C26" s="441" t="s">
        <v>131</v>
      </c>
      <c r="D26" s="450"/>
      <c r="E26" s="450"/>
      <c r="F26" s="450"/>
      <c r="G26" s="450"/>
      <c r="H26" s="450"/>
      <c r="I26" s="450"/>
      <c r="J26" s="450"/>
      <c r="K26" s="450"/>
      <c r="L26" s="450"/>
      <c r="M26" s="450"/>
      <c r="N26" s="450"/>
      <c r="O26" s="450"/>
      <c r="P26" s="450"/>
      <c r="Q26" s="450"/>
      <c r="R26" s="450"/>
      <c r="S26" s="450"/>
      <c r="T26" s="450"/>
      <c r="U26" s="450"/>
      <c r="V26" s="450"/>
      <c r="W26" s="450"/>
      <c r="X26" s="451"/>
      <c r="Y26" s="84"/>
      <c r="Z26" s="84"/>
    </row>
    <row r="27" spans="1:26" ht="18.75" customHeight="1" x14ac:dyDescent="0.55000000000000004">
      <c r="A27" s="84"/>
      <c r="B27" s="84"/>
      <c r="C27" s="452"/>
      <c r="D27" s="453"/>
      <c r="E27" s="453"/>
      <c r="F27" s="453"/>
      <c r="G27" s="453"/>
      <c r="H27" s="453"/>
      <c r="I27" s="453"/>
      <c r="J27" s="453"/>
      <c r="K27" s="453"/>
      <c r="L27" s="453"/>
      <c r="M27" s="453"/>
      <c r="N27" s="453"/>
      <c r="O27" s="453"/>
      <c r="P27" s="453"/>
      <c r="Q27" s="453"/>
      <c r="R27" s="453"/>
      <c r="S27" s="453"/>
      <c r="T27" s="453"/>
      <c r="U27" s="453"/>
      <c r="V27" s="453"/>
      <c r="W27" s="453"/>
      <c r="X27" s="454"/>
      <c r="Y27" s="84"/>
      <c r="Z27" s="84"/>
    </row>
    <row r="28" spans="1:26" ht="18.75" customHeight="1" x14ac:dyDescent="0.55000000000000004">
      <c r="A28" s="84"/>
      <c r="B28" s="84"/>
      <c r="C28" s="452"/>
      <c r="D28" s="453"/>
      <c r="E28" s="453"/>
      <c r="F28" s="453"/>
      <c r="G28" s="453"/>
      <c r="H28" s="453"/>
      <c r="I28" s="453"/>
      <c r="J28" s="453"/>
      <c r="K28" s="453"/>
      <c r="L28" s="453"/>
      <c r="M28" s="453"/>
      <c r="N28" s="453"/>
      <c r="O28" s="453"/>
      <c r="P28" s="453"/>
      <c r="Q28" s="453"/>
      <c r="R28" s="453"/>
      <c r="S28" s="453"/>
      <c r="T28" s="453"/>
      <c r="U28" s="453"/>
      <c r="V28" s="453"/>
      <c r="W28" s="453"/>
      <c r="X28" s="454"/>
      <c r="Y28" s="84"/>
      <c r="Z28" s="84"/>
    </row>
    <row r="29" spans="1:26" ht="18.75" customHeight="1" x14ac:dyDescent="0.55000000000000004">
      <c r="A29" s="84"/>
      <c r="B29" s="84"/>
      <c r="C29" s="452"/>
      <c r="D29" s="453"/>
      <c r="E29" s="453"/>
      <c r="F29" s="453"/>
      <c r="G29" s="453"/>
      <c r="H29" s="453"/>
      <c r="I29" s="453"/>
      <c r="J29" s="453"/>
      <c r="K29" s="453"/>
      <c r="L29" s="453"/>
      <c r="M29" s="453"/>
      <c r="N29" s="453"/>
      <c r="O29" s="453"/>
      <c r="P29" s="453"/>
      <c r="Q29" s="453"/>
      <c r="R29" s="453"/>
      <c r="S29" s="453"/>
      <c r="T29" s="453"/>
      <c r="U29" s="453"/>
      <c r="V29" s="453"/>
      <c r="W29" s="453"/>
      <c r="X29" s="454"/>
      <c r="Y29" s="84"/>
      <c r="Z29" s="84"/>
    </row>
    <row r="30" spans="1:26" ht="18.75" customHeight="1" x14ac:dyDescent="0.55000000000000004">
      <c r="A30" s="84"/>
      <c r="B30" s="84"/>
      <c r="C30" s="452"/>
      <c r="D30" s="453"/>
      <c r="E30" s="453"/>
      <c r="F30" s="453"/>
      <c r="G30" s="453"/>
      <c r="H30" s="453"/>
      <c r="I30" s="453"/>
      <c r="J30" s="453"/>
      <c r="K30" s="453"/>
      <c r="L30" s="453"/>
      <c r="M30" s="453"/>
      <c r="N30" s="453"/>
      <c r="O30" s="453"/>
      <c r="P30" s="453"/>
      <c r="Q30" s="453"/>
      <c r="R30" s="453"/>
      <c r="S30" s="453"/>
      <c r="T30" s="453"/>
      <c r="U30" s="453"/>
      <c r="V30" s="453"/>
      <c r="W30" s="453"/>
      <c r="X30" s="454"/>
      <c r="Y30" s="84"/>
      <c r="Z30" s="84"/>
    </row>
    <row r="31" spans="1:26" ht="18.75" customHeight="1" x14ac:dyDescent="0.55000000000000004">
      <c r="A31" s="84"/>
      <c r="B31" s="84"/>
      <c r="C31" s="452"/>
      <c r="D31" s="453"/>
      <c r="E31" s="453"/>
      <c r="F31" s="453"/>
      <c r="G31" s="453"/>
      <c r="H31" s="453"/>
      <c r="I31" s="453"/>
      <c r="J31" s="453"/>
      <c r="K31" s="453"/>
      <c r="L31" s="453"/>
      <c r="M31" s="453"/>
      <c r="N31" s="453"/>
      <c r="O31" s="453"/>
      <c r="P31" s="453"/>
      <c r="Q31" s="453"/>
      <c r="R31" s="453"/>
      <c r="S31" s="453"/>
      <c r="T31" s="453"/>
      <c r="U31" s="453"/>
      <c r="V31" s="453"/>
      <c r="W31" s="453"/>
      <c r="X31" s="454"/>
      <c r="Y31" s="84"/>
      <c r="Z31" s="84"/>
    </row>
    <row r="32" spans="1:26" ht="18.75" customHeight="1" x14ac:dyDescent="0.55000000000000004">
      <c r="A32" s="84"/>
      <c r="B32" s="84"/>
      <c r="C32" s="452"/>
      <c r="D32" s="453"/>
      <c r="E32" s="453"/>
      <c r="F32" s="453"/>
      <c r="G32" s="453"/>
      <c r="H32" s="453"/>
      <c r="I32" s="453"/>
      <c r="J32" s="453"/>
      <c r="K32" s="453"/>
      <c r="L32" s="453"/>
      <c r="M32" s="453"/>
      <c r="N32" s="453"/>
      <c r="O32" s="453"/>
      <c r="P32" s="453"/>
      <c r="Q32" s="453"/>
      <c r="R32" s="453"/>
      <c r="S32" s="453"/>
      <c r="T32" s="453"/>
      <c r="U32" s="453"/>
      <c r="V32" s="453"/>
      <c r="W32" s="453"/>
      <c r="X32" s="454"/>
      <c r="Y32" s="84"/>
      <c r="Z32" s="84"/>
    </row>
    <row r="33" spans="1:26" ht="18.75" customHeight="1" x14ac:dyDescent="0.55000000000000004">
      <c r="A33" s="84"/>
      <c r="B33" s="84"/>
      <c r="C33" s="452"/>
      <c r="D33" s="453"/>
      <c r="E33" s="453"/>
      <c r="F33" s="453"/>
      <c r="G33" s="453"/>
      <c r="H33" s="453"/>
      <c r="I33" s="453"/>
      <c r="J33" s="453"/>
      <c r="K33" s="453"/>
      <c r="L33" s="453"/>
      <c r="M33" s="453"/>
      <c r="N33" s="453"/>
      <c r="O33" s="453"/>
      <c r="P33" s="453"/>
      <c r="Q33" s="453"/>
      <c r="R33" s="453"/>
      <c r="S33" s="453"/>
      <c r="T33" s="453"/>
      <c r="U33" s="453"/>
      <c r="V33" s="453"/>
      <c r="W33" s="453"/>
      <c r="X33" s="454"/>
      <c r="Y33" s="84"/>
      <c r="Z33" s="84"/>
    </row>
    <row r="34" spans="1:26" ht="18.75" customHeight="1" x14ac:dyDescent="0.55000000000000004">
      <c r="A34" s="84"/>
      <c r="B34" s="84"/>
      <c r="C34" s="452"/>
      <c r="D34" s="453"/>
      <c r="E34" s="453"/>
      <c r="F34" s="453"/>
      <c r="G34" s="453"/>
      <c r="H34" s="453"/>
      <c r="I34" s="453"/>
      <c r="J34" s="453"/>
      <c r="K34" s="453"/>
      <c r="L34" s="453"/>
      <c r="M34" s="453"/>
      <c r="N34" s="453"/>
      <c r="O34" s="453"/>
      <c r="P34" s="453"/>
      <c r="Q34" s="453"/>
      <c r="R34" s="453"/>
      <c r="S34" s="453"/>
      <c r="T34" s="453"/>
      <c r="U34" s="453"/>
      <c r="V34" s="453"/>
      <c r="W34" s="453"/>
      <c r="X34" s="454"/>
      <c r="Y34" s="84"/>
      <c r="Z34" s="84"/>
    </row>
    <row r="35" spans="1:26" ht="18.75" customHeight="1" x14ac:dyDescent="0.55000000000000004">
      <c r="A35" s="84"/>
      <c r="B35" s="84"/>
      <c r="C35" s="452"/>
      <c r="D35" s="453"/>
      <c r="E35" s="453"/>
      <c r="F35" s="453"/>
      <c r="G35" s="453"/>
      <c r="H35" s="453"/>
      <c r="I35" s="453"/>
      <c r="J35" s="453"/>
      <c r="K35" s="453"/>
      <c r="L35" s="453"/>
      <c r="M35" s="453"/>
      <c r="N35" s="453"/>
      <c r="O35" s="453"/>
      <c r="P35" s="453"/>
      <c r="Q35" s="453"/>
      <c r="R35" s="453"/>
      <c r="S35" s="453"/>
      <c r="T35" s="453"/>
      <c r="U35" s="453"/>
      <c r="V35" s="453"/>
      <c r="W35" s="453"/>
      <c r="X35" s="454"/>
      <c r="Y35" s="84"/>
      <c r="Z35" s="84"/>
    </row>
    <row r="36" spans="1:26" ht="18.75" customHeight="1" x14ac:dyDescent="0.55000000000000004">
      <c r="A36" s="84"/>
      <c r="B36" s="84"/>
      <c r="C36" s="452"/>
      <c r="D36" s="453"/>
      <c r="E36" s="453"/>
      <c r="F36" s="453"/>
      <c r="G36" s="453"/>
      <c r="H36" s="453"/>
      <c r="I36" s="453"/>
      <c r="J36" s="453"/>
      <c r="K36" s="453"/>
      <c r="L36" s="453"/>
      <c r="M36" s="453"/>
      <c r="N36" s="453"/>
      <c r="O36" s="453"/>
      <c r="P36" s="453"/>
      <c r="Q36" s="453"/>
      <c r="R36" s="453"/>
      <c r="S36" s="453"/>
      <c r="T36" s="453"/>
      <c r="U36" s="453"/>
      <c r="V36" s="453"/>
      <c r="W36" s="453"/>
      <c r="X36" s="454"/>
      <c r="Y36" s="84"/>
      <c r="Z36" s="84"/>
    </row>
    <row r="37" spans="1:26" ht="18.75" customHeight="1" x14ac:dyDescent="0.55000000000000004">
      <c r="A37" s="84"/>
      <c r="B37" s="84"/>
      <c r="C37" s="452"/>
      <c r="D37" s="453"/>
      <c r="E37" s="453"/>
      <c r="F37" s="453"/>
      <c r="G37" s="453"/>
      <c r="H37" s="453"/>
      <c r="I37" s="453"/>
      <c r="J37" s="453"/>
      <c r="K37" s="453"/>
      <c r="L37" s="453"/>
      <c r="M37" s="453"/>
      <c r="N37" s="453"/>
      <c r="O37" s="453"/>
      <c r="P37" s="453"/>
      <c r="Q37" s="453"/>
      <c r="R37" s="453"/>
      <c r="S37" s="453"/>
      <c r="T37" s="453"/>
      <c r="U37" s="453"/>
      <c r="V37" s="453"/>
      <c r="W37" s="453"/>
      <c r="X37" s="454"/>
      <c r="Y37" s="84"/>
      <c r="Z37" s="84"/>
    </row>
    <row r="38" spans="1:26" ht="18.75" customHeight="1" x14ac:dyDescent="0.55000000000000004">
      <c r="A38" s="84"/>
      <c r="B38" s="84"/>
      <c r="C38" s="452"/>
      <c r="D38" s="453"/>
      <c r="E38" s="453"/>
      <c r="F38" s="453"/>
      <c r="G38" s="453"/>
      <c r="H38" s="453"/>
      <c r="I38" s="453"/>
      <c r="J38" s="453"/>
      <c r="K38" s="453"/>
      <c r="L38" s="453"/>
      <c r="M38" s="453"/>
      <c r="N38" s="453"/>
      <c r="O38" s="453"/>
      <c r="P38" s="453"/>
      <c r="Q38" s="453"/>
      <c r="R38" s="453"/>
      <c r="S38" s="453"/>
      <c r="T38" s="453"/>
      <c r="U38" s="453"/>
      <c r="V38" s="453"/>
      <c r="W38" s="453"/>
      <c r="X38" s="454"/>
      <c r="Y38" s="84"/>
      <c r="Z38" s="84"/>
    </row>
    <row r="39" spans="1:26" ht="18.75" customHeight="1" x14ac:dyDescent="0.55000000000000004">
      <c r="A39" s="84"/>
      <c r="B39" s="84"/>
      <c r="C39" s="452"/>
      <c r="D39" s="453"/>
      <c r="E39" s="453"/>
      <c r="F39" s="453"/>
      <c r="G39" s="453"/>
      <c r="H39" s="453"/>
      <c r="I39" s="453"/>
      <c r="J39" s="453"/>
      <c r="K39" s="453"/>
      <c r="L39" s="453"/>
      <c r="M39" s="453"/>
      <c r="N39" s="453"/>
      <c r="O39" s="453"/>
      <c r="P39" s="453"/>
      <c r="Q39" s="453"/>
      <c r="R39" s="453"/>
      <c r="S39" s="453"/>
      <c r="T39" s="453"/>
      <c r="U39" s="453"/>
      <c r="V39" s="453"/>
      <c r="W39" s="453"/>
      <c r="X39" s="454"/>
      <c r="Y39" s="84"/>
      <c r="Z39" s="84"/>
    </row>
    <row r="40" spans="1:26" ht="18.75" customHeight="1" x14ac:dyDescent="0.55000000000000004">
      <c r="A40" s="84"/>
      <c r="B40" s="84"/>
      <c r="C40" s="452"/>
      <c r="D40" s="453"/>
      <c r="E40" s="453"/>
      <c r="F40" s="453"/>
      <c r="G40" s="453"/>
      <c r="H40" s="453"/>
      <c r="I40" s="453"/>
      <c r="J40" s="453"/>
      <c r="K40" s="453"/>
      <c r="L40" s="453"/>
      <c r="M40" s="453"/>
      <c r="N40" s="453"/>
      <c r="O40" s="453"/>
      <c r="P40" s="453"/>
      <c r="Q40" s="453"/>
      <c r="R40" s="453"/>
      <c r="S40" s="453"/>
      <c r="T40" s="453"/>
      <c r="U40" s="453"/>
      <c r="V40" s="453"/>
      <c r="W40" s="453"/>
      <c r="X40" s="454"/>
      <c r="Y40" s="84"/>
      <c r="Z40" s="84"/>
    </row>
    <row r="41" spans="1:26" ht="18.75" customHeight="1" thickBot="1" x14ac:dyDescent="0.6">
      <c r="A41" s="84"/>
      <c r="B41" s="84"/>
      <c r="C41" s="455"/>
      <c r="D41" s="456"/>
      <c r="E41" s="456"/>
      <c r="F41" s="456"/>
      <c r="G41" s="456"/>
      <c r="H41" s="456"/>
      <c r="I41" s="456"/>
      <c r="J41" s="456"/>
      <c r="K41" s="456"/>
      <c r="L41" s="456"/>
      <c r="M41" s="456"/>
      <c r="N41" s="456"/>
      <c r="O41" s="456"/>
      <c r="P41" s="456"/>
      <c r="Q41" s="456"/>
      <c r="R41" s="456"/>
      <c r="S41" s="456"/>
      <c r="T41" s="456"/>
      <c r="U41" s="456"/>
      <c r="V41" s="456"/>
      <c r="W41" s="456"/>
      <c r="X41" s="457"/>
      <c r="Y41" s="84"/>
      <c r="Z41" s="84"/>
    </row>
    <row r="42" spans="1:26" ht="18.75" customHeight="1" x14ac:dyDescent="0.55000000000000004">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row>
    <row r="43" spans="1:26" ht="18.75" customHeight="1" x14ac:dyDescent="0.55000000000000004">
      <c r="A43" s="84" t="s">
        <v>145</v>
      </c>
      <c r="B43" s="84"/>
      <c r="C43" s="84"/>
      <c r="D43" s="84"/>
      <c r="E43" s="84"/>
      <c r="F43" s="84"/>
      <c r="G43" s="84"/>
      <c r="H43" s="84"/>
      <c r="I43" s="84"/>
      <c r="J43" s="84"/>
      <c r="K43" s="84"/>
      <c r="L43" s="84"/>
      <c r="M43" s="84"/>
      <c r="N43" s="84"/>
      <c r="O43" s="84"/>
      <c r="P43" s="84"/>
      <c r="Q43" s="84"/>
      <c r="R43" s="84"/>
      <c r="S43" s="84"/>
      <c r="T43" s="84"/>
      <c r="U43" s="84"/>
      <c r="V43" s="84"/>
      <c r="W43" s="84"/>
      <c r="X43" s="84"/>
      <c r="Y43" s="84"/>
      <c r="Z43" s="84"/>
    </row>
    <row r="44" spans="1:26" ht="7.5" customHeight="1" x14ac:dyDescent="0.55000000000000004">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row>
    <row r="45" spans="1:26" ht="18.75" customHeight="1" x14ac:dyDescent="0.55000000000000004">
      <c r="A45" s="458" t="s">
        <v>278</v>
      </c>
      <c r="B45" s="458"/>
      <c r="C45" s="458"/>
      <c r="D45" s="458"/>
      <c r="E45" s="458"/>
      <c r="F45" s="458"/>
      <c r="G45" s="458"/>
      <c r="H45" s="458"/>
      <c r="I45" s="458"/>
      <c r="J45" s="458"/>
      <c r="K45" s="458"/>
      <c r="L45" s="458"/>
      <c r="M45" s="458"/>
      <c r="N45" s="458"/>
      <c r="O45" s="458"/>
      <c r="P45" s="458"/>
      <c r="Q45" s="458"/>
      <c r="R45" s="458"/>
      <c r="S45" s="458"/>
      <c r="T45" s="458"/>
      <c r="U45" s="458"/>
      <c r="V45" s="458"/>
      <c r="W45" s="458"/>
      <c r="X45" s="458"/>
      <c r="Y45" s="458"/>
      <c r="Z45" s="458"/>
    </row>
    <row r="46" spans="1:26" ht="7.5" customHeight="1" thickBot="1" x14ac:dyDescent="0.6">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row>
    <row r="47" spans="1:26" ht="22.5" customHeight="1" x14ac:dyDescent="0.55000000000000004">
      <c r="A47" s="84"/>
      <c r="B47" s="459" t="s">
        <v>6</v>
      </c>
      <c r="C47" s="460"/>
      <c r="D47" s="460"/>
      <c r="E47" s="463" t="s">
        <v>4</v>
      </c>
      <c r="F47" s="463"/>
      <c r="G47" s="463"/>
      <c r="H47" s="463"/>
      <c r="I47" s="464" t="str">
        <f>IF(第16号!$Q$9="","",第16号!$Q$9)</f>
        <v/>
      </c>
      <c r="J47" s="465"/>
      <c r="K47" s="465"/>
      <c r="L47" s="465"/>
      <c r="M47" s="465"/>
      <c r="N47" s="465"/>
      <c r="O47" s="465"/>
      <c r="P47" s="465"/>
      <c r="Q47" s="465"/>
      <c r="R47" s="465"/>
      <c r="S47" s="465"/>
      <c r="T47" s="465"/>
      <c r="U47" s="465"/>
      <c r="V47" s="465"/>
      <c r="W47" s="465"/>
      <c r="X47" s="465"/>
      <c r="Y47" s="466"/>
      <c r="Z47" s="84"/>
    </row>
    <row r="48" spans="1:26" ht="22.5" customHeight="1" thickBot="1" x14ac:dyDescent="0.6">
      <c r="A48" s="84"/>
      <c r="B48" s="461"/>
      <c r="C48" s="462"/>
      <c r="D48" s="462"/>
      <c r="E48" s="467" t="s">
        <v>5</v>
      </c>
      <c r="F48" s="467"/>
      <c r="G48" s="467"/>
      <c r="H48" s="467"/>
      <c r="I48" s="468" t="str">
        <f>IF(第16号!$Q$10="","",第16号!$Q$10)</f>
        <v/>
      </c>
      <c r="J48" s="469"/>
      <c r="K48" s="469"/>
      <c r="L48" s="469"/>
      <c r="M48" s="469"/>
      <c r="N48" s="469"/>
      <c r="O48" s="469"/>
      <c r="P48" s="469"/>
      <c r="Q48" s="469"/>
      <c r="R48" s="469"/>
      <c r="S48" s="469"/>
      <c r="T48" s="469"/>
      <c r="U48" s="469"/>
      <c r="V48" s="469"/>
      <c r="W48" s="469"/>
      <c r="X48" s="469"/>
      <c r="Y48" s="470"/>
      <c r="Z48" s="84"/>
    </row>
    <row r="49" spans="1:26" ht="7.5" customHeight="1" thickBot="1" x14ac:dyDescent="0.6">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row>
    <row r="50" spans="1:26" ht="18.75" customHeight="1" x14ac:dyDescent="0.55000000000000004">
      <c r="A50" s="84"/>
      <c r="B50" s="84"/>
      <c r="C50" s="441" t="s">
        <v>131</v>
      </c>
      <c r="D50" s="442"/>
      <c r="E50" s="442"/>
      <c r="F50" s="442"/>
      <c r="G50" s="442"/>
      <c r="H50" s="442"/>
      <c r="I50" s="442"/>
      <c r="J50" s="442"/>
      <c r="K50" s="442"/>
      <c r="L50" s="442"/>
      <c r="M50" s="442"/>
      <c r="N50" s="442"/>
      <c r="O50" s="442"/>
      <c r="P50" s="442"/>
      <c r="Q50" s="442"/>
      <c r="R50" s="442"/>
      <c r="S50" s="442"/>
      <c r="T50" s="442"/>
      <c r="U50" s="442"/>
      <c r="V50" s="442"/>
      <c r="W50" s="442"/>
      <c r="X50" s="443"/>
      <c r="Y50" s="84"/>
      <c r="Z50" s="84"/>
    </row>
    <row r="51" spans="1:26" ht="18.75" customHeight="1" x14ac:dyDescent="0.55000000000000004">
      <c r="A51" s="84"/>
      <c r="B51" s="84"/>
      <c r="C51" s="444"/>
      <c r="D51" s="445"/>
      <c r="E51" s="445"/>
      <c r="F51" s="445"/>
      <c r="G51" s="445"/>
      <c r="H51" s="445"/>
      <c r="I51" s="445"/>
      <c r="J51" s="445"/>
      <c r="K51" s="445"/>
      <c r="L51" s="445"/>
      <c r="M51" s="445"/>
      <c r="N51" s="445"/>
      <c r="O51" s="445"/>
      <c r="P51" s="445"/>
      <c r="Q51" s="445"/>
      <c r="R51" s="445"/>
      <c r="S51" s="445"/>
      <c r="T51" s="445"/>
      <c r="U51" s="445"/>
      <c r="V51" s="445"/>
      <c r="W51" s="445"/>
      <c r="X51" s="446"/>
      <c r="Y51" s="84"/>
      <c r="Z51" s="84"/>
    </row>
    <row r="52" spans="1:26" ht="18.75" customHeight="1" x14ac:dyDescent="0.55000000000000004">
      <c r="A52" s="84"/>
      <c r="B52" s="84"/>
      <c r="C52" s="444"/>
      <c r="D52" s="445"/>
      <c r="E52" s="445"/>
      <c r="F52" s="445"/>
      <c r="G52" s="445"/>
      <c r="H52" s="445"/>
      <c r="I52" s="445"/>
      <c r="J52" s="445"/>
      <c r="K52" s="445"/>
      <c r="L52" s="445"/>
      <c r="M52" s="445"/>
      <c r="N52" s="445"/>
      <c r="O52" s="445"/>
      <c r="P52" s="445"/>
      <c r="Q52" s="445"/>
      <c r="R52" s="445"/>
      <c r="S52" s="445"/>
      <c r="T52" s="445"/>
      <c r="U52" s="445"/>
      <c r="V52" s="445"/>
      <c r="W52" s="445"/>
      <c r="X52" s="446"/>
      <c r="Y52" s="84"/>
      <c r="Z52" s="84"/>
    </row>
    <row r="53" spans="1:26" ht="18.75" customHeight="1" x14ac:dyDescent="0.55000000000000004">
      <c r="A53" s="84"/>
      <c r="B53" s="84"/>
      <c r="C53" s="444"/>
      <c r="D53" s="445"/>
      <c r="E53" s="445"/>
      <c r="F53" s="445"/>
      <c r="G53" s="445"/>
      <c r="H53" s="445"/>
      <c r="I53" s="445"/>
      <c r="J53" s="445"/>
      <c r="K53" s="445"/>
      <c r="L53" s="445"/>
      <c r="M53" s="445"/>
      <c r="N53" s="445"/>
      <c r="O53" s="445"/>
      <c r="P53" s="445"/>
      <c r="Q53" s="445"/>
      <c r="R53" s="445"/>
      <c r="S53" s="445"/>
      <c r="T53" s="445"/>
      <c r="U53" s="445"/>
      <c r="V53" s="445"/>
      <c r="W53" s="445"/>
      <c r="X53" s="446"/>
      <c r="Y53" s="84"/>
      <c r="Z53" s="84"/>
    </row>
    <row r="54" spans="1:26" ht="18.75" customHeight="1" x14ac:dyDescent="0.55000000000000004">
      <c r="A54" s="84"/>
      <c r="B54" s="84"/>
      <c r="C54" s="444"/>
      <c r="D54" s="445"/>
      <c r="E54" s="445"/>
      <c r="F54" s="445"/>
      <c r="G54" s="445"/>
      <c r="H54" s="445"/>
      <c r="I54" s="445"/>
      <c r="J54" s="445"/>
      <c r="K54" s="445"/>
      <c r="L54" s="445"/>
      <c r="M54" s="445"/>
      <c r="N54" s="445"/>
      <c r="O54" s="445"/>
      <c r="P54" s="445"/>
      <c r="Q54" s="445"/>
      <c r="R54" s="445"/>
      <c r="S54" s="445"/>
      <c r="T54" s="445"/>
      <c r="U54" s="445"/>
      <c r="V54" s="445"/>
      <c r="W54" s="445"/>
      <c r="X54" s="446"/>
      <c r="Y54" s="84"/>
      <c r="Z54" s="84"/>
    </row>
    <row r="55" spans="1:26" ht="18.75" customHeight="1" x14ac:dyDescent="0.55000000000000004">
      <c r="A55" s="84"/>
      <c r="B55" s="84"/>
      <c r="C55" s="444"/>
      <c r="D55" s="445"/>
      <c r="E55" s="445"/>
      <c r="F55" s="445"/>
      <c r="G55" s="445"/>
      <c r="H55" s="445"/>
      <c r="I55" s="445"/>
      <c r="J55" s="445"/>
      <c r="K55" s="445"/>
      <c r="L55" s="445"/>
      <c r="M55" s="445"/>
      <c r="N55" s="445"/>
      <c r="O55" s="445"/>
      <c r="P55" s="445"/>
      <c r="Q55" s="445"/>
      <c r="R55" s="445"/>
      <c r="S55" s="445"/>
      <c r="T55" s="445"/>
      <c r="U55" s="445"/>
      <c r="V55" s="445"/>
      <c r="W55" s="445"/>
      <c r="X55" s="446"/>
      <c r="Y55" s="84"/>
      <c r="Z55" s="84"/>
    </row>
    <row r="56" spans="1:26" ht="18.75" customHeight="1" x14ac:dyDescent="0.55000000000000004">
      <c r="A56" s="84"/>
      <c r="B56" s="84"/>
      <c r="C56" s="444"/>
      <c r="D56" s="445"/>
      <c r="E56" s="445"/>
      <c r="F56" s="445"/>
      <c r="G56" s="445"/>
      <c r="H56" s="445"/>
      <c r="I56" s="445"/>
      <c r="J56" s="445"/>
      <c r="K56" s="445"/>
      <c r="L56" s="445"/>
      <c r="M56" s="445"/>
      <c r="N56" s="445"/>
      <c r="O56" s="445"/>
      <c r="P56" s="445"/>
      <c r="Q56" s="445"/>
      <c r="R56" s="445"/>
      <c r="S56" s="445"/>
      <c r="T56" s="445"/>
      <c r="U56" s="445"/>
      <c r="V56" s="445"/>
      <c r="W56" s="445"/>
      <c r="X56" s="446"/>
      <c r="Y56" s="84"/>
      <c r="Z56" s="84"/>
    </row>
    <row r="57" spans="1:26" ht="18.75" customHeight="1" x14ac:dyDescent="0.55000000000000004">
      <c r="A57" s="84"/>
      <c r="B57" s="84"/>
      <c r="C57" s="444"/>
      <c r="D57" s="445"/>
      <c r="E57" s="445"/>
      <c r="F57" s="445"/>
      <c r="G57" s="445"/>
      <c r="H57" s="445"/>
      <c r="I57" s="445"/>
      <c r="J57" s="445"/>
      <c r="K57" s="445"/>
      <c r="L57" s="445"/>
      <c r="M57" s="445"/>
      <c r="N57" s="445"/>
      <c r="O57" s="445"/>
      <c r="P57" s="445"/>
      <c r="Q57" s="445"/>
      <c r="R57" s="445"/>
      <c r="S57" s="445"/>
      <c r="T57" s="445"/>
      <c r="U57" s="445"/>
      <c r="V57" s="445"/>
      <c r="W57" s="445"/>
      <c r="X57" s="446"/>
      <c r="Y57" s="84"/>
      <c r="Z57" s="84"/>
    </row>
    <row r="58" spans="1:26" ht="18.75" customHeight="1" x14ac:dyDescent="0.55000000000000004">
      <c r="A58" s="84"/>
      <c r="B58" s="84"/>
      <c r="C58" s="444"/>
      <c r="D58" s="445"/>
      <c r="E58" s="445"/>
      <c r="F58" s="445"/>
      <c r="G58" s="445"/>
      <c r="H58" s="445"/>
      <c r="I58" s="445"/>
      <c r="J58" s="445"/>
      <c r="K58" s="445"/>
      <c r="L58" s="445"/>
      <c r="M58" s="445"/>
      <c r="N58" s="445"/>
      <c r="O58" s="445"/>
      <c r="P58" s="445"/>
      <c r="Q58" s="445"/>
      <c r="R58" s="445"/>
      <c r="S58" s="445"/>
      <c r="T58" s="445"/>
      <c r="U58" s="445"/>
      <c r="V58" s="445"/>
      <c r="W58" s="445"/>
      <c r="X58" s="446"/>
      <c r="Y58" s="84"/>
      <c r="Z58" s="84"/>
    </row>
    <row r="59" spans="1:26" ht="18.75" customHeight="1" x14ac:dyDescent="0.55000000000000004">
      <c r="A59" s="84"/>
      <c r="B59" s="84"/>
      <c r="C59" s="444"/>
      <c r="D59" s="445"/>
      <c r="E59" s="445"/>
      <c r="F59" s="445"/>
      <c r="G59" s="445"/>
      <c r="H59" s="445"/>
      <c r="I59" s="445"/>
      <c r="J59" s="445"/>
      <c r="K59" s="445"/>
      <c r="L59" s="445"/>
      <c r="M59" s="445"/>
      <c r="N59" s="445"/>
      <c r="O59" s="445"/>
      <c r="P59" s="445"/>
      <c r="Q59" s="445"/>
      <c r="R59" s="445"/>
      <c r="S59" s="445"/>
      <c r="T59" s="445"/>
      <c r="U59" s="445"/>
      <c r="V59" s="445"/>
      <c r="W59" s="445"/>
      <c r="X59" s="446"/>
      <c r="Y59" s="84"/>
      <c r="Z59" s="84"/>
    </row>
    <row r="60" spans="1:26" ht="18.75" customHeight="1" x14ac:dyDescent="0.55000000000000004">
      <c r="A60" s="84"/>
      <c r="B60" s="84"/>
      <c r="C60" s="444"/>
      <c r="D60" s="445"/>
      <c r="E60" s="445"/>
      <c r="F60" s="445"/>
      <c r="G60" s="445"/>
      <c r="H60" s="445"/>
      <c r="I60" s="445"/>
      <c r="J60" s="445"/>
      <c r="K60" s="445"/>
      <c r="L60" s="445"/>
      <c r="M60" s="445"/>
      <c r="N60" s="445"/>
      <c r="O60" s="445"/>
      <c r="P60" s="445"/>
      <c r="Q60" s="445"/>
      <c r="R60" s="445"/>
      <c r="S60" s="445"/>
      <c r="T60" s="445"/>
      <c r="U60" s="445"/>
      <c r="V60" s="445"/>
      <c r="W60" s="445"/>
      <c r="X60" s="446"/>
      <c r="Y60" s="84"/>
      <c r="Z60" s="84"/>
    </row>
    <row r="61" spans="1:26" ht="18.75" customHeight="1" x14ac:dyDescent="0.55000000000000004">
      <c r="A61" s="84"/>
      <c r="B61" s="84"/>
      <c r="C61" s="444"/>
      <c r="D61" s="445"/>
      <c r="E61" s="445"/>
      <c r="F61" s="445"/>
      <c r="G61" s="445"/>
      <c r="H61" s="445"/>
      <c r="I61" s="445"/>
      <c r="J61" s="445"/>
      <c r="K61" s="445"/>
      <c r="L61" s="445"/>
      <c r="M61" s="445"/>
      <c r="N61" s="445"/>
      <c r="O61" s="445"/>
      <c r="P61" s="445"/>
      <c r="Q61" s="445"/>
      <c r="R61" s="445"/>
      <c r="S61" s="445"/>
      <c r="T61" s="445"/>
      <c r="U61" s="445"/>
      <c r="V61" s="445"/>
      <c r="W61" s="445"/>
      <c r="X61" s="446"/>
      <c r="Y61" s="84"/>
      <c r="Z61" s="84"/>
    </row>
    <row r="62" spans="1:26" ht="18.75" customHeight="1" x14ac:dyDescent="0.55000000000000004">
      <c r="A62" s="84"/>
      <c r="B62" s="84"/>
      <c r="C62" s="444"/>
      <c r="D62" s="445"/>
      <c r="E62" s="445"/>
      <c r="F62" s="445"/>
      <c r="G62" s="445"/>
      <c r="H62" s="445"/>
      <c r="I62" s="445"/>
      <c r="J62" s="445"/>
      <c r="K62" s="445"/>
      <c r="L62" s="445"/>
      <c r="M62" s="445"/>
      <c r="N62" s="445"/>
      <c r="O62" s="445"/>
      <c r="P62" s="445"/>
      <c r="Q62" s="445"/>
      <c r="R62" s="445"/>
      <c r="S62" s="445"/>
      <c r="T62" s="445"/>
      <c r="U62" s="445"/>
      <c r="V62" s="445"/>
      <c r="W62" s="445"/>
      <c r="X62" s="446"/>
      <c r="Y62" s="84"/>
      <c r="Z62" s="84"/>
    </row>
    <row r="63" spans="1:26" ht="18.75" customHeight="1" x14ac:dyDescent="0.55000000000000004">
      <c r="A63" s="84"/>
      <c r="B63" s="84"/>
      <c r="C63" s="444"/>
      <c r="D63" s="445"/>
      <c r="E63" s="445"/>
      <c r="F63" s="445"/>
      <c r="G63" s="445"/>
      <c r="H63" s="445"/>
      <c r="I63" s="445"/>
      <c r="J63" s="445"/>
      <c r="K63" s="445"/>
      <c r="L63" s="445"/>
      <c r="M63" s="445"/>
      <c r="N63" s="445"/>
      <c r="O63" s="445"/>
      <c r="P63" s="445"/>
      <c r="Q63" s="445"/>
      <c r="R63" s="445"/>
      <c r="S63" s="445"/>
      <c r="T63" s="445"/>
      <c r="U63" s="445"/>
      <c r="V63" s="445"/>
      <c r="W63" s="445"/>
      <c r="X63" s="446"/>
      <c r="Y63" s="84"/>
      <c r="Z63" s="84"/>
    </row>
    <row r="64" spans="1:26" ht="18.75" customHeight="1" x14ac:dyDescent="0.55000000000000004">
      <c r="A64" s="84"/>
      <c r="B64" s="84"/>
      <c r="C64" s="444"/>
      <c r="D64" s="445"/>
      <c r="E64" s="445"/>
      <c r="F64" s="445"/>
      <c r="G64" s="445"/>
      <c r="H64" s="445"/>
      <c r="I64" s="445"/>
      <c r="J64" s="445"/>
      <c r="K64" s="445"/>
      <c r="L64" s="445"/>
      <c r="M64" s="445"/>
      <c r="N64" s="445"/>
      <c r="O64" s="445"/>
      <c r="P64" s="445"/>
      <c r="Q64" s="445"/>
      <c r="R64" s="445"/>
      <c r="S64" s="445"/>
      <c r="T64" s="445"/>
      <c r="U64" s="445"/>
      <c r="V64" s="445"/>
      <c r="W64" s="445"/>
      <c r="X64" s="446"/>
      <c r="Y64" s="84"/>
      <c r="Z64" s="84"/>
    </row>
    <row r="65" spans="1:26" ht="18.75" customHeight="1" thickBot="1" x14ac:dyDescent="0.6">
      <c r="A65" s="84"/>
      <c r="B65" s="84"/>
      <c r="C65" s="447"/>
      <c r="D65" s="448"/>
      <c r="E65" s="448"/>
      <c r="F65" s="448"/>
      <c r="G65" s="448"/>
      <c r="H65" s="448"/>
      <c r="I65" s="448"/>
      <c r="J65" s="448"/>
      <c r="K65" s="448"/>
      <c r="L65" s="448"/>
      <c r="M65" s="448"/>
      <c r="N65" s="448"/>
      <c r="O65" s="448"/>
      <c r="P65" s="448"/>
      <c r="Q65" s="448"/>
      <c r="R65" s="448"/>
      <c r="S65" s="448"/>
      <c r="T65" s="448"/>
      <c r="U65" s="448"/>
      <c r="V65" s="448"/>
      <c r="W65" s="448"/>
      <c r="X65" s="449"/>
      <c r="Y65" s="84"/>
      <c r="Z65" s="84"/>
    </row>
    <row r="66" spans="1:26" ht="18.75" customHeight="1" x14ac:dyDescent="0.55000000000000004">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row>
    <row r="67" spans="1:26" ht="18.75" customHeight="1" thickBot="1" x14ac:dyDescent="0.6">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row>
    <row r="68" spans="1:26" ht="18.75" customHeight="1" x14ac:dyDescent="0.55000000000000004">
      <c r="A68" s="84"/>
      <c r="B68" s="84"/>
      <c r="C68" s="441" t="s">
        <v>131</v>
      </c>
      <c r="D68" s="450"/>
      <c r="E68" s="450"/>
      <c r="F68" s="450"/>
      <c r="G68" s="450"/>
      <c r="H68" s="450"/>
      <c r="I68" s="450"/>
      <c r="J68" s="450"/>
      <c r="K68" s="450"/>
      <c r="L68" s="450"/>
      <c r="M68" s="450"/>
      <c r="N68" s="450"/>
      <c r="O68" s="450"/>
      <c r="P68" s="450"/>
      <c r="Q68" s="450"/>
      <c r="R68" s="450"/>
      <c r="S68" s="450"/>
      <c r="T68" s="450"/>
      <c r="U68" s="450"/>
      <c r="V68" s="450"/>
      <c r="W68" s="450"/>
      <c r="X68" s="451"/>
      <c r="Y68" s="84"/>
      <c r="Z68" s="84"/>
    </row>
    <row r="69" spans="1:26" ht="18.75" customHeight="1" x14ac:dyDescent="0.55000000000000004">
      <c r="A69" s="84"/>
      <c r="B69" s="84"/>
      <c r="C69" s="452"/>
      <c r="D69" s="453"/>
      <c r="E69" s="453"/>
      <c r="F69" s="453"/>
      <c r="G69" s="453"/>
      <c r="H69" s="453"/>
      <c r="I69" s="453"/>
      <c r="J69" s="453"/>
      <c r="K69" s="453"/>
      <c r="L69" s="453"/>
      <c r="M69" s="453"/>
      <c r="N69" s="453"/>
      <c r="O69" s="453"/>
      <c r="P69" s="453"/>
      <c r="Q69" s="453"/>
      <c r="R69" s="453"/>
      <c r="S69" s="453"/>
      <c r="T69" s="453"/>
      <c r="U69" s="453"/>
      <c r="V69" s="453"/>
      <c r="W69" s="453"/>
      <c r="X69" s="454"/>
      <c r="Y69" s="84"/>
      <c r="Z69" s="84"/>
    </row>
    <row r="70" spans="1:26" ht="18.75" customHeight="1" x14ac:dyDescent="0.55000000000000004">
      <c r="A70" s="84"/>
      <c r="B70" s="84"/>
      <c r="C70" s="452"/>
      <c r="D70" s="453"/>
      <c r="E70" s="453"/>
      <c r="F70" s="453"/>
      <c r="G70" s="453"/>
      <c r="H70" s="453"/>
      <c r="I70" s="453"/>
      <c r="J70" s="453"/>
      <c r="K70" s="453"/>
      <c r="L70" s="453"/>
      <c r="M70" s="453"/>
      <c r="N70" s="453"/>
      <c r="O70" s="453"/>
      <c r="P70" s="453"/>
      <c r="Q70" s="453"/>
      <c r="R70" s="453"/>
      <c r="S70" s="453"/>
      <c r="T70" s="453"/>
      <c r="U70" s="453"/>
      <c r="V70" s="453"/>
      <c r="W70" s="453"/>
      <c r="X70" s="454"/>
      <c r="Y70" s="84"/>
      <c r="Z70" s="84"/>
    </row>
    <row r="71" spans="1:26" ht="18.75" customHeight="1" x14ac:dyDescent="0.55000000000000004">
      <c r="A71" s="84"/>
      <c r="B71" s="84"/>
      <c r="C71" s="452"/>
      <c r="D71" s="453"/>
      <c r="E71" s="453"/>
      <c r="F71" s="453"/>
      <c r="G71" s="453"/>
      <c r="H71" s="453"/>
      <c r="I71" s="453"/>
      <c r="J71" s="453"/>
      <c r="K71" s="453"/>
      <c r="L71" s="453"/>
      <c r="M71" s="453"/>
      <c r="N71" s="453"/>
      <c r="O71" s="453"/>
      <c r="P71" s="453"/>
      <c r="Q71" s="453"/>
      <c r="R71" s="453"/>
      <c r="S71" s="453"/>
      <c r="T71" s="453"/>
      <c r="U71" s="453"/>
      <c r="V71" s="453"/>
      <c r="W71" s="453"/>
      <c r="X71" s="454"/>
      <c r="Y71" s="84"/>
      <c r="Z71" s="84"/>
    </row>
    <row r="72" spans="1:26" ht="18.75" customHeight="1" x14ac:dyDescent="0.55000000000000004">
      <c r="A72" s="84"/>
      <c r="B72" s="84"/>
      <c r="C72" s="452"/>
      <c r="D72" s="453"/>
      <c r="E72" s="453"/>
      <c r="F72" s="453"/>
      <c r="G72" s="453"/>
      <c r="H72" s="453"/>
      <c r="I72" s="453"/>
      <c r="J72" s="453"/>
      <c r="K72" s="453"/>
      <c r="L72" s="453"/>
      <c r="M72" s="453"/>
      <c r="N72" s="453"/>
      <c r="O72" s="453"/>
      <c r="P72" s="453"/>
      <c r="Q72" s="453"/>
      <c r="R72" s="453"/>
      <c r="S72" s="453"/>
      <c r="T72" s="453"/>
      <c r="U72" s="453"/>
      <c r="V72" s="453"/>
      <c r="W72" s="453"/>
      <c r="X72" s="454"/>
      <c r="Y72" s="84"/>
      <c r="Z72" s="84"/>
    </row>
    <row r="73" spans="1:26" ht="18.75" customHeight="1" x14ac:dyDescent="0.55000000000000004">
      <c r="A73" s="84"/>
      <c r="B73" s="84"/>
      <c r="C73" s="452"/>
      <c r="D73" s="453"/>
      <c r="E73" s="453"/>
      <c r="F73" s="453"/>
      <c r="G73" s="453"/>
      <c r="H73" s="453"/>
      <c r="I73" s="453"/>
      <c r="J73" s="453"/>
      <c r="K73" s="453"/>
      <c r="L73" s="453"/>
      <c r="M73" s="453"/>
      <c r="N73" s="453"/>
      <c r="O73" s="453"/>
      <c r="P73" s="453"/>
      <c r="Q73" s="453"/>
      <c r="R73" s="453"/>
      <c r="S73" s="453"/>
      <c r="T73" s="453"/>
      <c r="U73" s="453"/>
      <c r="V73" s="453"/>
      <c r="W73" s="453"/>
      <c r="X73" s="454"/>
      <c r="Y73" s="84"/>
      <c r="Z73" s="84"/>
    </row>
    <row r="74" spans="1:26" ht="18.75" customHeight="1" x14ac:dyDescent="0.55000000000000004">
      <c r="A74" s="84"/>
      <c r="B74" s="84"/>
      <c r="C74" s="452"/>
      <c r="D74" s="453"/>
      <c r="E74" s="453"/>
      <c r="F74" s="453"/>
      <c r="G74" s="453"/>
      <c r="H74" s="453"/>
      <c r="I74" s="453"/>
      <c r="J74" s="453"/>
      <c r="K74" s="453"/>
      <c r="L74" s="453"/>
      <c r="M74" s="453"/>
      <c r="N74" s="453"/>
      <c r="O74" s="453"/>
      <c r="P74" s="453"/>
      <c r="Q74" s="453"/>
      <c r="R74" s="453"/>
      <c r="S74" s="453"/>
      <c r="T74" s="453"/>
      <c r="U74" s="453"/>
      <c r="V74" s="453"/>
      <c r="W74" s="453"/>
      <c r="X74" s="454"/>
      <c r="Y74" s="84"/>
      <c r="Z74" s="84"/>
    </row>
    <row r="75" spans="1:26" ht="18.75" customHeight="1" x14ac:dyDescent="0.55000000000000004">
      <c r="A75" s="84"/>
      <c r="B75" s="84"/>
      <c r="C75" s="452"/>
      <c r="D75" s="453"/>
      <c r="E75" s="453"/>
      <c r="F75" s="453"/>
      <c r="G75" s="453"/>
      <c r="H75" s="453"/>
      <c r="I75" s="453"/>
      <c r="J75" s="453"/>
      <c r="K75" s="453"/>
      <c r="L75" s="453"/>
      <c r="M75" s="453"/>
      <c r="N75" s="453"/>
      <c r="O75" s="453"/>
      <c r="P75" s="453"/>
      <c r="Q75" s="453"/>
      <c r="R75" s="453"/>
      <c r="S75" s="453"/>
      <c r="T75" s="453"/>
      <c r="U75" s="453"/>
      <c r="V75" s="453"/>
      <c r="W75" s="453"/>
      <c r="X75" s="454"/>
      <c r="Y75" s="84"/>
      <c r="Z75" s="84"/>
    </row>
    <row r="76" spans="1:26" ht="18.75" customHeight="1" x14ac:dyDescent="0.55000000000000004">
      <c r="A76" s="84"/>
      <c r="B76" s="84"/>
      <c r="C76" s="452"/>
      <c r="D76" s="453"/>
      <c r="E76" s="453"/>
      <c r="F76" s="453"/>
      <c r="G76" s="453"/>
      <c r="H76" s="453"/>
      <c r="I76" s="453"/>
      <c r="J76" s="453"/>
      <c r="K76" s="453"/>
      <c r="L76" s="453"/>
      <c r="M76" s="453"/>
      <c r="N76" s="453"/>
      <c r="O76" s="453"/>
      <c r="P76" s="453"/>
      <c r="Q76" s="453"/>
      <c r="R76" s="453"/>
      <c r="S76" s="453"/>
      <c r="T76" s="453"/>
      <c r="U76" s="453"/>
      <c r="V76" s="453"/>
      <c r="W76" s="453"/>
      <c r="X76" s="454"/>
      <c r="Y76" s="84"/>
      <c r="Z76" s="84"/>
    </row>
    <row r="77" spans="1:26" ht="18.75" customHeight="1" x14ac:dyDescent="0.55000000000000004">
      <c r="A77" s="84"/>
      <c r="B77" s="84"/>
      <c r="C77" s="452"/>
      <c r="D77" s="453"/>
      <c r="E77" s="453"/>
      <c r="F77" s="453"/>
      <c r="G77" s="453"/>
      <c r="H77" s="453"/>
      <c r="I77" s="453"/>
      <c r="J77" s="453"/>
      <c r="K77" s="453"/>
      <c r="L77" s="453"/>
      <c r="M77" s="453"/>
      <c r="N77" s="453"/>
      <c r="O77" s="453"/>
      <c r="P77" s="453"/>
      <c r="Q77" s="453"/>
      <c r="R77" s="453"/>
      <c r="S77" s="453"/>
      <c r="T77" s="453"/>
      <c r="U77" s="453"/>
      <c r="V77" s="453"/>
      <c r="W77" s="453"/>
      <c r="X77" s="454"/>
      <c r="Y77" s="84"/>
      <c r="Z77" s="84"/>
    </row>
    <row r="78" spans="1:26" ht="18.75" customHeight="1" x14ac:dyDescent="0.55000000000000004">
      <c r="A78" s="84"/>
      <c r="B78" s="84"/>
      <c r="C78" s="452"/>
      <c r="D78" s="453"/>
      <c r="E78" s="453"/>
      <c r="F78" s="453"/>
      <c r="G78" s="453"/>
      <c r="H78" s="453"/>
      <c r="I78" s="453"/>
      <c r="J78" s="453"/>
      <c r="K78" s="453"/>
      <c r="L78" s="453"/>
      <c r="M78" s="453"/>
      <c r="N78" s="453"/>
      <c r="O78" s="453"/>
      <c r="P78" s="453"/>
      <c r="Q78" s="453"/>
      <c r="R78" s="453"/>
      <c r="S78" s="453"/>
      <c r="T78" s="453"/>
      <c r="U78" s="453"/>
      <c r="V78" s="453"/>
      <c r="W78" s="453"/>
      <c r="X78" s="454"/>
      <c r="Y78" s="84"/>
      <c r="Z78" s="84"/>
    </row>
    <row r="79" spans="1:26" ht="18.75" customHeight="1" x14ac:dyDescent="0.55000000000000004">
      <c r="A79" s="84"/>
      <c r="B79" s="84"/>
      <c r="C79" s="452"/>
      <c r="D79" s="453"/>
      <c r="E79" s="453"/>
      <c r="F79" s="453"/>
      <c r="G79" s="453"/>
      <c r="H79" s="453"/>
      <c r="I79" s="453"/>
      <c r="J79" s="453"/>
      <c r="K79" s="453"/>
      <c r="L79" s="453"/>
      <c r="M79" s="453"/>
      <c r="N79" s="453"/>
      <c r="O79" s="453"/>
      <c r="P79" s="453"/>
      <c r="Q79" s="453"/>
      <c r="R79" s="453"/>
      <c r="S79" s="453"/>
      <c r="T79" s="453"/>
      <c r="U79" s="453"/>
      <c r="V79" s="453"/>
      <c r="W79" s="453"/>
      <c r="X79" s="454"/>
      <c r="Y79" s="84"/>
      <c r="Z79" s="84"/>
    </row>
    <row r="80" spans="1:26" ht="18.75" customHeight="1" x14ac:dyDescent="0.55000000000000004">
      <c r="A80" s="84"/>
      <c r="B80" s="84"/>
      <c r="C80" s="452"/>
      <c r="D80" s="453"/>
      <c r="E80" s="453"/>
      <c r="F80" s="453"/>
      <c r="G80" s="453"/>
      <c r="H80" s="453"/>
      <c r="I80" s="453"/>
      <c r="J80" s="453"/>
      <c r="K80" s="453"/>
      <c r="L80" s="453"/>
      <c r="M80" s="453"/>
      <c r="N80" s="453"/>
      <c r="O80" s="453"/>
      <c r="P80" s="453"/>
      <c r="Q80" s="453"/>
      <c r="R80" s="453"/>
      <c r="S80" s="453"/>
      <c r="T80" s="453"/>
      <c r="U80" s="453"/>
      <c r="V80" s="453"/>
      <c r="W80" s="453"/>
      <c r="X80" s="454"/>
      <c r="Y80" s="84"/>
      <c r="Z80" s="84"/>
    </row>
    <row r="81" spans="1:26" ht="18.75" customHeight="1" x14ac:dyDescent="0.55000000000000004">
      <c r="A81" s="84"/>
      <c r="B81" s="84"/>
      <c r="C81" s="452"/>
      <c r="D81" s="453"/>
      <c r="E81" s="453"/>
      <c r="F81" s="453"/>
      <c r="G81" s="453"/>
      <c r="H81" s="453"/>
      <c r="I81" s="453"/>
      <c r="J81" s="453"/>
      <c r="K81" s="453"/>
      <c r="L81" s="453"/>
      <c r="M81" s="453"/>
      <c r="N81" s="453"/>
      <c r="O81" s="453"/>
      <c r="P81" s="453"/>
      <c r="Q81" s="453"/>
      <c r="R81" s="453"/>
      <c r="S81" s="453"/>
      <c r="T81" s="453"/>
      <c r="U81" s="453"/>
      <c r="V81" s="453"/>
      <c r="W81" s="453"/>
      <c r="X81" s="454"/>
      <c r="Y81" s="84"/>
      <c r="Z81" s="84"/>
    </row>
    <row r="82" spans="1:26" ht="18.75" customHeight="1" x14ac:dyDescent="0.55000000000000004">
      <c r="A82" s="84"/>
      <c r="B82" s="84"/>
      <c r="C82" s="452"/>
      <c r="D82" s="453"/>
      <c r="E82" s="453"/>
      <c r="F82" s="453"/>
      <c r="G82" s="453"/>
      <c r="H82" s="453"/>
      <c r="I82" s="453"/>
      <c r="J82" s="453"/>
      <c r="K82" s="453"/>
      <c r="L82" s="453"/>
      <c r="M82" s="453"/>
      <c r="N82" s="453"/>
      <c r="O82" s="453"/>
      <c r="P82" s="453"/>
      <c r="Q82" s="453"/>
      <c r="R82" s="453"/>
      <c r="S82" s="453"/>
      <c r="T82" s="453"/>
      <c r="U82" s="453"/>
      <c r="V82" s="453"/>
      <c r="W82" s="453"/>
      <c r="X82" s="454"/>
      <c r="Y82" s="84"/>
      <c r="Z82" s="84"/>
    </row>
    <row r="83" spans="1:26" ht="18.75" customHeight="1" thickBot="1" x14ac:dyDescent="0.6">
      <c r="A83" s="84"/>
      <c r="B83" s="84"/>
      <c r="C83" s="455"/>
      <c r="D83" s="456"/>
      <c r="E83" s="456"/>
      <c r="F83" s="456"/>
      <c r="G83" s="456"/>
      <c r="H83" s="456"/>
      <c r="I83" s="456"/>
      <c r="J83" s="456"/>
      <c r="K83" s="456"/>
      <c r="L83" s="456"/>
      <c r="M83" s="456"/>
      <c r="N83" s="456"/>
      <c r="O83" s="456"/>
      <c r="P83" s="456"/>
      <c r="Q83" s="456"/>
      <c r="R83" s="456"/>
      <c r="S83" s="456"/>
      <c r="T83" s="456"/>
      <c r="U83" s="456"/>
      <c r="V83" s="456"/>
      <c r="W83" s="456"/>
      <c r="X83" s="457"/>
      <c r="Y83" s="84"/>
      <c r="Z83" s="84"/>
    </row>
    <row r="84" spans="1:26" ht="18.75" customHeight="1" x14ac:dyDescent="0.55000000000000004">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row>
    <row r="85" spans="1:26" ht="18.75" customHeight="1" x14ac:dyDescent="0.55000000000000004">
      <c r="A85" s="84" t="s">
        <v>145</v>
      </c>
      <c r="B85" s="84"/>
      <c r="C85" s="84"/>
      <c r="D85" s="84"/>
      <c r="E85" s="84"/>
      <c r="F85" s="84"/>
      <c r="G85" s="84"/>
      <c r="H85" s="84"/>
      <c r="I85" s="84"/>
      <c r="J85" s="84"/>
      <c r="K85" s="84"/>
      <c r="L85" s="84"/>
      <c r="M85" s="84"/>
      <c r="N85" s="84"/>
      <c r="O85" s="84"/>
      <c r="P85" s="84"/>
      <c r="Q85" s="84"/>
      <c r="R85" s="84"/>
      <c r="S85" s="84"/>
      <c r="T85" s="84"/>
      <c r="U85" s="84"/>
      <c r="V85" s="84"/>
      <c r="W85" s="84"/>
      <c r="X85" s="84"/>
      <c r="Y85" s="84"/>
      <c r="Z85" s="84"/>
    </row>
    <row r="86" spans="1:26" ht="7.5" customHeight="1" x14ac:dyDescent="0.55000000000000004">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row>
    <row r="87" spans="1:26" ht="18.75" customHeight="1" x14ac:dyDescent="0.55000000000000004">
      <c r="A87" s="458" t="s">
        <v>278</v>
      </c>
      <c r="B87" s="458"/>
      <c r="C87" s="458"/>
      <c r="D87" s="458"/>
      <c r="E87" s="458"/>
      <c r="F87" s="458"/>
      <c r="G87" s="458"/>
      <c r="H87" s="458"/>
      <c r="I87" s="458"/>
      <c r="J87" s="458"/>
      <c r="K87" s="458"/>
      <c r="L87" s="458"/>
      <c r="M87" s="458"/>
      <c r="N87" s="458"/>
      <c r="O87" s="458"/>
      <c r="P87" s="458"/>
      <c r="Q87" s="458"/>
      <c r="R87" s="458"/>
      <c r="S87" s="458"/>
      <c r="T87" s="458"/>
      <c r="U87" s="458"/>
      <c r="V87" s="458"/>
      <c r="W87" s="458"/>
      <c r="X87" s="458"/>
      <c r="Y87" s="458"/>
      <c r="Z87" s="458"/>
    </row>
    <row r="88" spans="1:26" ht="7.5" customHeight="1" thickBot="1" x14ac:dyDescent="0.6">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row>
    <row r="89" spans="1:26" ht="22.5" customHeight="1" x14ac:dyDescent="0.55000000000000004">
      <c r="A89" s="84"/>
      <c r="B89" s="459" t="s">
        <v>6</v>
      </c>
      <c r="C89" s="460"/>
      <c r="D89" s="460"/>
      <c r="E89" s="463" t="s">
        <v>4</v>
      </c>
      <c r="F89" s="463"/>
      <c r="G89" s="463"/>
      <c r="H89" s="463"/>
      <c r="I89" s="464" t="str">
        <f>IF(第16号!$Q$9="","",第16号!$Q$9)</f>
        <v/>
      </c>
      <c r="J89" s="465"/>
      <c r="K89" s="465"/>
      <c r="L89" s="465"/>
      <c r="M89" s="465"/>
      <c r="N89" s="465"/>
      <c r="O89" s="465"/>
      <c r="P89" s="465"/>
      <c r="Q89" s="465"/>
      <c r="R89" s="465"/>
      <c r="S89" s="465"/>
      <c r="T89" s="465"/>
      <c r="U89" s="465"/>
      <c r="V89" s="465"/>
      <c r="W89" s="465"/>
      <c r="X89" s="465"/>
      <c r="Y89" s="466"/>
      <c r="Z89" s="84"/>
    </row>
    <row r="90" spans="1:26" ht="22.5" customHeight="1" thickBot="1" x14ac:dyDescent="0.6">
      <c r="A90" s="84"/>
      <c r="B90" s="461"/>
      <c r="C90" s="462"/>
      <c r="D90" s="462"/>
      <c r="E90" s="467" t="s">
        <v>5</v>
      </c>
      <c r="F90" s="467"/>
      <c r="G90" s="467"/>
      <c r="H90" s="467"/>
      <c r="I90" s="468" t="str">
        <f>IF(第16号!$Q$10="","",第16号!$Q$10)</f>
        <v/>
      </c>
      <c r="J90" s="469"/>
      <c r="K90" s="469"/>
      <c r="L90" s="469"/>
      <c r="M90" s="469"/>
      <c r="N90" s="469"/>
      <c r="O90" s="469"/>
      <c r="P90" s="469"/>
      <c r="Q90" s="469"/>
      <c r="R90" s="469"/>
      <c r="S90" s="469"/>
      <c r="T90" s="469"/>
      <c r="U90" s="469"/>
      <c r="V90" s="469"/>
      <c r="W90" s="469"/>
      <c r="X90" s="469"/>
      <c r="Y90" s="470"/>
      <c r="Z90" s="84"/>
    </row>
    <row r="91" spans="1:26" ht="7.5" customHeight="1" thickBot="1" x14ac:dyDescent="0.6">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row>
    <row r="92" spans="1:26" ht="18.75" customHeight="1" x14ac:dyDescent="0.55000000000000004">
      <c r="A92" s="84"/>
      <c r="B92" s="84"/>
      <c r="C92" s="441" t="s">
        <v>131</v>
      </c>
      <c r="D92" s="442"/>
      <c r="E92" s="442"/>
      <c r="F92" s="442"/>
      <c r="G92" s="442"/>
      <c r="H92" s="442"/>
      <c r="I92" s="442"/>
      <c r="J92" s="442"/>
      <c r="K92" s="442"/>
      <c r="L92" s="442"/>
      <c r="M92" s="442"/>
      <c r="N92" s="442"/>
      <c r="O92" s="442"/>
      <c r="P92" s="442"/>
      <c r="Q92" s="442"/>
      <c r="R92" s="442"/>
      <c r="S92" s="442"/>
      <c r="T92" s="442"/>
      <c r="U92" s="442"/>
      <c r="V92" s="442"/>
      <c r="W92" s="442"/>
      <c r="X92" s="443"/>
      <c r="Y92" s="84"/>
      <c r="Z92" s="84"/>
    </row>
    <row r="93" spans="1:26" ht="18.75" customHeight="1" x14ac:dyDescent="0.55000000000000004">
      <c r="A93" s="84"/>
      <c r="B93" s="84"/>
      <c r="C93" s="444"/>
      <c r="D93" s="445"/>
      <c r="E93" s="445"/>
      <c r="F93" s="445"/>
      <c r="G93" s="445"/>
      <c r="H93" s="445"/>
      <c r="I93" s="445"/>
      <c r="J93" s="445"/>
      <c r="K93" s="445"/>
      <c r="L93" s="445"/>
      <c r="M93" s="445"/>
      <c r="N93" s="445"/>
      <c r="O93" s="445"/>
      <c r="P93" s="445"/>
      <c r="Q93" s="445"/>
      <c r="R93" s="445"/>
      <c r="S93" s="445"/>
      <c r="T93" s="445"/>
      <c r="U93" s="445"/>
      <c r="V93" s="445"/>
      <c r="W93" s="445"/>
      <c r="X93" s="446"/>
      <c r="Y93" s="84"/>
      <c r="Z93" s="84"/>
    </row>
    <row r="94" spans="1:26" ht="18.75" customHeight="1" x14ac:dyDescent="0.55000000000000004">
      <c r="A94" s="84"/>
      <c r="B94" s="84"/>
      <c r="C94" s="444"/>
      <c r="D94" s="445"/>
      <c r="E94" s="445"/>
      <c r="F94" s="445"/>
      <c r="G94" s="445"/>
      <c r="H94" s="445"/>
      <c r="I94" s="445"/>
      <c r="J94" s="445"/>
      <c r="K94" s="445"/>
      <c r="L94" s="445"/>
      <c r="M94" s="445"/>
      <c r="N94" s="445"/>
      <c r="O94" s="445"/>
      <c r="P94" s="445"/>
      <c r="Q94" s="445"/>
      <c r="R94" s="445"/>
      <c r="S94" s="445"/>
      <c r="T94" s="445"/>
      <c r="U94" s="445"/>
      <c r="V94" s="445"/>
      <c r="W94" s="445"/>
      <c r="X94" s="446"/>
      <c r="Y94" s="84"/>
      <c r="Z94" s="84"/>
    </row>
    <row r="95" spans="1:26" ht="18.75" customHeight="1" x14ac:dyDescent="0.55000000000000004">
      <c r="A95" s="84"/>
      <c r="B95" s="84"/>
      <c r="C95" s="444"/>
      <c r="D95" s="445"/>
      <c r="E95" s="445"/>
      <c r="F95" s="445"/>
      <c r="G95" s="445"/>
      <c r="H95" s="445"/>
      <c r="I95" s="445"/>
      <c r="J95" s="445"/>
      <c r="K95" s="445"/>
      <c r="L95" s="445"/>
      <c r="M95" s="445"/>
      <c r="N95" s="445"/>
      <c r="O95" s="445"/>
      <c r="P95" s="445"/>
      <c r="Q95" s="445"/>
      <c r="R95" s="445"/>
      <c r="S95" s="445"/>
      <c r="T95" s="445"/>
      <c r="U95" s="445"/>
      <c r="V95" s="445"/>
      <c r="W95" s="445"/>
      <c r="X95" s="446"/>
      <c r="Y95" s="84"/>
      <c r="Z95" s="84"/>
    </row>
    <row r="96" spans="1:26" ht="18.75" customHeight="1" x14ac:dyDescent="0.55000000000000004">
      <c r="A96" s="84"/>
      <c r="B96" s="84"/>
      <c r="C96" s="444"/>
      <c r="D96" s="445"/>
      <c r="E96" s="445"/>
      <c r="F96" s="445"/>
      <c r="G96" s="445"/>
      <c r="H96" s="445"/>
      <c r="I96" s="445"/>
      <c r="J96" s="445"/>
      <c r="K96" s="445"/>
      <c r="L96" s="445"/>
      <c r="M96" s="445"/>
      <c r="N96" s="445"/>
      <c r="O96" s="445"/>
      <c r="P96" s="445"/>
      <c r="Q96" s="445"/>
      <c r="R96" s="445"/>
      <c r="S96" s="445"/>
      <c r="T96" s="445"/>
      <c r="U96" s="445"/>
      <c r="V96" s="445"/>
      <c r="W96" s="445"/>
      <c r="X96" s="446"/>
      <c r="Y96" s="84"/>
      <c r="Z96" s="84"/>
    </row>
    <row r="97" spans="1:26" ht="18.75" customHeight="1" x14ac:dyDescent="0.55000000000000004">
      <c r="A97" s="84"/>
      <c r="B97" s="84"/>
      <c r="C97" s="444"/>
      <c r="D97" s="445"/>
      <c r="E97" s="445"/>
      <c r="F97" s="445"/>
      <c r="G97" s="445"/>
      <c r="H97" s="445"/>
      <c r="I97" s="445"/>
      <c r="J97" s="445"/>
      <c r="K97" s="445"/>
      <c r="L97" s="445"/>
      <c r="M97" s="445"/>
      <c r="N97" s="445"/>
      <c r="O97" s="445"/>
      <c r="P97" s="445"/>
      <c r="Q97" s="445"/>
      <c r="R97" s="445"/>
      <c r="S97" s="445"/>
      <c r="T97" s="445"/>
      <c r="U97" s="445"/>
      <c r="V97" s="445"/>
      <c r="W97" s="445"/>
      <c r="X97" s="446"/>
      <c r="Y97" s="84"/>
      <c r="Z97" s="84"/>
    </row>
    <row r="98" spans="1:26" ht="18.75" customHeight="1" x14ac:dyDescent="0.55000000000000004">
      <c r="A98" s="84"/>
      <c r="B98" s="84"/>
      <c r="C98" s="444"/>
      <c r="D98" s="445"/>
      <c r="E98" s="445"/>
      <c r="F98" s="445"/>
      <c r="G98" s="445"/>
      <c r="H98" s="445"/>
      <c r="I98" s="445"/>
      <c r="J98" s="445"/>
      <c r="K98" s="445"/>
      <c r="L98" s="445"/>
      <c r="M98" s="445"/>
      <c r="N98" s="445"/>
      <c r="O98" s="445"/>
      <c r="P98" s="445"/>
      <c r="Q98" s="445"/>
      <c r="R98" s="445"/>
      <c r="S98" s="445"/>
      <c r="T98" s="445"/>
      <c r="U98" s="445"/>
      <c r="V98" s="445"/>
      <c r="W98" s="445"/>
      <c r="X98" s="446"/>
      <c r="Y98" s="84"/>
      <c r="Z98" s="84"/>
    </row>
    <row r="99" spans="1:26" ht="18.75" customHeight="1" x14ac:dyDescent="0.55000000000000004">
      <c r="A99" s="84"/>
      <c r="B99" s="84"/>
      <c r="C99" s="444"/>
      <c r="D99" s="445"/>
      <c r="E99" s="445"/>
      <c r="F99" s="445"/>
      <c r="G99" s="445"/>
      <c r="H99" s="445"/>
      <c r="I99" s="445"/>
      <c r="J99" s="445"/>
      <c r="K99" s="445"/>
      <c r="L99" s="445"/>
      <c r="M99" s="445"/>
      <c r="N99" s="445"/>
      <c r="O99" s="445"/>
      <c r="P99" s="445"/>
      <c r="Q99" s="445"/>
      <c r="R99" s="445"/>
      <c r="S99" s="445"/>
      <c r="T99" s="445"/>
      <c r="U99" s="445"/>
      <c r="V99" s="445"/>
      <c r="W99" s="445"/>
      <c r="X99" s="446"/>
      <c r="Y99" s="84"/>
      <c r="Z99" s="84"/>
    </row>
    <row r="100" spans="1:26" ht="18.75" customHeight="1" x14ac:dyDescent="0.55000000000000004">
      <c r="A100" s="84"/>
      <c r="B100" s="84"/>
      <c r="C100" s="444"/>
      <c r="D100" s="445"/>
      <c r="E100" s="445"/>
      <c r="F100" s="445"/>
      <c r="G100" s="445"/>
      <c r="H100" s="445"/>
      <c r="I100" s="445"/>
      <c r="J100" s="445"/>
      <c r="K100" s="445"/>
      <c r="L100" s="445"/>
      <c r="M100" s="445"/>
      <c r="N100" s="445"/>
      <c r="O100" s="445"/>
      <c r="P100" s="445"/>
      <c r="Q100" s="445"/>
      <c r="R100" s="445"/>
      <c r="S100" s="445"/>
      <c r="T100" s="445"/>
      <c r="U100" s="445"/>
      <c r="V100" s="445"/>
      <c r="W100" s="445"/>
      <c r="X100" s="446"/>
      <c r="Y100" s="84"/>
      <c r="Z100" s="84"/>
    </row>
    <row r="101" spans="1:26" ht="18.75" customHeight="1" x14ac:dyDescent="0.55000000000000004">
      <c r="A101" s="84"/>
      <c r="B101" s="84"/>
      <c r="C101" s="444"/>
      <c r="D101" s="445"/>
      <c r="E101" s="445"/>
      <c r="F101" s="445"/>
      <c r="G101" s="445"/>
      <c r="H101" s="445"/>
      <c r="I101" s="445"/>
      <c r="J101" s="445"/>
      <c r="K101" s="445"/>
      <c r="L101" s="445"/>
      <c r="M101" s="445"/>
      <c r="N101" s="445"/>
      <c r="O101" s="445"/>
      <c r="P101" s="445"/>
      <c r="Q101" s="445"/>
      <c r="R101" s="445"/>
      <c r="S101" s="445"/>
      <c r="T101" s="445"/>
      <c r="U101" s="445"/>
      <c r="V101" s="445"/>
      <c r="W101" s="445"/>
      <c r="X101" s="446"/>
      <c r="Y101" s="84"/>
      <c r="Z101" s="84"/>
    </row>
    <row r="102" spans="1:26" ht="18.75" customHeight="1" x14ac:dyDescent="0.55000000000000004">
      <c r="A102" s="84"/>
      <c r="B102" s="84"/>
      <c r="C102" s="444"/>
      <c r="D102" s="445"/>
      <c r="E102" s="445"/>
      <c r="F102" s="445"/>
      <c r="G102" s="445"/>
      <c r="H102" s="445"/>
      <c r="I102" s="445"/>
      <c r="J102" s="445"/>
      <c r="K102" s="445"/>
      <c r="L102" s="445"/>
      <c r="M102" s="445"/>
      <c r="N102" s="445"/>
      <c r="O102" s="445"/>
      <c r="P102" s="445"/>
      <c r="Q102" s="445"/>
      <c r="R102" s="445"/>
      <c r="S102" s="445"/>
      <c r="T102" s="445"/>
      <c r="U102" s="445"/>
      <c r="V102" s="445"/>
      <c r="W102" s="445"/>
      <c r="X102" s="446"/>
      <c r="Y102" s="84"/>
      <c r="Z102" s="84"/>
    </row>
    <row r="103" spans="1:26" ht="18.75" customHeight="1" x14ac:dyDescent="0.55000000000000004">
      <c r="A103" s="84"/>
      <c r="B103" s="84"/>
      <c r="C103" s="444"/>
      <c r="D103" s="445"/>
      <c r="E103" s="445"/>
      <c r="F103" s="445"/>
      <c r="G103" s="445"/>
      <c r="H103" s="445"/>
      <c r="I103" s="445"/>
      <c r="J103" s="445"/>
      <c r="K103" s="445"/>
      <c r="L103" s="445"/>
      <c r="M103" s="445"/>
      <c r="N103" s="445"/>
      <c r="O103" s="445"/>
      <c r="P103" s="445"/>
      <c r="Q103" s="445"/>
      <c r="R103" s="445"/>
      <c r="S103" s="445"/>
      <c r="T103" s="445"/>
      <c r="U103" s="445"/>
      <c r="V103" s="445"/>
      <c r="W103" s="445"/>
      <c r="X103" s="446"/>
      <c r="Y103" s="84"/>
      <c r="Z103" s="84"/>
    </row>
    <row r="104" spans="1:26" ht="18.75" customHeight="1" x14ac:dyDescent="0.55000000000000004">
      <c r="A104" s="84"/>
      <c r="B104" s="84"/>
      <c r="C104" s="444"/>
      <c r="D104" s="445"/>
      <c r="E104" s="445"/>
      <c r="F104" s="445"/>
      <c r="G104" s="445"/>
      <c r="H104" s="445"/>
      <c r="I104" s="445"/>
      <c r="J104" s="445"/>
      <c r="K104" s="445"/>
      <c r="L104" s="445"/>
      <c r="M104" s="445"/>
      <c r="N104" s="445"/>
      <c r="O104" s="445"/>
      <c r="P104" s="445"/>
      <c r="Q104" s="445"/>
      <c r="R104" s="445"/>
      <c r="S104" s="445"/>
      <c r="T104" s="445"/>
      <c r="U104" s="445"/>
      <c r="V104" s="445"/>
      <c r="W104" s="445"/>
      <c r="X104" s="446"/>
      <c r="Y104" s="84"/>
      <c r="Z104" s="84"/>
    </row>
    <row r="105" spans="1:26" ht="18.75" customHeight="1" x14ac:dyDescent="0.55000000000000004">
      <c r="A105" s="84"/>
      <c r="B105" s="84"/>
      <c r="C105" s="444"/>
      <c r="D105" s="445"/>
      <c r="E105" s="445"/>
      <c r="F105" s="445"/>
      <c r="G105" s="445"/>
      <c r="H105" s="445"/>
      <c r="I105" s="445"/>
      <c r="J105" s="445"/>
      <c r="K105" s="445"/>
      <c r="L105" s="445"/>
      <c r="M105" s="445"/>
      <c r="N105" s="445"/>
      <c r="O105" s="445"/>
      <c r="P105" s="445"/>
      <c r="Q105" s="445"/>
      <c r="R105" s="445"/>
      <c r="S105" s="445"/>
      <c r="T105" s="445"/>
      <c r="U105" s="445"/>
      <c r="V105" s="445"/>
      <c r="W105" s="445"/>
      <c r="X105" s="446"/>
      <c r="Y105" s="84"/>
      <c r="Z105" s="84"/>
    </row>
    <row r="106" spans="1:26" ht="18.75" customHeight="1" x14ac:dyDescent="0.55000000000000004">
      <c r="A106" s="84"/>
      <c r="B106" s="84"/>
      <c r="C106" s="444"/>
      <c r="D106" s="445"/>
      <c r="E106" s="445"/>
      <c r="F106" s="445"/>
      <c r="G106" s="445"/>
      <c r="H106" s="445"/>
      <c r="I106" s="445"/>
      <c r="J106" s="445"/>
      <c r="K106" s="445"/>
      <c r="L106" s="445"/>
      <c r="M106" s="445"/>
      <c r="N106" s="445"/>
      <c r="O106" s="445"/>
      <c r="P106" s="445"/>
      <c r="Q106" s="445"/>
      <c r="R106" s="445"/>
      <c r="S106" s="445"/>
      <c r="T106" s="445"/>
      <c r="U106" s="445"/>
      <c r="V106" s="445"/>
      <c r="W106" s="445"/>
      <c r="X106" s="446"/>
      <c r="Y106" s="84"/>
      <c r="Z106" s="84"/>
    </row>
    <row r="107" spans="1:26" ht="18.75" customHeight="1" thickBot="1" x14ac:dyDescent="0.6">
      <c r="A107" s="84"/>
      <c r="B107" s="84"/>
      <c r="C107" s="447"/>
      <c r="D107" s="448"/>
      <c r="E107" s="448"/>
      <c r="F107" s="448"/>
      <c r="G107" s="448"/>
      <c r="H107" s="448"/>
      <c r="I107" s="448"/>
      <c r="J107" s="448"/>
      <c r="K107" s="448"/>
      <c r="L107" s="448"/>
      <c r="M107" s="448"/>
      <c r="N107" s="448"/>
      <c r="O107" s="448"/>
      <c r="P107" s="448"/>
      <c r="Q107" s="448"/>
      <c r="R107" s="448"/>
      <c r="S107" s="448"/>
      <c r="T107" s="448"/>
      <c r="U107" s="448"/>
      <c r="V107" s="448"/>
      <c r="W107" s="448"/>
      <c r="X107" s="449"/>
      <c r="Y107" s="84"/>
      <c r="Z107" s="84"/>
    </row>
    <row r="108" spans="1:26" ht="18.75" customHeight="1" x14ac:dyDescent="0.55000000000000004">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row>
    <row r="109" spans="1:26" ht="18.75" customHeight="1" thickBot="1" x14ac:dyDescent="0.6">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row>
    <row r="110" spans="1:26" ht="18.75" customHeight="1" x14ac:dyDescent="0.55000000000000004">
      <c r="A110" s="84"/>
      <c r="B110" s="84"/>
      <c r="C110" s="441" t="s">
        <v>131</v>
      </c>
      <c r="D110" s="450"/>
      <c r="E110" s="450"/>
      <c r="F110" s="450"/>
      <c r="G110" s="450"/>
      <c r="H110" s="450"/>
      <c r="I110" s="450"/>
      <c r="J110" s="450"/>
      <c r="K110" s="450"/>
      <c r="L110" s="450"/>
      <c r="M110" s="450"/>
      <c r="N110" s="450"/>
      <c r="O110" s="450"/>
      <c r="P110" s="450"/>
      <c r="Q110" s="450"/>
      <c r="R110" s="450"/>
      <c r="S110" s="450"/>
      <c r="T110" s="450"/>
      <c r="U110" s="450"/>
      <c r="V110" s="450"/>
      <c r="W110" s="450"/>
      <c r="X110" s="451"/>
      <c r="Y110" s="84"/>
      <c r="Z110" s="84"/>
    </row>
    <row r="111" spans="1:26" ht="18.75" customHeight="1" x14ac:dyDescent="0.55000000000000004">
      <c r="A111" s="84"/>
      <c r="B111" s="84"/>
      <c r="C111" s="452"/>
      <c r="D111" s="453"/>
      <c r="E111" s="453"/>
      <c r="F111" s="453"/>
      <c r="G111" s="453"/>
      <c r="H111" s="453"/>
      <c r="I111" s="453"/>
      <c r="J111" s="453"/>
      <c r="K111" s="453"/>
      <c r="L111" s="453"/>
      <c r="M111" s="453"/>
      <c r="N111" s="453"/>
      <c r="O111" s="453"/>
      <c r="P111" s="453"/>
      <c r="Q111" s="453"/>
      <c r="R111" s="453"/>
      <c r="S111" s="453"/>
      <c r="T111" s="453"/>
      <c r="U111" s="453"/>
      <c r="V111" s="453"/>
      <c r="W111" s="453"/>
      <c r="X111" s="454"/>
      <c r="Y111" s="84"/>
      <c r="Z111" s="84"/>
    </row>
    <row r="112" spans="1:26" ht="18.75" customHeight="1" x14ac:dyDescent="0.55000000000000004">
      <c r="A112" s="84"/>
      <c r="B112" s="84"/>
      <c r="C112" s="452"/>
      <c r="D112" s="453"/>
      <c r="E112" s="453"/>
      <c r="F112" s="453"/>
      <c r="G112" s="453"/>
      <c r="H112" s="453"/>
      <c r="I112" s="453"/>
      <c r="J112" s="453"/>
      <c r="K112" s="453"/>
      <c r="L112" s="453"/>
      <c r="M112" s="453"/>
      <c r="N112" s="453"/>
      <c r="O112" s="453"/>
      <c r="P112" s="453"/>
      <c r="Q112" s="453"/>
      <c r="R112" s="453"/>
      <c r="S112" s="453"/>
      <c r="T112" s="453"/>
      <c r="U112" s="453"/>
      <c r="V112" s="453"/>
      <c r="W112" s="453"/>
      <c r="X112" s="454"/>
      <c r="Y112" s="84"/>
      <c r="Z112" s="84"/>
    </row>
    <row r="113" spans="1:26" ht="18.75" customHeight="1" x14ac:dyDescent="0.55000000000000004">
      <c r="A113" s="84"/>
      <c r="B113" s="84"/>
      <c r="C113" s="452"/>
      <c r="D113" s="453"/>
      <c r="E113" s="453"/>
      <c r="F113" s="453"/>
      <c r="G113" s="453"/>
      <c r="H113" s="453"/>
      <c r="I113" s="453"/>
      <c r="J113" s="453"/>
      <c r="K113" s="453"/>
      <c r="L113" s="453"/>
      <c r="M113" s="453"/>
      <c r="N113" s="453"/>
      <c r="O113" s="453"/>
      <c r="P113" s="453"/>
      <c r="Q113" s="453"/>
      <c r="R113" s="453"/>
      <c r="S113" s="453"/>
      <c r="T113" s="453"/>
      <c r="U113" s="453"/>
      <c r="V113" s="453"/>
      <c r="W113" s="453"/>
      <c r="X113" s="454"/>
      <c r="Y113" s="84"/>
      <c r="Z113" s="84"/>
    </row>
    <row r="114" spans="1:26" ht="18.75" customHeight="1" x14ac:dyDescent="0.55000000000000004">
      <c r="A114" s="84"/>
      <c r="B114" s="84"/>
      <c r="C114" s="452"/>
      <c r="D114" s="453"/>
      <c r="E114" s="453"/>
      <c r="F114" s="453"/>
      <c r="G114" s="453"/>
      <c r="H114" s="453"/>
      <c r="I114" s="453"/>
      <c r="J114" s="453"/>
      <c r="K114" s="453"/>
      <c r="L114" s="453"/>
      <c r="M114" s="453"/>
      <c r="N114" s="453"/>
      <c r="O114" s="453"/>
      <c r="P114" s="453"/>
      <c r="Q114" s="453"/>
      <c r="R114" s="453"/>
      <c r="S114" s="453"/>
      <c r="T114" s="453"/>
      <c r="U114" s="453"/>
      <c r="V114" s="453"/>
      <c r="W114" s="453"/>
      <c r="X114" s="454"/>
      <c r="Y114" s="84"/>
      <c r="Z114" s="84"/>
    </row>
    <row r="115" spans="1:26" ht="18.75" customHeight="1" x14ac:dyDescent="0.55000000000000004">
      <c r="A115" s="84"/>
      <c r="B115" s="84"/>
      <c r="C115" s="452"/>
      <c r="D115" s="453"/>
      <c r="E115" s="453"/>
      <c r="F115" s="453"/>
      <c r="G115" s="453"/>
      <c r="H115" s="453"/>
      <c r="I115" s="453"/>
      <c r="J115" s="453"/>
      <c r="K115" s="453"/>
      <c r="L115" s="453"/>
      <c r="M115" s="453"/>
      <c r="N115" s="453"/>
      <c r="O115" s="453"/>
      <c r="P115" s="453"/>
      <c r="Q115" s="453"/>
      <c r="R115" s="453"/>
      <c r="S115" s="453"/>
      <c r="T115" s="453"/>
      <c r="U115" s="453"/>
      <c r="V115" s="453"/>
      <c r="W115" s="453"/>
      <c r="X115" s="454"/>
      <c r="Y115" s="84"/>
      <c r="Z115" s="84"/>
    </row>
    <row r="116" spans="1:26" ht="18.75" customHeight="1" x14ac:dyDescent="0.55000000000000004">
      <c r="A116" s="84"/>
      <c r="B116" s="84"/>
      <c r="C116" s="452"/>
      <c r="D116" s="453"/>
      <c r="E116" s="453"/>
      <c r="F116" s="453"/>
      <c r="G116" s="453"/>
      <c r="H116" s="453"/>
      <c r="I116" s="453"/>
      <c r="J116" s="453"/>
      <c r="K116" s="453"/>
      <c r="L116" s="453"/>
      <c r="M116" s="453"/>
      <c r="N116" s="453"/>
      <c r="O116" s="453"/>
      <c r="P116" s="453"/>
      <c r="Q116" s="453"/>
      <c r="R116" s="453"/>
      <c r="S116" s="453"/>
      <c r="T116" s="453"/>
      <c r="U116" s="453"/>
      <c r="V116" s="453"/>
      <c r="W116" s="453"/>
      <c r="X116" s="454"/>
      <c r="Y116" s="84"/>
      <c r="Z116" s="84"/>
    </row>
    <row r="117" spans="1:26" ht="18.75" customHeight="1" x14ac:dyDescent="0.55000000000000004">
      <c r="A117" s="84"/>
      <c r="B117" s="84"/>
      <c r="C117" s="452"/>
      <c r="D117" s="453"/>
      <c r="E117" s="453"/>
      <c r="F117" s="453"/>
      <c r="G117" s="453"/>
      <c r="H117" s="453"/>
      <c r="I117" s="453"/>
      <c r="J117" s="453"/>
      <c r="K117" s="453"/>
      <c r="L117" s="453"/>
      <c r="M117" s="453"/>
      <c r="N117" s="453"/>
      <c r="O117" s="453"/>
      <c r="P117" s="453"/>
      <c r="Q117" s="453"/>
      <c r="R117" s="453"/>
      <c r="S117" s="453"/>
      <c r="T117" s="453"/>
      <c r="U117" s="453"/>
      <c r="V117" s="453"/>
      <c r="W117" s="453"/>
      <c r="X117" s="454"/>
      <c r="Y117" s="84"/>
      <c r="Z117" s="84"/>
    </row>
    <row r="118" spans="1:26" ht="18.75" customHeight="1" x14ac:dyDescent="0.55000000000000004">
      <c r="A118" s="84"/>
      <c r="B118" s="84"/>
      <c r="C118" s="452"/>
      <c r="D118" s="453"/>
      <c r="E118" s="453"/>
      <c r="F118" s="453"/>
      <c r="G118" s="453"/>
      <c r="H118" s="453"/>
      <c r="I118" s="453"/>
      <c r="J118" s="453"/>
      <c r="K118" s="453"/>
      <c r="L118" s="453"/>
      <c r="M118" s="453"/>
      <c r="N118" s="453"/>
      <c r="O118" s="453"/>
      <c r="P118" s="453"/>
      <c r="Q118" s="453"/>
      <c r="R118" s="453"/>
      <c r="S118" s="453"/>
      <c r="T118" s="453"/>
      <c r="U118" s="453"/>
      <c r="V118" s="453"/>
      <c r="W118" s="453"/>
      <c r="X118" s="454"/>
      <c r="Y118" s="84"/>
      <c r="Z118" s="84"/>
    </row>
    <row r="119" spans="1:26" ht="18.75" customHeight="1" x14ac:dyDescent="0.55000000000000004">
      <c r="A119" s="84"/>
      <c r="B119" s="84"/>
      <c r="C119" s="452"/>
      <c r="D119" s="453"/>
      <c r="E119" s="453"/>
      <c r="F119" s="453"/>
      <c r="G119" s="453"/>
      <c r="H119" s="453"/>
      <c r="I119" s="453"/>
      <c r="J119" s="453"/>
      <c r="K119" s="453"/>
      <c r="L119" s="453"/>
      <c r="M119" s="453"/>
      <c r="N119" s="453"/>
      <c r="O119" s="453"/>
      <c r="P119" s="453"/>
      <c r="Q119" s="453"/>
      <c r="R119" s="453"/>
      <c r="S119" s="453"/>
      <c r="T119" s="453"/>
      <c r="U119" s="453"/>
      <c r="V119" s="453"/>
      <c r="W119" s="453"/>
      <c r="X119" s="454"/>
      <c r="Y119" s="84"/>
      <c r="Z119" s="84"/>
    </row>
    <row r="120" spans="1:26" ht="18.75" customHeight="1" x14ac:dyDescent="0.55000000000000004">
      <c r="A120" s="84"/>
      <c r="B120" s="84"/>
      <c r="C120" s="452"/>
      <c r="D120" s="453"/>
      <c r="E120" s="453"/>
      <c r="F120" s="453"/>
      <c r="G120" s="453"/>
      <c r="H120" s="453"/>
      <c r="I120" s="453"/>
      <c r="J120" s="453"/>
      <c r="K120" s="453"/>
      <c r="L120" s="453"/>
      <c r="M120" s="453"/>
      <c r="N120" s="453"/>
      <c r="O120" s="453"/>
      <c r="P120" s="453"/>
      <c r="Q120" s="453"/>
      <c r="R120" s="453"/>
      <c r="S120" s="453"/>
      <c r="T120" s="453"/>
      <c r="U120" s="453"/>
      <c r="V120" s="453"/>
      <c r="W120" s="453"/>
      <c r="X120" s="454"/>
      <c r="Y120" s="84"/>
      <c r="Z120" s="84"/>
    </row>
    <row r="121" spans="1:26" ht="18.75" customHeight="1" x14ac:dyDescent="0.55000000000000004">
      <c r="A121" s="84"/>
      <c r="B121" s="84"/>
      <c r="C121" s="452"/>
      <c r="D121" s="453"/>
      <c r="E121" s="453"/>
      <c r="F121" s="453"/>
      <c r="G121" s="453"/>
      <c r="H121" s="453"/>
      <c r="I121" s="453"/>
      <c r="J121" s="453"/>
      <c r="K121" s="453"/>
      <c r="L121" s="453"/>
      <c r="M121" s="453"/>
      <c r="N121" s="453"/>
      <c r="O121" s="453"/>
      <c r="P121" s="453"/>
      <c r="Q121" s="453"/>
      <c r="R121" s="453"/>
      <c r="S121" s="453"/>
      <c r="T121" s="453"/>
      <c r="U121" s="453"/>
      <c r="V121" s="453"/>
      <c r="W121" s="453"/>
      <c r="X121" s="454"/>
      <c r="Y121" s="84"/>
      <c r="Z121" s="84"/>
    </row>
    <row r="122" spans="1:26" ht="18.75" customHeight="1" x14ac:dyDescent="0.55000000000000004">
      <c r="A122" s="84"/>
      <c r="B122" s="84"/>
      <c r="C122" s="452"/>
      <c r="D122" s="453"/>
      <c r="E122" s="453"/>
      <c r="F122" s="453"/>
      <c r="G122" s="453"/>
      <c r="H122" s="453"/>
      <c r="I122" s="453"/>
      <c r="J122" s="453"/>
      <c r="K122" s="453"/>
      <c r="L122" s="453"/>
      <c r="M122" s="453"/>
      <c r="N122" s="453"/>
      <c r="O122" s="453"/>
      <c r="P122" s="453"/>
      <c r="Q122" s="453"/>
      <c r="R122" s="453"/>
      <c r="S122" s="453"/>
      <c r="T122" s="453"/>
      <c r="U122" s="453"/>
      <c r="V122" s="453"/>
      <c r="W122" s="453"/>
      <c r="X122" s="454"/>
      <c r="Y122" s="84"/>
      <c r="Z122" s="84"/>
    </row>
    <row r="123" spans="1:26" ht="18.75" customHeight="1" x14ac:dyDescent="0.55000000000000004">
      <c r="A123" s="84"/>
      <c r="B123" s="84"/>
      <c r="C123" s="452"/>
      <c r="D123" s="453"/>
      <c r="E123" s="453"/>
      <c r="F123" s="453"/>
      <c r="G123" s="453"/>
      <c r="H123" s="453"/>
      <c r="I123" s="453"/>
      <c r="J123" s="453"/>
      <c r="K123" s="453"/>
      <c r="L123" s="453"/>
      <c r="M123" s="453"/>
      <c r="N123" s="453"/>
      <c r="O123" s="453"/>
      <c r="P123" s="453"/>
      <c r="Q123" s="453"/>
      <c r="R123" s="453"/>
      <c r="S123" s="453"/>
      <c r="T123" s="453"/>
      <c r="U123" s="453"/>
      <c r="V123" s="453"/>
      <c r="W123" s="453"/>
      <c r="X123" s="454"/>
      <c r="Y123" s="84"/>
      <c r="Z123" s="84"/>
    </row>
    <row r="124" spans="1:26" ht="18.75" customHeight="1" x14ac:dyDescent="0.55000000000000004">
      <c r="A124" s="84"/>
      <c r="B124" s="84"/>
      <c r="C124" s="452"/>
      <c r="D124" s="453"/>
      <c r="E124" s="453"/>
      <c r="F124" s="453"/>
      <c r="G124" s="453"/>
      <c r="H124" s="453"/>
      <c r="I124" s="453"/>
      <c r="J124" s="453"/>
      <c r="K124" s="453"/>
      <c r="L124" s="453"/>
      <c r="M124" s="453"/>
      <c r="N124" s="453"/>
      <c r="O124" s="453"/>
      <c r="P124" s="453"/>
      <c r="Q124" s="453"/>
      <c r="R124" s="453"/>
      <c r="S124" s="453"/>
      <c r="T124" s="453"/>
      <c r="U124" s="453"/>
      <c r="V124" s="453"/>
      <c r="W124" s="453"/>
      <c r="X124" s="454"/>
      <c r="Y124" s="84"/>
      <c r="Z124" s="84"/>
    </row>
    <row r="125" spans="1:26" ht="18.75" customHeight="1" thickBot="1" x14ac:dyDescent="0.6">
      <c r="A125" s="84"/>
      <c r="B125" s="84"/>
      <c r="C125" s="455"/>
      <c r="D125" s="456"/>
      <c r="E125" s="456"/>
      <c r="F125" s="456"/>
      <c r="G125" s="456"/>
      <c r="H125" s="456"/>
      <c r="I125" s="456"/>
      <c r="J125" s="456"/>
      <c r="K125" s="456"/>
      <c r="L125" s="456"/>
      <c r="M125" s="456"/>
      <c r="N125" s="456"/>
      <c r="O125" s="456"/>
      <c r="P125" s="456"/>
      <c r="Q125" s="456"/>
      <c r="R125" s="456"/>
      <c r="S125" s="456"/>
      <c r="T125" s="456"/>
      <c r="U125" s="456"/>
      <c r="V125" s="456"/>
      <c r="W125" s="456"/>
      <c r="X125" s="457"/>
      <c r="Y125" s="84"/>
      <c r="Z125" s="84"/>
    </row>
    <row r="126" spans="1:26" ht="18.75" customHeight="1" x14ac:dyDescent="0.55000000000000004">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row>
    <row r="127" spans="1:26" ht="18.75" customHeight="1" x14ac:dyDescent="0.55000000000000004">
      <c r="A127" s="84" t="s">
        <v>145</v>
      </c>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row>
    <row r="128" spans="1:26" ht="7.5" customHeight="1" x14ac:dyDescent="0.55000000000000004">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row>
    <row r="129" spans="1:26" ht="18.75" customHeight="1" x14ac:dyDescent="0.55000000000000004">
      <c r="A129" s="458" t="s">
        <v>278</v>
      </c>
      <c r="B129" s="458"/>
      <c r="C129" s="458"/>
      <c r="D129" s="458"/>
      <c r="E129" s="458"/>
      <c r="F129" s="458"/>
      <c r="G129" s="458"/>
      <c r="H129" s="458"/>
      <c r="I129" s="458"/>
      <c r="J129" s="458"/>
      <c r="K129" s="458"/>
      <c r="L129" s="458"/>
      <c r="M129" s="458"/>
      <c r="N129" s="458"/>
      <c r="O129" s="458"/>
      <c r="P129" s="458"/>
      <c r="Q129" s="458"/>
      <c r="R129" s="458"/>
      <c r="S129" s="458"/>
      <c r="T129" s="458"/>
      <c r="U129" s="458"/>
      <c r="V129" s="458"/>
      <c r="W129" s="458"/>
      <c r="X129" s="458"/>
      <c r="Y129" s="458"/>
      <c r="Z129" s="458"/>
    </row>
    <row r="130" spans="1:26" ht="7.5" customHeight="1" thickBot="1" x14ac:dyDescent="0.6">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row>
    <row r="131" spans="1:26" ht="22.5" customHeight="1" x14ac:dyDescent="0.55000000000000004">
      <c r="A131" s="84"/>
      <c r="B131" s="459" t="s">
        <v>6</v>
      </c>
      <c r="C131" s="460"/>
      <c r="D131" s="460"/>
      <c r="E131" s="463" t="s">
        <v>4</v>
      </c>
      <c r="F131" s="463"/>
      <c r="G131" s="463"/>
      <c r="H131" s="463"/>
      <c r="I131" s="464" t="str">
        <f>IF(第16号!$Q$9="","",第16号!$Q$9)</f>
        <v/>
      </c>
      <c r="J131" s="465"/>
      <c r="K131" s="465"/>
      <c r="L131" s="465"/>
      <c r="M131" s="465"/>
      <c r="N131" s="465"/>
      <c r="O131" s="465"/>
      <c r="P131" s="465"/>
      <c r="Q131" s="465"/>
      <c r="R131" s="465"/>
      <c r="S131" s="465"/>
      <c r="T131" s="465"/>
      <c r="U131" s="465"/>
      <c r="V131" s="465"/>
      <c r="W131" s="465"/>
      <c r="X131" s="465"/>
      <c r="Y131" s="466"/>
      <c r="Z131" s="84"/>
    </row>
    <row r="132" spans="1:26" ht="22.5" customHeight="1" thickBot="1" x14ac:dyDescent="0.6">
      <c r="A132" s="84"/>
      <c r="B132" s="461"/>
      <c r="C132" s="462"/>
      <c r="D132" s="462"/>
      <c r="E132" s="467" t="s">
        <v>5</v>
      </c>
      <c r="F132" s="467"/>
      <c r="G132" s="467"/>
      <c r="H132" s="467"/>
      <c r="I132" s="468" t="str">
        <f>IF(第16号!$Q$10="","",第16号!$Q$10)</f>
        <v/>
      </c>
      <c r="J132" s="469"/>
      <c r="K132" s="469"/>
      <c r="L132" s="469"/>
      <c r="M132" s="469"/>
      <c r="N132" s="469"/>
      <c r="O132" s="469"/>
      <c r="P132" s="469"/>
      <c r="Q132" s="469"/>
      <c r="R132" s="469"/>
      <c r="S132" s="469"/>
      <c r="T132" s="469"/>
      <c r="U132" s="469"/>
      <c r="V132" s="469"/>
      <c r="W132" s="469"/>
      <c r="X132" s="469"/>
      <c r="Y132" s="470"/>
      <c r="Z132" s="84"/>
    </row>
    <row r="133" spans="1:26" ht="7.5" customHeight="1" thickBot="1" x14ac:dyDescent="0.6">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row>
    <row r="134" spans="1:26" ht="18.75" customHeight="1" x14ac:dyDescent="0.55000000000000004">
      <c r="A134" s="84"/>
      <c r="B134" s="84"/>
      <c r="C134" s="441" t="s">
        <v>131</v>
      </c>
      <c r="D134" s="442"/>
      <c r="E134" s="442"/>
      <c r="F134" s="442"/>
      <c r="G134" s="442"/>
      <c r="H134" s="442"/>
      <c r="I134" s="442"/>
      <c r="J134" s="442"/>
      <c r="K134" s="442"/>
      <c r="L134" s="442"/>
      <c r="M134" s="442"/>
      <c r="N134" s="442"/>
      <c r="O134" s="442"/>
      <c r="P134" s="442"/>
      <c r="Q134" s="442"/>
      <c r="R134" s="442"/>
      <c r="S134" s="442"/>
      <c r="T134" s="442"/>
      <c r="U134" s="442"/>
      <c r="V134" s="442"/>
      <c r="W134" s="442"/>
      <c r="X134" s="443"/>
      <c r="Y134" s="84"/>
      <c r="Z134" s="84"/>
    </row>
    <row r="135" spans="1:26" ht="18.75" customHeight="1" x14ac:dyDescent="0.55000000000000004">
      <c r="A135" s="84"/>
      <c r="B135" s="84"/>
      <c r="C135" s="444"/>
      <c r="D135" s="445"/>
      <c r="E135" s="445"/>
      <c r="F135" s="445"/>
      <c r="G135" s="445"/>
      <c r="H135" s="445"/>
      <c r="I135" s="445"/>
      <c r="J135" s="445"/>
      <c r="K135" s="445"/>
      <c r="L135" s="445"/>
      <c r="M135" s="445"/>
      <c r="N135" s="445"/>
      <c r="O135" s="445"/>
      <c r="P135" s="445"/>
      <c r="Q135" s="445"/>
      <c r="R135" s="445"/>
      <c r="S135" s="445"/>
      <c r="T135" s="445"/>
      <c r="U135" s="445"/>
      <c r="V135" s="445"/>
      <c r="W135" s="445"/>
      <c r="X135" s="446"/>
      <c r="Y135" s="84"/>
      <c r="Z135" s="84"/>
    </row>
    <row r="136" spans="1:26" ht="18.75" customHeight="1" x14ac:dyDescent="0.55000000000000004">
      <c r="A136" s="84"/>
      <c r="B136" s="84"/>
      <c r="C136" s="444"/>
      <c r="D136" s="445"/>
      <c r="E136" s="445"/>
      <c r="F136" s="445"/>
      <c r="G136" s="445"/>
      <c r="H136" s="445"/>
      <c r="I136" s="445"/>
      <c r="J136" s="445"/>
      <c r="K136" s="445"/>
      <c r="L136" s="445"/>
      <c r="M136" s="445"/>
      <c r="N136" s="445"/>
      <c r="O136" s="445"/>
      <c r="P136" s="445"/>
      <c r="Q136" s="445"/>
      <c r="R136" s="445"/>
      <c r="S136" s="445"/>
      <c r="T136" s="445"/>
      <c r="U136" s="445"/>
      <c r="V136" s="445"/>
      <c r="W136" s="445"/>
      <c r="X136" s="446"/>
      <c r="Y136" s="84"/>
      <c r="Z136" s="84"/>
    </row>
    <row r="137" spans="1:26" ht="18.75" customHeight="1" x14ac:dyDescent="0.55000000000000004">
      <c r="A137" s="84"/>
      <c r="B137" s="84"/>
      <c r="C137" s="444"/>
      <c r="D137" s="445"/>
      <c r="E137" s="445"/>
      <c r="F137" s="445"/>
      <c r="G137" s="445"/>
      <c r="H137" s="445"/>
      <c r="I137" s="445"/>
      <c r="J137" s="445"/>
      <c r="K137" s="445"/>
      <c r="L137" s="445"/>
      <c r="M137" s="445"/>
      <c r="N137" s="445"/>
      <c r="O137" s="445"/>
      <c r="P137" s="445"/>
      <c r="Q137" s="445"/>
      <c r="R137" s="445"/>
      <c r="S137" s="445"/>
      <c r="T137" s="445"/>
      <c r="U137" s="445"/>
      <c r="V137" s="445"/>
      <c r="W137" s="445"/>
      <c r="X137" s="446"/>
      <c r="Y137" s="84"/>
      <c r="Z137" s="84"/>
    </row>
    <row r="138" spans="1:26" ht="18.75" customHeight="1" x14ac:dyDescent="0.55000000000000004">
      <c r="A138" s="84"/>
      <c r="B138" s="84"/>
      <c r="C138" s="444"/>
      <c r="D138" s="445"/>
      <c r="E138" s="445"/>
      <c r="F138" s="445"/>
      <c r="G138" s="445"/>
      <c r="H138" s="445"/>
      <c r="I138" s="445"/>
      <c r="J138" s="445"/>
      <c r="K138" s="445"/>
      <c r="L138" s="445"/>
      <c r="M138" s="445"/>
      <c r="N138" s="445"/>
      <c r="O138" s="445"/>
      <c r="P138" s="445"/>
      <c r="Q138" s="445"/>
      <c r="R138" s="445"/>
      <c r="S138" s="445"/>
      <c r="T138" s="445"/>
      <c r="U138" s="445"/>
      <c r="V138" s="445"/>
      <c r="W138" s="445"/>
      <c r="X138" s="446"/>
      <c r="Y138" s="84"/>
      <c r="Z138" s="84"/>
    </row>
    <row r="139" spans="1:26" ht="18.75" customHeight="1" x14ac:dyDescent="0.55000000000000004">
      <c r="A139" s="84"/>
      <c r="B139" s="84"/>
      <c r="C139" s="444"/>
      <c r="D139" s="445"/>
      <c r="E139" s="445"/>
      <c r="F139" s="445"/>
      <c r="G139" s="445"/>
      <c r="H139" s="445"/>
      <c r="I139" s="445"/>
      <c r="J139" s="445"/>
      <c r="K139" s="445"/>
      <c r="L139" s="445"/>
      <c r="M139" s="445"/>
      <c r="N139" s="445"/>
      <c r="O139" s="445"/>
      <c r="P139" s="445"/>
      <c r="Q139" s="445"/>
      <c r="R139" s="445"/>
      <c r="S139" s="445"/>
      <c r="T139" s="445"/>
      <c r="U139" s="445"/>
      <c r="V139" s="445"/>
      <c r="W139" s="445"/>
      <c r="X139" s="446"/>
      <c r="Y139" s="84"/>
      <c r="Z139" s="84"/>
    </row>
    <row r="140" spans="1:26" ht="18.75" customHeight="1" x14ac:dyDescent="0.55000000000000004">
      <c r="A140" s="84"/>
      <c r="B140" s="84"/>
      <c r="C140" s="444"/>
      <c r="D140" s="445"/>
      <c r="E140" s="445"/>
      <c r="F140" s="445"/>
      <c r="G140" s="445"/>
      <c r="H140" s="445"/>
      <c r="I140" s="445"/>
      <c r="J140" s="445"/>
      <c r="K140" s="445"/>
      <c r="L140" s="445"/>
      <c r="M140" s="445"/>
      <c r="N140" s="445"/>
      <c r="O140" s="445"/>
      <c r="P140" s="445"/>
      <c r="Q140" s="445"/>
      <c r="R140" s="445"/>
      <c r="S140" s="445"/>
      <c r="T140" s="445"/>
      <c r="U140" s="445"/>
      <c r="V140" s="445"/>
      <c r="W140" s="445"/>
      <c r="X140" s="446"/>
      <c r="Y140" s="84"/>
      <c r="Z140" s="84"/>
    </row>
    <row r="141" spans="1:26" ht="18.75" customHeight="1" x14ac:dyDescent="0.55000000000000004">
      <c r="A141" s="84"/>
      <c r="B141" s="84"/>
      <c r="C141" s="444"/>
      <c r="D141" s="445"/>
      <c r="E141" s="445"/>
      <c r="F141" s="445"/>
      <c r="G141" s="445"/>
      <c r="H141" s="445"/>
      <c r="I141" s="445"/>
      <c r="J141" s="445"/>
      <c r="K141" s="445"/>
      <c r="L141" s="445"/>
      <c r="M141" s="445"/>
      <c r="N141" s="445"/>
      <c r="O141" s="445"/>
      <c r="P141" s="445"/>
      <c r="Q141" s="445"/>
      <c r="R141" s="445"/>
      <c r="S141" s="445"/>
      <c r="T141" s="445"/>
      <c r="U141" s="445"/>
      <c r="V141" s="445"/>
      <c r="W141" s="445"/>
      <c r="X141" s="446"/>
      <c r="Y141" s="84"/>
      <c r="Z141" s="84"/>
    </row>
    <row r="142" spans="1:26" ht="18.75" customHeight="1" x14ac:dyDescent="0.55000000000000004">
      <c r="A142" s="84"/>
      <c r="B142" s="84"/>
      <c r="C142" s="444"/>
      <c r="D142" s="445"/>
      <c r="E142" s="445"/>
      <c r="F142" s="445"/>
      <c r="G142" s="445"/>
      <c r="H142" s="445"/>
      <c r="I142" s="445"/>
      <c r="J142" s="445"/>
      <c r="K142" s="445"/>
      <c r="L142" s="445"/>
      <c r="M142" s="445"/>
      <c r="N142" s="445"/>
      <c r="O142" s="445"/>
      <c r="P142" s="445"/>
      <c r="Q142" s="445"/>
      <c r="R142" s="445"/>
      <c r="S142" s="445"/>
      <c r="T142" s="445"/>
      <c r="U142" s="445"/>
      <c r="V142" s="445"/>
      <c r="W142" s="445"/>
      <c r="X142" s="446"/>
      <c r="Y142" s="84"/>
      <c r="Z142" s="84"/>
    </row>
    <row r="143" spans="1:26" ht="18.75" customHeight="1" x14ac:dyDescent="0.55000000000000004">
      <c r="A143" s="84"/>
      <c r="B143" s="84"/>
      <c r="C143" s="444"/>
      <c r="D143" s="445"/>
      <c r="E143" s="445"/>
      <c r="F143" s="445"/>
      <c r="G143" s="445"/>
      <c r="H143" s="445"/>
      <c r="I143" s="445"/>
      <c r="J143" s="445"/>
      <c r="K143" s="445"/>
      <c r="L143" s="445"/>
      <c r="M143" s="445"/>
      <c r="N143" s="445"/>
      <c r="O143" s="445"/>
      <c r="P143" s="445"/>
      <c r="Q143" s="445"/>
      <c r="R143" s="445"/>
      <c r="S143" s="445"/>
      <c r="T143" s="445"/>
      <c r="U143" s="445"/>
      <c r="V143" s="445"/>
      <c r="W143" s="445"/>
      <c r="X143" s="446"/>
      <c r="Y143" s="84"/>
      <c r="Z143" s="84"/>
    </row>
    <row r="144" spans="1:26" ht="18.75" customHeight="1" x14ac:dyDescent="0.55000000000000004">
      <c r="A144" s="84"/>
      <c r="B144" s="84"/>
      <c r="C144" s="444"/>
      <c r="D144" s="445"/>
      <c r="E144" s="445"/>
      <c r="F144" s="445"/>
      <c r="G144" s="445"/>
      <c r="H144" s="445"/>
      <c r="I144" s="445"/>
      <c r="J144" s="445"/>
      <c r="K144" s="445"/>
      <c r="L144" s="445"/>
      <c r="M144" s="445"/>
      <c r="N144" s="445"/>
      <c r="O144" s="445"/>
      <c r="P144" s="445"/>
      <c r="Q144" s="445"/>
      <c r="R144" s="445"/>
      <c r="S144" s="445"/>
      <c r="T144" s="445"/>
      <c r="U144" s="445"/>
      <c r="V144" s="445"/>
      <c r="W144" s="445"/>
      <c r="X144" s="446"/>
      <c r="Y144" s="84"/>
      <c r="Z144" s="84"/>
    </row>
    <row r="145" spans="1:26" ht="18.75" customHeight="1" x14ac:dyDescent="0.55000000000000004">
      <c r="A145" s="84"/>
      <c r="B145" s="84"/>
      <c r="C145" s="444"/>
      <c r="D145" s="445"/>
      <c r="E145" s="445"/>
      <c r="F145" s="445"/>
      <c r="G145" s="445"/>
      <c r="H145" s="445"/>
      <c r="I145" s="445"/>
      <c r="J145" s="445"/>
      <c r="K145" s="445"/>
      <c r="L145" s="445"/>
      <c r="M145" s="445"/>
      <c r="N145" s="445"/>
      <c r="O145" s="445"/>
      <c r="P145" s="445"/>
      <c r="Q145" s="445"/>
      <c r="R145" s="445"/>
      <c r="S145" s="445"/>
      <c r="T145" s="445"/>
      <c r="U145" s="445"/>
      <c r="V145" s="445"/>
      <c r="W145" s="445"/>
      <c r="X145" s="446"/>
      <c r="Y145" s="84"/>
      <c r="Z145" s="84"/>
    </row>
    <row r="146" spans="1:26" ht="18.75" customHeight="1" x14ac:dyDescent="0.55000000000000004">
      <c r="A146" s="84"/>
      <c r="B146" s="84"/>
      <c r="C146" s="444"/>
      <c r="D146" s="445"/>
      <c r="E146" s="445"/>
      <c r="F146" s="445"/>
      <c r="G146" s="445"/>
      <c r="H146" s="445"/>
      <c r="I146" s="445"/>
      <c r="J146" s="445"/>
      <c r="K146" s="445"/>
      <c r="L146" s="445"/>
      <c r="M146" s="445"/>
      <c r="N146" s="445"/>
      <c r="O146" s="445"/>
      <c r="P146" s="445"/>
      <c r="Q146" s="445"/>
      <c r="R146" s="445"/>
      <c r="S146" s="445"/>
      <c r="T146" s="445"/>
      <c r="U146" s="445"/>
      <c r="V146" s="445"/>
      <c r="W146" s="445"/>
      <c r="X146" s="446"/>
      <c r="Y146" s="84"/>
      <c r="Z146" s="84"/>
    </row>
    <row r="147" spans="1:26" ht="18.75" customHeight="1" x14ac:dyDescent="0.55000000000000004">
      <c r="A147" s="84"/>
      <c r="B147" s="84"/>
      <c r="C147" s="444"/>
      <c r="D147" s="445"/>
      <c r="E147" s="445"/>
      <c r="F147" s="445"/>
      <c r="G147" s="445"/>
      <c r="H147" s="445"/>
      <c r="I147" s="445"/>
      <c r="J147" s="445"/>
      <c r="K147" s="445"/>
      <c r="L147" s="445"/>
      <c r="M147" s="445"/>
      <c r="N147" s="445"/>
      <c r="O147" s="445"/>
      <c r="P147" s="445"/>
      <c r="Q147" s="445"/>
      <c r="R147" s="445"/>
      <c r="S147" s="445"/>
      <c r="T147" s="445"/>
      <c r="U147" s="445"/>
      <c r="V147" s="445"/>
      <c r="W147" s="445"/>
      <c r="X147" s="446"/>
      <c r="Y147" s="84"/>
      <c r="Z147" s="84"/>
    </row>
    <row r="148" spans="1:26" ht="18.75" customHeight="1" x14ac:dyDescent="0.55000000000000004">
      <c r="A148" s="84"/>
      <c r="B148" s="84"/>
      <c r="C148" s="444"/>
      <c r="D148" s="445"/>
      <c r="E148" s="445"/>
      <c r="F148" s="445"/>
      <c r="G148" s="445"/>
      <c r="H148" s="445"/>
      <c r="I148" s="445"/>
      <c r="J148" s="445"/>
      <c r="K148" s="445"/>
      <c r="L148" s="445"/>
      <c r="M148" s="445"/>
      <c r="N148" s="445"/>
      <c r="O148" s="445"/>
      <c r="P148" s="445"/>
      <c r="Q148" s="445"/>
      <c r="R148" s="445"/>
      <c r="S148" s="445"/>
      <c r="T148" s="445"/>
      <c r="U148" s="445"/>
      <c r="V148" s="445"/>
      <c r="W148" s="445"/>
      <c r="X148" s="446"/>
      <c r="Y148" s="84"/>
      <c r="Z148" s="84"/>
    </row>
    <row r="149" spans="1:26" ht="18.75" customHeight="1" thickBot="1" x14ac:dyDescent="0.6">
      <c r="A149" s="84"/>
      <c r="B149" s="84"/>
      <c r="C149" s="447"/>
      <c r="D149" s="448"/>
      <c r="E149" s="448"/>
      <c r="F149" s="448"/>
      <c r="G149" s="448"/>
      <c r="H149" s="448"/>
      <c r="I149" s="448"/>
      <c r="J149" s="448"/>
      <c r="K149" s="448"/>
      <c r="L149" s="448"/>
      <c r="M149" s="448"/>
      <c r="N149" s="448"/>
      <c r="O149" s="448"/>
      <c r="P149" s="448"/>
      <c r="Q149" s="448"/>
      <c r="R149" s="448"/>
      <c r="S149" s="448"/>
      <c r="T149" s="448"/>
      <c r="U149" s="448"/>
      <c r="V149" s="448"/>
      <c r="W149" s="448"/>
      <c r="X149" s="449"/>
      <c r="Y149" s="84"/>
      <c r="Z149" s="84"/>
    </row>
    <row r="150" spans="1:26" ht="18.75" customHeight="1" x14ac:dyDescent="0.55000000000000004">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row>
    <row r="151" spans="1:26" ht="18.75" customHeight="1" thickBot="1" x14ac:dyDescent="0.6">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row>
    <row r="152" spans="1:26" ht="18.75" customHeight="1" x14ac:dyDescent="0.55000000000000004">
      <c r="A152" s="84"/>
      <c r="B152" s="84"/>
      <c r="C152" s="441" t="s">
        <v>131</v>
      </c>
      <c r="D152" s="450"/>
      <c r="E152" s="450"/>
      <c r="F152" s="450"/>
      <c r="G152" s="450"/>
      <c r="H152" s="450"/>
      <c r="I152" s="450"/>
      <c r="J152" s="450"/>
      <c r="K152" s="450"/>
      <c r="L152" s="450"/>
      <c r="M152" s="450"/>
      <c r="N152" s="450"/>
      <c r="O152" s="450"/>
      <c r="P152" s="450"/>
      <c r="Q152" s="450"/>
      <c r="R152" s="450"/>
      <c r="S152" s="450"/>
      <c r="T152" s="450"/>
      <c r="U152" s="450"/>
      <c r="V152" s="450"/>
      <c r="W152" s="450"/>
      <c r="X152" s="451"/>
      <c r="Y152" s="84"/>
      <c r="Z152" s="84"/>
    </row>
    <row r="153" spans="1:26" ht="18.75" customHeight="1" x14ac:dyDescent="0.55000000000000004">
      <c r="A153" s="84"/>
      <c r="B153" s="84"/>
      <c r="C153" s="452"/>
      <c r="D153" s="453"/>
      <c r="E153" s="453"/>
      <c r="F153" s="453"/>
      <c r="G153" s="453"/>
      <c r="H153" s="453"/>
      <c r="I153" s="453"/>
      <c r="J153" s="453"/>
      <c r="K153" s="453"/>
      <c r="L153" s="453"/>
      <c r="M153" s="453"/>
      <c r="N153" s="453"/>
      <c r="O153" s="453"/>
      <c r="P153" s="453"/>
      <c r="Q153" s="453"/>
      <c r="R153" s="453"/>
      <c r="S153" s="453"/>
      <c r="T153" s="453"/>
      <c r="U153" s="453"/>
      <c r="V153" s="453"/>
      <c r="W153" s="453"/>
      <c r="X153" s="454"/>
      <c r="Y153" s="84"/>
      <c r="Z153" s="84"/>
    </row>
    <row r="154" spans="1:26" ht="18.75" customHeight="1" x14ac:dyDescent="0.55000000000000004">
      <c r="A154" s="84"/>
      <c r="B154" s="84"/>
      <c r="C154" s="452"/>
      <c r="D154" s="453"/>
      <c r="E154" s="453"/>
      <c r="F154" s="453"/>
      <c r="G154" s="453"/>
      <c r="H154" s="453"/>
      <c r="I154" s="453"/>
      <c r="J154" s="453"/>
      <c r="K154" s="453"/>
      <c r="L154" s="453"/>
      <c r="M154" s="453"/>
      <c r="N154" s="453"/>
      <c r="O154" s="453"/>
      <c r="P154" s="453"/>
      <c r="Q154" s="453"/>
      <c r="R154" s="453"/>
      <c r="S154" s="453"/>
      <c r="T154" s="453"/>
      <c r="U154" s="453"/>
      <c r="V154" s="453"/>
      <c r="W154" s="453"/>
      <c r="X154" s="454"/>
      <c r="Y154" s="84"/>
      <c r="Z154" s="84"/>
    </row>
    <row r="155" spans="1:26" ht="18.75" customHeight="1" x14ac:dyDescent="0.55000000000000004">
      <c r="A155" s="84"/>
      <c r="B155" s="84"/>
      <c r="C155" s="452"/>
      <c r="D155" s="453"/>
      <c r="E155" s="453"/>
      <c r="F155" s="453"/>
      <c r="G155" s="453"/>
      <c r="H155" s="453"/>
      <c r="I155" s="453"/>
      <c r="J155" s="453"/>
      <c r="K155" s="453"/>
      <c r="L155" s="453"/>
      <c r="M155" s="453"/>
      <c r="N155" s="453"/>
      <c r="O155" s="453"/>
      <c r="P155" s="453"/>
      <c r="Q155" s="453"/>
      <c r="R155" s="453"/>
      <c r="S155" s="453"/>
      <c r="T155" s="453"/>
      <c r="U155" s="453"/>
      <c r="V155" s="453"/>
      <c r="W155" s="453"/>
      <c r="X155" s="454"/>
      <c r="Y155" s="84"/>
      <c r="Z155" s="84"/>
    </row>
    <row r="156" spans="1:26" ht="18.75" customHeight="1" x14ac:dyDescent="0.55000000000000004">
      <c r="A156" s="84"/>
      <c r="B156" s="84"/>
      <c r="C156" s="452"/>
      <c r="D156" s="453"/>
      <c r="E156" s="453"/>
      <c r="F156" s="453"/>
      <c r="G156" s="453"/>
      <c r="H156" s="453"/>
      <c r="I156" s="453"/>
      <c r="J156" s="453"/>
      <c r="K156" s="453"/>
      <c r="L156" s="453"/>
      <c r="M156" s="453"/>
      <c r="N156" s="453"/>
      <c r="O156" s="453"/>
      <c r="P156" s="453"/>
      <c r="Q156" s="453"/>
      <c r="R156" s="453"/>
      <c r="S156" s="453"/>
      <c r="T156" s="453"/>
      <c r="U156" s="453"/>
      <c r="V156" s="453"/>
      <c r="W156" s="453"/>
      <c r="X156" s="454"/>
      <c r="Y156" s="84"/>
      <c r="Z156" s="84"/>
    </row>
    <row r="157" spans="1:26" ht="18.75" customHeight="1" x14ac:dyDescent="0.55000000000000004">
      <c r="A157" s="84"/>
      <c r="B157" s="84"/>
      <c r="C157" s="452"/>
      <c r="D157" s="453"/>
      <c r="E157" s="453"/>
      <c r="F157" s="453"/>
      <c r="G157" s="453"/>
      <c r="H157" s="453"/>
      <c r="I157" s="453"/>
      <c r="J157" s="453"/>
      <c r="K157" s="453"/>
      <c r="L157" s="453"/>
      <c r="M157" s="453"/>
      <c r="N157" s="453"/>
      <c r="O157" s="453"/>
      <c r="P157" s="453"/>
      <c r="Q157" s="453"/>
      <c r="R157" s="453"/>
      <c r="S157" s="453"/>
      <c r="T157" s="453"/>
      <c r="U157" s="453"/>
      <c r="V157" s="453"/>
      <c r="W157" s="453"/>
      <c r="X157" s="454"/>
      <c r="Y157" s="84"/>
      <c r="Z157" s="84"/>
    </row>
    <row r="158" spans="1:26" ht="18.75" customHeight="1" x14ac:dyDescent="0.55000000000000004">
      <c r="A158" s="84"/>
      <c r="B158" s="84"/>
      <c r="C158" s="452"/>
      <c r="D158" s="453"/>
      <c r="E158" s="453"/>
      <c r="F158" s="453"/>
      <c r="G158" s="453"/>
      <c r="H158" s="453"/>
      <c r="I158" s="453"/>
      <c r="J158" s="453"/>
      <c r="K158" s="453"/>
      <c r="L158" s="453"/>
      <c r="M158" s="453"/>
      <c r="N158" s="453"/>
      <c r="O158" s="453"/>
      <c r="P158" s="453"/>
      <c r="Q158" s="453"/>
      <c r="R158" s="453"/>
      <c r="S158" s="453"/>
      <c r="T158" s="453"/>
      <c r="U158" s="453"/>
      <c r="V158" s="453"/>
      <c r="W158" s="453"/>
      <c r="X158" s="454"/>
      <c r="Y158" s="84"/>
      <c r="Z158" s="84"/>
    </row>
    <row r="159" spans="1:26" ht="18.75" customHeight="1" x14ac:dyDescent="0.55000000000000004">
      <c r="A159" s="84"/>
      <c r="B159" s="84"/>
      <c r="C159" s="452"/>
      <c r="D159" s="453"/>
      <c r="E159" s="453"/>
      <c r="F159" s="453"/>
      <c r="G159" s="453"/>
      <c r="H159" s="453"/>
      <c r="I159" s="453"/>
      <c r="J159" s="453"/>
      <c r="K159" s="453"/>
      <c r="L159" s="453"/>
      <c r="M159" s="453"/>
      <c r="N159" s="453"/>
      <c r="O159" s="453"/>
      <c r="P159" s="453"/>
      <c r="Q159" s="453"/>
      <c r="R159" s="453"/>
      <c r="S159" s="453"/>
      <c r="T159" s="453"/>
      <c r="U159" s="453"/>
      <c r="V159" s="453"/>
      <c r="W159" s="453"/>
      <c r="X159" s="454"/>
      <c r="Y159" s="84"/>
      <c r="Z159" s="84"/>
    </row>
    <row r="160" spans="1:26" ht="18.75" customHeight="1" x14ac:dyDescent="0.55000000000000004">
      <c r="A160" s="84"/>
      <c r="B160" s="84"/>
      <c r="C160" s="452"/>
      <c r="D160" s="453"/>
      <c r="E160" s="453"/>
      <c r="F160" s="453"/>
      <c r="G160" s="453"/>
      <c r="H160" s="453"/>
      <c r="I160" s="453"/>
      <c r="J160" s="453"/>
      <c r="K160" s="453"/>
      <c r="L160" s="453"/>
      <c r="M160" s="453"/>
      <c r="N160" s="453"/>
      <c r="O160" s="453"/>
      <c r="P160" s="453"/>
      <c r="Q160" s="453"/>
      <c r="R160" s="453"/>
      <c r="S160" s="453"/>
      <c r="T160" s="453"/>
      <c r="U160" s="453"/>
      <c r="V160" s="453"/>
      <c r="W160" s="453"/>
      <c r="X160" s="454"/>
      <c r="Y160" s="84"/>
      <c r="Z160" s="84"/>
    </row>
    <row r="161" spans="1:26" ht="18.75" customHeight="1" x14ac:dyDescent="0.55000000000000004">
      <c r="A161" s="84"/>
      <c r="B161" s="84"/>
      <c r="C161" s="452"/>
      <c r="D161" s="453"/>
      <c r="E161" s="453"/>
      <c r="F161" s="453"/>
      <c r="G161" s="453"/>
      <c r="H161" s="453"/>
      <c r="I161" s="453"/>
      <c r="J161" s="453"/>
      <c r="K161" s="453"/>
      <c r="L161" s="453"/>
      <c r="M161" s="453"/>
      <c r="N161" s="453"/>
      <c r="O161" s="453"/>
      <c r="P161" s="453"/>
      <c r="Q161" s="453"/>
      <c r="R161" s="453"/>
      <c r="S161" s="453"/>
      <c r="T161" s="453"/>
      <c r="U161" s="453"/>
      <c r="V161" s="453"/>
      <c r="W161" s="453"/>
      <c r="X161" s="454"/>
      <c r="Y161" s="84"/>
      <c r="Z161" s="84"/>
    </row>
    <row r="162" spans="1:26" ht="18.75" customHeight="1" x14ac:dyDescent="0.55000000000000004">
      <c r="A162" s="84"/>
      <c r="B162" s="84"/>
      <c r="C162" s="452"/>
      <c r="D162" s="453"/>
      <c r="E162" s="453"/>
      <c r="F162" s="453"/>
      <c r="G162" s="453"/>
      <c r="H162" s="453"/>
      <c r="I162" s="453"/>
      <c r="J162" s="453"/>
      <c r="K162" s="453"/>
      <c r="L162" s="453"/>
      <c r="M162" s="453"/>
      <c r="N162" s="453"/>
      <c r="O162" s="453"/>
      <c r="P162" s="453"/>
      <c r="Q162" s="453"/>
      <c r="R162" s="453"/>
      <c r="S162" s="453"/>
      <c r="T162" s="453"/>
      <c r="U162" s="453"/>
      <c r="V162" s="453"/>
      <c r="W162" s="453"/>
      <c r="X162" s="454"/>
      <c r="Y162" s="84"/>
      <c r="Z162" s="84"/>
    </row>
    <row r="163" spans="1:26" ht="18.75" customHeight="1" x14ac:dyDescent="0.55000000000000004">
      <c r="A163" s="84"/>
      <c r="B163" s="84"/>
      <c r="C163" s="452"/>
      <c r="D163" s="453"/>
      <c r="E163" s="453"/>
      <c r="F163" s="453"/>
      <c r="G163" s="453"/>
      <c r="H163" s="453"/>
      <c r="I163" s="453"/>
      <c r="J163" s="453"/>
      <c r="K163" s="453"/>
      <c r="L163" s="453"/>
      <c r="M163" s="453"/>
      <c r="N163" s="453"/>
      <c r="O163" s="453"/>
      <c r="P163" s="453"/>
      <c r="Q163" s="453"/>
      <c r="R163" s="453"/>
      <c r="S163" s="453"/>
      <c r="T163" s="453"/>
      <c r="U163" s="453"/>
      <c r="V163" s="453"/>
      <c r="W163" s="453"/>
      <c r="X163" s="454"/>
      <c r="Y163" s="84"/>
      <c r="Z163" s="84"/>
    </row>
    <row r="164" spans="1:26" ht="18.75" customHeight="1" x14ac:dyDescent="0.55000000000000004">
      <c r="A164" s="84"/>
      <c r="B164" s="84"/>
      <c r="C164" s="452"/>
      <c r="D164" s="453"/>
      <c r="E164" s="453"/>
      <c r="F164" s="453"/>
      <c r="G164" s="453"/>
      <c r="H164" s="453"/>
      <c r="I164" s="453"/>
      <c r="J164" s="453"/>
      <c r="K164" s="453"/>
      <c r="L164" s="453"/>
      <c r="M164" s="453"/>
      <c r="N164" s="453"/>
      <c r="O164" s="453"/>
      <c r="P164" s="453"/>
      <c r="Q164" s="453"/>
      <c r="R164" s="453"/>
      <c r="S164" s="453"/>
      <c r="T164" s="453"/>
      <c r="U164" s="453"/>
      <c r="V164" s="453"/>
      <c r="W164" s="453"/>
      <c r="X164" s="454"/>
      <c r="Y164" s="84"/>
      <c r="Z164" s="84"/>
    </row>
    <row r="165" spans="1:26" ht="18.75" customHeight="1" x14ac:dyDescent="0.55000000000000004">
      <c r="A165" s="84"/>
      <c r="B165" s="84"/>
      <c r="C165" s="452"/>
      <c r="D165" s="453"/>
      <c r="E165" s="453"/>
      <c r="F165" s="453"/>
      <c r="G165" s="453"/>
      <c r="H165" s="453"/>
      <c r="I165" s="453"/>
      <c r="J165" s="453"/>
      <c r="K165" s="453"/>
      <c r="L165" s="453"/>
      <c r="M165" s="453"/>
      <c r="N165" s="453"/>
      <c r="O165" s="453"/>
      <c r="P165" s="453"/>
      <c r="Q165" s="453"/>
      <c r="R165" s="453"/>
      <c r="S165" s="453"/>
      <c r="T165" s="453"/>
      <c r="U165" s="453"/>
      <c r="V165" s="453"/>
      <c r="W165" s="453"/>
      <c r="X165" s="454"/>
      <c r="Y165" s="84"/>
      <c r="Z165" s="84"/>
    </row>
    <row r="166" spans="1:26" ht="18.75" customHeight="1" x14ac:dyDescent="0.55000000000000004">
      <c r="A166" s="84"/>
      <c r="B166" s="84"/>
      <c r="C166" s="452"/>
      <c r="D166" s="453"/>
      <c r="E166" s="453"/>
      <c r="F166" s="453"/>
      <c r="G166" s="453"/>
      <c r="H166" s="453"/>
      <c r="I166" s="453"/>
      <c r="J166" s="453"/>
      <c r="K166" s="453"/>
      <c r="L166" s="453"/>
      <c r="M166" s="453"/>
      <c r="N166" s="453"/>
      <c r="O166" s="453"/>
      <c r="P166" s="453"/>
      <c r="Q166" s="453"/>
      <c r="R166" s="453"/>
      <c r="S166" s="453"/>
      <c r="T166" s="453"/>
      <c r="U166" s="453"/>
      <c r="V166" s="453"/>
      <c r="W166" s="453"/>
      <c r="X166" s="454"/>
      <c r="Y166" s="84"/>
      <c r="Z166" s="84"/>
    </row>
    <row r="167" spans="1:26" ht="18.75" customHeight="1" thickBot="1" x14ac:dyDescent="0.6">
      <c r="A167" s="84"/>
      <c r="B167" s="84"/>
      <c r="C167" s="455"/>
      <c r="D167" s="456"/>
      <c r="E167" s="456"/>
      <c r="F167" s="456"/>
      <c r="G167" s="456"/>
      <c r="H167" s="456"/>
      <c r="I167" s="456"/>
      <c r="J167" s="456"/>
      <c r="K167" s="456"/>
      <c r="L167" s="456"/>
      <c r="M167" s="456"/>
      <c r="N167" s="456"/>
      <c r="O167" s="456"/>
      <c r="P167" s="456"/>
      <c r="Q167" s="456"/>
      <c r="R167" s="456"/>
      <c r="S167" s="456"/>
      <c r="T167" s="456"/>
      <c r="U167" s="456"/>
      <c r="V167" s="456"/>
      <c r="W167" s="456"/>
      <c r="X167" s="457"/>
      <c r="Y167" s="84"/>
      <c r="Z167" s="84"/>
    </row>
    <row r="168" spans="1:26" ht="18.75" customHeight="1" x14ac:dyDescent="0.55000000000000004">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row>
    <row r="169" spans="1:26" ht="18.75" customHeight="1" x14ac:dyDescent="0.55000000000000004">
      <c r="A169" s="84" t="s">
        <v>145</v>
      </c>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row>
    <row r="170" spans="1:26" ht="7.5" customHeight="1" x14ac:dyDescent="0.55000000000000004">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row>
    <row r="171" spans="1:26" ht="18.75" customHeight="1" x14ac:dyDescent="0.55000000000000004">
      <c r="A171" s="458" t="s">
        <v>278</v>
      </c>
      <c r="B171" s="458"/>
      <c r="C171" s="458"/>
      <c r="D171" s="458"/>
      <c r="E171" s="458"/>
      <c r="F171" s="458"/>
      <c r="G171" s="458"/>
      <c r="H171" s="458"/>
      <c r="I171" s="458"/>
      <c r="J171" s="458"/>
      <c r="K171" s="458"/>
      <c r="L171" s="458"/>
      <c r="M171" s="458"/>
      <c r="N171" s="458"/>
      <c r="O171" s="458"/>
      <c r="P171" s="458"/>
      <c r="Q171" s="458"/>
      <c r="R171" s="458"/>
      <c r="S171" s="458"/>
      <c r="T171" s="458"/>
      <c r="U171" s="458"/>
      <c r="V171" s="458"/>
      <c r="W171" s="458"/>
      <c r="X171" s="458"/>
      <c r="Y171" s="458"/>
      <c r="Z171" s="458"/>
    </row>
    <row r="172" spans="1:26" ht="7.5" customHeight="1" thickBot="1" x14ac:dyDescent="0.6">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row>
    <row r="173" spans="1:26" ht="22.5" customHeight="1" x14ac:dyDescent="0.55000000000000004">
      <c r="A173" s="84"/>
      <c r="B173" s="459" t="s">
        <v>6</v>
      </c>
      <c r="C173" s="460"/>
      <c r="D173" s="460"/>
      <c r="E173" s="463" t="s">
        <v>4</v>
      </c>
      <c r="F173" s="463"/>
      <c r="G173" s="463"/>
      <c r="H173" s="463"/>
      <c r="I173" s="464" t="str">
        <f>IF(第16号!$Q$9="","",第16号!$Q$9)</f>
        <v/>
      </c>
      <c r="J173" s="465"/>
      <c r="K173" s="465"/>
      <c r="L173" s="465"/>
      <c r="M173" s="465"/>
      <c r="N173" s="465"/>
      <c r="O173" s="465"/>
      <c r="P173" s="465"/>
      <c r="Q173" s="465"/>
      <c r="R173" s="465"/>
      <c r="S173" s="465"/>
      <c r="T173" s="465"/>
      <c r="U173" s="465"/>
      <c r="V173" s="465"/>
      <c r="W173" s="465"/>
      <c r="X173" s="465"/>
      <c r="Y173" s="466"/>
      <c r="Z173" s="84"/>
    </row>
    <row r="174" spans="1:26" ht="22.5" customHeight="1" thickBot="1" x14ac:dyDescent="0.6">
      <c r="A174" s="84"/>
      <c r="B174" s="461"/>
      <c r="C174" s="462"/>
      <c r="D174" s="462"/>
      <c r="E174" s="467" t="s">
        <v>5</v>
      </c>
      <c r="F174" s="467"/>
      <c r="G174" s="467"/>
      <c r="H174" s="467"/>
      <c r="I174" s="468" t="str">
        <f>IF(第16号!$Q$10="","",第16号!$Q$10)</f>
        <v/>
      </c>
      <c r="J174" s="469"/>
      <c r="K174" s="469"/>
      <c r="L174" s="469"/>
      <c r="M174" s="469"/>
      <c r="N174" s="469"/>
      <c r="O174" s="469"/>
      <c r="P174" s="469"/>
      <c r="Q174" s="469"/>
      <c r="R174" s="469"/>
      <c r="S174" s="469"/>
      <c r="T174" s="469"/>
      <c r="U174" s="469"/>
      <c r="V174" s="469"/>
      <c r="W174" s="469"/>
      <c r="X174" s="469"/>
      <c r="Y174" s="470"/>
      <c r="Z174" s="84"/>
    </row>
    <row r="175" spans="1:26" ht="7.5" customHeight="1" thickBot="1" x14ac:dyDescent="0.6">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row>
    <row r="176" spans="1:26" ht="18.75" customHeight="1" x14ac:dyDescent="0.55000000000000004">
      <c r="A176" s="84"/>
      <c r="B176" s="84"/>
      <c r="C176" s="441" t="s">
        <v>131</v>
      </c>
      <c r="D176" s="442"/>
      <c r="E176" s="442"/>
      <c r="F176" s="442"/>
      <c r="G176" s="442"/>
      <c r="H176" s="442"/>
      <c r="I176" s="442"/>
      <c r="J176" s="442"/>
      <c r="K176" s="442"/>
      <c r="L176" s="442"/>
      <c r="M176" s="442"/>
      <c r="N176" s="442"/>
      <c r="O176" s="442"/>
      <c r="P176" s="442"/>
      <c r="Q176" s="442"/>
      <c r="R176" s="442"/>
      <c r="S176" s="442"/>
      <c r="T176" s="442"/>
      <c r="U176" s="442"/>
      <c r="V176" s="442"/>
      <c r="W176" s="442"/>
      <c r="X176" s="443"/>
      <c r="Y176" s="84"/>
      <c r="Z176" s="84"/>
    </row>
    <row r="177" spans="1:26" ht="18.75" customHeight="1" x14ac:dyDescent="0.55000000000000004">
      <c r="A177" s="84"/>
      <c r="B177" s="84"/>
      <c r="C177" s="444"/>
      <c r="D177" s="445"/>
      <c r="E177" s="445"/>
      <c r="F177" s="445"/>
      <c r="G177" s="445"/>
      <c r="H177" s="445"/>
      <c r="I177" s="445"/>
      <c r="J177" s="445"/>
      <c r="K177" s="445"/>
      <c r="L177" s="445"/>
      <c r="M177" s="445"/>
      <c r="N177" s="445"/>
      <c r="O177" s="445"/>
      <c r="P177" s="445"/>
      <c r="Q177" s="445"/>
      <c r="R177" s="445"/>
      <c r="S177" s="445"/>
      <c r="T177" s="445"/>
      <c r="U177" s="445"/>
      <c r="V177" s="445"/>
      <c r="W177" s="445"/>
      <c r="X177" s="446"/>
      <c r="Y177" s="84"/>
      <c r="Z177" s="84"/>
    </row>
    <row r="178" spans="1:26" ht="18.75" customHeight="1" x14ac:dyDescent="0.55000000000000004">
      <c r="A178" s="84"/>
      <c r="B178" s="84"/>
      <c r="C178" s="444"/>
      <c r="D178" s="445"/>
      <c r="E178" s="445"/>
      <c r="F178" s="445"/>
      <c r="G178" s="445"/>
      <c r="H178" s="445"/>
      <c r="I178" s="445"/>
      <c r="J178" s="445"/>
      <c r="K178" s="445"/>
      <c r="L178" s="445"/>
      <c r="M178" s="445"/>
      <c r="N178" s="445"/>
      <c r="O178" s="445"/>
      <c r="P178" s="445"/>
      <c r="Q178" s="445"/>
      <c r="R178" s="445"/>
      <c r="S178" s="445"/>
      <c r="T178" s="445"/>
      <c r="U178" s="445"/>
      <c r="V178" s="445"/>
      <c r="W178" s="445"/>
      <c r="X178" s="446"/>
      <c r="Y178" s="84"/>
      <c r="Z178" s="84"/>
    </row>
    <row r="179" spans="1:26" ht="18.75" customHeight="1" x14ac:dyDescent="0.55000000000000004">
      <c r="A179" s="84"/>
      <c r="B179" s="84"/>
      <c r="C179" s="444"/>
      <c r="D179" s="445"/>
      <c r="E179" s="445"/>
      <c r="F179" s="445"/>
      <c r="G179" s="445"/>
      <c r="H179" s="445"/>
      <c r="I179" s="445"/>
      <c r="J179" s="445"/>
      <c r="K179" s="445"/>
      <c r="L179" s="445"/>
      <c r="M179" s="445"/>
      <c r="N179" s="445"/>
      <c r="O179" s="445"/>
      <c r="P179" s="445"/>
      <c r="Q179" s="445"/>
      <c r="R179" s="445"/>
      <c r="S179" s="445"/>
      <c r="T179" s="445"/>
      <c r="U179" s="445"/>
      <c r="V179" s="445"/>
      <c r="W179" s="445"/>
      <c r="X179" s="446"/>
      <c r="Y179" s="84"/>
      <c r="Z179" s="84"/>
    </row>
    <row r="180" spans="1:26" ht="18.75" customHeight="1" x14ac:dyDescent="0.55000000000000004">
      <c r="A180" s="84"/>
      <c r="B180" s="84"/>
      <c r="C180" s="444"/>
      <c r="D180" s="445"/>
      <c r="E180" s="445"/>
      <c r="F180" s="445"/>
      <c r="G180" s="445"/>
      <c r="H180" s="445"/>
      <c r="I180" s="445"/>
      <c r="J180" s="445"/>
      <c r="K180" s="445"/>
      <c r="L180" s="445"/>
      <c r="M180" s="445"/>
      <c r="N180" s="445"/>
      <c r="O180" s="445"/>
      <c r="P180" s="445"/>
      <c r="Q180" s="445"/>
      <c r="R180" s="445"/>
      <c r="S180" s="445"/>
      <c r="T180" s="445"/>
      <c r="U180" s="445"/>
      <c r="V180" s="445"/>
      <c r="W180" s="445"/>
      <c r="X180" s="446"/>
      <c r="Y180" s="84"/>
      <c r="Z180" s="84"/>
    </row>
    <row r="181" spans="1:26" ht="18.75" customHeight="1" x14ac:dyDescent="0.55000000000000004">
      <c r="A181" s="84"/>
      <c r="B181" s="84"/>
      <c r="C181" s="444"/>
      <c r="D181" s="445"/>
      <c r="E181" s="445"/>
      <c r="F181" s="445"/>
      <c r="G181" s="445"/>
      <c r="H181" s="445"/>
      <c r="I181" s="445"/>
      <c r="J181" s="445"/>
      <c r="K181" s="445"/>
      <c r="L181" s="445"/>
      <c r="M181" s="445"/>
      <c r="N181" s="445"/>
      <c r="O181" s="445"/>
      <c r="P181" s="445"/>
      <c r="Q181" s="445"/>
      <c r="R181" s="445"/>
      <c r="S181" s="445"/>
      <c r="T181" s="445"/>
      <c r="U181" s="445"/>
      <c r="V181" s="445"/>
      <c r="W181" s="445"/>
      <c r="X181" s="446"/>
      <c r="Y181" s="84"/>
      <c r="Z181" s="84"/>
    </row>
    <row r="182" spans="1:26" ht="18.75" customHeight="1" x14ac:dyDescent="0.55000000000000004">
      <c r="A182" s="84"/>
      <c r="B182" s="84"/>
      <c r="C182" s="444"/>
      <c r="D182" s="445"/>
      <c r="E182" s="445"/>
      <c r="F182" s="445"/>
      <c r="G182" s="445"/>
      <c r="H182" s="445"/>
      <c r="I182" s="445"/>
      <c r="J182" s="445"/>
      <c r="K182" s="445"/>
      <c r="L182" s="445"/>
      <c r="M182" s="445"/>
      <c r="N182" s="445"/>
      <c r="O182" s="445"/>
      <c r="P182" s="445"/>
      <c r="Q182" s="445"/>
      <c r="R182" s="445"/>
      <c r="S182" s="445"/>
      <c r="T182" s="445"/>
      <c r="U182" s="445"/>
      <c r="V182" s="445"/>
      <c r="W182" s="445"/>
      <c r="X182" s="446"/>
      <c r="Y182" s="84"/>
      <c r="Z182" s="84"/>
    </row>
    <row r="183" spans="1:26" ht="18.75" customHeight="1" x14ac:dyDescent="0.55000000000000004">
      <c r="A183" s="84"/>
      <c r="B183" s="84"/>
      <c r="C183" s="444"/>
      <c r="D183" s="445"/>
      <c r="E183" s="445"/>
      <c r="F183" s="445"/>
      <c r="G183" s="445"/>
      <c r="H183" s="445"/>
      <c r="I183" s="445"/>
      <c r="J183" s="445"/>
      <c r="K183" s="445"/>
      <c r="L183" s="445"/>
      <c r="M183" s="445"/>
      <c r="N183" s="445"/>
      <c r="O183" s="445"/>
      <c r="P183" s="445"/>
      <c r="Q183" s="445"/>
      <c r="R183" s="445"/>
      <c r="S183" s="445"/>
      <c r="T183" s="445"/>
      <c r="U183" s="445"/>
      <c r="V183" s="445"/>
      <c r="W183" s="445"/>
      <c r="X183" s="446"/>
      <c r="Y183" s="84"/>
      <c r="Z183" s="84"/>
    </row>
    <row r="184" spans="1:26" ht="18.75" customHeight="1" x14ac:dyDescent="0.55000000000000004">
      <c r="A184" s="84"/>
      <c r="B184" s="84"/>
      <c r="C184" s="444"/>
      <c r="D184" s="445"/>
      <c r="E184" s="445"/>
      <c r="F184" s="445"/>
      <c r="G184" s="445"/>
      <c r="H184" s="445"/>
      <c r="I184" s="445"/>
      <c r="J184" s="445"/>
      <c r="K184" s="445"/>
      <c r="L184" s="445"/>
      <c r="M184" s="445"/>
      <c r="N184" s="445"/>
      <c r="O184" s="445"/>
      <c r="P184" s="445"/>
      <c r="Q184" s="445"/>
      <c r="R184" s="445"/>
      <c r="S184" s="445"/>
      <c r="T184" s="445"/>
      <c r="U184" s="445"/>
      <c r="V184" s="445"/>
      <c r="W184" s="445"/>
      <c r="X184" s="446"/>
      <c r="Y184" s="84"/>
      <c r="Z184" s="84"/>
    </row>
    <row r="185" spans="1:26" ht="18.75" customHeight="1" x14ac:dyDescent="0.55000000000000004">
      <c r="A185" s="84"/>
      <c r="B185" s="84"/>
      <c r="C185" s="444"/>
      <c r="D185" s="445"/>
      <c r="E185" s="445"/>
      <c r="F185" s="445"/>
      <c r="G185" s="445"/>
      <c r="H185" s="445"/>
      <c r="I185" s="445"/>
      <c r="J185" s="445"/>
      <c r="K185" s="445"/>
      <c r="L185" s="445"/>
      <c r="M185" s="445"/>
      <c r="N185" s="445"/>
      <c r="O185" s="445"/>
      <c r="P185" s="445"/>
      <c r="Q185" s="445"/>
      <c r="R185" s="445"/>
      <c r="S185" s="445"/>
      <c r="T185" s="445"/>
      <c r="U185" s="445"/>
      <c r="V185" s="445"/>
      <c r="W185" s="445"/>
      <c r="X185" s="446"/>
      <c r="Y185" s="84"/>
      <c r="Z185" s="84"/>
    </row>
    <row r="186" spans="1:26" ht="18.75" customHeight="1" x14ac:dyDescent="0.55000000000000004">
      <c r="A186" s="84"/>
      <c r="B186" s="84"/>
      <c r="C186" s="444"/>
      <c r="D186" s="445"/>
      <c r="E186" s="445"/>
      <c r="F186" s="445"/>
      <c r="G186" s="445"/>
      <c r="H186" s="445"/>
      <c r="I186" s="445"/>
      <c r="J186" s="445"/>
      <c r="K186" s="445"/>
      <c r="L186" s="445"/>
      <c r="M186" s="445"/>
      <c r="N186" s="445"/>
      <c r="O186" s="445"/>
      <c r="P186" s="445"/>
      <c r="Q186" s="445"/>
      <c r="R186" s="445"/>
      <c r="S186" s="445"/>
      <c r="T186" s="445"/>
      <c r="U186" s="445"/>
      <c r="V186" s="445"/>
      <c r="W186" s="445"/>
      <c r="X186" s="446"/>
      <c r="Y186" s="84"/>
      <c r="Z186" s="84"/>
    </row>
    <row r="187" spans="1:26" ht="18.75" customHeight="1" x14ac:dyDescent="0.55000000000000004">
      <c r="A187" s="84"/>
      <c r="B187" s="84"/>
      <c r="C187" s="444"/>
      <c r="D187" s="445"/>
      <c r="E187" s="445"/>
      <c r="F187" s="445"/>
      <c r="G187" s="445"/>
      <c r="H187" s="445"/>
      <c r="I187" s="445"/>
      <c r="J187" s="445"/>
      <c r="K187" s="445"/>
      <c r="L187" s="445"/>
      <c r="M187" s="445"/>
      <c r="N187" s="445"/>
      <c r="O187" s="445"/>
      <c r="P187" s="445"/>
      <c r="Q187" s="445"/>
      <c r="R187" s="445"/>
      <c r="S187" s="445"/>
      <c r="T187" s="445"/>
      <c r="U187" s="445"/>
      <c r="V187" s="445"/>
      <c r="W187" s="445"/>
      <c r="X187" s="446"/>
      <c r="Y187" s="84"/>
      <c r="Z187" s="84"/>
    </row>
    <row r="188" spans="1:26" ht="18.75" customHeight="1" x14ac:dyDescent="0.55000000000000004">
      <c r="A188" s="84"/>
      <c r="B188" s="84"/>
      <c r="C188" s="444"/>
      <c r="D188" s="445"/>
      <c r="E188" s="445"/>
      <c r="F188" s="445"/>
      <c r="G188" s="445"/>
      <c r="H188" s="445"/>
      <c r="I188" s="445"/>
      <c r="J188" s="445"/>
      <c r="K188" s="445"/>
      <c r="L188" s="445"/>
      <c r="M188" s="445"/>
      <c r="N188" s="445"/>
      <c r="O188" s="445"/>
      <c r="P188" s="445"/>
      <c r="Q188" s="445"/>
      <c r="R188" s="445"/>
      <c r="S188" s="445"/>
      <c r="T188" s="445"/>
      <c r="U188" s="445"/>
      <c r="V188" s="445"/>
      <c r="W188" s="445"/>
      <c r="X188" s="446"/>
      <c r="Y188" s="84"/>
      <c r="Z188" s="84"/>
    </row>
    <row r="189" spans="1:26" ht="18.75" customHeight="1" x14ac:dyDescent="0.55000000000000004">
      <c r="A189" s="84"/>
      <c r="B189" s="84"/>
      <c r="C189" s="444"/>
      <c r="D189" s="445"/>
      <c r="E189" s="445"/>
      <c r="F189" s="445"/>
      <c r="G189" s="445"/>
      <c r="H189" s="445"/>
      <c r="I189" s="445"/>
      <c r="J189" s="445"/>
      <c r="K189" s="445"/>
      <c r="L189" s="445"/>
      <c r="M189" s="445"/>
      <c r="N189" s="445"/>
      <c r="O189" s="445"/>
      <c r="P189" s="445"/>
      <c r="Q189" s="445"/>
      <c r="R189" s="445"/>
      <c r="S189" s="445"/>
      <c r="T189" s="445"/>
      <c r="U189" s="445"/>
      <c r="V189" s="445"/>
      <c r="W189" s="445"/>
      <c r="X189" s="446"/>
      <c r="Y189" s="84"/>
      <c r="Z189" s="84"/>
    </row>
    <row r="190" spans="1:26" ht="18.75" customHeight="1" x14ac:dyDescent="0.55000000000000004">
      <c r="A190" s="84"/>
      <c r="B190" s="84"/>
      <c r="C190" s="444"/>
      <c r="D190" s="445"/>
      <c r="E190" s="445"/>
      <c r="F190" s="445"/>
      <c r="G190" s="445"/>
      <c r="H190" s="445"/>
      <c r="I190" s="445"/>
      <c r="J190" s="445"/>
      <c r="K190" s="445"/>
      <c r="L190" s="445"/>
      <c r="M190" s="445"/>
      <c r="N190" s="445"/>
      <c r="O190" s="445"/>
      <c r="P190" s="445"/>
      <c r="Q190" s="445"/>
      <c r="R190" s="445"/>
      <c r="S190" s="445"/>
      <c r="T190" s="445"/>
      <c r="U190" s="445"/>
      <c r="V190" s="445"/>
      <c r="W190" s="445"/>
      <c r="X190" s="446"/>
      <c r="Y190" s="84"/>
      <c r="Z190" s="84"/>
    </row>
    <row r="191" spans="1:26" ht="18.75" customHeight="1" thickBot="1" x14ac:dyDescent="0.6">
      <c r="A191" s="84"/>
      <c r="B191" s="84"/>
      <c r="C191" s="447"/>
      <c r="D191" s="448"/>
      <c r="E191" s="448"/>
      <c r="F191" s="448"/>
      <c r="G191" s="448"/>
      <c r="H191" s="448"/>
      <c r="I191" s="448"/>
      <c r="J191" s="448"/>
      <c r="K191" s="448"/>
      <c r="L191" s="448"/>
      <c r="M191" s="448"/>
      <c r="N191" s="448"/>
      <c r="O191" s="448"/>
      <c r="P191" s="448"/>
      <c r="Q191" s="448"/>
      <c r="R191" s="448"/>
      <c r="S191" s="448"/>
      <c r="T191" s="448"/>
      <c r="U191" s="448"/>
      <c r="V191" s="448"/>
      <c r="W191" s="448"/>
      <c r="X191" s="449"/>
      <c r="Y191" s="84"/>
      <c r="Z191" s="84"/>
    </row>
    <row r="192" spans="1:26" ht="18.75" customHeight="1" x14ac:dyDescent="0.55000000000000004">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row>
    <row r="193" spans="1:26" ht="18.75" customHeight="1" thickBot="1" x14ac:dyDescent="0.6">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row>
    <row r="194" spans="1:26" ht="18.75" customHeight="1" x14ac:dyDescent="0.55000000000000004">
      <c r="A194" s="84"/>
      <c r="B194" s="84"/>
      <c r="C194" s="441" t="s">
        <v>131</v>
      </c>
      <c r="D194" s="450"/>
      <c r="E194" s="450"/>
      <c r="F194" s="450"/>
      <c r="G194" s="450"/>
      <c r="H194" s="450"/>
      <c r="I194" s="450"/>
      <c r="J194" s="450"/>
      <c r="K194" s="450"/>
      <c r="L194" s="450"/>
      <c r="M194" s="450"/>
      <c r="N194" s="450"/>
      <c r="O194" s="450"/>
      <c r="P194" s="450"/>
      <c r="Q194" s="450"/>
      <c r="R194" s="450"/>
      <c r="S194" s="450"/>
      <c r="T194" s="450"/>
      <c r="U194" s="450"/>
      <c r="V194" s="450"/>
      <c r="W194" s="450"/>
      <c r="X194" s="451"/>
      <c r="Y194" s="84"/>
      <c r="Z194" s="84"/>
    </row>
    <row r="195" spans="1:26" ht="18.75" customHeight="1" x14ac:dyDescent="0.55000000000000004">
      <c r="A195" s="84"/>
      <c r="B195" s="84"/>
      <c r="C195" s="452"/>
      <c r="D195" s="453"/>
      <c r="E195" s="453"/>
      <c r="F195" s="453"/>
      <c r="G195" s="453"/>
      <c r="H195" s="453"/>
      <c r="I195" s="453"/>
      <c r="J195" s="453"/>
      <c r="K195" s="453"/>
      <c r="L195" s="453"/>
      <c r="M195" s="453"/>
      <c r="N195" s="453"/>
      <c r="O195" s="453"/>
      <c r="P195" s="453"/>
      <c r="Q195" s="453"/>
      <c r="R195" s="453"/>
      <c r="S195" s="453"/>
      <c r="T195" s="453"/>
      <c r="U195" s="453"/>
      <c r="V195" s="453"/>
      <c r="W195" s="453"/>
      <c r="X195" s="454"/>
      <c r="Y195" s="84"/>
      <c r="Z195" s="84"/>
    </row>
    <row r="196" spans="1:26" ht="18.75" customHeight="1" x14ac:dyDescent="0.55000000000000004">
      <c r="A196" s="84"/>
      <c r="B196" s="84"/>
      <c r="C196" s="452"/>
      <c r="D196" s="453"/>
      <c r="E196" s="453"/>
      <c r="F196" s="453"/>
      <c r="G196" s="453"/>
      <c r="H196" s="453"/>
      <c r="I196" s="453"/>
      <c r="J196" s="453"/>
      <c r="K196" s="453"/>
      <c r="L196" s="453"/>
      <c r="M196" s="453"/>
      <c r="N196" s="453"/>
      <c r="O196" s="453"/>
      <c r="P196" s="453"/>
      <c r="Q196" s="453"/>
      <c r="R196" s="453"/>
      <c r="S196" s="453"/>
      <c r="T196" s="453"/>
      <c r="U196" s="453"/>
      <c r="V196" s="453"/>
      <c r="W196" s="453"/>
      <c r="X196" s="454"/>
      <c r="Y196" s="84"/>
      <c r="Z196" s="84"/>
    </row>
    <row r="197" spans="1:26" ht="18.75" customHeight="1" x14ac:dyDescent="0.55000000000000004">
      <c r="A197" s="84"/>
      <c r="B197" s="84"/>
      <c r="C197" s="452"/>
      <c r="D197" s="453"/>
      <c r="E197" s="453"/>
      <c r="F197" s="453"/>
      <c r="G197" s="453"/>
      <c r="H197" s="453"/>
      <c r="I197" s="453"/>
      <c r="J197" s="453"/>
      <c r="K197" s="453"/>
      <c r="L197" s="453"/>
      <c r="M197" s="453"/>
      <c r="N197" s="453"/>
      <c r="O197" s="453"/>
      <c r="P197" s="453"/>
      <c r="Q197" s="453"/>
      <c r="R197" s="453"/>
      <c r="S197" s="453"/>
      <c r="T197" s="453"/>
      <c r="U197" s="453"/>
      <c r="V197" s="453"/>
      <c r="W197" s="453"/>
      <c r="X197" s="454"/>
      <c r="Y197" s="84"/>
      <c r="Z197" s="84"/>
    </row>
    <row r="198" spans="1:26" ht="18.75" customHeight="1" x14ac:dyDescent="0.55000000000000004">
      <c r="A198" s="84"/>
      <c r="B198" s="84"/>
      <c r="C198" s="452"/>
      <c r="D198" s="453"/>
      <c r="E198" s="453"/>
      <c r="F198" s="453"/>
      <c r="G198" s="453"/>
      <c r="H198" s="453"/>
      <c r="I198" s="453"/>
      <c r="J198" s="453"/>
      <c r="K198" s="453"/>
      <c r="L198" s="453"/>
      <c r="M198" s="453"/>
      <c r="N198" s="453"/>
      <c r="O198" s="453"/>
      <c r="P198" s="453"/>
      <c r="Q198" s="453"/>
      <c r="R198" s="453"/>
      <c r="S198" s="453"/>
      <c r="T198" s="453"/>
      <c r="U198" s="453"/>
      <c r="V198" s="453"/>
      <c r="W198" s="453"/>
      <c r="X198" s="454"/>
      <c r="Y198" s="84"/>
      <c r="Z198" s="84"/>
    </row>
    <row r="199" spans="1:26" ht="18.75" customHeight="1" x14ac:dyDescent="0.55000000000000004">
      <c r="A199" s="84"/>
      <c r="B199" s="84"/>
      <c r="C199" s="452"/>
      <c r="D199" s="453"/>
      <c r="E199" s="453"/>
      <c r="F199" s="453"/>
      <c r="G199" s="453"/>
      <c r="H199" s="453"/>
      <c r="I199" s="453"/>
      <c r="J199" s="453"/>
      <c r="K199" s="453"/>
      <c r="L199" s="453"/>
      <c r="M199" s="453"/>
      <c r="N199" s="453"/>
      <c r="O199" s="453"/>
      <c r="P199" s="453"/>
      <c r="Q199" s="453"/>
      <c r="R199" s="453"/>
      <c r="S199" s="453"/>
      <c r="T199" s="453"/>
      <c r="U199" s="453"/>
      <c r="V199" s="453"/>
      <c r="W199" s="453"/>
      <c r="X199" s="454"/>
      <c r="Y199" s="84"/>
      <c r="Z199" s="84"/>
    </row>
    <row r="200" spans="1:26" ht="18.75" customHeight="1" x14ac:dyDescent="0.55000000000000004">
      <c r="A200" s="84"/>
      <c r="B200" s="84"/>
      <c r="C200" s="452"/>
      <c r="D200" s="453"/>
      <c r="E200" s="453"/>
      <c r="F200" s="453"/>
      <c r="G200" s="453"/>
      <c r="H200" s="453"/>
      <c r="I200" s="453"/>
      <c r="J200" s="453"/>
      <c r="K200" s="453"/>
      <c r="L200" s="453"/>
      <c r="M200" s="453"/>
      <c r="N200" s="453"/>
      <c r="O200" s="453"/>
      <c r="P200" s="453"/>
      <c r="Q200" s="453"/>
      <c r="R200" s="453"/>
      <c r="S200" s="453"/>
      <c r="T200" s="453"/>
      <c r="U200" s="453"/>
      <c r="V200" s="453"/>
      <c r="W200" s="453"/>
      <c r="X200" s="454"/>
      <c r="Y200" s="84"/>
      <c r="Z200" s="84"/>
    </row>
    <row r="201" spans="1:26" ht="18.75" customHeight="1" x14ac:dyDescent="0.55000000000000004">
      <c r="A201" s="84"/>
      <c r="B201" s="84"/>
      <c r="C201" s="452"/>
      <c r="D201" s="453"/>
      <c r="E201" s="453"/>
      <c r="F201" s="453"/>
      <c r="G201" s="453"/>
      <c r="H201" s="453"/>
      <c r="I201" s="453"/>
      <c r="J201" s="453"/>
      <c r="K201" s="453"/>
      <c r="L201" s="453"/>
      <c r="M201" s="453"/>
      <c r="N201" s="453"/>
      <c r="O201" s="453"/>
      <c r="P201" s="453"/>
      <c r="Q201" s="453"/>
      <c r="R201" s="453"/>
      <c r="S201" s="453"/>
      <c r="T201" s="453"/>
      <c r="U201" s="453"/>
      <c r="V201" s="453"/>
      <c r="W201" s="453"/>
      <c r="X201" s="454"/>
      <c r="Y201" s="84"/>
      <c r="Z201" s="84"/>
    </row>
    <row r="202" spans="1:26" ht="18.75" customHeight="1" x14ac:dyDescent="0.55000000000000004">
      <c r="A202" s="84"/>
      <c r="B202" s="84"/>
      <c r="C202" s="452"/>
      <c r="D202" s="453"/>
      <c r="E202" s="453"/>
      <c r="F202" s="453"/>
      <c r="G202" s="453"/>
      <c r="H202" s="453"/>
      <c r="I202" s="453"/>
      <c r="J202" s="453"/>
      <c r="K202" s="453"/>
      <c r="L202" s="453"/>
      <c r="M202" s="453"/>
      <c r="N202" s="453"/>
      <c r="O202" s="453"/>
      <c r="P202" s="453"/>
      <c r="Q202" s="453"/>
      <c r="R202" s="453"/>
      <c r="S202" s="453"/>
      <c r="T202" s="453"/>
      <c r="U202" s="453"/>
      <c r="V202" s="453"/>
      <c r="W202" s="453"/>
      <c r="X202" s="454"/>
      <c r="Y202" s="84"/>
      <c r="Z202" s="84"/>
    </row>
    <row r="203" spans="1:26" ht="18.75" customHeight="1" x14ac:dyDescent="0.55000000000000004">
      <c r="A203" s="84"/>
      <c r="B203" s="84"/>
      <c r="C203" s="452"/>
      <c r="D203" s="453"/>
      <c r="E203" s="453"/>
      <c r="F203" s="453"/>
      <c r="G203" s="453"/>
      <c r="H203" s="453"/>
      <c r="I203" s="453"/>
      <c r="J203" s="453"/>
      <c r="K203" s="453"/>
      <c r="L203" s="453"/>
      <c r="M203" s="453"/>
      <c r="N203" s="453"/>
      <c r="O203" s="453"/>
      <c r="P203" s="453"/>
      <c r="Q203" s="453"/>
      <c r="R203" s="453"/>
      <c r="S203" s="453"/>
      <c r="T203" s="453"/>
      <c r="U203" s="453"/>
      <c r="V203" s="453"/>
      <c r="W203" s="453"/>
      <c r="X203" s="454"/>
      <c r="Y203" s="84"/>
      <c r="Z203" s="84"/>
    </row>
    <row r="204" spans="1:26" ht="18.75" customHeight="1" x14ac:dyDescent="0.55000000000000004">
      <c r="A204" s="84"/>
      <c r="B204" s="84"/>
      <c r="C204" s="452"/>
      <c r="D204" s="453"/>
      <c r="E204" s="453"/>
      <c r="F204" s="453"/>
      <c r="G204" s="453"/>
      <c r="H204" s="453"/>
      <c r="I204" s="453"/>
      <c r="J204" s="453"/>
      <c r="K204" s="453"/>
      <c r="L204" s="453"/>
      <c r="M204" s="453"/>
      <c r="N204" s="453"/>
      <c r="O204" s="453"/>
      <c r="P204" s="453"/>
      <c r="Q204" s="453"/>
      <c r="R204" s="453"/>
      <c r="S204" s="453"/>
      <c r="T204" s="453"/>
      <c r="U204" s="453"/>
      <c r="V204" s="453"/>
      <c r="W204" s="453"/>
      <c r="X204" s="454"/>
      <c r="Y204" s="84"/>
      <c r="Z204" s="84"/>
    </row>
    <row r="205" spans="1:26" ht="18.75" customHeight="1" x14ac:dyDescent="0.55000000000000004">
      <c r="A205" s="84"/>
      <c r="B205" s="84"/>
      <c r="C205" s="452"/>
      <c r="D205" s="453"/>
      <c r="E205" s="453"/>
      <c r="F205" s="453"/>
      <c r="G205" s="453"/>
      <c r="H205" s="453"/>
      <c r="I205" s="453"/>
      <c r="J205" s="453"/>
      <c r="K205" s="453"/>
      <c r="L205" s="453"/>
      <c r="M205" s="453"/>
      <c r="N205" s="453"/>
      <c r="O205" s="453"/>
      <c r="P205" s="453"/>
      <c r="Q205" s="453"/>
      <c r="R205" s="453"/>
      <c r="S205" s="453"/>
      <c r="T205" s="453"/>
      <c r="U205" s="453"/>
      <c r="V205" s="453"/>
      <c r="W205" s="453"/>
      <c r="X205" s="454"/>
      <c r="Y205" s="84"/>
      <c r="Z205" s="84"/>
    </row>
    <row r="206" spans="1:26" ht="18.75" customHeight="1" x14ac:dyDescent="0.55000000000000004">
      <c r="A206" s="84"/>
      <c r="B206" s="84"/>
      <c r="C206" s="452"/>
      <c r="D206" s="453"/>
      <c r="E206" s="453"/>
      <c r="F206" s="453"/>
      <c r="G206" s="453"/>
      <c r="H206" s="453"/>
      <c r="I206" s="453"/>
      <c r="J206" s="453"/>
      <c r="K206" s="453"/>
      <c r="L206" s="453"/>
      <c r="M206" s="453"/>
      <c r="N206" s="453"/>
      <c r="O206" s="453"/>
      <c r="P206" s="453"/>
      <c r="Q206" s="453"/>
      <c r="R206" s="453"/>
      <c r="S206" s="453"/>
      <c r="T206" s="453"/>
      <c r="U206" s="453"/>
      <c r="V206" s="453"/>
      <c r="W206" s="453"/>
      <c r="X206" s="454"/>
      <c r="Y206" s="84"/>
      <c r="Z206" s="84"/>
    </row>
    <row r="207" spans="1:26" ht="18.75" customHeight="1" x14ac:dyDescent="0.55000000000000004">
      <c r="A207" s="84"/>
      <c r="B207" s="84"/>
      <c r="C207" s="452"/>
      <c r="D207" s="453"/>
      <c r="E207" s="453"/>
      <c r="F207" s="453"/>
      <c r="G207" s="453"/>
      <c r="H207" s="453"/>
      <c r="I207" s="453"/>
      <c r="J207" s="453"/>
      <c r="K207" s="453"/>
      <c r="L207" s="453"/>
      <c r="M207" s="453"/>
      <c r="N207" s="453"/>
      <c r="O207" s="453"/>
      <c r="P207" s="453"/>
      <c r="Q207" s="453"/>
      <c r="R207" s="453"/>
      <c r="S207" s="453"/>
      <c r="T207" s="453"/>
      <c r="U207" s="453"/>
      <c r="V207" s="453"/>
      <c r="W207" s="453"/>
      <c r="X207" s="454"/>
      <c r="Y207" s="84"/>
      <c r="Z207" s="84"/>
    </row>
    <row r="208" spans="1:26" ht="18.75" customHeight="1" x14ac:dyDescent="0.55000000000000004">
      <c r="A208" s="84"/>
      <c r="B208" s="84"/>
      <c r="C208" s="452"/>
      <c r="D208" s="453"/>
      <c r="E208" s="453"/>
      <c r="F208" s="453"/>
      <c r="G208" s="453"/>
      <c r="H208" s="453"/>
      <c r="I208" s="453"/>
      <c r="J208" s="453"/>
      <c r="K208" s="453"/>
      <c r="L208" s="453"/>
      <c r="M208" s="453"/>
      <c r="N208" s="453"/>
      <c r="O208" s="453"/>
      <c r="P208" s="453"/>
      <c r="Q208" s="453"/>
      <c r="R208" s="453"/>
      <c r="S208" s="453"/>
      <c r="T208" s="453"/>
      <c r="U208" s="453"/>
      <c r="V208" s="453"/>
      <c r="W208" s="453"/>
      <c r="X208" s="454"/>
      <c r="Y208" s="84"/>
      <c r="Z208" s="84"/>
    </row>
    <row r="209" spans="1:26" ht="18.75" customHeight="1" thickBot="1" x14ac:dyDescent="0.6">
      <c r="A209" s="84"/>
      <c r="B209" s="84"/>
      <c r="C209" s="455"/>
      <c r="D209" s="456"/>
      <c r="E209" s="456"/>
      <c r="F209" s="456"/>
      <c r="G209" s="456"/>
      <c r="H209" s="456"/>
      <c r="I209" s="456"/>
      <c r="J209" s="456"/>
      <c r="K209" s="456"/>
      <c r="L209" s="456"/>
      <c r="M209" s="456"/>
      <c r="N209" s="456"/>
      <c r="O209" s="456"/>
      <c r="P209" s="456"/>
      <c r="Q209" s="456"/>
      <c r="R209" s="456"/>
      <c r="S209" s="456"/>
      <c r="T209" s="456"/>
      <c r="U209" s="456"/>
      <c r="V209" s="456"/>
      <c r="W209" s="456"/>
      <c r="X209" s="457"/>
      <c r="Y209" s="84"/>
      <c r="Z209" s="84"/>
    </row>
    <row r="210" spans="1:26" ht="18.75" customHeight="1" x14ac:dyDescent="0.55000000000000004">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row>
  </sheetData>
  <sheetProtection algorithmName="SHA-512" hashValue="MDOEsRDFeBYX+wjjsOG6nrVnla1lAJ0uLz2+NCW0K+luM80/uTnqRq/gcs73DU4B18vM2Zr/+horOOMgO4qaWA==" saltValue="cOyJ6RQKCFLsFEok1aDaZw==" spinCount="100000" sheet="1" selectLockedCells="1"/>
  <mergeCells count="40">
    <mergeCell ref="C8:X23"/>
    <mergeCell ref="C26:X41"/>
    <mergeCell ref="A3:Z3"/>
    <mergeCell ref="E5:H5"/>
    <mergeCell ref="E6:H6"/>
    <mergeCell ref="B5:D6"/>
    <mergeCell ref="I5:Y5"/>
    <mergeCell ref="I6:Y6"/>
    <mergeCell ref="A45:Z45"/>
    <mergeCell ref="B47:D48"/>
    <mergeCell ref="E47:H47"/>
    <mergeCell ref="I47:Y47"/>
    <mergeCell ref="E48:H48"/>
    <mergeCell ref="I48:Y48"/>
    <mergeCell ref="C50:X65"/>
    <mergeCell ref="C68:X83"/>
    <mergeCell ref="A87:Z87"/>
    <mergeCell ref="B89:D90"/>
    <mergeCell ref="E89:H89"/>
    <mergeCell ref="I89:Y89"/>
    <mergeCell ref="E90:H90"/>
    <mergeCell ref="I90:Y90"/>
    <mergeCell ref="C92:X107"/>
    <mergeCell ref="C110:X125"/>
    <mergeCell ref="A129:Z129"/>
    <mergeCell ref="B131:D132"/>
    <mergeCell ref="E131:H131"/>
    <mergeCell ref="I131:Y131"/>
    <mergeCell ref="E132:H132"/>
    <mergeCell ref="I132:Y132"/>
    <mergeCell ref="C176:X191"/>
    <mergeCell ref="C194:X209"/>
    <mergeCell ref="C134:X149"/>
    <mergeCell ref="C152:X167"/>
    <mergeCell ref="A171:Z171"/>
    <mergeCell ref="B173:D174"/>
    <mergeCell ref="E173:H173"/>
    <mergeCell ref="I173:Y173"/>
    <mergeCell ref="E174:H174"/>
    <mergeCell ref="I174:Y174"/>
  </mergeCells>
  <phoneticPr fontId="3"/>
  <pageMargins left="0.78740157480314965" right="0.39370078740157483" top="0.59055118110236227" bottom="0.59055118110236227" header="0.31496062992125984" footer="0.31496062992125984"/>
  <pageSetup paperSize="9" scale="9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rgb="FFFFFF99"/>
    <pageSetUpPr fitToPage="1"/>
  </sheetPr>
  <dimension ref="A1:BA35"/>
  <sheetViews>
    <sheetView view="pageBreakPreview" zoomScaleNormal="100" zoomScaleSheetLayoutView="100" workbookViewId="0">
      <pane ySplit="3" topLeftCell="A5" activePane="bottomLeft" state="frozen"/>
      <selection pane="bottomLeft" activeCell="S5" sqref="S5:Z5"/>
    </sheetView>
  </sheetViews>
  <sheetFormatPr defaultColWidth="3.08203125" defaultRowHeight="18.75" customHeight="1" x14ac:dyDescent="0.55000000000000004"/>
  <cols>
    <col min="1" max="16384" width="3.08203125" style="85"/>
  </cols>
  <sheetData>
    <row r="1" spans="1:53" ht="18.75" customHeight="1" x14ac:dyDescent="0.55000000000000004">
      <c r="A1" s="94" t="s">
        <v>279</v>
      </c>
      <c r="B1" s="94"/>
      <c r="C1" s="94"/>
      <c r="D1" s="94"/>
      <c r="E1" s="94"/>
      <c r="F1" s="94"/>
      <c r="G1" s="94"/>
      <c r="H1" s="94"/>
      <c r="I1" s="94"/>
      <c r="J1" s="94"/>
      <c r="K1" s="94"/>
      <c r="L1" s="94"/>
      <c r="M1" s="94"/>
      <c r="N1" s="94"/>
      <c r="O1" s="94"/>
      <c r="P1" s="94"/>
      <c r="Q1" s="94"/>
      <c r="R1" s="94"/>
      <c r="S1" s="94"/>
      <c r="T1" s="94"/>
      <c r="U1" s="94"/>
      <c r="V1" s="94"/>
      <c r="W1" s="94"/>
      <c r="X1" s="94"/>
      <c r="Y1" s="94"/>
      <c r="Z1" s="94"/>
      <c r="AB1" s="518" t="str">
        <f>IF(AH13="","令和　　年　　月　　日",AH13)</f>
        <v>令和　　年　　月　　日</v>
      </c>
      <c r="AC1" s="518"/>
      <c r="AD1" s="518"/>
      <c r="AE1" s="518"/>
      <c r="AF1" s="518"/>
      <c r="AG1" s="518"/>
      <c r="AH1" s="518"/>
      <c r="AI1" s="518"/>
    </row>
    <row r="2" spans="1:53"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53" ht="18.75" customHeight="1" x14ac:dyDescent="0.55000000000000004">
      <c r="A3" s="254" t="s">
        <v>280</v>
      </c>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53"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53" ht="22.5" customHeight="1" x14ac:dyDescent="0.55000000000000004">
      <c r="A5" s="94"/>
      <c r="B5" s="94"/>
      <c r="C5" s="94"/>
      <c r="D5" s="94"/>
      <c r="E5" s="94"/>
      <c r="F5" s="94"/>
      <c r="G5" s="94"/>
      <c r="H5" s="94"/>
      <c r="I5" s="94"/>
      <c r="J5" s="94"/>
      <c r="K5" s="94"/>
      <c r="L5" s="94"/>
      <c r="M5" s="94"/>
      <c r="N5" s="94"/>
      <c r="O5" s="94"/>
      <c r="P5" s="94"/>
      <c r="Q5" s="94"/>
      <c r="R5" s="94"/>
      <c r="S5" s="214" t="s">
        <v>468</v>
      </c>
      <c r="T5" s="214"/>
      <c r="U5" s="214"/>
      <c r="V5" s="214"/>
      <c r="W5" s="214"/>
      <c r="X5" s="214"/>
      <c r="Y5" s="214"/>
      <c r="Z5" s="214"/>
    </row>
    <row r="6" spans="1:53"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53" ht="22.5" customHeight="1" x14ac:dyDescent="0.55000000000000004">
      <c r="A7" s="94"/>
      <c r="B7" s="94"/>
      <c r="C7" s="94"/>
      <c r="D7" s="94"/>
      <c r="E7" s="94"/>
      <c r="F7" s="94"/>
      <c r="G7" s="94"/>
      <c r="H7" s="94"/>
      <c r="I7" s="94"/>
      <c r="J7" s="94"/>
      <c r="K7" s="94"/>
      <c r="L7" s="94"/>
      <c r="M7" s="244" t="s">
        <v>2</v>
      </c>
      <c r="N7" s="244"/>
      <c r="O7" s="244"/>
      <c r="P7" s="244"/>
      <c r="Q7" s="95" t="s">
        <v>9</v>
      </c>
      <c r="R7" s="215" t="s">
        <v>473</v>
      </c>
      <c r="S7" s="215"/>
      <c r="T7" s="215"/>
      <c r="U7" s="215"/>
      <c r="V7" s="215"/>
      <c r="W7" s="215"/>
      <c r="X7" s="186"/>
      <c r="Y7" s="186"/>
      <c r="Z7" s="94"/>
    </row>
    <row r="8" spans="1:53" ht="26.25" customHeight="1" x14ac:dyDescent="0.55000000000000004">
      <c r="A8" s="94"/>
      <c r="B8" s="94"/>
      <c r="C8" s="94"/>
      <c r="D8" s="94"/>
      <c r="E8" s="94"/>
      <c r="F8" s="94"/>
      <c r="G8" s="94"/>
      <c r="H8" s="94"/>
      <c r="I8" s="94"/>
      <c r="J8" s="94"/>
      <c r="K8" s="94"/>
      <c r="L8" s="94"/>
      <c r="M8" s="244" t="s">
        <v>3</v>
      </c>
      <c r="N8" s="244"/>
      <c r="O8" s="244"/>
      <c r="P8" s="244"/>
      <c r="Q8" s="519" t="s">
        <v>474</v>
      </c>
      <c r="R8" s="519"/>
      <c r="S8" s="519"/>
      <c r="T8" s="519"/>
      <c r="U8" s="519"/>
      <c r="V8" s="519"/>
      <c r="W8" s="519"/>
      <c r="X8" s="519"/>
      <c r="Y8" s="519"/>
      <c r="Z8" s="519"/>
    </row>
    <row r="9" spans="1:53" ht="26.25" customHeight="1" x14ac:dyDescent="0.55000000000000004">
      <c r="A9" s="94"/>
      <c r="B9" s="94"/>
      <c r="C9" s="94"/>
      <c r="D9" s="94"/>
      <c r="E9" s="94"/>
      <c r="F9" s="94"/>
      <c r="G9" s="94"/>
      <c r="H9" s="94"/>
      <c r="I9" s="94"/>
      <c r="J9" s="94"/>
      <c r="K9" s="94"/>
      <c r="L9" s="96" t="s">
        <v>6</v>
      </c>
      <c r="M9" s="244" t="s">
        <v>4</v>
      </c>
      <c r="N9" s="244"/>
      <c r="O9" s="244"/>
      <c r="P9" s="244"/>
      <c r="Q9" s="519" t="s">
        <v>474</v>
      </c>
      <c r="R9" s="519"/>
      <c r="S9" s="519"/>
      <c r="T9" s="519"/>
      <c r="U9" s="519"/>
      <c r="V9" s="519"/>
      <c r="W9" s="519"/>
      <c r="X9" s="519"/>
      <c r="Y9" s="519"/>
      <c r="Z9" s="519"/>
    </row>
    <row r="10" spans="1:53" ht="26.25" customHeight="1" x14ac:dyDescent="0.55000000000000004">
      <c r="A10" s="94"/>
      <c r="B10" s="94"/>
      <c r="C10" s="94"/>
      <c r="D10" s="94"/>
      <c r="E10" s="94"/>
      <c r="F10" s="94"/>
      <c r="G10" s="94"/>
      <c r="H10" s="94"/>
      <c r="I10" s="94"/>
      <c r="J10" s="94"/>
      <c r="K10" s="94"/>
      <c r="L10" s="94"/>
      <c r="M10" s="244" t="s">
        <v>5</v>
      </c>
      <c r="N10" s="244"/>
      <c r="O10" s="244"/>
      <c r="P10" s="244"/>
      <c r="Q10" s="519" t="s">
        <v>474</v>
      </c>
      <c r="R10" s="519"/>
      <c r="S10" s="519"/>
      <c r="T10" s="519"/>
      <c r="U10" s="519"/>
      <c r="V10" s="519"/>
      <c r="W10" s="519"/>
      <c r="X10" s="519"/>
      <c r="Y10" s="519"/>
      <c r="Z10" s="519"/>
    </row>
    <row r="11" spans="1:53" ht="26.25" customHeight="1" x14ac:dyDescent="0.55000000000000004">
      <c r="A11" s="94"/>
      <c r="B11" s="94"/>
      <c r="C11" s="94"/>
      <c r="D11" s="94"/>
      <c r="E11" s="94"/>
      <c r="F11" s="94"/>
      <c r="G11" s="94"/>
      <c r="H11" s="94"/>
      <c r="I11" s="94"/>
      <c r="J11" s="94"/>
      <c r="K11" s="94"/>
      <c r="L11" s="94"/>
      <c r="M11" s="98"/>
      <c r="N11" s="98"/>
      <c r="O11" s="98"/>
      <c r="P11" s="98"/>
      <c r="Q11" s="94"/>
      <c r="R11" s="94" t="s">
        <v>352</v>
      </c>
      <c r="S11" s="94"/>
      <c r="T11" s="94"/>
      <c r="U11" s="94"/>
      <c r="V11" s="94" t="s">
        <v>353</v>
      </c>
      <c r="W11" s="94"/>
      <c r="X11" s="94"/>
      <c r="Y11" s="94"/>
      <c r="Z11" s="94"/>
      <c r="AB11" s="172" t="s">
        <v>506</v>
      </c>
    </row>
    <row r="12" spans="1:53" ht="7.5" customHeight="1" thickBot="1" x14ac:dyDescent="0.6">
      <c r="A12" s="94"/>
      <c r="B12" s="94"/>
      <c r="C12" s="94"/>
      <c r="D12" s="94"/>
      <c r="E12" s="94"/>
      <c r="F12" s="94"/>
      <c r="G12" s="94"/>
      <c r="H12" s="94"/>
      <c r="I12" s="94"/>
      <c r="J12" s="94"/>
      <c r="K12" s="94"/>
      <c r="L12" s="94"/>
      <c r="M12" s="94"/>
      <c r="N12" s="94"/>
      <c r="O12" s="94"/>
      <c r="P12" s="94"/>
      <c r="Q12" s="94"/>
      <c r="R12" s="94"/>
      <c r="S12" s="94"/>
      <c r="T12" s="94"/>
      <c r="U12" s="94"/>
      <c r="V12" s="94"/>
      <c r="W12" s="94"/>
      <c r="X12" s="94"/>
      <c r="Y12" s="94"/>
      <c r="Z12" s="94"/>
    </row>
    <row r="13" spans="1:53" ht="18.75" customHeight="1" thickBot="1" x14ac:dyDescent="0.6">
      <c r="A13" s="265" t="str">
        <f ca="1">"　"&amp;DBCS(TEXT(AB1,"ggge年m月d日"))&amp;"付け仙台市（"&amp;DBCS("R"&amp;IF(AB1="令和　　年　　月　　日",DB!D5,DB!L6))&amp;"環脱経）指令第"&amp;DBCS(TEXT(AV13,"0000"))&amp;"号で補助金確定通知がありました標記の補助金について、仙台市事業所用太陽光発電システム導入支援補助金交付要綱"&amp;DBCS(DB!L21)&amp;"の規定により、下記のとおり請求します。"</f>
        <v>　令和　　年　　月　　日付け仙台市（Ｒ８環脱経）指令第　　　　号で補助金確定通知がありました標記の補助金について、仙台市事業所用太陽光発電システム導入支援補助金交付要綱第１７条第２項の規定により、下記のとおり請求します。</v>
      </c>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B13" s="270" t="s">
        <v>465</v>
      </c>
      <c r="AC13" s="271"/>
      <c r="AD13" s="271"/>
      <c r="AE13" s="271"/>
      <c r="AF13" s="271"/>
      <c r="AG13" s="271"/>
      <c r="AH13" s="522" t="s">
        <v>468</v>
      </c>
      <c r="AI13" s="523"/>
      <c r="AJ13" s="523"/>
      <c r="AK13" s="523"/>
      <c r="AL13" s="523"/>
      <c r="AM13" s="523"/>
      <c r="AN13" s="523"/>
      <c r="AO13" s="524"/>
      <c r="AP13" s="271" t="s">
        <v>466</v>
      </c>
      <c r="AQ13" s="271"/>
      <c r="AR13" s="271"/>
      <c r="AS13" s="271"/>
      <c r="AT13" s="271"/>
      <c r="AU13" s="271"/>
      <c r="AV13" s="520" t="s">
        <v>351</v>
      </c>
      <c r="AW13" s="520"/>
      <c r="AX13" s="520"/>
      <c r="AY13" s="520"/>
      <c r="AZ13" s="520"/>
      <c r="BA13" s="521"/>
    </row>
    <row r="14" spans="1:53" ht="18.75" customHeight="1" x14ac:dyDescent="0.55000000000000004">
      <c r="A14" s="265"/>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c r="AH14" s="165"/>
      <c r="AI14" s="526"/>
      <c r="AJ14" s="526"/>
      <c r="AK14" s="526"/>
      <c r="AL14" s="526"/>
      <c r="AM14" s="526"/>
      <c r="AN14" s="526"/>
      <c r="AO14" s="526"/>
    </row>
    <row r="15" spans="1:53" ht="18.75" customHeight="1" x14ac:dyDescent="0.55000000000000004">
      <c r="A15" s="265"/>
      <c r="B15" s="265"/>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row>
    <row r="16" spans="1:53" ht="7.5" customHeight="1" x14ac:dyDescent="0.55000000000000004">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row>
    <row r="17" spans="1:35" ht="18.75" customHeight="1" x14ac:dyDescent="0.55000000000000004">
      <c r="A17" s="254" t="s">
        <v>8</v>
      </c>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row>
    <row r="18" spans="1:35" ht="7.5" customHeight="1" thickBot="1" x14ac:dyDescent="0.6">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35" ht="52.5" customHeight="1" x14ac:dyDescent="0.55000000000000004">
      <c r="A19" s="94"/>
      <c r="B19" s="94"/>
      <c r="C19" s="221" t="s">
        <v>83</v>
      </c>
      <c r="D19" s="222"/>
      <c r="E19" s="222"/>
      <c r="F19" s="222"/>
      <c r="G19" s="570" t="str">
        <f>IFERROR(DBCS(LEFT(RIGHT(" "&amp;AB19&amp;第17号別紙１!P24+第17号別紙２!P24,8),1)),"")</f>
        <v/>
      </c>
      <c r="H19" s="571"/>
      <c r="I19" s="571" t="str">
        <f>IFERROR(DBCS(LEFT(RIGHT(" "&amp;AB19&amp;第17号別紙１!P24+第17号別紙２!P24,7),1)),"")</f>
        <v/>
      </c>
      <c r="J19" s="571"/>
      <c r="K19" s="571" t="str">
        <f>IFERROR(DBCS(LEFT(RIGHT(" "&amp;AB19&amp;第17号別紙１!P24+第17号別紙２!P24,6),1)),"")</f>
        <v/>
      </c>
      <c r="L19" s="571"/>
      <c r="M19" s="571" t="str">
        <f>IFERROR(DBCS(LEFT(RIGHT(" "&amp;AB19&amp;第17号別紙１!P24+第17号別紙２!P24,5),1)),"")</f>
        <v/>
      </c>
      <c r="N19" s="571"/>
      <c r="O19" s="571" t="str">
        <f>IFERROR(DBCS(LEFT(RIGHT(" "&amp;AB19&amp;第17号別紙１!P24+第17号別紙２!P24,4),1)),"")</f>
        <v/>
      </c>
      <c r="P19" s="571"/>
      <c r="Q19" s="571">
        <v>0</v>
      </c>
      <c r="R19" s="571"/>
      <c r="S19" s="571">
        <v>0</v>
      </c>
      <c r="T19" s="571"/>
      <c r="U19" s="572">
        <v>0</v>
      </c>
      <c r="V19" s="573"/>
      <c r="W19" s="222" t="s">
        <v>88</v>
      </c>
      <c r="X19" s="329"/>
      <c r="Y19" s="94"/>
      <c r="Z19" s="94"/>
      <c r="AB19" s="167" t="s">
        <v>147</v>
      </c>
      <c r="AC19" s="168"/>
      <c r="AD19" s="168"/>
      <c r="AE19" s="168"/>
      <c r="AF19" s="168"/>
      <c r="AG19" s="168"/>
      <c r="AH19" s="168"/>
      <c r="AI19" s="168"/>
    </row>
    <row r="20" spans="1:35" ht="26.5" customHeight="1" x14ac:dyDescent="0.55000000000000004">
      <c r="A20" s="94"/>
      <c r="B20" s="94"/>
      <c r="C20" s="577" t="s">
        <v>84</v>
      </c>
      <c r="D20" s="578"/>
      <c r="E20" s="578"/>
      <c r="F20" s="579"/>
      <c r="G20" s="218" t="s">
        <v>85</v>
      </c>
      <c r="H20" s="218"/>
      <c r="I20" s="218"/>
      <c r="J20" s="218"/>
      <c r="K20" s="103"/>
      <c r="L20" s="585" t="s">
        <v>420</v>
      </c>
      <c r="M20" s="585"/>
      <c r="N20" s="585"/>
      <c r="O20" s="585"/>
      <c r="P20" s="585"/>
      <c r="Q20" s="574" t="s">
        <v>419</v>
      </c>
      <c r="R20" s="574"/>
      <c r="S20" s="575" t="s">
        <v>421</v>
      </c>
      <c r="T20" s="575"/>
      <c r="U20" s="575"/>
      <c r="V20" s="575"/>
      <c r="W20" s="574" t="s">
        <v>422</v>
      </c>
      <c r="X20" s="576"/>
      <c r="Y20" s="94"/>
      <c r="Z20" s="94"/>
    </row>
    <row r="21" spans="1:35" ht="26.5" customHeight="1" x14ac:dyDescent="0.55000000000000004">
      <c r="A21" s="94"/>
      <c r="B21" s="94"/>
      <c r="C21" s="580"/>
      <c r="D21" s="254"/>
      <c r="E21" s="254"/>
      <c r="F21" s="581"/>
      <c r="G21" s="218" t="s">
        <v>86</v>
      </c>
      <c r="H21" s="218"/>
      <c r="I21" s="218"/>
      <c r="J21" s="218"/>
      <c r="K21" s="103"/>
      <c r="L21" s="89"/>
      <c r="M21" s="89" t="s">
        <v>89</v>
      </c>
      <c r="N21" s="89"/>
      <c r="O21" s="89"/>
      <c r="P21" s="89"/>
      <c r="Q21" s="89"/>
      <c r="R21" s="89"/>
      <c r="S21" s="89" t="s">
        <v>90</v>
      </c>
      <c r="T21" s="89"/>
      <c r="U21" s="89"/>
      <c r="V21" s="89"/>
      <c r="W21" s="89"/>
      <c r="X21" s="90"/>
      <c r="Y21" s="94"/>
      <c r="Z21" s="94"/>
    </row>
    <row r="22" spans="1:35" ht="52.5" customHeight="1" x14ac:dyDescent="0.55000000000000004">
      <c r="A22" s="94"/>
      <c r="B22" s="94"/>
      <c r="C22" s="580"/>
      <c r="D22" s="254"/>
      <c r="E22" s="254"/>
      <c r="F22" s="581"/>
      <c r="G22" s="569" t="s">
        <v>91</v>
      </c>
      <c r="H22" s="218"/>
      <c r="I22" s="218"/>
      <c r="J22" s="218"/>
      <c r="K22" s="588"/>
      <c r="L22" s="586"/>
      <c r="M22" s="586"/>
      <c r="N22" s="586"/>
      <c r="O22" s="586"/>
      <c r="P22" s="586"/>
      <c r="Q22" s="586"/>
      <c r="R22" s="586"/>
      <c r="S22" s="586"/>
      <c r="T22" s="586"/>
      <c r="U22" s="586"/>
      <c r="V22" s="586"/>
      <c r="W22" s="586"/>
      <c r="X22" s="587"/>
      <c r="Y22" s="94"/>
      <c r="Z22" s="94"/>
    </row>
    <row r="23" spans="1:35" ht="26.5" customHeight="1" x14ac:dyDescent="0.55000000000000004">
      <c r="A23" s="94"/>
      <c r="B23" s="94"/>
      <c r="C23" s="580"/>
      <c r="D23" s="254"/>
      <c r="E23" s="254"/>
      <c r="F23" s="581"/>
      <c r="G23" s="218" t="s">
        <v>87</v>
      </c>
      <c r="H23" s="218"/>
      <c r="I23" s="218"/>
      <c r="J23" s="218"/>
      <c r="K23" s="589" t="s">
        <v>375</v>
      </c>
      <c r="L23" s="589"/>
      <c r="M23" s="589"/>
      <c r="N23" s="589"/>
      <c r="O23" s="589"/>
      <c r="P23" s="589"/>
      <c r="Q23" s="589"/>
      <c r="R23" s="589"/>
      <c r="S23" s="589"/>
      <c r="T23" s="589"/>
      <c r="U23" s="589"/>
      <c r="V23" s="589"/>
      <c r="W23" s="589"/>
      <c r="X23" s="590"/>
      <c r="Y23" s="94"/>
      <c r="Z23" s="94"/>
    </row>
    <row r="24" spans="1:35" ht="52.5" customHeight="1" thickBot="1" x14ac:dyDescent="0.6">
      <c r="A24" s="94"/>
      <c r="B24" s="94"/>
      <c r="C24" s="582"/>
      <c r="D24" s="583"/>
      <c r="E24" s="583"/>
      <c r="F24" s="584"/>
      <c r="G24" s="228"/>
      <c r="H24" s="228"/>
      <c r="I24" s="228"/>
      <c r="J24" s="228"/>
      <c r="K24" s="591"/>
      <c r="L24" s="591"/>
      <c r="M24" s="591"/>
      <c r="N24" s="591"/>
      <c r="O24" s="591"/>
      <c r="P24" s="591"/>
      <c r="Q24" s="591"/>
      <c r="R24" s="591"/>
      <c r="S24" s="591"/>
      <c r="T24" s="591"/>
      <c r="U24" s="591"/>
      <c r="V24" s="591"/>
      <c r="W24" s="591"/>
      <c r="X24" s="592"/>
      <c r="Y24" s="94"/>
      <c r="Z24" s="94"/>
    </row>
    <row r="25" spans="1:35" ht="18.75" customHeight="1" x14ac:dyDescent="0.55000000000000004">
      <c r="A25" s="94"/>
      <c r="B25" s="94"/>
      <c r="C25" s="140" t="s">
        <v>93</v>
      </c>
      <c r="D25" s="94"/>
      <c r="E25" s="94"/>
      <c r="F25" s="94"/>
      <c r="G25" s="94"/>
      <c r="H25" s="94"/>
      <c r="I25" s="94"/>
      <c r="J25" s="94"/>
      <c r="K25" s="94"/>
      <c r="L25" s="94"/>
      <c r="M25" s="94"/>
      <c r="N25" s="94"/>
      <c r="O25" s="94"/>
      <c r="P25" s="94"/>
      <c r="Q25" s="94"/>
      <c r="R25" s="94"/>
      <c r="S25" s="94"/>
      <c r="T25" s="94"/>
      <c r="U25" s="94"/>
      <c r="V25" s="94"/>
      <c r="W25" s="94"/>
      <c r="X25" s="94"/>
      <c r="Y25" s="94"/>
      <c r="Z25" s="94"/>
    </row>
    <row r="26" spans="1:35" ht="18.75" customHeight="1" x14ac:dyDescent="0.55000000000000004">
      <c r="A26" s="94"/>
      <c r="B26" s="94"/>
      <c r="C26" s="140" t="s">
        <v>94</v>
      </c>
      <c r="D26" s="94"/>
      <c r="E26" s="94"/>
      <c r="F26" s="94"/>
      <c r="G26" s="94"/>
      <c r="H26" s="94"/>
      <c r="I26" s="94"/>
      <c r="J26" s="94"/>
      <c r="K26" s="94"/>
      <c r="L26" s="94"/>
      <c r="M26" s="94"/>
      <c r="N26" s="94"/>
      <c r="O26" s="94"/>
      <c r="P26" s="94"/>
      <c r="Q26" s="94"/>
      <c r="R26" s="94"/>
      <c r="S26" s="94"/>
      <c r="T26" s="94"/>
      <c r="U26" s="94"/>
      <c r="V26" s="94"/>
      <c r="W26" s="94"/>
      <c r="X26" s="94"/>
      <c r="Y26" s="94"/>
      <c r="Z26" s="94"/>
    </row>
    <row r="27" spans="1:35" ht="18.75" customHeight="1" x14ac:dyDescent="0.55000000000000004">
      <c r="A27" s="94"/>
      <c r="B27" s="94"/>
      <c r="C27" s="140" t="s">
        <v>354</v>
      </c>
      <c r="D27" s="94"/>
      <c r="E27" s="94"/>
      <c r="F27" s="94"/>
      <c r="G27" s="94"/>
      <c r="H27" s="94"/>
      <c r="I27" s="94"/>
      <c r="J27" s="94"/>
      <c r="K27" s="94"/>
      <c r="L27" s="94"/>
      <c r="M27" s="94"/>
      <c r="N27" s="94"/>
      <c r="O27" s="94"/>
      <c r="P27" s="94"/>
      <c r="Q27" s="94"/>
      <c r="R27" s="94"/>
      <c r="S27" s="94"/>
      <c r="T27" s="94"/>
      <c r="U27" s="94"/>
      <c r="V27" s="94"/>
      <c r="W27" s="94"/>
      <c r="X27" s="94"/>
      <c r="Y27" s="94"/>
      <c r="Z27" s="94"/>
    </row>
    <row r="28" spans="1:35"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35"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35"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35"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35"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sheetData>
  <sheetProtection algorithmName="SHA-512" hashValue="+ZBs8BwwOXiA8m09zEYJNdWhoLiporUpUuaMrAFrBLe1Iq4mdJR7EXNz3iaazks8OyIatmzIzVnfywytjQOf4w==" saltValue="dDsJ1lkTOgLhYevtJuQEpg==" spinCount="100000" sheet="1" selectLockedCells="1"/>
  <mergeCells count="46">
    <mergeCell ref="AB1:AI1"/>
    <mergeCell ref="C20:F24"/>
    <mergeCell ref="G23:J24"/>
    <mergeCell ref="L20:P20"/>
    <mergeCell ref="W22:X22"/>
    <mergeCell ref="U22:V22"/>
    <mergeCell ref="S22:T22"/>
    <mergeCell ref="Q22:R22"/>
    <mergeCell ref="O22:P22"/>
    <mergeCell ref="M22:N22"/>
    <mergeCell ref="K22:L22"/>
    <mergeCell ref="K23:X23"/>
    <mergeCell ref="K24:X24"/>
    <mergeCell ref="W19:X19"/>
    <mergeCell ref="G20:J20"/>
    <mergeCell ref="G21:J21"/>
    <mergeCell ref="G22:J22"/>
    <mergeCell ref="AI14:AO14"/>
    <mergeCell ref="A17:Z17"/>
    <mergeCell ref="C19:F19"/>
    <mergeCell ref="G19:H19"/>
    <mergeCell ref="I19:J19"/>
    <mergeCell ref="K19:L19"/>
    <mergeCell ref="M19:N19"/>
    <mergeCell ref="O19:P19"/>
    <mergeCell ref="Q19:R19"/>
    <mergeCell ref="S19:T19"/>
    <mergeCell ref="U19:V19"/>
    <mergeCell ref="Q20:R20"/>
    <mergeCell ref="S20:V20"/>
    <mergeCell ref="W20:X20"/>
    <mergeCell ref="S5:Z5"/>
    <mergeCell ref="R7:W7"/>
    <mergeCell ref="Q10:Z10"/>
    <mergeCell ref="A3:Z3"/>
    <mergeCell ref="AP13:AU13"/>
    <mergeCell ref="A13:Z15"/>
    <mergeCell ref="AV13:BA13"/>
    <mergeCell ref="AB13:AG13"/>
    <mergeCell ref="AH13:AO13"/>
    <mergeCell ref="M7:P7"/>
    <mergeCell ref="M8:P8"/>
    <mergeCell ref="Q8:Z8"/>
    <mergeCell ref="M9:P9"/>
    <mergeCell ref="Q9:Z9"/>
    <mergeCell ref="M10:P10"/>
  </mergeCells>
  <phoneticPr fontId="3"/>
  <dataValidations count="8">
    <dataValidation allowBlank="1" showInputMessage="1" sqref="G19:P19" xr:uid="{00000000-0002-0000-1200-000000000000}"/>
    <dataValidation imeMode="off" allowBlank="1" showInputMessage="1" showErrorMessage="1" sqref="K22:X22" xr:uid="{C32E06BA-03F1-43BC-B11E-D66807CFB4A6}"/>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3:AO13" xr:uid="{F67B862B-B086-4749-B4A9-EF60BABCC4C8}"/>
    <dataValidation allowBlank="1" showInputMessage="1" showErrorMessage="1" promptTitle="-------- 役職名等を入力してください --------" prompt="役職名および代表者名を入力してください。_x000a_(入力例)_x000a_代表取締役　仙台　太郎" sqref="Q10:Z10" xr:uid="{AE5ED3D8-18C4-43C3-887C-7003F4539C50}"/>
    <dataValidation type="textLength" imeMode="off" operator="equal" allowBlank="1" showInputMessage="1" showErrorMessage="1" promptTitle="-------- 郵便番号を入力してください --------" prompt="ハイフンなしで入力してください。_x000a_(入力例)_x000a_　9800802_x000a_※Enterキーを押すと、郵便番号として認識されます。" sqref="R7:W7" xr:uid="{6A2AED5D-12FF-4F31-A297-8D7E0FD030B8}">
      <formula1>7</formula1>
    </dataValidation>
    <dataValidation imeMode="halfAlpha" allowBlank="1" showInputMessage="1" showErrorMessage="1" promptTitle="-------- 請求年月日を入力してください --------" prompt="1.キーボードで「2026/4/21」などと入力してください。_x000a_2.Enterキーを押すと、自動的に日付として認識されます。" sqref="S5:Z5" xr:uid="{4BED4DDC-9738-4BAE-B3A7-3625B1A61D88}"/>
    <dataValidation type="list" allowBlank="1" showInputMessage="1" sqref="W20:X20" xr:uid="{5BD007D0-31C1-4ED5-87AB-9B53D2439109}">
      <formula1>"本店　,支店　,出張所,　"</formula1>
    </dataValidation>
    <dataValidation type="list" allowBlank="1" showInputMessage="1" sqref="Q20:R20" xr:uid="{1FC25EA7-B532-42F6-BD4F-72080578FAC2}">
      <formula1>"銀行　,金庫　,信組　,信連　,農協　,漁協　,信漁連,　"</formula1>
    </dataValidation>
  </dataValidations>
  <pageMargins left="0.78740157480314965" right="0.39370078740157483" top="0.59055118110236227" bottom="0.59055118110236227"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11</xdr:col>
                    <xdr:colOff>0</xdr:colOff>
                    <xdr:row>20</xdr:row>
                    <xdr:rowOff>0</xdr:rowOff>
                  </from>
                  <to>
                    <xdr:col>14</xdr:col>
                    <xdr:colOff>203200</xdr:colOff>
                    <xdr:row>21</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17</xdr:col>
                    <xdr:colOff>0</xdr:colOff>
                    <xdr:row>20</xdr:row>
                    <xdr:rowOff>0</xdr:rowOff>
                  </from>
                  <to>
                    <xdr:col>20</xdr:col>
                    <xdr:colOff>203200</xdr:colOff>
                    <xdr:row>21</xdr:row>
                    <xdr:rowOff>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16</xdr:col>
                    <xdr:colOff>0</xdr:colOff>
                    <xdr:row>10</xdr:row>
                    <xdr:rowOff>0</xdr:rowOff>
                  </from>
                  <to>
                    <xdr:col>18</xdr:col>
                    <xdr:colOff>146050</xdr:colOff>
                    <xdr:row>11</xdr:row>
                    <xdr:rowOff>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20</xdr:col>
                    <xdr:colOff>0</xdr:colOff>
                    <xdr:row>10</xdr:row>
                    <xdr:rowOff>0</xdr:rowOff>
                  </from>
                  <to>
                    <xdr:col>23</xdr:col>
                    <xdr:colOff>50800</xdr:colOff>
                    <xdr:row>11</xdr:row>
                    <xdr:rowOff>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rgb="FFFF0000"/>
  </sheetPr>
  <dimension ref="A1:Z15"/>
  <sheetViews>
    <sheetView view="pageBreakPreview" zoomScaleNormal="100" zoomScaleSheetLayoutView="100" workbookViewId="0">
      <pane ySplit="4" topLeftCell="A5" activePane="bottomLeft" state="frozen"/>
      <selection pane="bottomLeft" activeCell="A5" sqref="A5"/>
    </sheetView>
  </sheetViews>
  <sheetFormatPr defaultColWidth="3.08203125" defaultRowHeight="18.75" customHeight="1" x14ac:dyDescent="0.55000000000000004"/>
  <cols>
    <col min="1" max="2" width="3.08203125" style="93"/>
    <col min="3" max="13" width="3.08203125" style="85" customWidth="1"/>
    <col min="14" max="16384" width="3.08203125" style="85"/>
  </cols>
  <sheetData>
    <row r="1" spans="1:26" ht="18.75" customHeight="1" x14ac:dyDescent="0.55000000000000004">
      <c r="A1" s="84"/>
      <c r="B1" s="84"/>
      <c r="C1" s="84"/>
      <c r="D1" s="84"/>
      <c r="E1" s="84"/>
      <c r="F1" s="84"/>
      <c r="G1" s="84"/>
      <c r="H1" s="84"/>
      <c r="I1" s="84"/>
      <c r="J1" s="84"/>
      <c r="K1" s="84"/>
      <c r="L1" s="84"/>
      <c r="M1" s="84"/>
      <c r="N1" s="84"/>
      <c r="O1" s="84"/>
      <c r="P1" s="84"/>
      <c r="Q1" s="84"/>
      <c r="R1" s="84"/>
      <c r="S1" s="84"/>
      <c r="T1" s="84"/>
      <c r="U1" s="84"/>
      <c r="V1" s="84"/>
      <c r="W1" s="84"/>
      <c r="X1" s="84"/>
      <c r="Y1" s="84"/>
      <c r="Z1" s="84"/>
    </row>
    <row r="2" spans="1:26" ht="18.75" customHeight="1" x14ac:dyDescent="0.55000000000000004">
      <c r="A2" s="84" t="s">
        <v>79</v>
      </c>
      <c r="B2" s="84"/>
      <c r="C2" s="84"/>
      <c r="D2" s="84"/>
      <c r="E2" s="84"/>
      <c r="F2" s="84"/>
      <c r="G2" s="84"/>
      <c r="H2" s="84"/>
      <c r="I2" s="84"/>
      <c r="J2" s="84"/>
      <c r="K2" s="84"/>
      <c r="L2" s="84"/>
      <c r="M2" s="84"/>
      <c r="N2" s="84"/>
      <c r="O2" s="84"/>
      <c r="P2" s="84"/>
      <c r="Q2" s="84"/>
      <c r="R2" s="84"/>
      <c r="S2" s="84"/>
      <c r="T2" s="84"/>
      <c r="U2" s="84"/>
      <c r="V2" s="84"/>
      <c r="W2" s="84"/>
      <c r="X2" s="84"/>
      <c r="Y2" s="84"/>
      <c r="Z2" s="84"/>
    </row>
    <row r="3" spans="1:26" ht="7.5" customHeight="1" thickBot="1" x14ac:dyDescent="0.6">
      <c r="A3" s="84"/>
      <c r="B3" s="84"/>
      <c r="C3" s="84"/>
      <c r="D3" s="84"/>
      <c r="E3" s="84"/>
      <c r="F3" s="84"/>
      <c r="G3" s="84"/>
      <c r="H3" s="84"/>
      <c r="I3" s="84"/>
      <c r="J3" s="84"/>
      <c r="K3" s="84"/>
      <c r="L3" s="84"/>
      <c r="M3" s="84"/>
      <c r="N3" s="84"/>
      <c r="O3" s="84"/>
      <c r="P3" s="84"/>
      <c r="Q3" s="84"/>
      <c r="R3" s="84"/>
      <c r="S3" s="84"/>
      <c r="T3" s="84"/>
      <c r="U3" s="84"/>
      <c r="V3" s="84"/>
      <c r="W3" s="84"/>
      <c r="X3" s="84"/>
      <c r="Y3" s="84"/>
      <c r="Z3" s="84"/>
    </row>
    <row r="4" spans="1:26" ht="22.5" customHeight="1" x14ac:dyDescent="0.55000000000000004">
      <c r="A4" s="86"/>
      <c r="B4" s="87" t="s">
        <v>62</v>
      </c>
      <c r="C4" s="603" t="s">
        <v>61</v>
      </c>
      <c r="D4" s="604"/>
      <c r="E4" s="604"/>
      <c r="F4" s="604"/>
      <c r="G4" s="604"/>
      <c r="H4" s="604"/>
      <c r="I4" s="604"/>
      <c r="J4" s="604"/>
      <c r="K4" s="604"/>
      <c r="L4" s="605"/>
      <c r="M4" s="603" t="s">
        <v>37</v>
      </c>
      <c r="N4" s="604"/>
      <c r="O4" s="604"/>
      <c r="P4" s="604"/>
      <c r="Q4" s="604"/>
      <c r="R4" s="604"/>
      <c r="S4" s="604"/>
      <c r="T4" s="604"/>
      <c r="U4" s="604"/>
      <c r="V4" s="604"/>
      <c r="W4" s="604"/>
      <c r="X4" s="604"/>
      <c r="Y4" s="604"/>
      <c r="Z4" s="606"/>
    </row>
    <row r="5" spans="1:26" ht="22.5" customHeight="1" x14ac:dyDescent="0.55000000000000004">
      <c r="A5" s="169"/>
      <c r="B5" s="88" t="s">
        <v>53</v>
      </c>
      <c r="C5" s="597" t="s">
        <v>77</v>
      </c>
      <c r="D5" s="598"/>
      <c r="E5" s="598"/>
      <c r="F5" s="598"/>
      <c r="G5" s="598"/>
      <c r="H5" s="598"/>
      <c r="I5" s="598"/>
      <c r="J5" s="598"/>
      <c r="K5" s="598"/>
      <c r="L5" s="599"/>
      <c r="M5" s="600" t="s">
        <v>281</v>
      </c>
      <c r="N5" s="601"/>
      <c r="O5" s="601"/>
      <c r="P5" s="601"/>
      <c r="Q5" s="601"/>
      <c r="R5" s="601"/>
      <c r="S5" s="601"/>
      <c r="T5" s="601"/>
      <c r="U5" s="601"/>
      <c r="V5" s="601"/>
      <c r="W5" s="601"/>
      <c r="X5" s="601"/>
      <c r="Y5" s="601"/>
      <c r="Z5" s="602"/>
    </row>
    <row r="6" spans="1:26" ht="22.5" customHeight="1" x14ac:dyDescent="0.55000000000000004">
      <c r="A6" s="169"/>
      <c r="B6" s="88" t="s">
        <v>54</v>
      </c>
      <c r="C6" s="597" t="s">
        <v>78</v>
      </c>
      <c r="D6" s="598"/>
      <c r="E6" s="598"/>
      <c r="F6" s="598"/>
      <c r="G6" s="598"/>
      <c r="H6" s="598"/>
      <c r="I6" s="598"/>
      <c r="J6" s="598"/>
      <c r="K6" s="598"/>
      <c r="L6" s="599"/>
      <c r="M6" s="600" t="s">
        <v>282</v>
      </c>
      <c r="N6" s="601"/>
      <c r="O6" s="601"/>
      <c r="P6" s="601"/>
      <c r="Q6" s="601"/>
      <c r="R6" s="601"/>
      <c r="S6" s="601"/>
      <c r="T6" s="601"/>
      <c r="U6" s="601"/>
      <c r="V6" s="601"/>
      <c r="W6" s="601"/>
      <c r="X6" s="601"/>
      <c r="Y6" s="601"/>
      <c r="Z6" s="602"/>
    </row>
    <row r="7" spans="1:26" ht="22.5" customHeight="1" x14ac:dyDescent="0.55000000000000004">
      <c r="A7" s="169"/>
      <c r="B7" s="88" t="s">
        <v>55</v>
      </c>
      <c r="C7" s="597" t="s">
        <v>80</v>
      </c>
      <c r="D7" s="598"/>
      <c r="E7" s="598"/>
      <c r="F7" s="598"/>
      <c r="G7" s="598"/>
      <c r="H7" s="598"/>
      <c r="I7" s="598"/>
      <c r="J7" s="598"/>
      <c r="K7" s="598"/>
      <c r="L7" s="599"/>
      <c r="M7" s="600" t="s">
        <v>283</v>
      </c>
      <c r="N7" s="601"/>
      <c r="O7" s="601"/>
      <c r="P7" s="601"/>
      <c r="Q7" s="601"/>
      <c r="R7" s="601"/>
      <c r="S7" s="601"/>
      <c r="T7" s="601"/>
      <c r="U7" s="601"/>
      <c r="V7" s="601"/>
      <c r="W7" s="601"/>
      <c r="X7" s="601"/>
      <c r="Y7" s="601"/>
      <c r="Z7" s="602"/>
    </row>
    <row r="8" spans="1:26" ht="22.5" customHeight="1" x14ac:dyDescent="0.55000000000000004">
      <c r="A8" s="169"/>
      <c r="B8" s="88" t="s">
        <v>56</v>
      </c>
      <c r="C8" s="597" t="s">
        <v>81</v>
      </c>
      <c r="D8" s="598"/>
      <c r="E8" s="598"/>
      <c r="F8" s="598"/>
      <c r="G8" s="598"/>
      <c r="H8" s="598"/>
      <c r="I8" s="598"/>
      <c r="J8" s="598"/>
      <c r="K8" s="598"/>
      <c r="L8" s="599"/>
      <c r="M8" s="600" t="s">
        <v>284</v>
      </c>
      <c r="N8" s="601"/>
      <c r="O8" s="601"/>
      <c r="P8" s="601"/>
      <c r="Q8" s="601"/>
      <c r="R8" s="601"/>
      <c r="S8" s="601"/>
      <c r="T8" s="601"/>
      <c r="U8" s="601"/>
      <c r="V8" s="601"/>
      <c r="W8" s="601"/>
      <c r="X8" s="601"/>
      <c r="Y8" s="601"/>
      <c r="Z8" s="602"/>
    </row>
    <row r="9" spans="1:26" ht="22.5" customHeight="1" thickBot="1" x14ac:dyDescent="0.6">
      <c r="A9" s="170"/>
      <c r="B9" s="92" t="s">
        <v>57</v>
      </c>
      <c r="C9" s="468" t="s">
        <v>286</v>
      </c>
      <c r="D9" s="469"/>
      <c r="E9" s="469"/>
      <c r="F9" s="469"/>
      <c r="G9" s="469"/>
      <c r="H9" s="469"/>
      <c r="I9" s="469"/>
      <c r="J9" s="469"/>
      <c r="K9" s="469"/>
      <c r="L9" s="593"/>
      <c r="M9" s="594" t="s">
        <v>285</v>
      </c>
      <c r="N9" s="595"/>
      <c r="O9" s="595"/>
      <c r="P9" s="595"/>
      <c r="Q9" s="595"/>
      <c r="R9" s="595"/>
      <c r="S9" s="595"/>
      <c r="T9" s="595"/>
      <c r="U9" s="595"/>
      <c r="V9" s="595"/>
      <c r="W9" s="595"/>
      <c r="X9" s="595"/>
      <c r="Y9" s="595"/>
      <c r="Z9" s="596"/>
    </row>
    <row r="10" spans="1:26" ht="7.5" customHeight="1" x14ac:dyDescent="0.55000000000000004">
      <c r="A10" s="91"/>
      <c r="B10" s="91"/>
      <c r="C10" s="84"/>
      <c r="D10" s="84"/>
      <c r="E10" s="84"/>
      <c r="F10" s="84"/>
      <c r="G10" s="84"/>
      <c r="H10" s="84"/>
      <c r="I10" s="84"/>
      <c r="J10" s="84"/>
      <c r="K10" s="84"/>
      <c r="L10" s="84"/>
      <c r="M10" s="84"/>
      <c r="N10" s="84"/>
      <c r="O10" s="84"/>
      <c r="P10" s="84"/>
      <c r="Q10" s="84"/>
      <c r="R10" s="84"/>
      <c r="S10" s="84"/>
      <c r="T10" s="84"/>
      <c r="U10" s="84"/>
      <c r="V10" s="84"/>
      <c r="W10" s="84"/>
      <c r="X10" s="84"/>
      <c r="Y10" s="84"/>
      <c r="Z10" s="84"/>
    </row>
    <row r="11" spans="1:26" ht="18.75" customHeight="1" x14ac:dyDescent="0.55000000000000004">
      <c r="A11" s="91"/>
      <c r="B11" s="91"/>
      <c r="C11" s="84"/>
      <c r="D11" s="84"/>
      <c r="E11" s="84"/>
      <c r="F11" s="84"/>
      <c r="G11" s="84"/>
      <c r="H11" s="84"/>
      <c r="I11" s="84"/>
      <c r="J11" s="84"/>
      <c r="K11" s="84"/>
      <c r="L11" s="84"/>
      <c r="M11" s="84"/>
      <c r="N11" s="84"/>
      <c r="O11" s="84"/>
      <c r="P11" s="84"/>
      <c r="Q11" s="84"/>
      <c r="R11" s="84"/>
      <c r="S11" s="84"/>
      <c r="T11" s="84"/>
      <c r="U11" s="84"/>
      <c r="V11" s="84"/>
      <c r="W11" s="84"/>
      <c r="X11" s="84"/>
      <c r="Y11" s="84"/>
      <c r="Z11" s="84"/>
    </row>
    <row r="12" spans="1:26" ht="18.75" customHeight="1" x14ac:dyDescent="0.55000000000000004">
      <c r="A12" s="91"/>
      <c r="B12" s="91"/>
      <c r="C12" s="84"/>
      <c r="D12" s="84"/>
      <c r="E12" s="84"/>
      <c r="F12" s="84"/>
      <c r="G12" s="84"/>
      <c r="H12" s="84"/>
      <c r="I12" s="84"/>
      <c r="J12" s="84"/>
      <c r="K12" s="84"/>
      <c r="L12" s="84"/>
      <c r="M12" s="84"/>
      <c r="N12" s="84"/>
      <c r="O12" s="84"/>
      <c r="P12" s="84"/>
      <c r="Q12" s="84"/>
      <c r="R12" s="84"/>
      <c r="S12" s="84"/>
      <c r="T12" s="84"/>
      <c r="U12" s="84"/>
      <c r="V12" s="84"/>
      <c r="W12" s="84"/>
      <c r="X12" s="84"/>
      <c r="Y12" s="84"/>
      <c r="Z12" s="84"/>
    </row>
    <row r="13" spans="1:26" ht="18.75" customHeight="1" x14ac:dyDescent="0.55000000000000004">
      <c r="A13" s="91"/>
      <c r="B13" s="91"/>
      <c r="C13" s="84"/>
      <c r="D13" s="84"/>
      <c r="E13" s="84"/>
      <c r="F13" s="84"/>
      <c r="G13" s="84"/>
      <c r="H13" s="84"/>
      <c r="I13" s="84"/>
      <c r="J13" s="84"/>
      <c r="K13" s="84"/>
      <c r="L13" s="84"/>
      <c r="M13" s="84"/>
      <c r="N13" s="84"/>
      <c r="O13" s="84"/>
      <c r="P13" s="84"/>
      <c r="Q13" s="84"/>
      <c r="R13" s="84"/>
      <c r="S13" s="84"/>
      <c r="T13" s="84"/>
      <c r="U13" s="84"/>
      <c r="V13" s="84"/>
      <c r="W13" s="84"/>
      <c r="X13" s="84"/>
      <c r="Y13" s="84"/>
      <c r="Z13" s="84"/>
    </row>
    <row r="14" spans="1:26" ht="18.75" customHeight="1" x14ac:dyDescent="0.55000000000000004">
      <c r="A14" s="91"/>
      <c r="B14" s="91"/>
      <c r="C14" s="84"/>
      <c r="D14" s="84"/>
      <c r="E14" s="84"/>
      <c r="F14" s="84"/>
      <c r="G14" s="84"/>
      <c r="H14" s="84"/>
      <c r="I14" s="84"/>
      <c r="J14" s="84"/>
      <c r="K14" s="84"/>
      <c r="L14" s="84"/>
      <c r="M14" s="84"/>
      <c r="N14" s="84"/>
      <c r="O14" s="84"/>
      <c r="P14" s="84"/>
      <c r="Q14" s="84"/>
      <c r="R14" s="84"/>
      <c r="S14" s="84"/>
      <c r="T14" s="84"/>
      <c r="U14" s="84"/>
      <c r="V14" s="84"/>
      <c r="W14" s="84"/>
      <c r="X14" s="84"/>
      <c r="Y14" s="84"/>
      <c r="Z14" s="84"/>
    </row>
    <row r="15" spans="1:26" ht="18.75" customHeight="1" x14ac:dyDescent="0.55000000000000004">
      <c r="A15" s="91"/>
      <c r="B15" s="91"/>
      <c r="C15" s="84"/>
      <c r="D15" s="84"/>
      <c r="E15" s="84"/>
      <c r="F15" s="84"/>
      <c r="G15" s="84"/>
      <c r="H15" s="84"/>
      <c r="I15" s="84"/>
      <c r="J15" s="84"/>
      <c r="K15" s="84"/>
      <c r="L15" s="84"/>
      <c r="M15" s="84"/>
      <c r="N15" s="84"/>
      <c r="O15" s="84"/>
      <c r="P15" s="84"/>
      <c r="Q15" s="84"/>
      <c r="R15" s="84"/>
      <c r="S15" s="84"/>
      <c r="T15" s="84"/>
      <c r="U15" s="84"/>
      <c r="V15" s="84"/>
      <c r="W15" s="84"/>
      <c r="X15" s="84"/>
      <c r="Y15" s="84"/>
      <c r="Z15" s="84"/>
    </row>
  </sheetData>
  <sheetProtection selectLockedCells="1"/>
  <mergeCells count="12">
    <mergeCell ref="C9:L9"/>
    <mergeCell ref="M9:Z9"/>
    <mergeCell ref="C7:L7"/>
    <mergeCell ref="M7:Z7"/>
    <mergeCell ref="C4:L4"/>
    <mergeCell ref="M4:Z4"/>
    <mergeCell ref="C5:L5"/>
    <mergeCell ref="M5:Z5"/>
    <mergeCell ref="C6:L6"/>
    <mergeCell ref="M6:Z6"/>
    <mergeCell ref="C8:L8"/>
    <mergeCell ref="M8:Z8"/>
  </mergeCells>
  <phoneticPr fontId="3"/>
  <hyperlinks>
    <hyperlink ref="M5:Z5" location="第12号!Print_Area" display="・様式第１２号" xr:uid="{00000000-0004-0000-1300-000000000000}"/>
    <hyperlink ref="M6:Z6" location="第13号!Print_Area" display="・様式第１３号" xr:uid="{00000000-0004-0000-1300-000001000000}"/>
    <hyperlink ref="M7:Z7" location="第15号!Print_Area" display="・様式第１５号" xr:uid="{00000000-0004-0000-1300-000002000000}"/>
    <hyperlink ref="M8:Z8" location="第22号!Print_Area" display="・様式第２２号" xr:uid="{00000000-0004-0000-1300-000003000000}"/>
    <hyperlink ref="M9:Z9" location="第23号!Print_Area" display="・様式第２３号" xr:uid="{00000000-0004-0000-1300-000004000000}"/>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0</xdr:col>
                    <xdr:colOff>0</xdr:colOff>
                    <xdr:row>8</xdr:row>
                    <xdr:rowOff>0</xdr:rowOff>
                  </from>
                  <to>
                    <xdr:col>1</xdr:col>
                    <xdr:colOff>0</xdr:colOff>
                    <xdr:row>9</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tabColor theme="5" tint="0.59999389629810485"/>
    <pageSetUpPr fitToPage="1"/>
  </sheetPr>
  <dimension ref="A1:BA37"/>
  <sheetViews>
    <sheetView view="pageBreakPreview" zoomScaleNormal="100" zoomScaleSheetLayoutView="100" workbookViewId="0">
      <pane ySplit="3" topLeftCell="A4" activePane="bottomLeft" state="frozen"/>
      <selection activeCell="AB4" sqref="AB4:AI4"/>
      <selection pane="bottomLeft" activeCell="S5" sqref="S5:Z5"/>
    </sheetView>
  </sheetViews>
  <sheetFormatPr defaultColWidth="3.08203125" defaultRowHeight="18.75" customHeight="1" x14ac:dyDescent="0.55000000000000004"/>
  <cols>
    <col min="1" max="16384" width="3.08203125" style="85"/>
  </cols>
  <sheetData>
    <row r="1" spans="1:53" ht="18.75" customHeight="1" x14ac:dyDescent="0.55000000000000004">
      <c r="A1" s="94" t="s">
        <v>303</v>
      </c>
      <c r="B1" s="94"/>
      <c r="C1" s="94"/>
      <c r="D1" s="94"/>
      <c r="E1" s="94"/>
      <c r="F1" s="94"/>
      <c r="G1" s="94"/>
      <c r="H1" s="94"/>
      <c r="I1" s="94"/>
      <c r="J1" s="94"/>
      <c r="K1" s="94"/>
      <c r="L1" s="94"/>
      <c r="M1" s="94"/>
      <c r="N1" s="94"/>
      <c r="O1" s="94"/>
      <c r="P1" s="94"/>
      <c r="Q1" s="94"/>
      <c r="R1" s="94"/>
      <c r="S1" s="94"/>
      <c r="T1" s="94"/>
      <c r="U1" s="94"/>
      <c r="V1" s="94"/>
      <c r="W1" s="94"/>
      <c r="X1" s="94"/>
      <c r="Y1" s="94"/>
      <c r="Z1" s="94"/>
      <c r="AB1" s="518" t="str">
        <f>IF(AH12="","令和  年  月  日",AH12)</f>
        <v>令和　　年　　月　　日</v>
      </c>
      <c r="AC1" s="518"/>
      <c r="AD1" s="518"/>
      <c r="AE1" s="518"/>
      <c r="AF1" s="518"/>
      <c r="AG1" s="518"/>
      <c r="AH1" s="518"/>
      <c r="AI1" s="518"/>
    </row>
    <row r="2" spans="1:53"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53" ht="18.75" customHeight="1" x14ac:dyDescent="0.55000000000000004">
      <c r="A3" s="254" t="s">
        <v>292</v>
      </c>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53"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53" ht="22.5" customHeight="1" x14ac:dyDescent="0.55000000000000004">
      <c r="A5" s="94"/>
      <c r="B5" s="94"/>
      <c r="C5" s="94"/>
      <c r="D5" s="94"/>
      <c r="E5" s="94"/>
      <c r="F5" s="94"/>
      <c r="G5" s="94"/>
      <c r="H5" s="94"/>
      <c r="I5" s="94"/>
      <c r="J5" s="94"/>
      <c r="K5" s="94"/>
      <c r="L5" s="94"/>
      <c r="M5" s="94"/>
      <c r="N5" s="94"/>
      <c r="O5" s="94"/>
      <c r="P5" s="94"/>
      <c r="Q5" s="94"/>
      <c r="R5" s="97"/>
      <c r="S5" s="214" t="s">
        <v>468</v>
      </c>
      <c r="T5" s="214"/>
      <c r="U5" s="214"/>
      <c r="V5" s="214"/>
      <c r="W5" s="214"/>
      <c r="X5" s="214"/>
      <c r="Y5" s="214"/>
      <c r="Z5" s="214"/>
    </row>
    <row r="6" spans="1:53"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53" ht="22.5" customHeight="1" x14ac:dyDescent="0.55000000000000004">
      <c r="A7" s="94"/>
      <c r="B7" s="94"/>
      <c r="C7" s="94"/>
      <c r="D7" s="94"/>
      <c r="E7" s="94"/>
      <c r="F7" s="94"/>
      <c r="G7" s="94"/>
      <c r="H7" s="94"/>
      <c r="I7" s="94"/>
      <c r="J7" s="94"/>
      <c r="K7" s="94"/>
      <c r="L7" s="94"/>
      <c r="M7" s="244" t="s">
        <v>2</v>
      </c>
      <c r="N7" s="244"/>
      <c r="O7" s="244"/>
      <c r="P7" s="244"/>
      <c r="Q7" s="95" t="s">
        <v>9</v>
      </c>
      <c r="R7" s="215" t="str">
        <f>IF(第１号!R7="","",第１号!R7)</f>
        <v>　　　－　　　　</v>
      </c>
      <c r="S7" s="215"/>
      <c r="T7" s="215"/>
      <c r="U7" s="215"/>
      <c r="V7" s="215"/>
      <c r="W7" s="215"/>
      <c r="X7" s="186"/>
      <c r="Y7" s="186"/>
      <c r="Z7" s="94"/>
    </row>
    <row r="8" spans="1:53" ht="26.25" customHeight="1" x14ac:dyDescent="0.55000000000000004">
      <c r="A8" s="94"/>
      <c r="B8" s="94"/>
      <c r="C8" s="94"/>
      <c r="D8" s="94"/>
      <c r="E8" s="94"/>
      <c r="F8" s="94"/>
      <c r="G8" s="94"/>
      <c r="H8" s="94"/>
      <c r="I8" s="94"/>
      <c r="J8" s="94"/>
      <c r="K8" s="94"/>
      <c r="L8" s="94"/>
      <c r="M8" s="244" t="s">
        <v>3</v>
      </c>
      <c r="N8" s="244"/>
      <c r="O8" s="244"/>
      <c r="P8" s="244"/>
      <c r="Q8" s="519" t="str">
        <f>IF(第１号!Q8="","",第１号!Q8)</f>
        <v/>
      </c>
      <c r="R8" s="519"/>
      <c r="S8" s="519"/>
      <c r="T8" s="519"/>
      <c r="U8" s="519"/>
      <c r="V8" s="519"/>
      <c r="W8" s="519"/>
      <c r="X8" s="519"/>
      <c r="Y8" s="519"/>
      <c r="Z8" s="519"/>
    </row>
    <row r="9" spans="1:53" ht="26.25" customHeight="1" x14ac:dyDescent="0.55000000000000004">
      <c r="A9" s="94"/>
      <c r="B9" s="94"/>
      <c r="C9" s="94"/>
      <c r="D9" s="94"/>
      <c r="E9" s="94"/>
      <c r="F9" s="94"/>
      <c r="G9" s="94"/>
      <c r="H9" s="94"/>
      <c r="I9" s="94"/>
      <c r="J9" s="94"/>
      <c r="K9" s="94"/>
      <c r="L9" s="96" t="s">
        <v>6</v>
      </c>
      <c r="M9" s="244" t="s">
        <v>4</v>
      </c>
      <c r="N9" s="244"/>
      <c r="O9" s="244"/>
      <c r="P9" s="244"/>
      <c r="Q9" s="519" t="str">
        <f>IF(第１号!Q9="","",第１号!Q9)</f>
        <v/>
      </c>
      <c r="R9" s="519"/>
      <c r="S9" s="519"/>
      <c r="T9" s="519"/>
      <c r="U9" s="519"/>
      <c r="V9" s="519"/>
      <c r="W9" s="519"/>
      <c r="X9" s="519"/>
      <c r="Y9" s="519"/>
      <c r="Z9" s="519"/>
    </row>
    <row r="10" spans="1:53" ht="26.25" customHeight="1" x14ac:dyDescent="0.55000000000000004">
      <c r="A10" s="94"/>
      <c r="B10" s="94"/>
      <c r="C10" s="94"/>
      <c r="D10" s="94"/>
      <c r="E10" s="94"/>
      <c r="F10" s="94"/>
      <c r="G10" s="94"/>
      <c r="H10" s="94"/>
      <c r="I10" s="94"/>
      <c r="J10" s="94"/>
      <c r="K10" s="94"/>
      <c r="L10" s="94"/>
      <c r="M10" s="244" t="s">
        <v>5</v>
      </c>
      <c r="N10" s="244"/>
      <c r="O10" s="244"/>
      <c r="P10" s="244"/>
      <c r="Q10" s="216" t="str">
        <f>IF(第１号!Q10="","",第１号!Q10)</f>
        <v/>
      </c>
      <c r="R10" s="216"/>
      <c r="S10" s="216"/>
      <c r="T10" s="216"/>
      <c r="U10" s="216"/>
      <c r="V10" s="216"/>
      <c r="W10" s="216"/>
      <c r="X10" s="216"/>
      <c r="Y10" s="216"/>
      <c r="Z10" s="216"/>
      <c r="AB10" s="172" t="s">
        <v>505</v>
      </c>
    </row>
    <row r="11" spans="1:53" ht="7.5" customHeight="1" thickBot="1" x14ac:dyDescent="0.6">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53" ht="18.75" customHeight="1" thickBot="1" x14ac:dyDescent="0.6">
      <c r="A12" s="265" t="str">
        <f ca="1">"　"&amp;DBCS(TEXT(AB1,"ggge年m月d日"))&amp;"付け仙台市（"&amp;DBCS("R"&amp;IF(AB1="令和　　年　　月　　日",DB!D5,DB!P6))&amp;"環脱経）指令第"&amp;DBCS(TEXT(AV12,"0000"))&amp;"号で交付決定を受けました標記の補助金について、下記のとおり変更したいので、仙台市補助金等交付規則"&amp;DBCS(DB!P7)&amp;"及び仙台市事業所用太陽光発電システム導入支援補助金交付要綱"&amp;DBCS(DB!P8)&amp;"の規定により、関係書類を添えて申請します。"</f>
        <v>　令和　　年　　月　　日付け仙台市（Ｒ８環脱経）指令第　　　　号で交付決定を受けました標記の補助金について、下記のとおり変更したいので、仙台市補助金等交付規則第５条第１項第１号及び仙台市事業所用太陽光発電システム導入支援補助金交付要綱第１２条第２項の規定により、関係書類を添えて申請します。</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B12" s="270" t="s">
        <v>339</v>
      </c>
      <c r="AC12" s="271"/>
      <c r="AD12" s="271"/>
      <c r="AE12" s="271"/>
      <c r="AF12" s="271"/>
      <c r="AG12" s="271"/>
      <c r="AH12" s="522" t="s">
        <v>468</v>
      </c>
      <c r="AI12" s="523"/>
      <c r="AJ12" s="523"/>
      <c r="AK12" s="523"/>
      <c r="AL12" s="523"/>
      <c r="AM12" s="523"/>
      <c r="AN12" s="523"/>
      <c r="AO12" s="524"/>
      <c r="AP12" s="271" t="s">
        <v>340</v>
      </c>
      <c r="AQ12" s="271"/>
      <c r="AR12" s="271"/>
      <c r="AS12" s="271"/>
      <c r="AT12" s="271"/>
      <c r="AU12" s="271"/>
      <c r="AV12" s="520" t="s">
        <v>362</v>
      </c>
      <c r="AW12" s="520"/>
      <c r="AX12" s="520"/>
      <c r="AY12" s="520"/>
      <c r="AZ12" s="520"/>
      <c r="BA12" s="521"/>
    </row>
    <row r="13" spans="1:53" ht="18.75" customHeight="1" x14ac:dyDescent="0.55000000000000004">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H13" s="165"/>
      <c r="AI13" s="526"/>
      <c r="AJ13" s="526"/>
      <c r="AK13" s="526"/>
      <c r="AL13" s="526"/>
      <c r="AM13" s="526"/>
      <c r="AN13" s="526"/>
      <c r="AO13" s="526"/>
    </row>
    <row r="14" spans="1:53" ht="18.75" customHeight="1" x14ac:dyDescent="0.55000000000000004">
      <c r="A14" s="265"/>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row>
    <row r="15" spans="1:53" ht="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53" ht="18.75" customHeight="1" x14ac:dyDescent="0.55000000000000004">
      <c r="A16" s="254" t="s">
        <v>8</v>
      </c>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row>
    <row r="17" spans="1:26" ht="7.5" customHeight="1" thickBot="1" x14ac:dyDescent="0.6">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22.5" customHeight="1" x14ac:dyDescent="0.55000000000000004">
      <c r="A18" s="342" t="s">
        <v>73</v>
      </c>
      <c r="B18" s="343"/>
      <c r="C18" s="343"/>
      <c r="D18" s="343"/>
      <c r="E18" s="343"/>
      <c r="F18" s="343"/>
      <c r="G18" s="343"/>
      <c r="H18" s="113"/>
      <c r="I18" s="609" t="str">
        <f>IF(第１号!I19="","",第１号!I19)</f>
        <v/>
      </c>
      <c r="J18" s="609"/>
      <c r="K18" s="609"/>
      <c r="L18" s="609"/>
      <c r="M18" s="609"/>
      <c r="N18" s="609"/>
      <c r="O18" s="609"/>
      <c r="P18" s="609"/>
      <c r="Q18" s="609"/>
      <c r="R18" s="609"/>
      <c r="S18" s="609"/>
      <c r="T18" s="609"/>
      <c r="U18" s="609"/>
      <c r="V18" s="609"/>
      <c r="W18" s="609"/>
      <c r="X18" s="609"/>
      <c r="Y18" s="609"/>
      <c r="Z18" s="116"/>
    </row>
    <row r="19" spans="1:26" ht="45" customHeight="1" x14ac:dyDescent="0.55000000000000004">
      <c r="A19" s="245" t="s">
        <v>304</v>
      </c>
      <c r="B19" s="246"/>
      <c r="C19" s="246"/>
      <c r="D19" s="246"/>
      <c r="E19" s="246"/>
      <c r="F19" s="246"/>
      <c r="G19" s="246"/>
      <c r="H19" s="103"/>
      <c r="I19" s="608"/>
      <c r="J19" s="608"/>
      <c r="K19" s="608"/>
      <c r="L19" s="608"/>
      <c r="M19" s="608"/>
      <c r="N19" s="608"/>
      <c r="O19" s="608"/>
      <c r="P19" s="608"/>
      <c r="Q19" s="608"/>
      <c r="R19" s="608"/>
      <c r="S19" s="608"/>
      <c r="T19" s="608"/>
      <c r="U19" s="608"/>
      <c r="V19" s="608"/>
      <c r="W19" s="608"/>
      <c r="X19" s="608"/>
      <c r="Y19" s="608"/>
      <c r="Z19" s="90"/>
    </row>
    <row r="20" spans="1:26" ht="45" customHeight="1" x14ac:dyDescent="0.55000000000000004">
      <c r="A20" s="245" t="s">
        <v>305</v>
      </c>
      <c r="B20" s="246"/>
      <c r="C20" s="246"/>
      <c r="D20" s="246"/>
      <c r="E20" s="246"/>
      <c r="F20" s="246"/>
      <c r="G20" s="246"/>
      <c r="H20" s="103"/>
      <c r="I20" s="608"/>
      <c r="J20" s="608"/>
      <c r="K20" s="608"/>
      <c r="L20" s="608"/>
      <c r="M20" s="608"/>
      <c r="N20" s="608"/>
      <c r="O20" s="608"/>
      <c r="P20" s="608"/>
      <c r="Q20" s="608"/>
      <c r="R20" s="608"/>
      <c r="S20" s="608"/>
      <c r="T20" s="608"/>
      <c r="U20" s="608"/>
      <c r="V20" s="608"/>
      <c r="W20" s="608"/>
      <c r="X20" s="608"/>
      <c r="Y20" s="608"/>
      <c r="Z20" s="90"/>
    </row>
    <row r="21" spans="1:26" ht="45" customHeight="1" thickBot="1" x14ac:dyDescent="0.6">
      <c r="A21" s="332" t="s">
        <v>140</v>
      </c>
      <c r="B21" s="333"/>
      <c r="C21" s="333"/>
      <c r="D21" s="333"/>
      <c r="E21" s="333"/>
      <c r="F21" s="333"/>
      <c r="G21" s="333"/>
      <c r="H21" s="607" t="s">
        <v>95</v>
      </c>
      <c r="I21" s="229"/>
      <c r="J21" s="229"/>
      <c r="K21" s="229"/>
      <c r="L21" s="229"/>
      <c r="M21" s="229"/>
      <c r="N21" s="229"/>
      <c r="O21" s="229"/>
      <c r="P21" s="229"/>
      <c r="Q21" s="229"/>
      <c r="R21" s="229"/>
      <c r="S21" s="229"/>
      <c r="T21" s="229"/>
      <c r="U21" s="229"/>
      <c r="V21" s="229"/>
      <c r="W21" s="229"/>
      <c r="X21" s="229"/>
      <c r="Y21" s="229"/>
      <c r="Z21" s="233"/>
    </row>
    <row r="22" spans="1:26" ht="18.75" customHeight="1" x14ac:dyDescent="0.55000000000000004">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spans="1:26" ht="18.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8.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8.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8.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sheetData>
  <sheetProtection algorithmName="SHA-512" hashValue="hJu2YLV6AhuYYbhdkYHef+aDFCwtFbLzRVYQb0+Ietjnw3hA2vM0dgYs1LK8pIl0Spk8lLYUjCBiQuyQo3e9xw==" saltValue="Z2uQMOE8u+eIxyDIqGBarA==" spinCount="100000" sheet="1" selectLockedCells="1"/>
  <mergeCells count="26">
    <mergeCell ref="AB1:AI1"/>
    <mergeCell ref="AI13:AO13"/>
    <mergeCell ref="A16:Z16"/>
    <mergeCell ref="A18:G18"/>
    <mergeCell ref="I18:Y18"/>
    <mergeCell ref="M9:P9"/>
    <mergeCell ref="Q9:Z9"/>
    <mergeCell ref="M10:P10"/>
    <mergeCell ref="A12:Z14"/>
    <mergeCell ref="M7:P7"/>
    <mergeCell ref="M8:P8"/>
    <mergeCell ref="Q8:Z8"/>
    <mergeCell ref="R7:W7"/>
    <mergeCell ref="Q10:Z10"/>
    <mergeCell ref="S5:Z5"/>
    <mergeCell ref="A21:G21"/>
    <mergeCell ref="H21:Z21"/>
    <mergeCell ref="A19:G19"/>
    <mergeCell ref="I19:Y19"/>
    <mergeCell ref="A20:G20"/>
    <mergeCell ref="I20:Y20"/>
    <mergeCell ref="AP12:AU12"/>
    <mergeCell ref="AV12:BA12"/>
    <mergeCell ref="A3:Z3"/>
    <mergeCell ref="AB12:AG12"/>
    <mergeCell ref="AH12:AO12"/>
  </mergeCells>
  <phoneticPr fontId="4" type="Hiragana" alignment="center"/>
  <dataValidations count="5">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0A2C2574-175C-4F01-802E-BF2ACF8D5CED}"/>
    <dataValidation allowBlank="1" showInputMessage="1" showErrorMessage="1" promptTitle="-------- 交付決定番号を入力してください -------" prompt="交付決定通知書に記載されている４桁の番号を入力してください。" sqref="AV12:BA12" xr:uid="{66D5FA0C-3C43-442F-ACD5-EA11039FEAB7}"/>
    <dataValidation allowBlank="1" showInputMessage="1" showErrorMessage="1" promptTitle="-------- 役職名等を入力してください --------" prompt="役職名および代表者名を入力してください。_x000a_(入力例)_x000a_代表取締役　仙台　太郎" sqref="Q10:Z10" xr:uid="{9D25316C-319D-4DF6-B017-8B3E5A0D4356}"/>
    <dataValidation imeMode="halfAlpha" allowBlank="1" showInputMessage="1" showErrorMessage="1" promptTitle="-------- 変更年月日を入力してください --------" prompt="1.キーボードで「2026/4/21」などと入力してください。_x000a_2.Enterキーを押すと、自動的に日付として認識されます。" sqref="S5:Z5" xr:uid="{03C93884-C261-484A-B4F4-044D6F569E2D}"/>
    <dataValidation type="textLength" imeMode="off" operator="equal"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7:W7" xr:uid="{2EF9B7E0-06ED-45B1-9D74-75A82E7D1BBB}">
      <formula1>7</formula1>
    </dataValidation>
  </dataValidations>
  <pageMargins left="0.78740157480314965" right="0.39370078740157483" top="0.59055118110236227" bottom="0.59055118110236227" header="0.31496062992125984" footer="0.31496062992125984"/>
  <pageSetup paperSize="9" scale="98" orientation="portrait" blackAndWhite="1"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tabColor theme="5" tint="0.59999389629810485"/>
    <pageSetUpPr fitToPage="1"/>
  </sheetPr>
  <dimension ref="A1:BA37"/>
  <sheetViews>
    <sheetView view="pageBreakPreview" zoomScaleNormal="100" zoomScaleSheetLayoutView="100" workbookViewId="0">
      <pane ySplit="3" topLeftCell="A5" activePane="bottomLeft" state="frozen"/>
      <selection activeCell="AB13" sqref="AB13"/>
      <selection pane="bottomLeft" activeCell="S5" sqref="S5:Z5"/>
    </sheetView>
  </sheetViews>
  <sheetFormatPr defaultColWidth="3.08203125" defaultRowHeight="18.75" customHeight="1" x14ac:dyDescent="0.55000000000000004"/>
  <cols>
    <col min="1" max="16384" width="3.08203125" style="85"/>
  </cols>
  <sheetData>
    <row r="1" spans="1:53" ht="18.75" customHeight="1" x14ac:dyDescent="0.55000000000000004">
      <c r="A1" s="94" t="s">
        <v>75</v>
      </c>
      <c r="B1" s="94"/>
      <c r="C1" s="94"/>
      <c r="D1" s="94"/>
      <c r="E1" s="94"/>
      <c r="F1" s="94"/>
      <c r="G1" s="94"/>
      <c r="H1" s="94"/>
      <c r="I1" s="94"/>
      <c r="J1" s="94"/>
      <c r="K1" s="94"/>
      <c r="L1" s="94"/>
      <c r="M1" s="94"/>
      <c r="N1" s="94"/>
      <c r="O1" s="94"/>
      <c r="P1" s="94"/>
      <c r="Q1" s="94"/>
      <c r="R1" s="94"/>
      <c r="S1" s="94"/>
      <c r="T1" s="94"/>
      <c r="U1" s="94"/>
      <c r="V1" s="94"/>
      <c r="W1" s="94"/>
      <c r="X1" s="94"/>
      <c r="Y1" s="94"/>
      <c r="Z1" s="94"/>
      <c r="AB1" s="518" t="str">
        <f>IF(AH12="","令和　　年　　月　　日",AH12)</f>
        <v>令和　　年　　月　　日</v>
      </c>
      <c r="AC1" s="518"/>
      <c r="AD1" s="518"/>
      <c r="AE1" s="518"/>
      <c r="AF1" s="518"/>
      <c r="AG1" s="518"/>
      <c r="AH1" s="518"/>
      <c r="AI1" s="518"/>
    </row>
    <row r="2" spans="1:53"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53" ht="18.75" customHeight="1" x14ac:dyDescent="0.55000000000000004">
      <c r="A3" s="254" t="s">
        <v>291</v>
      </c>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53"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53" ht="22.5" customHeight="1" x14ac:dyDescent="0.55000000000000004">
      <c r="A5" s="94"/>
      <c r="B5" s="94"/>
      <c r="C5" s="94"/>
      <c r="D5" s="94"/>
      <c r="E5" s="94"/>
      <c r="F5" s="94"/>
      <c r="G5" s="94"/>
      <c r="H5" s="94"/>
      <c r="I5" s="94"/>
      <c r="J5" s="94"/>
      <c r="K5" s="94"/>
      <c r="L5" s="94"/>
      <c r="M5" s="94"/>
      <c r="N5" s="94"/>
      <c r="O5" s="94"/>
      <c r="P5" s="94"/>
      <c r="Q5" s="94"/>
      <c r="R5" s="97"/>
      <c r="S5" s="214" t="s">
        <v>468</v>
      </c>
      <c r="T5" s="214"/>
      <c r="U5" s="214"/>
      <c r="V5" s="214"/>
      <c r="W5" s="214"/>
      <c r="X5" s="214"/>
      <c r="Y5" s="214"/>
      <c r="Z5" s="214"/>
    </row>
    <row r="6" spans="1:53"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53" ht="22.5" customHeight="1" x14ac:dyDescent="0.55000000000000004">
      <c r="A7" s="94"/>
      <c r="B7" s="94"/>
      <c r="C7" s="94"/>
      <c r="D7" s="94"/>
      <c r="E7" s="94"/>
      <c r="F7" s="94"/>
      <c r="G7" s="94"/>
      <c r="H7" s="94"/>
      <c r="I7" s="94"/>
      <c r="J7" s="94"/>
      <c r="K7" s="94"/>
      <c r="L7" s="94"/>
      <c r="M7" s="244" t="s">
        <v>2</v>
      </c>
      <c r="N7" s="244"/>
      <c r="O7" s="244"/>
      <c r="P7" s="244"/>
      <c r="Q7" s="95" t="s">
        <v>9</v>
      </c>
      <c r="R7" s="215" t="str">
        <f>IF(第１号!R7="","",第１号!R7)</f>
        <v>　　　－　　　　</v>
      </c>
      <c r="S7" s="215"/>
      <c r="T7" s="215"/>
      <c r="U7" s="215"/>
      <c r="V7" s="215"/>
      <c r="W7" s="215"/>
      <c r="X7" s="186"/>
      <c r="Y7" s="186"/>
      <c r="Z7" s="94"/>
    </row>
    <row r="8" spans="1:53" ht="26.25" customHeight="1" x14ac:dyDescent="0.55000000000000004">
      <c r="A8" s="94"/>
      <c r="B8" s="94"/>
      <c r="C8" s="94"/>
      <c r="D8" s="94"/>
      <c r="E8" s="94"/>
      <c r="F8" s="94"/>
      <c r="G8" s="94"/>
      <c r="H8" s="94"/>
      <c r="I8" s="94"/>
      <c r="J8" s="94"/>
      <c r="K8" s="94"/>
      <c r="L8" s="94"/>
      <c r="M8" s="244" t="s">
        <v>3</v>
      </c>
      <c r="N8" s="244"/>
      <c r="O8" s="244"/>
      <c r="P8" s="244"/>
      <c r="Q8" s="519" t="str">
        <f>IF(第１号!Q8="","",第１号!Q8)</f>
        <v/>
      </c>
      <c r="R8" s="519"/>
      <c r="S8" s="519"/>
      <c r="T8" s="519"/>
      <c r="U8" s="519"/>
      <c r="V8" s="519"/>
      <c r="W8" s="519"/>
      <c r="X8" s="519"/>
      <c r="Y8" s="519"/>
      <c r="Z8" s="519"/>
    </row>
    <row r="9" spans="1:53" ht="26.25" customHeight="1" x14ac:dyDescent="0.55000000000000004">
      <c r="A9" s="94"/>
      <c r="B9" s="94"/>
      <c r="C9" s="94"/>
      <c r="D9" s="94"/>
      <c r="E9" s="94"/>
      <c r="F9" s="94"/>
      <c r="G9" s="94"/>
      <c r="H9" s="94"/>
      <c r="I9" s="94"/>
      <c r="J9" s="94"/>
      <c r="K9" s="94"/>
      <c r="L9" s="96" t="s">
        <v>6</v>
      </c>
      <c r="M9" s="244" t="s">
        <v>4</v>
      </c>
      <c r="N9" s="244"/>
      <c r="O9" s="244"/>
      <c r="P9" s="244"/>
      <c r="Q9" s="519" t="str">
        <f>IF(第１号!Q9="","",第１号!Q9)</f>
        <v/>
      </c>
      <c r="R9" s="519"/>
      <c r="S9" s="519"/>
      <c r="T9" s="519"/>
      <c r="U9" s="519"/>
      <c r="V9" s="519"/>
      <c r="W9" s="519"/>
      <c r="X9" s="519"/>
      <c r="Y9" s="519"/>
      <c r="Z9" s="519"/>
    </row>
    <row r="10" spans="1:53" ht="26.25" customHeight="1" x14ac:dyDescent="0.55000000000000004">
      <c r="A10" s="94"/>
      <c r="B10" s="94"/>
      <c r="C10" s="94"/>
      <c r="D10" s="94"/>
      <c r="E10" s="94"/>
      <c r="F10" s="94"/>
      <c r="G10" s="94"/>
      <c r="H10" s="94"/>
      <c r="I10" s="94"/>
      <c r="J10" s="94"/>
      <c r="K10" s="94"/>
      <c r="L10" s="94"/>
      <c r="M10" s="244" t="s">
        <v>5</v>
      </c>
      <c r="N10" s="244"/>
      <c r="O10" s="244"/>
      <c r="P10" s="244"/>
      <c r="Q10" s="216" t="str">
        <f>IF(第１号!Q10="","",第１号!Q10)</f>
        <v/>
      </c>
      <c r="R10" s="216"/>
      <c r="S10" s="216"/>
      <c r="T10" s="216"/>
      <c r="U10" s="216"/>
      <c r="V10" s="216"/>
      <c r="W10" s="216"/>
      <c r="X10" s="216"/>
      <c r="Y10" s="216"/>
      <c r="Z10" s="216"/>
      <c r="AB10" s="172" t="s">
        <v>505</v>
      </c>
    </row>
    <row r="11" spans="1:53" ht="7.5" customHeight="1" thickBot="1" x14ac:dyDescent="0.6">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53" ht="18.75" customHeight="1" thickBot="1" x14ac:dyDescent="0.6">
      <c r="A12" s="265" t="str">
        <f ca="1">"　"&amp;DBCS(TEXT(AB1,"ggge年m月d日"))&amp;"付け仙台市（"&amp;DBCS("R"&amp;IF(AB1="令和　　年　　月　　日",DB!D5,DB!P12))&amp;"環脱経）指令第"&amp;DBCS(TEXT(AV12,"0000"))&amp;"号で交付決定を受けました標記の補助金について、下記のとおり中止（廃止）したいので、仙台市補助金等交付規則"&amp;DBCS(DB!P13)&amp;"及び仙台市事業所用太陽光発電システム導入支援補助金交付要綱"&amp;DBCS(DB!P14)&amp;"の規定により、関係書類を添えて申請します。"</f>
        <v>　令和　　年　　月　　日付け仙台市（Ｒ８環脱経）指令第　　　　号で交付決定を受けました標記の補助金について、下記のとおり中止（廃止）したいので、仙台市補助金等交付規則第５条第１項第２号及び仙台市事業所用太陽光発電システム導入支援補助金交付要綱第１２条第３項の規定により、関係書類を添えて申請します。</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B12" s="270" t="s">
        <v>339</v>
      </c>
      <c r="AC12" s="271"/>
      <c r="AD12" s="271"/>
      <c r="AE12" s="271"/>
      <c r="AF12" s="271"/>
      <c r="AG12" s="271"/>
      <c r="AH12" s="522" t="s">
        <v>468</v>
      </c>
      <c r="AI12" s="523"/>
      <c r="AJ12" s="523"/>
      <c r="AK12" s="523"/>
      <c r="AL12" s="523"/>
      <c r="AM12" s="523"/>
      <c r="AN12" s="523"/>
      <c r="AO12" s="524"/>
      <c r="AP12" s="271" t="s">
        <v>340</v>
      </c>
      <c r="AQ12" s="271"/>
      <c r="AR12" s="271"/>
      <c r="AS12" s="271"/>
      <c r="AT12" s="271"/>
      <c r="AU12" s="271"/>
      <c r="AV12" s="520" t="s">
        <v>362</v>
      </c>
      <c r="AW12" s="520"/>
      <c r="AX12" s="520"/>
      <c r="AY12" s="520"/>
      <c r="AZ12" s="520"/>
      <c r="BA12" s="521"/>
    </row>
    <row r="13" spans="1:53" ht="18.75" customHeight="1" x14ac:dyDescent="0.55000000000000004">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H13" s="165"/>
      <c r="AI13" s="526"/>
      <c r="AJ13" s="526"/>
      <c r="AK13" s="526"/>
      <c r="AL13" s="526"/>
      <c r="AM13" s="526"/>
      <c r="AN13" s="526"/>
      <c r="AO13" s="526"/>
    </row>
    <row r="14" spans="1:53" ht="18.75" customHeight="1" x14ac:dyDescent="0.55000000000000004">
      <c r="A14" s="265"/>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row>
    <row r="15" spans="1:53" ht="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53" ht="18.75" customHeight="1" x14ac:dyDescent="0.55000000000000004">
      <c r="A16" s="254" t="s">
        <v>8</v>
      </c>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row>
    <row r="17" spans="1:26" ht="7.5" customHeight="1" thickBot="1" x14ac:dyDescent="0.6">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22.5" customHeight="1" x14ac:dyDescent="0.55000000000000004">
      <c r="A18" s="342" t="s">
        <v>73</v>
      </c>
      <c r="B18" s="343"/>
      <c r="C18" s="343"/>
      <c r="D18" s="343"/>
      <c r="E18" s="343"/>
      <c r="F18" s="343"/>
      <c r="G18" s="343"/>
      <c r="H18" s="113"/>
      <c r="I18" s="609" t="str">
        <f>IF(第１号!I19="","",第１号!I19)</f>
        <v/>
      </c>
      <c r="J18" s="609"/>
      <c r="K18" s="609"/>
      <c r="L18" s="609"/>
      <c r="M18" s="609"/>
      <c r="N18" s="609"/>
      <c r="O18" s="609"/>
      <c r="P18" s="609"/>
      <c r="Q18" s="609"/>
      <c r="R18" s="609"/>
      <c r="S18" s="609"/>
      <c r="T18" s="609"/>
      <c r="U18" s="609"/>
      <c r="V18" s="609"/>
      <c r="W18" s="609"/>
      <c r="X18" s="609"/>
      <c r="Y18" s="609"/>
      <c r="Z18" s="116"/>
    </row>
    <row r="19" spans="1:26" ht="45" customHeight="1" x14ac:dyDescent="0.55000000000000004">
      <c r="A19" s="245" t="s">
        <v>301</v>
      </c>
      <c r="B19" s="246"/>
      <c r="C19" s="246"/>
      <c r="D19" s="246"/>
      <c r="E19" s="246"/>
      <c r="F19" s="246"/>
      <c r="G19" s="246"/>
      <c r="H19" s="103"/>
      <c r="I19" s="608"/>
      <c r="J19" s="608"/>
      <c r="K19" s="608"/>
      <c r="L19" s="608"/>
      <c r="M19" s="608"/>
      <c r="N19" s="608"/>
      <c r="O19" s="608"/>
      <c r="P19" s="608"/>
      <c r="Q19" s="608"/>
      <c r="R19" s="608"/>
      <c r="S19" s="608"/>
      <c r="T19" s="608"/>
      <c r="U19" s="608"/>
      <c r="V19" s="608"/>
      <c r="W19" s="608"/>
      <c r="X19" s="608"/>
      <c r="Y19" s="608"/>
      <c r="Z19" s="90"/>
    </row>
    <row r="20" spans="1:26" ht="45" customHeight="1" x14ac:dyDescent="0.55000000000000004">
      <c r="A20" s="432" t="s">
        <v>302</v>
      </c>
      <c r="B20" s="246"/>
      <c r="C20" s="246"/>
      <c r="D20" s="246"/>
      <c r="E20" s="246"/>
      <c r="F20" s="246"/>
      <c r="G20" s="246"/>
      <c r="H20" s="103"/>
      <c r="I20" s="608"/>
      <c r="J20" s="608"/>
      <c r="K20" s="608"/>
      <c r="L20" s="608"/>
      <c r="M20" s="608"/>
      <c r="N20" s="608"/>
      <c r="O20" s="608"/>
      <c r="P20" s="608"/>
      <c r="Q20" s="608"/>
      <c r="R20" s="608"/>
      <c r="S20" s="608"/>
      <c r="T20" s="608"/>
      <c r="U20" s="608"/>
      <c r="V20" s="608"/>
      <c r="W20" s="608"/>
      <c r="X20" s="608"/>
      <c r="Y20" s="608"/>
      <c r="Z20" s="90"/>
    </row>
    <row r="21" spans="1:26" ht="45" customHeight="1" thickBot="1" x14ac:dyDescent="0.6">
      <c r="A21" s="332" t="s">
        <v>140</v>
      </c>
      <c r="B21" s="333"/>
      <c r="C21" s="333"/>
      <c r="D21" s="333"/>
      <c r="E21" s="333"/>
      <c r="F21" s="333"/>
      <c r="G21" s="333"/>
      <c r="H21" s="122"/>
      <c r="I21" s="610"/>
      <c r="J21" s="610"/>
      <c r="K21" s="610"/>
      <c r="L21" s="610"/>
      <c r="M21" s="610"/>
      <c r="N21" s="610"/>
      <c r="O21" s="610"/>
      <c r="P21" s="610"/>
      <c r="Q21" s="610"/>
      <c r="R21" s="610"/>
      <c r="S21" s="610"/>
      <c r="T21" s="610"/>
      <c r="U21" s="610"/>
      <c r="V21" s="610"/>
      <c r="W21" s="610"/>
      <c r="X21" s="610"/>
      <c r="Y21" s="610"/>
      <c r="Z21" s="125"/>
    </row>
    <row r="22" spans="1:26" ht="18.75" customHeight="1" x14ac:dyDescent="0.55000000000000004">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spans="1:26" ht="18.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8.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8.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8.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sheetData>
  <sheetProtection algorithmName="SHA-512" hashValue="GCdffEFXaAQ8qKpdqwKdL2z444S38gnxuHxqWfqavXlB2WuPYyhTvvDNRgtCz49qmJIACba1EIsiJBqbhQutog==" saltValue="39/DgtRGGzTGGsEI7LjRzQ==" spinCount="100000" sheet="1" selectLockedCells="1"/>
  <mergeCells count="26">
    <mergeCell ref="AB1:AI1"/>
    <mergeCell ref="AI13:AO13"/>
    <mergeCell ref="A16:Z16"/>
    <mergeCell ref="A20:G20"/>
    <mergeCell ref="I20:Y20"/>
    <mergeCell ref="M7:P7"/>
    <mergeCell ref="M8:P8"/>
    <mergeCell ref="Q8:Z8"/>
    <mergeCell ref="M9:P9"/>
    <mergeCell ref="Q9:Z9"/>
    <mergeCell ref="M10:P10"/>
    <mergeCell ref="A12:Z14"/>
    <mergeCell ref="R7:W7"/>
    <mergeCell ref="Q10:Z10"/>
    <mergeCell ref="S5:Z5"/>
    <mergeCell ref="A21:G21"/>
    <mergeCell ref="I21:Y21"/>
    <mergeCell ref="A19:G19"/>
    <mergeCell ref="I19:Y19"/>
    <mergeCell ref="A18:G18"/>
    <mergeCell ref="I18:Y18"/>
    <mergeCell ref="AP12:AU12"/>
    <mergeCell ref="AV12:BA12"/>
    <mergeCell ref="A3:Z3"/>
    <mergeCell ref="AB12:AG12"/>
    <mergeCell ref="AH12:AO12"/>
  </mergeCells>
  <phoneticPr fontId="3"/>
  <dataValidations count="5">
    <dataValidation allowBlank="1" showInputMessage="1" showErrorMessage="1" promptTitle="-------- 交付決定番号を入力してください -------" prompt="交付決定通知書に記載されている４桁の番号を入力してください。" sqref="AV12:BA12" xr:uid="{89EB7412-ED1E-49D5-8023-3963D71F9BA3}"/>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3456351B-71A5-4FA9-B991-5A7AE3FCE797}"/>
    <dataValidation allowBlank="1" showInputMessage="1" showErrorMessage="1" promptTitle="-------- 役職名等を入力してください --------" prompt="役職名および代表者名を入力してください。_x000a_(入力例)_x000a_代表取締役　仙台　太郎" sqref="Q10:Z10" xr:uid="{F9F92DE6-B8F7-4F57-AD7E-2B8C3C3451D9}"/>
    <dataValidation imeMode="halfAlpha" allowBlank="1" showInputMessage="1" showErrorMessage="1" promptTitle="-------- 中止年月日を入力してください --------" prompt="1.キーボードで「2026/4/21」などと入力してください。_x000a_2.Enterキーを押すと、自動的に日付として認識されます。" sqref="S5:Z5" xr:uid="{5037076A-FB0C-4C87-BACB-9202398B4132}"/>
    <dataValidation type="textLength" imeMode="off" operator="equal"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7:W7" xr:uid="{57F4DFDB-7B15-406E-9A52-E40361DB6CF2}">
      <formula1>7</formula1>
    </dataValidation>
  </dataValidations>
  <pageMargins left="0.78740157480314965" right="0.39370078740157483" top="0.59055118110236227" bottom="0.59055118110236227" header="0.31496062992125984" footer="0.31496062992125984"/>
  <pageSetup paperSize="9" scale="98" orientation="portrait" blackAndWhite="1" r:id="rId1"/>
  <rowBreaks count="1" manualBreakCount="1">
    <brk id="37" max="2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pageSetUpPr fitToPage="1"/>
  </sheetPr>
  <dimension ref="A1:BA39"/>
  <sheetViews>
    <sheetView view="pageBreakPreview" zoomScaleNormal="100" zoomScaleSheetLayoutView="100" workbookViewId="0">
      <pane ySplit="3" topLeftCell="A5" activePane="bottomLeft" state="frozen"/>
      <selection activeCell="AB13" sqref="AB13"/>
      <selection pane="bottomLeft" activeCell="S5" sqref="S5:Z5"/>
    </sheetView>
  </sheetViews>
  <sheetFormatPr defaultColWidth="3.08203125" defaultRowHeight="18.75" customHeight="1" x14ac:dyDescent="0.55000000000000004"/>
  <cols>
    <col min="1" max="16384" width="3.08203125" style="85"/>
  </cols>
  <sheetData>
    <row r="1" spans="1:53" ht="18.75" customHeight="1" x14ac:dyDescent="0.55000000000000004">
      <c r="A1" s="94" t="s">
        <v>139</v>
      </c>
      <c r="B1" s="94"/>
      <c r="C1" s="94"/>
      <c r="D1" s="94"/>
      <c r="E1" s="94"/>
      <c r="F1" s="94"/>
      <c r="G1" s="94"/>
      <c r="H1" s="94"/>
      <c r="I1" s="94"/>
      <c r="J1" s="94"/>
      <c r="K1" s="94"/>
      <c r="L1" s="94"/>
      <c r="M1" s="94"/>
      <c r="N1" s="94"/>
      <c r="O1" s="94"/>
      <c r="P1" s="94"/>
      <c r="Q1" s="94"/>
      <c r="R1" s="94"/>
      <c r="S1" s="94"/>
      <c r="T1" s="94"/>
      <c r="U1" s="94"/>
      <c r="V1" s="94"/>
      <c r="W1" s="94"/>
      <c r="X1" s="94"/>
      <c r="Y1" s="94"/>
      <c r="Z1" s="94"/>
      <c r="AB1" s="518" t="str">
        <f>IF(AH12="","令和  年  月  日",AH12)</f>
        <v>令和　　年　　月　　日</v>
      </c>
      <c r="AC1" s="518"/>
      <c r="AD1" s="518"/>
      <c r="AE1" s="518"/>
      <c r="AF1" s="518"/>
      <c r="AG1" s="518"/>
      <c r="AH1" s="518"/>
      <c r="AI1" s="518"/>
    </row>
    <row r="2" spans="1:53"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53" ht="18.75" customHeight="1" x14ac:dyDescent="0.55000000000000004">
      <c r="A3" s="254" t="s">
        <v>290</v>
      </c>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53"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53" ht="22.5" customHeight="1" x14ac:dyDescent="0.55000000000000004">
      <c r="A5" s="94"/>
      <c r="B5" s="94"/>
      <c r="C5" s="94"/>
      <c r="D5" s="94"/>
      <c r="E5" s="94"/>
      <c r="F5" s="94"/>
      <c r="G5" s="94"/>
      <c r="H5" s="94"/>
      <c r="I5" s="94"/>
      <c r="J5" s="94"/>
      <c r="K5" s="94"/>
      <c r="L5" s="94"/>
      <c r="M5" s="94"/>
      <c r="N5" s="94"/>
      <c r="O5" s="94"/>
      <c r="P5" s="94"/>
      <c r="Q5" s="94"/>
      <c r="R5" s="97"/>
      <c r="S5" s="214" t="s">
        <v>468</v>
      </c>
      <c r="T5" s="214"/>
      <c r="U5" s="214"/>
      <c r="V5" s="214"/>
      <c r="W5" s="214"/>
      <c r="X5" s="214"/>
      <c r="Y5" s="214"/>
      <c r="Z5" s="214"/>
    </row>
    <row r="6" spans="1:53"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53" ht="22.5" customHeight="1" x14ac:dyDescent="0.55000000000000004">
      <c r="A7" s="94"/>
      <c r="B7" s="94"/>
      <c r="C7" s="94"/>
      <c r="D7" s="94"/>
      <c r="E7" s="94"/>
      <c r="F7" s="94"/>
      <c r="G7" s="94"/>
      <c r="H7" s="94"/>
      <c r="I7" s="94"/>
      <c r="J7" s="94"/>
      <c r="K7" s="94"/>
      <c r="L7" s="94"/>
      <c r="M7" s="244" t="s">
        <v>2</v>
      </c>
      <c r="N7" s="244"/>
      <c r="O7" s="244"/>
      <c r="P7" s="244"/>
      <c r="Q7" s="95" t="s">
        <v>9</v>
      </c>
      <c r="R7" s="215" t="str">
        <f>IF(第１号!R7="","",第１号!R7)</f>
        <v>　　　－　　　　</v>
      </c>
      <c r="S7" s="215"/>
      <c r="T7" s="215"/>
      <c r="U7" s="215"/>
      <c r="V7" s="215"/>
      <c r="W7" s="215"/>
      <c r="X7" s="186"/>
      <c r="Y7" s="186"/>
      <c r="Z7" s="94"/>
    </row>
    <row r="8" spans="1:53" ht="26.25" customHeight="1" x14ac:dyDescent="0.55000000000000004">
      <c r="A8" s="94"/>
      <c r="B8" s="94"/>
      <c r="C8" s="94"/>
      <c r="D8" s="94"/>
      <c r="E8" s="94"/>
      <c r="F8" s="94"/>
      <c r="G8" s="94"/>
      <c r="H8" s="94"/>
      <c r="I8" s="94"/>
      <c r="J8" s="94"/>
      <c r="K8" s="94"/>
      <c r="L8" s="94"/>
      <c r="M8" s="244" t="s">
        <v>3</v>
      </c>
      <c r="N8" s="244"/>
      <c r="O8" s="244"/>
      <c r="P8" s="244"/>
      <c r="Q8" s="519" t="str">
        <f>IF(第１号!Q8="","",第１号!Q8)</f>
        <v/>
      </c>
      <c r="R8" s="519"/>
      <c r="S8" s="519"/>
      <c r="T8" s="519"/>
      <c r="U8" s="519"/>
      <c r="V8" s="519"/>
      <c r="W8" s="519"/>
      <c r="X8" s="519"/>
      <c r="Y8" s="519"/>
      <c r="Z8" s="519"/>
    </row>
    <row r="9" spans="1:53" ht="26.25" customHeight="1" x14ac:dyDescent="0.55000000000000004">
      <c r="A9" s="94"/>
      <c r="B9" s="94"/>
      <c r="C9" s="94"/>
      <c r="D9" s="94"/>
      <c r="E9" s="94"/>
      <c r="F9" s="94"/>
      <c r="G9" s="94"/>
      <c r="H9" s="94"/>
      <c r="I9" s="94"/>
      <c r="J9" s="94"/>
      <c r="K9" s="94"/>
      <c r="L9" s="96" t="s">
        <v>6</v>
      </c>
      <c r="M9" s="244" t="s">
        <v>4</v>
      </c>
      <c r="N9" s="244"/>
      <c r="O9" s="244"/>
      <c r="P9" s="244"/>
      <c r="Q9" s="519" t="str">
        <f>IF(第１号!Q9="","",第１号!Q9)</f>
        <v/>
      </c>
      <c r="R9" s="519"/>
      <c r="S9" s="519"/>
      <c r="T9" s="519"/>
      <c r="U9" s="519"/>
      <c r="V9" s="519"/>
      <c r="W9" s="519"/>
      <c r="X9" s="519"/>
      <c r="Y9" s="519"/>
      <c r="Z9" s="519"/>
    </row>
    <row r="10" spans="1:53" ht="26.25" customHeight="1" x14ac:dyDescent="0.55000000000000004">
      <c r="A10" s="94"/>
      <c r="B10" s="94"/>
      <c r="C10" s="94"/>
      <c r="D10" s="94"/>
      <c r="E10" s="94"/>
      <c r="F10" s="94"/>
      <c r="G10" s="94"/>
      <c r="H10" s="94"/>
      <c r="I10" s="94"/>
      <c r="J10" s="94"/>
      <c r="K10" s="94"/>
      <c r="L10" s="94"/>
      <c r="M10" s="244" t="s">
        <v>5</v>
      </c>
      <c r="N10" s="244"/>
      <c r="O10" s="244"/>
      <c r="P10" s="244"/>
      <c r="Q10" s="216" t="str">
        <f>IF(第１号!Q10="","",第１号!Q10)</f>
        <v/>
      </c>
      <c r="R10" s="216"/>
      <c r="S10" s="216"/>
      <c r="T10" s="216"/>
      <c r="U10" s="216"/>
      <c r="V10" s="216"/>
      <c r="W10" s="216"/>
      <c r="X10" s="216"/>
      <c r="Y10" s="216"/>
      <c r="Z10" s="216"/>
      <c r="AB10" s="172" t="s">
        <v>505</v>
      </c>
    </row>
    <row r="11" spans="1:53" ht="7.5" customHeight="1" thickBot="1" x14ac:dyDescent="0.6">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53" ht="18.75" customHeight="1" thickBot="1" x14ac:dyDescent="0.6">
      <c r="A12" s="265" t="str">
        <f ca="1">"　"&amp;DBCS(TEXT(AB1,"ggge年m月d日"))&amp;"付け仙台市（"&amp;DBCS("R"&amp;IF(AB1="令和　　年　　月　　日",DB!D5,DB!P18))&amp;"環脱経）指令第"&amp;DBCS(TEXT(AV12,"0000"))&amp;"号で交付決定を受けました標記の補助金について、下記のとおり不服があるので、仙台市補助金等交付規則"&amp;DBCS(DB!P19)&amp;"及び仙台市事業所用太陽光発電システム導入支援補助金交付要綱"&amp;DBCS(DB!P20)&amp;"の規定により、申請を取り下げます。"</f>
        <v>　令和　　年　　月　　日付け仙台市（Ｒ８環脱経）指令第　　　　号で交付決定を受けました標記の補助金について、下記のとおり不服があるので、仙台市補助金等交付規則第７条第１項及び仙台市事業所用太陽光発電システム導入支援補助金交付要綱第１３条の規定により、申請を取り下げます。</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B12" s="270" t="s">
        <v>339</v>
      </c>
      <c r="AC12" s="271"/>
      <c r="AD12" s="271"/>
      <c r="AE12" s="271"/>
      <c r="AF12" s="271"/>
      <c r="AG12" s="271"/>
      <c r="AH12" s="522" t="s">
        <v>468</v>
      </c>
      <c r="AI12" s="523"/>
      <c r="AJ12" s="523"/>
      <c r="AK12" s="523"/>
      <c r="AL12" s="523"/>
      <c r="AM12" s="523"/>
      <c r="AN12" s="523"/>
      <c r="AO12" s="524"/>
      <c r="AP12" s="271" t="s">
        <v>340</v>
      </c>
      <c r="AQ12" s="271"/>
      <c r="AR12" s="271"/>
      <c r="AS12" s="271"/>
      <c r="AT12" s="271"/>
      <c r="AU12" s="271"/>
      <c r="AV12" s="520" t="s">
        <v>362</v>
      </c>
      <c r="AW12" s="520"/>
      <c r="AX12" s="520"/>
      <c r="AY12" s="520"/>
      <c r="AZ12" s="520"/>
      <c r="BA12" s="521"/>
    </row>
    <row r="13" spans="1:53" ht="18.75" customHeight="1" x14ac:dyDescent="0.55000000000000004">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H13" s="165"/>
      <c r="AI13" s="526"/>
      <c r="AJ13" s="526"/>
      <c r="AK13" s="526"/>
      <c r="AL13" s="526"/>
      <c r="AM13" s="526"/>
      <c r="AN13" s="526"/>
      <c r="AO13" s="526"/>
    </row>
    <row r="14" spans="1:53" ht="18.75" customHeight="1" x14ac:dyDescent="0.55000000000000004">
      <c r="A14" s="265"/>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row>
    <row r="15" spans="1:53" ht="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53" ht="18.75" customHeight="1" x14ac:dyDescent="0.55000000000000004">
      <c r="A16" s="254" t="s">
        <v>8</v>
      </c>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row>
    <row r="17" spans="1:26" ht="7.5" customHeight="1" thickBot="1" x14ac:dyDescent="0.6">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22.5" customHeight="1" x14ac:dyDescent="0.55000000000000004">
      <c r="A18" s="342" t="s">
        <v>73</v>
      </c>
      <c r="B18" s="343"/>
      <c r="C18" s="343"/>
      <c r="D18" s="343"/>
      <c r="E18" s="343"/>
      <c r="F18" s="343"/>
      <c r="G18" s="343"/>
      <c r="H18" s="113"/>
      <c r="I18" s="609" t="str">
        <f>IF(第１号!I19="","",第１号!I19)</f>
        <v/>
      </c>
      <c r="J18" s="609"/>
      <c r="K18" s="609"/>
      <c r="L18" s="609"/>
      <c r="M18" s="609"/>
      <c r="N18" s="609"/>
      <c r="O18" s="609"/>
      <c r="P18" s="609"/>
      <c r="Q18" s="609"/>
      <c r="R18" s="609"/>
      <c r="S18" s="609"/>
      <c r="T18" s="609"/>
      <c r="U18" s="609"/>
      <c r="V18" s="609"/>
      <c r="W18" s="609"/>
      <c r="X18" s="609"/>
      <c r="Y18" s="609"/>
      <c r="Z18" s="116"/>
    </row>
    <row r="19" spans="1:26" ht="22.5" customHeight="1" x14ac:dyDescent="0.55000000000000004">
      <c r="A19" s="245" t="s">
        <v>371</v>
      </c>
      <c r="B19" s="246"/>
      <c r="C19" s="246"/>
      <c r="D19" s="246"/>
      <c r="E19" s="246"/>
      <c r="F19" s="246"/>
      <c r="G19" s="246"/>
      <c r="H19" s="103"/>
      <c r="I19" s="89"/>
      <c r="J19" s="89"/>
      <c r="K19" s="89"/>
      <c r="L19" s="89"/>
      <c r="M19" s="89"/>
      <c r="N19" s="89"/>
      <c r="O19" s="89" t="e">
        <f>IF(P19="","金","")</f>
        <v>#VALUE!</v>
      </c>
      <c r="P19" s="612" t="e">
        <f>IF(第２号別紙１!P22=0,"","金 "&amp;DBCS(TEXT(第２号別紙１!P22+第２号別紙２!P22,"#,#0")))</f>
        <v>#VALUE!</v>
      </c>
      <c r="Q19" s="612"/>
      <c r="R19" s="612"/>
      <c r="S19" s="612"/>
      <c r="T19" s="612"/>
      <c r="U19" s="612"/>
      <c r="V19" s="612"/>
      <c r="W19" s="612"/>
      <c r="X19" s="612"/>
      <c r="Y19" s="89" t="s">
        <v>18</v>
      </c>
      <c r="Z19" s="90"/>
    </row>
    <row r="20" spans="1:26" ht="22.5" customHeight="1" x14ac:dyDescent="0.55000000000000004">
      <c r="A20" s="245" t="s">
        <v>299</v>
      </c>
      <c r="B20" s="246"/>
      <c r="C20" s="246"/>
      <c r="D20" s="246"/>
      <c r="E20" s="246"/>
      <c r="F20" s="246"/>
      <c r="G20" s="246"/>
      <c r="H20" s="103"/>
      <c r="I20" s="89"/>
      <c r="J20" s="89"/>
      <c r="K20" s="89"/>
      <c r="L20" s="89"/>
      <c r="M20" s="613" t="str">
        <f>IF(第１号!S5="","令和    年    月    日",第１号!S5)</f>
        <v>令和　　年　　月　　日</v>
      </c>
      <c r="N20" s="613"/>
      <c r="O20" s="613"/>
      <c r="P20" s="613"/>
      <c r="Q20" s="613"/>
      <c r="R20" s="613"/>
      <c r="S20" s="613"/>
      <c r="T20" s="613"/>
      <c r="U20" s="613"/>
      <c r="V20" s="89"/>
      <c r="W20" s="89"/>
      <c r="X20" s="89"/>
      <c r="Y20" s="89"/>
      <c r="Z20" s="90"/>
    </row>
    <row r="21" spans="1:26" ht="67.5" customHeight="1" thickBot="1" x14ac:dyDescent="0.6">
      <c r="A21" s="611" t="s">
        <v>300</v>
      </c>
      <c r="B21" s="333"/>
      <c r="C21" s="333"/>
      <c r="D21" s="333"/>
      <c r="E21" s="333"/>
      <c r="F21" s="333"/>
      <c r="G21" s="333"/>
      <c r="H21" s="122"/>
      <c r="I21" s="610"/>
      <c r="J21" s="610"/>
      <c r="K21" s="610"/>
      <c r="L21" s="610"/>
      <c r="M21" s="610"/>
      <c r="N21" s="610"/>
      <c r="O21" s="610"/>
      <c r="P21" s="610"/>
      <c r="Q21" s="610"/>
      <c r="R21" s="610"/>
      <c r="S21" s="610"/>
      <c r="T21" s="610"/>
      <c r="U21" s="610"/>
      <c r="V21" s="610"/>
      <c r="W21" s="610"/>
      <c r="X21" s="610"/>
      <c r="Y21" s="610"/>
      <c r="Z21" s="125"/>
    </row>
    <row r="22" spans="1:26" ht="18.75" customHeight="1" x14ac:dyDescent="0.55000000000000004">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spans="1:26" ht="18.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8.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8.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8.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55000000000000004">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8.75" customHeight="1" x14ac:dyDescent="0.55000000000000004">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sheetData>
  <sheetProtection algorithmName="SHA-512" hashValue="wnRrTU/QiFQFb/mv2BxNUVsvEYQYnUV4jCqsKVjhBsCPDq3FmL+AzSlIW/F6/od+Ym/l5ywaCePQU1nQyrp2VA==" saltValue="E8TP9s5B1G174jALBskRJg==" spinCount="100000" sheet="1" selectLockedCells="1"/>
  <mergeCells count="26">
    <mergeCell ref="AB1:AI1"/>
    <mergeCell ref="AI13:AO13"/>
    <mergeCell ref="A16:Z16"/>
    <mergeCell ref="A21:G21"/>
    <mergeCell ref="I21:Y21"/>
    <mergeCell ref="A19:G19"/>
    <mergeCell ref="P19:X19"/>
    <mergeCell ref="A20:G20"/>
    <mergeCell ref="M20:U20"/>
    <mergeCell ref="A18:G18"/>
    <mergeCell ref="I18:Y18"/>
    <mergeCell ref="M7:P7"/>
    <mergeCell ref="M8:P8"/>
    <mergeCell ref="Q8:Z8"/>
    <mergeCell ref="R7:W7"/>
    <mergeCell ref="Q10:Z10"/>
    <mergeCell ref="S5:Z5"/>
    <mergeCell ref="AP12:AU12"/>
    <mergeCell ref="AV12:BA12"/>
    <mergeCell ref="A3:Z3"/>
    <mergeCell ref="AB12:AG12"/>
    <mergeCell ref="AH12:AO12"/>
    <mergeCell ref="M9:P9"/>
    <mergeCell ref="Q9:Z9"/>
    <mergeCell ref="M10:P10"/>
    <mergeCell ref="A12:Z14"/>
  </mergeCells>
  <phoneticPr fontId="3"/>
  <dataValidations count="5">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64A537E6-AF41-4B4F-9775-FA29BC6189F0}"/>
    <dataValidation allowBlank="1" showInputMessage="1" showErrorMessage="1" promptTitle="-------- 交付決定番号を入力してください -------" prompt="交付決定通知書に記載されている４桁の番号を入力してください。" sqref="AV12:BA12" xr:uid="{DDA8E626-6448-4326-BC03-B39F07DA6AE8}"/>
    <dataValidation allowBlank="1" showInputMessage="1" showErrorMessage="1" promptTitle="-------- 役職名等を入力してください --------" prompt="役職名および代表者名を入力してください。_x000a_(入力例)_x000a_代表取締役　仙台　太郎" sqref="Q10:Z10" xr:uid="{55CB65DF-271B-4209-A623-73E9A992B961}"/>
    <dataValidation imeMode="halfAlpha" allowBlank="1" showInputMessage="1" showErrorMessage="1" promptTitle="-------- 取下年月日を入力してください --------" prompt="1.キーボードで「2026/4/21」などと入力してください。_x000a_2.Enterキーを押すと、自動的に日付として認識されます。" sqref="S5:Z5" xr:uid="{287F79AD-11BD-4E03-85E5-63E70D31DC32}"/>
    <dataValidation type="textLength" imeMode="off" operator="equal"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7:W7" xr:uid="{6C8A3601-80FE-4661-B829-5937E6A5F98A}">
      <formula1>7</formula1>
    </dataValidation>
  </dataValidations>
  <pageMargins left="0.78740157480314965" right="0.39370078740157483" top="0.59055118110236227" bottom="0.59055118110236227" header="0.31496062992125984" footer="0.31496062992125984"/>
  <pageSetup paperSize="9" scale="96" orientation="portrait" blackAndWhite="1" r:id="rId1"/>
  <rowBreaks count="1" manualBreakCount="1">
    <brk id="39" max="25"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tabColor theme="5" tint="0.59999389629810485"/>
    <pageSetUpPr fitToPage="1"/>
  </sheetPr>
  <dimension ref="A1:BA36"/>
  <sheetViews>
    <sheetView view="pageBreakPreview" zoomScaleNormal="100" zoomScaleSheetLayoutView="100" workbookViewId="0">
      <pane ySplit="3" topLeftCell="A5" activePane="bottomLeft" state="frozen"/>
      <selection activeCell="I24" sqref="I24:Y24"/>
      <selection pane="bottomLeft" activeCell="S5" sqref="S5:Z5"/>
    </sheetView>
  </sheetViews>
  <sheetFormatPr defaultColWidth="3.08203125" defaultRowHeight="18.75" customHeight="1" x14ac:dyDescent="0.55000000000000004"/>
  <cols>
    <col min="1" max="16384" width="3.08203125" style="85"/>
  </cols>
  <sheetData>
    <row r="1" spans="1:53" ht="18.75" customHeight="1" x14ac:dyDescent="0.55000000000000004">
      <c r="A1" s="94" t="s">
        <v>289</v>
      </c>
      <c r="B1" s="94"/>
      <c r="C1" s="94"/>
      <c r="D1" s="94"/>
      <c r="E1" s="94"/>
      <c r="F1" s="94"/>
      <c r="G1" s="94"/>
      <c r="H1" s="94"/>
      <c r="I1" s="94"/>
      <c r="J1" s="94"/>
      <c r="K1" s="94"/>
      <c r="L1" s="94"/>
      <c r="M1" s="94"/>
      <c r="N1" s="94"/>
      <c r="O1" s="94"/>
      <c r="P1" s="94"/>
      <c r="Q1" s="94"/>
      <c r="R1" s="94"/>
      <c r="S1" s="94"/>
      <c r="T1" s="94"/>
      <c r="U1" s="94"/>
      <c r="V1" s="94"/>
      <c r="W1" s="94"/>
      <c r="X1" s="94"/>
      <c r="Y1" s="94"/>
      <c r="Z1" s="94"/>
      <c r="AB1" s="518" t="str">
        <f>IF(AH12="","令和  年  月  日",AH12)</f>
        <v>令和　　年　　月　　日</v>
      </c>
      <c r="AC1" s="518"/>
      <c r="AD1" s="518"/>
      <c r="AE1" s="518"/>
      <c r="AF1" s="518"/>
      <c r="AG1" s="518"/>
      <c r="AH1" s="518"/>
      <c r="AI1" s="518"/>
    </row>
    <row r="2" spans="1:53"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53" ht="18.75" customHeight="1" x14ac:dyDescent="0.55000000000000004">
      <c r="A3" s="254" t="s">
        <v>372</v>
      </c>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53"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53" ht="22.5" customHeight="1" x14ac:dyDescent="0.55000000000000004">
      <c r="A5" s="94"/>
      <c r="B5" s="94"/>
      <c r="C5" s="94"/>
      <c r="D5" s="94"/>
      <c r="E5" s="94"/>
      <c r="F5" s="94"/>
      <c r="G5" s="94"/>
      <c r="H5" s="94"/>
      <c r="I5" s="94"/>
      <c r="J5" s="94"/>
      <c r="K5" s="94"/>
      <c r="L5" s="94"/>
      <c r="M5" s="94"/>
      <c r="N5" s="94"/>
      <c r="O5" s="94"/>
      <c r="P5" s="94"/>
      <c r="Q5" s="94"/>
      <c r="R5" s="94"/>
      <c r="S5" s="214" t="s">
        <v>468</v>
      </c>
      <c r="T5" s="214"/>
      <c r="U5" s="214"/>
      <c r="V5" s="214"/>
      <c r="W5" s="214"/>
      <c r="X5" s="214"/>
      <c r="Y5" s="214"/>
      <c r="Z5" s="214"/>
    </row>
    <row r="6" spans="1:53"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53" ht="22.5" customHeight="1" x14ac:dyDescent="0.55000000000000004">
      <c r="A7" s="94"/>
      <c r="B7" s="94"/>
      <c r="C7" s="94"/>
      <c r="D7" s="94"/>
      <c r="E7" s="94"/>
      <c r="F7" s="94"/>
      <c r="G7" s="94"/>
      <c r="H7" s="94"/>
      <c r="I7" s="94"/>
      <c r="J7" s="94"/>
      <c r="K7" s="94"/>
      <c r="L7" s="94"/>
      <c r="M7" s="244" t="s">
        <v>2</v>
      </c>
      <c r="N7" s="244"/>
      <c r="O7" s="244"/>
      <c r="P7" s="244"/>
      <c r="Q7" s="95" t="s">
        <v>9</v>
      </c>
      <c r="R7" s="215" t="str">
        <f>IF(第１号!R7="","",第１号!R7)</f>
        <v>　　　－　　　　</v>
      </c>
      <c r="S7" s="215"/>
      <c r="T7" s="215"/>
      <c r="U7" s="215"/>
      <c r="V7" s="215"/>
      <c r="W7" s="215"/>
      <c r="X7" s="186"/>
      <c r="Y7" s="186"/>
      <c r="Z7" s="94"/>
    </row>
    <row r="8" spans="1:53" ht="26.25" customHeight="1" x14ac:dyDescent="0.55000000000000004">
      <c r="A8" s="94"/>
      <c r="B8" s="94"/>
      <c r="C8" s="94"/>
      <c r="D8" s="94"/>
      <c r="E8" s="94"/>
      <c r="F8" s="94"/>
      <c r="G8" s="94"/>
      <c r="H8" s="94"/>
      <c r="I8" s="94"/>
      <c r="J8" s="94"/>
      <c r="K8" s="94"/>
      <c r="L8" s="94"/>
      <c r="M8" s="244" t="s">
        <v>3</v>
      </c>
      <c r="N8" s="244"/>
      <c r="O8" s="244"/>
      <c r="P8" s="244"/>
      <c r="Q8" s="519" t="str">
        <f>IF(第１号!Q8="","",第１号!Q8)</f>
        <v/>
      </c>
      <c r="R8" s="519"/>
      <c r="S8" s="519"/>
      <c r="T8" s="519"/>
      <c r="U8" s="519"/>
      <c r="V8" s="519"/>
      <c r="W8" s="519"/>
      <c r="X8" s="519"/>
      <c r="Y8" s="519"/>
      <c r="Z8" s="519"/>
    </row>
    <row r="9" spans="1:53" ht="26.25" customHeight="1" x14ac:dyDescent="0.55000000000000004">
      <c r="A9" s="94"/>
      <c r="B9" s="94"/>
      <c r="C9" s="94"/>
      <c r="D9" s="94"/>
      <c r="E9" s="94"/>
      <c r="F9" s="94"/>
      <c r="G9" s="94"/>
      <c r="H9" s="94"/>
      <c r="I9" s="94"/>
      <c r="J9" s="94"/>
      <c r="K9" s="94"/>
      <c r="L9" s="96" t="s">
        <v>6</v>
      </c>
      <c r="M9" s="244" t="s">
        <v>4</v>
      </c>
      <c r="N9" s="244"/>
      <c r="O9" s="244"/>
      <c r="P9" s="244"/>
      <c r="Q9" s="519" t="str">
        <f>IF(第１号!Q9="","",第１号!Q9)</f>
        <v/>
      </c>
      <c r="R9" s="519"/>
      <c r="S9" s="519"/>
      <c r="T9" s="519"/>
      <c r="U9" s="519"/>
      <c r="V9" s="519"/>
      <c r="W9" s="519"/>
      <c r="X9" s="519"/>
      <c r="Y9" s="519"/>
      <c r="Z9" s="519"/>
    </row>
    <row r="10" spans="1:53" ht="26.25" customHeight="1" x14ac:dyDescent="0.55000000000000004">
      <c r="A10" s="94"/>
      <c r="B10" s="94"/>
      <c r="C10" s="94"/>
      <c r="D10" s="94"/>
      <c r="E10" s="94"/>
      <c r="F10" s="94"/>
      <c r="G10" s="94"/>
      <c r="H10" s="94"/>
      <c r="I10" s="94"/>
      <c r="J10" s="94"/>
      <c r="K10" s="94"/>
      <c r="L10" s="94"/>
      <c r="M10" s="244" t="s">
        <v>5</v>
      </c>
      <c r="N10" s="244"/>
      <c r="O10" s="244"/>
      <c r="P10" s="244"/>
      <c r="Q10" s="216" t="str">
        <f>IF(第１号!Q10="","",第１号!Q10)</f>
        <v/>
      </c>
      <c r="R10" s="216"/>
      <c r="S10" s="216"/>
      <c r="T10" s="216"/>
      <c r="U10" s="216"/>
      <c r="V10" s="216"/>
      <c r="W10" s="216"/>
      <c r="X10" s="216"/>
      <c r="Y10" s="216"/>
      <c r="Z10" s="216"/>
      <c r="AB10" s="172" t="s">
        <v>506</v>
      </c>
    </row>
    <row r="11" spans="1:53" ht="7.5" customHeight="1" thickBot="1" x14ac:dyDescent="0.6">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53" ht="18.75" customHeight="1" thickBot="1" x14ac:dyDescent="0.6">
      <c r="A12" s="265" t="str">
        <f ca="1">"　"&amp;DBCS(TEXT(AB1,"ggge年m月d日"))&amp;"付け仙台市（"&amp;DBCS("R"&amp;IF(AB1="令和　　年　　月　　日",DB!D5,DB!P24))&amp;"環脱経）指令第"&amp;DBCS(TEXT(AV12,"0000"))&amp;"号で確定通知がありました標記の補助金により取得した財産について、下記のとおり処分したいので、仙台市補助金等交付規則"&amp;DBCS(DB!P25)&amp;"及び仙台市事業所用太陽光発電システム導入支援補助金交付要綱"&amp;DBCS(DB!P26)&amp;"の規定により、関係書類を添えて申請します。"</f>
        <v>　令和　　年　　月　　日付け仙台市（Ｒ８環脱経）指令第　　　　号で確定通知がありました標記の補助金により取得した財産について、下記のとおり処分したいので、仙台市補助金等交付規則第２０条及び仙台市事業所用太陽光発電システム導入支援補助金交付要綱第２２条第３項の規定により、関係書類を添えて申請します。</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B12" s="270" t="s">
        <v>465</v>
      </c>
      <c r="AC12" s="271"/>
      <c r="AD12" s="271"/>
      <c r="AE12" s="271"/>
      <c r="AF12" s="271"/>
      <c r="AG12" s="271"/>
      <c r="AH12" s="522" t="s">
        <v>468</v>
      </c>
      <c r="AI12" s="523"/>
      <c r="AJ12" s="523"/>
      <c r="AK12" s="523"/>
      <c r="AL12" s="523"/>
      <c r="AM12" s="523"/>
      <c r="AN12" s="523"/>
      <c r="AO12" s="524"/>
      <c r="AP12" s="271" t="s">
        <v>466</v>
      </c>
      <c r="AQ12" s="271"/>
      <c r="AR12" s="271"/>
      <c r="AS12" s="271"/>
      <c r="AT12" s="271"/>
      <c r="AU12" s="271"/>
      <c r="AV12" s="520" t="s">
        <v>351</v>
      </c>
      <c r="AW12" s="520"/>
      <c r="AX12" s="520"/>
      <c r="AY12" s="520"/>
      <c r="AZ12" s="520"/>
      <c r="BA12" s="521"/>
    </row>
    <row r="13" spans="1:53" ht="18.75" customHeight="1" x14ac:dyDescent="0.55000000000000004">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H13" s="165"/>
      <c r="AI13" s="526"/>
      <c r="AJ13" s="526"/>
      <c r="AK13" s="526"/>
      <c r="AL13" s="526"/>
      <c r="AM13" s="526"/>
      <c r="AN13" s="526"/>
      <c r="AO13" s="526"/>
    </row>
    <row r="14" spans="1:53" ht="18.75" customHeight="1" x14ac:dyDescent="0.55000000000000004">
      <c r="A14" s="265"/>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row>
    <row r="15" spans="1:53" ht="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53" ht="18.75" customHeight="1" x14ac:dyDescent="0.55000000000000004">
      <c r="A16" s="254" t="s">
        <v>8</v>
      </c>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row>
    <row r="17" spans="1:26" ht="7.5" customHeight="1" thickBot="1" x14ac:dyDescent="0.6">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22.5" customHeight="1" x14ac:dyDescent="0.55000000000000004">
      <c r="A18" s="342" t="s">
        <v>73</v>
      </c>
      <c r="B18" s="343"/>
      <c r="C18" s="343"/>
      <c r="D18" s="343"/>
      <c r="E18" s="343"/>
      <c r="F18" s="343"/>
      <c r="G18" s="343"/>
      <c r="H18" s="113"/>
      <c r="I18" s="609" t="str">
        <f>IF(第１号!I19="","",第１号!I19)</f>
        <v/>
      </c>
      <c r="J18" s="609"/>
      <c r="K18" s="609"/>
      <c r="L18" s="609"/>
      <c r="M18" s="609"/>
      <c r="N18" s="609"/>
      <c r="O18" s="609"/>
      <c r="P18" s="609"/>
      <c r="Q18" s="609"/>
      <c r="R18" s="609"/>
      <c r="S18" s="609"/>
      <c r="T18" s="609"/>
      <c r="U18" s="609"/>
      <c r="V18" s="609"/>
      <c r="W18" s="609"/>
      <c r="X18" s="609"/>
      <c r="Y18" s="609"/>
      <c r="Z18" s="116"/>
    </row>
    <row r="19" spans="1:26" ht="45" customHeight="1" x14ac:dyDescent="0.55000000000000004">
      <c r="A19" s="432" t="s">
        <v>296</v>
      </c>
      <c r="B19" s="246"/>
      <c r="C19" s="246"/>
      <c r="D19" s="246"/>
      <c r="E19" s="246"/>
      <c r="F19" s="246"/>
      <c r="G19" s="246"/>
      <c r="H19" s="103"/>
      <c r="I19" s="226"/>
      <c r="J19" s="226"/>
      <c r="K19" s="226"/>
      <c r="L19" s="226"/>
      <c r="M19" s="226"/>
      <c r="N19" s="226"/>
      <c r="O19" s="226"/>
      <c r="P19" s="226"/>
      <c r="Q19" s="226"/>
      <c r="R19" s="226"/>
      <c r="S19" s="226"/>
      <c r="T19" s="226"/>
      <c r="U19" s="226"/>
      <c r="V19" s="226"/>
      <c r="W19" s="226"/>
      <c r="X19" s="226"/>
      <c r="Y19" s="226"/>
      <c r="Z19" s="90"/>
    </row>
    <row r="20" spans="1:26" ht="45" customHeight="1" x14ac:dyDescent="0.55000000000000004">
      <c r="A20" s="245" t="s">
        <v>298</v>
      </c>
      <c r="B20" s="246"/>
      <c r="C20" s="246"/>
      <c r="D20" s="246"/>
      <c r="E20" s="246"/>
      <c r="F20" s="246"/>
      <c r="G20" s="246"/>
      <c r="H20" s="103"/>
      <c r="I20" s="226"/>
      <c r="J20" s="226"/>
      <c r="K20" s="226"/>
      <c r="L20" s="226"/>
      <c r="M20" s="226"/>
      <c r="N20" s="226"/>
      <c r="O20" s="226"/>
      <c r="P20" s="226"/>
      <c r="Q20" s="226"/>
      <c r="R20" s="226"/>
      <c r="S20" s="226"/>
      <c r="T20" s="226"/>
      <c r="U20" s="226"/>
      <c r="V20" s="226"/>
      <c r="W20" s="226"/>
      <c r="X20" s="226"/>
      <c r="Y20" s="226"/>
      <c r="Z20" s="90"/>
    </row>
    <row r="21" spans="1:26" ht="45" customHeight="1" x14ac:dyDescent="0.55000000000000004">
      <c r="A21" s="432" t="s">
        <v>297</v>
      </c>
      <c r="B21" s="246"/>
      <c r="C21" s="246"/>
      <c r="D21" s="246"/>
      <c r="E21" s="246"/>
      <c r="F21" s="246"/>
      <c r="G21" s="246"/>
      <c r="H21" s="103"/>
      <c r="I21" s="226"/>
      <c r="J21" s="226"/>
      <c r="K21" s="226"/>
      <c r="L21" s="226"/>
      <c r="M21" s="226"/>
      <c r="N21" s="226"/>
      <c r="O21" s="226"/>
      <c r="P21" s="226"/>
      <c r="Q21" s="226"/>
      <c r="R21" s="226"/>
      <c r="S21" s="226"/>
      <c r="T21" s="226"/>
      <c r="U21" s="226"/>
      <c r="V21" s="226"/>
      <c r="W21" s="226"/>
      <c r="X21" s="226"/>
      <c r="Y21" s="226"/>
      <c r="Z21" s="90"/>
    </row>
    <row r="22" spans="1:26" ht="45" customHeight="1" thickBot="1" x14ac:dyDescent="0.6">
      <c r="A22" s="332" t="s">
        <v>146</v>
      </c>
      <c r="B22" s="333"/>
      <c r="C22" s="333"/>
      <c r="D22" s="333"/>
      <c r="E22" s="333"/>
      <c r="F22" s="333"/>
      <c r="G22" s="333"/>
      <c r="H22" s="122"/>
      <c r="I22" s="614"/>
      <c r="J22" s="614"/>
      <c r="K22" s="614"/>
      <c r="L22" s="614"/>
      <c r="M22" s="614"/>
      <c r="N22" s="614"/>
      <c r="O22" s="614"/>
      <c r="P22" s="614"/>
      <c r="Q22" s="614"/>
      <c r="R22" s="614"/>
      <c r="S22" s="614"/>
      <c r="T22" s="614"/>
      <c r="U22" s="614"/>
      <c r="V22" s="614"/>
      <c r="W22" s="614"/>
      <c r="X22" s="614"/>
      <c r="Y22" s="614"/>
      <c r="Z22" s="125"/>
    </row>
    <row r="23" spans="1:26" ht="18.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8.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8.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8.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sheetData>
  <sheetProtection algorithmName="SHA-512" hashValue="ByDCGyD/hKSwx39nYVqiQXATIhP6PL2Pgigb+dSGc9HkNEgDfR8nayQl0CYnPuyLcqXSfVu6cxQkl90/j3rPeg==" saltValue="turo6vocEb06waKJHdpmuA==" spinCount="100000" sheet="1" selectLockedCells="1"/>
  <mergeCells count="28">
    <mergeCell ref="AB1:AI1"/>
    <mergeCell ref="AI13:AO13"/>
    <mergeCell ref="A16:Z16"/>
    <mergeCell ref="A21:G21"/>
    <mergeCell ref="I21:Y21"/>
    <mergeCell ref="A18:G18"/>
    <mergeCell ref="I18:Y18"/>
    <mergeCell ref="M7:P7"/>
    <mergeCell ref="M8:P8"/>
    <mergeCell ref="Q8:Z8"/>
    <mergeCell ref="M9:P9"/>
    <mergeCell ref="Q9:Z9"/>
    <mergeCell ref="M10:P10"/>
    <mergeCell ref="A12:Z14"/>
    <mergeCell ref="R7:W7"/>
    <mergeCell ref="Q10:Z10"/>
    <mergeCell ref="A22:G22"/>
    <mergeCell ref="I22:Y22"/>
    <mergeCell ref="A19:G19"/>
    <mergeCell ref="I19:Y19"/>
    <mergeCell ref="A20:G20"/>
    <mergeCell ref="I20:Y20"/>
    <mergeCell ref="S5:Z5"/>
    <mergeCell ref="AP12:AU12"/>
    <mergeCell ref="AV12:BA12"/>
    <mergeCell ref="A3:Z3"/>
    <mergeCell ref="AB12:AG12"/>
    <mergeCell ref="AH12:AO12"/>
  </mergeCells>
  <phoneticPr fontId="4" type="Hiragana" alignment="center"/>
  <dataValidations count="4">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2:AO12" xr:uid="{A1D32445-48CB-4F75-95B7-A93DB83B9F60}"/>
    <dataValidation allowBlank="1" showInputMessage="1" showErrorMessage="1" promptTitle="-------- 役職名等を入力してください --------" prompt="役職名および代表者名を入力してください。_x000a_(入力例)_x000a_代表取締役　仙台　太郎" sqref="Q10:Z10" xr:uid="{0483FF7B-DCE2-47F0-949F-41BEF1EFEE90}"/>
    <dataValidation imeMode="halfAlpha" allowBlank="1" showInputMessage="1" showErrorMessage="1" promptTitle="-------- 処分年月日を入力してください --------" prompt="1.キーボードで「2026/4/21」などと入力してください。_x000a_2.Enterキーを押すと、自動的に日付として認識されます。" sqref="S5:Z5" xr:uid="{45D82017-BB15-4170-A829-A2EC266A2FCE}"/>
    <dataValidation type="textLength" imeMode="off" operator="equal"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7:W7" xr:uid="{5A43C317-6D37-4B8F-8F1D-F15A693DC619}">
      <formula1>7</formula1>
    </dataValidation>
  </dataValidations>
  <pageMargins left="0.78740157480314965" right="0.39370078740157483" top="0.59055118110236227" bottom="0.59055118110236227" header="0.31496062992125984" footer="0.31496062992125984"/>
  <pageSetup paperSize="9" scale="97" orientation="portrait" blackAndWhite="1" r:id="rId1"/>
  <rowBreaks count="1" manualBreakCount="1">
    <brk id="36" max="25"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59999389629810485"/>
    <pageSetUpPr fitToPage="1"/>
  </sheetPr>
  <dimension ref="A1:BA37"/>
  <sheetViews>
    <sheetView view="pageBreakPreview" zoomScaleNormal="100" zoomScaleSheetLayoutView="100" workbookViewId="0">
      <pane ySplit="3" topLeftCell="A5" activePane="bottomLeft" state="frozen"/>
      <selection activeCell="I24" sqref="I24:Y24"/>
      <selection pane="bottomLeft" activeCell="S5" sqref="S5:Z5"/>
    </sheetView>
  </sheetViews>
  <sheetFormatPr defaultColWidth="3.08203125" defaultRowHeight="18.75" customHeight="1" x14ac:dyDescent="0.55000000000000004"/>
  <cols>
    <col min="1" max="16384" width="3.08203125" style="85"/>
  </cols>
  <sheetData>
    <row r="1" spans="1:53" ht="18.75" customHeight="1" x14ac:dyDescent="0.55000000000000004">
      <c r="A1" s="94" t="s">
        <v>288</v>
      </c>
      <c r="B1" s="94"/>
      <c r="C1" s="94"/>
      <c r="D1" s="94"/>
      <c r="E1" s="94"/>
      <c r="F1" s="94"/>
      <c r="G1" s="94"/>
      <c r="H1" s="94"/>
      <c r="I1" s="94"/>
      <c r="J1" s="94"/>
      <c r="K1" s="94"/>
      <c r="L1" s="94"/>
      <c r="M1" s="94"/>
      <c r="N1" s="94"/>
      <c r="O1" s="94"/>
      <c r="P1" s="94"/>
      <c r="Q1" s="94"/>
      <c r="R1" s="94"/>
      <c r="S1" s="94"/>
      <c r="T1" s="94"/>
      <c r="U1" s="94"/>
      <c r="V1" s="94"/>
      <c r="W1" s="94"/>
      <c r="X1" s="94"/>
      <c r="Y1" s="94"/>
      <c r="Z1" s="94"/>
      <c r="AB1" s="518" t="str">
        <f>IF(AH12="","令和  年  月  日",AH12)</f>
        <v>令和　　年　　月　　日</v>
      </c>
      <c r="AC1" s="518"/>
      <c r="AD1" s="518"/>
      <c r="AE1" s="518"/>
      <c r="AF1" s="518"/>
      <c r="AG1" s="518"/>
      <c r="AH1" s="518"/>
      <c r="AI1" s="518"/>
    </row>
    <row r="2" spans="1:53"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53" ht="18.75" customHeight="1" x14ac:dyDescent="0.55000000000000004">
      <c r="A3" s="254" t="s">
        <v>287</v>
      </c>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53"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53" ht="22.5" customHeight="1" x14ac:dyDescent="0.55000000000000004">
      <c r="A5" s="94"/>
      <c r="B5" s="94"/>
      <c r="C5" s="94"/>
      <c r="D5" s="94"/>
      <c r="E5" s="94"/>
      <c r="F5" s="94"/>
      <c r="G5" s="94"/>
      <c r="H5" s="94"/>
      <c r="I5" s="94"/>
      <c r="J5" s="94"/>
      <c r="K5" s="94"/>
      <c r="L5" s="94"/>
      <c r="M5" s="94"/>
      <c r="N5" s="94"/>
      <c r="O5" s="94"/>
      <c r="P5" s="94"/>
      <c r="Q5" s="94"/>
      <c r="R5" s="94"/>
      <c r="S5" s="214" t="s">
        <v>468</v>
      </c>
      <c r="T5" s="214"/>
      <c r="U5" s="214"/>
      <c r="V5" s="214"/>
      <c r="W5" s="214"/>
      <c r="X5" s="214"/>
      <c r="Y5" s="214"/>
      <c r="Z5" s="214"/>
    </row>
    <row r="6" spans="1:53"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53" ht="22.5" customHeight="1" x14ac:dyDescent="0.55000000000000004">
      <c r="A7" s="94"/>
      <c r="B7" s="94"/>
      <c r="C7" s="94"/>
      <c r="D7" s="94"/>
      <c r="E7" s="94"/>
      <c r="F7" s="94"/>
      <c r="G7" s="94"/>
      <c r="H7" s="94"/>
      <c r="I7" s="94"/>
      <c r="J7" s="94"/>
      <c r="K7" s="94"/>
      <c r="L7" s="94"/>
      <c r="M7" s="244" t="s">
        <v>2</v>
      </c>
      <c r="N7" s="244"/>
      <c r="O7" s="244"/>
      <c r="P7" s="244"/>
      <c r="Q7" s="95" t="s">
        <v>9</v>
      </c>
      <c r="R7" s="215" t="str">
        <f>IF(第１号!R7="","",第１号!R7)</f>
        <v>　　　－　　　　</v>
      </c>
      <c r="S7" s="215"/>
      <c r="T7" s="215"/>
      <c r="U7" s="215"/>
      <c r="V7" s="215"/>
      <c r="W7" s="215"/>
      <c r="X7" s="186"/>
      <c r="Y7" s="186"/>
      <c r="Z7" s="94"/>
    </row>
    <row r="8" spans="1:53" ht="26.25" customHeight="1" x14ac:dyDescent="0.55000000000000004">
      <c r="A8" s="94"/>
      <c r="B8" s="94"/>
      <c r="C8" s="94"/>
      <c r="D8" s="94"/>
      <c r="E8" s="94"/>
      <c r="F8" s="94"/>
      <c r="G8" s="94"/>
      <c r="H8" s="94"/>
      <c r="I8" s="94"/>
      <c r="J8" s="94"/>
      <c r="K8" s="94"/>
      <c r="L8" s="94"/>
      <c r="M8" s="244" t="s">
        <v>3</v>
      </c>
      <c r="N8" s="244"/>
      <c r="O8" s="244"/>
      <c r="P8" s="244"/>
      <c r="Q8" s="519" t="str">
        <f>IF(第１号!Q8="","",第１号!Q8)</f>
        <v/>
      </c>
      <c r="R8" s="519"/>
      <c r="S8" s="519"/>
      <c r="T8" s="519"/>
      <c r="U8" s="519"/>
      <c r="V8" s="519"/>
      <c r="W8" s="519"/>
      <c r="X8" s="519"/>
      <c r="Y8" s="519"/>
      <c r="Z8" s="519"/>
    </row>
    <row r="9" spans="1:53" ht="26.25" customHeight="1" x14ac:dyDescent="0.55000000000000004">
      <c r="A9" s="94"/>
      <c r="B9" s="94"/>
      <c r="C9" s="94"/>
      <c r="D9" s="94"/>
      <c r="E9" s="94"/>
      <c r="F9" s="94"/>
      <c r="G9" s="94"/>
      <c r="H9" s="94"/>
      <c r="I9" s="94"/>
      <c r="J9" s="94"/>
      <c r="K9" s="94"/>
      <c r="L9" s="96" t="s">
        <v>6</v>
      </c>
      <c r="M9" s="244" t="s">
        <v>4</v>
      </c>
      <c r="N9" s="244"/>
      <c r="O9" s="244"/>
      <c r="P9" s="244"/>
      <c r="Q9" s="519" t="str">
        <f>IF(第１号!Q9="","",第１号!Q9)</f>
        <v/>
      </c>
      <c r="R9" s="519"/>
      <c r="S9" s="519"/>
      <c r="T9" s="519"/>
      <c r="U9" s="519"/>
      <c r="V9" s="519"/>
      <c r="W9" s="519"/>
      <c r="X9" s="519"/>
      <c r="Y9" s="519"/>
      <c r="Z9" s="519"/>
    </row>
    <row r="10" spans="1:53" ht="26.25" customHeight="1" x14ac:dyDescent="0.55000000000000004">
      <c r="A10" s="94"/>
      <c r="B10" s="94"/>
      <c r="C10" s="94"/>
      <c r="D10" s="94"/>
      <c r="E10" s="94"/>
      <c r="F10" s="94"/>
      <c r="G10" s="94"/>
      <c r="H10" s="94"/>
      <c r="I10" s="94"/>
      <c r="J10" s="94"/>
      <c r="K10" s="94"/>
      <c r="L10" s="94"/>
      <c r="M10" s="244" t="s">
        <v>5</v>
      </c>
      <c r="N10" s="244"/>
      <c r="O10" s="244"/>
      <c r="P10" s="244"/>
      <c r="Q10" s="216" t="str">
        <f>IF(第１号!Q10="","",第１号!Q10)</f>
        <v/>
      </c>
      <c r="R10" s="216"/>
      <c r="S10" s="216"/>
      <c r="T10" s="216"/>
      <c r="U10" s="216"/>
      <c r="V10" s="216"/>
      <c r="W10" s="216"/>
      <c r="X10" s="216"/>
      <c r="Y10" s="216"/>
      <c r="Z10" s="216"/>
      <c r="AB10" s="172" t="s">
        <v>506</v>
      </c>
    </row>
    <row r="11" spans="1:53" ht="7.5" customHeight="1" thickBot="1" x14ac:dyDescent="0.6">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53" ht="18.75" customHeight="1" thickBot="1" x14ac:dyDescent="0.6">
      <c r="A12" s="265" t="str">
        <f ca="1">"　"&amp;DBCS(TEXT(AB1,"ggge年m月d日"))&amp;"付け仙台市（"&amp;DBCS("R"&amp;IF(AB1="令和　　年　　月　　日",DB!D5,DB!P30))&amp;"環脱経）指令第"&amp;DBCS(TEXT(AV12,"0000"))&amp;"号で確定通知がありました標記の補助金係る事業について、下記の通り契約を解除したいので、仙台市事業所用太陽光発電システム導入支援補助金交付要綱"&amp;DBCS(DB!P31)&amp;"の規定により、関係書類を添えて申請します。"</f>
        <v>　令和　　年　　月　　日付け仙台市（Ｒ８環脱経）指令第　　　　号で確定通知がありました標記の補助金係る事業について、下記の通り契約を解除したいので、仙台市事業所用太陽光発電システム導入支援補助金交付要綱第２３条第２項の規定により、関係書類を添えて申請します。</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B12" s="270" t="s">
        <v>465</v>
      </c>
      <c r="AC12" s="271"/>
      <c r="AD12" s="271"/>
      <c r="AE12" s="271"/>
      <c r="AF12" s="271"/>
      <c r="AG12" s="271"/>
      <c r="AH12" s="522" t="s">
        <v>468</v>
      </c>
      <c r="AI12" s="523"/>
      <c r="AJ12" s="523"/>
      <c r="AK12" s="523"/>
      <c r="AL12" s="523"/>
      <c r="AM12" s="523"/>
      <c r="AN12" s="523"/>
      <c r="AO12" s="524"/>
      <c r="AP12" s="271" t="s">
        <v>466</v>
      </c>
      <c r="AQ12" s="271"/>
      <c r="AR12" s="271"/>
      <c r="AS12" s="271"/>
      <c r="AT12" s="271"/>
      <c r="AU12" s="271"/>
      <c r="AV12" s="520" t="s">
        <v>351</v>
      </c>
      <c r="AW12" s="520"/>
      <c r="AX12" s="520"/>
      <c r="AY12" s="520"/>
      <c r="AZ12" s="520"/>
      <c r="BA12" s="521"/>
    </row>
    <row r="13" spans="1:53" ht="18.75" customHeight="1" x14ac:dyDescent="0.55000000000000004">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H13" s="165"/>
      <c r="AI13" s="526"/>
      <c r="AJ13" s="526"/>
      <c r="AK13" s="526"/>
      <c r="AL13" s="526"/>
      <c r="AM13" s="526"/>
      <c r="AN13" s="526"/>
      <c r="AO13" s="526"/>
    </row>
    <row r="14" spans="1:53" ht="18.75" customHeight="1" x14ac:dyDescent="0.55000000000000004">
      <c r="A14" s="265"/>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row>
    <row r="15" spans="1:53" ht="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53" ht="18.75" customHeight="1" x14ac:dyDescent="0.55000000000000004">
      <c r="A16" s="254" t="s">
        <v>8</v>
      </c>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row>
    <row r="17" spans="1:26" ht="7.5" customHeight="1" thickBot="1" x14ac:dyDescent="0.6">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22.5" customHeight="1" x14ac:dyDescent="0.55000000000000004">
      <c r="A18" s="342" t="s">
        <v>73</v>
      </c>
      <c r="B18" s="343"/>
      <c r="C18" s="343"/>
      <c r="D18" s="343"/>
      <c r="E18" s="343"/>
      <c r="F18" s="343"/>
      <c r="G18" s="343"/>
      <c r="H18" s="113"/>
      <c r="I18" s="609" t="str">
        <f>IF(第１号!I19="","",第１号!I19)</f>
        <v/>
      </c>
      <c r="J18" s="609"/>
      <c r="K18" s="609"/>
      <c r="L18" s="609"/>
      <c r="M18" s="609"/>
      <c r="N18" s="609"/>
      <c r="O18" s="609"/>
      <c r="P18" s="609"/>
      <c r="Q18" s="609"/>
      <c r="R18" s="609"/>
      <c r="S18" s="609"/>
      <c r="T18" s="609"/>
      <c r="U18" s="609"/>
      <c r="V18" s="609"/>
      <c r="W18" s="609"/>
      <c r="X18" s="609"/>
      <c r="Y18" s="609"/>
      <c r="Z18" s="116"/>
    </row>
    <row r="19" spans="1:26" ht="45" customHeight="1" x14ac:dyDescent="0.55000000000000004">
      <c r="A19" s="245" t="s">
        <v>293</v>
      </c>
      <c r="B19" s="246"/>
      <c r="C19" s="246"/>
      <c r="D19" s="246"/>
      <c r="E19" s="246"/>
      <c r="F19" s="246"/>
      <c r="G19" s="246"/>
      <c r="H19" s="103"/>
      <c r="I19" s="226"/>
      <c r="J19" s="226"/>
      <c r="K19" s="226"/>
      <c r="L19" s="226"/>
      <c r="M19" s="226"/>
      <c r="N19" s="226"/>
      <c r="O19" s="226"/>
      <c r="P19" s="226"/>
      <c r="Q19" s="226"/>
      <c r="R19" s="226"/>
      <c r="S19" s="226"/>
      <c r="T19" s="226"/>
      <c r="U19" s="226"/>
      <c r="V19" s="226"/>
      <c r="W19" s="226"/>
      <c r="X19" s="226"/>
      <c r="Y19" s="226"/>
      <c r="Z19" s="90"/>
    </row>
    <row r="20" spans="1:26" ht="45" customHeight="1" x14ac:dyDescent="0.55000000000000004">
      <c r="A20" s="432" t="s">
        <v>294</v>
      </c>
      <c r="B20" s="246"/>
      <c r="C20" s="246"/>
      <c r="D20" s="246"/>
      <c r="E20" s="246"/>
      <c r="F20" s="246"/>
      <c r="G20" s="246"/>
      <c r="H20" s="103"/>
      <c r="I20" s="226"/>
      <c r="J20" s="226"/>
      <c r="K20" s="226"/>
      <c r="L20" s="226"/>
      <c r="M20" s="226"/>
      <c r="N20" s="226"/>
      <c r="O20" s="226"/>
      <c r="P20" s="226"/>
      <c r="Q20" s="226"/>
      <c r="R20" s="226"/>
      <c r="S20" s="226"/>
      <c r="T20" s="226"/>
      <c r="U20" s="226"/>
      <c r="V20" s="226"/>
      <c r="W20" s="226"/>
      <c r="X20" s="226"/>
      <c r="Y20" s="226"/>
      <c r="Z20" s="90"/>
    </row>
    <row r="21" spans="1:26" ht="45" customHeight="1" thickBot="1" x14ac:dyDescent="0.6">
      <c r="A21" s="332" t="s">
        <v>295</v>
      </c>
      <c r="B21" s="333"/>
      <c r="C21" s="333"/>
      <c r="D21" s="333"/>
      <c r="E21" s="333"/>
      <c r="F21" s="333"/>
      <c r="G21" s="333"/>
      <c r="H21" s="122"/>
      <c r="I21" s="614"/>
      <c r="J21" s="614"/>
      <c r="K21" s="614"/>
      <c r="L21" s="614"/>
      <c r="M21" s="614"/>
      <c r="N21" s="614"/>
      <c r="O21" s="614"/>
      <c r="P21" s="614"/>
      <c r="Q21" s="614"/>
      <c r="R21" s="614"/>
      <c r="S21" s="614"/>
      <c r="T21" s="614"/>
      <c r="U21" s="614"/>
      <c r="V21" s="614"/>
      <c r="W21" s="614"/>
      <c r="X21" s="614"/>
      <c r="Y21" s="614"/>
      <c r="Z21" s="125"/>
    </row>
    <row r="22" spans="1:26" ht="18.75" customHeight="1" x14ac:dyDescent="0.55000000000000004">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spans="1:26" ht="18.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8.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8.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8.75"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sheetData>
  <sheetProtection algorithmName="SHA-512" hashValue="o1Z7RKYi51p49WtSWtVxT4+unMHfjMHSpxj36LSqvzAbreQ7nsX2SvHG/QKFx0uM6rjWuylxq9c6atVXmEYPoQ==" saltValue="lxsMUTmbeG69YKcYBoyTdg==" spinCount="100000" sheet="1" selectLockedCells="1"/>
  <mergeCells count="26">
    <mergeCell ref="AB1:AI1"/>
    <mergeCell ref="AI13:AO13"/>
    <mergeCell ref="A16:Z16"/>
    <mergeCell ref="A21:G21"/>
    <mergeCell ref="I21:Y21"/>
    <mergeCell ref="A19:G19"/>
    <mergeCell ref="I19:Y19"/>
    <mergeCell ref="A20:G20"/>
    <mergeCell ref="I20:Y20"/>
    <mergeCell ref="A18:G18"/>
    <mergeCell ref="I18:Y18"/>
    <mergeCell ref="M7:P7"/>
    <mergeCell ref="M8:P8"/>
    <mergeCell ref="Q8:Z8"/>
    <mergeCell ref="R7:W7"/>
    <mergeCell ref="Q10:Z10"/>
    <mergeCell ref="S5:Z5"/>
    <mergeCell ref="AP12:AU12"/>
    <mergeCell ref="AV12:BA12"/>
    <mergeCell ref="A3:Z3"/>
    <mergeCell ref="AB12:AG12"/>
    <mergeCell ref="AH12:AO12"/>
    <mergeCell ref="M9:P9"/>
    <mergeCell ref="Q9:Z9"/>
    <mergeCell ref="M10:P10"/>
    <mergeCell ref="A12:Z14"/>
  </mergeCells>
  <phoneticPr fontId="3"/>
  <dataValidations count="4">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2:AO12" xr:uid="{0FC86745-4821-48AE-A4F7-9E63173C4350}"/>
    <dataValidation allowBlank="1" showInputMessage="1" showErrorMessage="1" promptTitle="-------- 役職名等を入力してください --------" prompt="役職名および代表者名を入力してください。_x000a_(入力例)_x000a_代表取締役　仙台　太郎" sqref="Q10:Z10" xr:uid="{13CF7004-E688-49D3-8C29-83A631840D93}"/>
    <dataValidation imeMode="halfAlpha" allowBlank="1" showInputMessage="1" showErrorMessage="1" promptTitle="-------- 申請年月日を入力してください --------" prompt="1.キーボードで「2026/4/21」などと入力してください。_x000a_2.Enterキーを押すと、自動的に日付として認識されます。" sqref="S5:Z5" xr:uid="{7A4F844A-94FA-4A2C-932D-F2DE0A9723BC}"/>
    <dataValidation type="textLength" imeMode="off" operator="equal"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7:W7" xr:uid="{712C7BF7-2E97-4C48-A1A9-D1EDE0C8624A}">
      <formula1>7</formula1>
    </dataValidation>
  </dataValidations>
  <pageMargins left="0.78740157480314965" right="0.39370078740157483" top="0.59055118110236227" bottom="0.59055118110236227" header="0.31496062992125984" footer="0.31496062992125984"/>
  <pageSetup paperSize="9" scale="98" orientation="portrait" blackAndWhite="1" r:id="rId1"/>
  <rowBreaks count="1" manualBreakCount="1">
    <brk id="37" max="25"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
  <sheetViews>
    <sheetView workbookViewId="0"/>
  </sheetViews>
  <sheetFormatPr defaultColWidth="3.08203125" defaultRowHeight="18.75" customHeight="1" x14ac:dyDescent="0.55000000000000004"/>
  <cols>
    <col min="1" max="16384" width="3.08203125" style="85"/>
  </cols>
  <sheetData/>
  <phoneticPr fontId="3"/>
  <pageMargins left="0.78740157480314965" right="0.39370078740157483"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AK129"/>
  <sheetViews>
    <sheetView tabSelected="1" view="pageBreakPreview" zoomScaleNormal="100" zoomScaleSheetLayoutView="100" workbookViewId="0">
      <pane ySplit="6" topLeftCell="A7" activePane="bottomLeft" state="frozen"/>
      <selection activeCell="O7" sqref="O7:AB7"/>
      <selection pane="bottomLeft" activeCell="AI19" sqref="AI19"/>
    </sheetView>
  </sheetViews>
  <sheetFormatPr defaultColWidth="3.08203125" defaultRowHeight="18.75" customHeight="1" x14ac:dyDescent="0.55000000000000004"/>
  <cols>
    <col min="1" max="4" width="3.08203125" style="93"/>
    <col min="5" max="15" width="3.08203125" style="85" customWidth="1"/>
    <col min="16" max="16384" width="3.08203125" style="85"/>
  </cols>
  <sheetData>
    <row r="1" spans="1:37" ht="18.75" customHeight="1" x14ac:dyDescent="0.55000000000000004">
      <c r="A1" s="85"/>
      <c r="B1" s="187"/>
      <c r="C1" s="85"/>
      <c r="D1" s="85"/>
    </row>
    <row r="2" spans="1:37" ht="18.75" customHeight="1" x14ac:dyDescent="0.55000000000000004">
      <c r="A2" s="188" t="s">
        <v>52</v>
      </c>
      <c r="B2" s="188"/>
      <c r="C2" s="188"/>
      <c r="D2" s="188"/>
      <c r="E2" s="188"/>
      <c r="F2" s="188"/>
      <c r="G2" s="188"/>
      <c r="H2" s="188"/>
      <c r="I2" s="188"/>
      <c r="J2" s="189"/>
      <c r="K2" s="188"/>
      <c r="L2" s="188"/>
      <c r="M2" s="188"/>
      <c r="N2" s="188"/>
      <c r="O2" s="188"/>
      <c r="P2" s="188"/>
      <c r="Q2" s="188"/>
      <c r="R2" s="188"/>
      <c r="S2" s="188"/>
      <c r="T2" s="188"/>
      <c r="U2" s="188"/>
      <c r="V2" s="188"/>
      <c r="W2" s="188"/>
      <c r="X2" s="188"/>
      <c r="Y2" s="188"/>
      <c r="Z2" s="188"/>
    </row>
    <row r="3" spans="1:37" ht="7.5" customHeight="1" x14ac:dyDescent="0.55000000000000004">
      <c r="A3" s="85"/>
      <c r="B3" s="85"/>
      <c r="C3" s="85"/>
      <c r="D3" s="85"/>
    </row>
    <row r="4" spans="1:37" ht="18.75" customHeight="1" x14ac:dyDescent="0.55000000000000004">
      <c r="A4" s="85"/>
      <c r="B4" s="85"/>
      <c r="C4" s="85"/>
      <c r="D4" s="85"/>
    </row>
    <row r="5" spans="1:37" ht="18.75" customHeight="1" x14ac:dyDescent="0.55000000000000004">
      <c r="A5" s="85"/>
      <c r="B5" s="85"/>
      <c r="C5" s="85"/>
      <c r="D5" s="85"/>
    </row>
    <row r="6" spans="1:37" ht="18.75" customHeight="1" x14ac:dyDescent="0.55000000000000004">
      <c r="A6" s="85"/>
      <c r="B6" s="85"/>
      <c r="C6" s="85"/>
      <c r="D6" s="85"/>
      <c r="AF6" s="190"/>
      <c r="AG6" s="190"/>
      <c r="AH6" s="190"/>
      <c r="AI6" s="190"/>
      <c r="AJ6" s="190"/>
      <c r="AK6" s="190"/>
    </row>
    <row r="7" spans="1:37" ht="18.75" customHeight="1" x14ac:dyDescent="0.55000000000000004">
      <c r="B7" s="85"/>
      <c r="C7" s="85"/>
      <c r="D7" s="85"/>
      <c r="O7" s="191"/>
      <c r="P7" s="191"/>
      <c r="Q7" s="191"/>
      <c r="R7" s="191"/>
      <c r="S7" s="191"/>
      <c r="T7" s="191"/>
      <c r="U7" s="191"/>
      <c r="V7" s="191"/>
      <c r="W7" s="191"/>
      <c r="X7" s="191"/>
      <c r="Y7" s="191"/>
      <c r="Z7" s="191"/>
      <c r="AA7" s="191"/>
      <c r="AB7" s="191"/>
    </row>
    <row r="8" spans="1:37" ht="22.5" customHeight="1" x14ac:dyDescent="0.55000000000000004">
      <c r="A8" s="85"/>
      <c r="B8" s="85"/>
      <c r="C8" s="85"/>
      <c r="D8" s="85"/>
    </row>
    <row r="9" spans="1:37" ht="18" customHeight="1" x14ac:dyDescent="0.55000000000000004">
      <c r="B9" s="187"/>
      <c r="C9" s="187"/>
      <c r="D9" s="85"/>
      <c r="O9" s="191"/>
      <c r="P9" s="191"/>
      <c r="Q9" s="191"/>
      <c r="R9" s="191"/>
      <c r="S9" s="191"/>
      <c r="T9" s="191"/>
      <c r="U9" s="191"/>
      <c r="V9" s="191"/>
      <c r="W9" s="191"/>
      <c r="X9" s="191"/>
      <c r="Y9" s="191"/>
      <c r="Z9" s="191"/>
      <c r="AA9" s="191"/>
      <c r="AB9" s="191"/>
    </row>
    <row r="10" spans="1:37" ht="18" customHeight="1" x14ac:dyDescent="0.55000000000000004">
      <c r="B10" s="187"/>
      <c r="C10" s="85"/>
      <c r="D10" s="85"/>
      <c r="O10" s="191"/>
      <c r="P10" s="191"/>
      <c r="Q10" s="191"/>
      <c r="R10" s="191"/>
      <c r="S10" s="191"/>
      <c r="T10" s="191"/>
      <c r="U10" s="191"/>
      <c r="V10" s="191"/>
      <c r="W10" s="191"/>
      <c r="X10" s="191"/>
      <c r="Y10" s="191"/>
      <c r="Z10" s="191"/>
      <c r="AA10" s="191"/>
      <c r="AB10" s="191"/>
    </row>
    <row r="11" spans="1:37" ht="18" customHeight="1" x14ac:dyDescent="0.55000000000000004">
      <c r="B11" s="187"/>
      <c r="C11" s="85"/>
      <c r="D11" s="85"/>
      <c r="O11" s="191"/>
      <c r="P11" s="191"/>
      <c r="Q11" s="191"/>
      <c r="R11" s="191"/>
      <c r="S11" s="191"/>
      <c r="T11" s="191"/>
      <c r="U11" s="191"/>
      <c r="V11" s="191"/>
      <c r="W11" s="191"/>
      <c r="X11" s="191"/>
      <c r="Y11" s="191"/>
      <c r="Z11" s="191"/>
      <c r="AA11" s="191"/>
      <c r="AB11" s="191"/>
    </row>
    <row r="12" spans="1:37" ht="18" customHeight="1" x14ac:dyDescent="0.55000000000000004">
      <c r="B12" s="187"/>
      <c r="C12" s="85"/>
      <c r="D12" s="85"/>
    </row>
    <row r="13" spans="1:37" ht="18" customHeight="1" x14ac:dyDescent="0.55000000000000004">
      <c r="B13" s="85"/>
      <c r="C13" s="85"/>
      <c r="D13" s="85"/>
    </row>
    <row r="14" spans="1:37" ht="18" customHeight="1" x14ac:dyDescent="0.55000000000000004">
      <c r="B14" s="85"/>
      <c r="C14" s="85"/>
      <c r="D14" s="85"/>
    </row>
    <row r="15" spans="1:37" ht="18" customHeight="1" x14ac:dyDescent="0.55000000000000004">
      <c r="B15" s="85"/>
      <c r="C15" s="85"/>
      <c r="D15" s="85"/>
    </row>
    <row r="16" spans="1:37" ht="18" customHeight="1" x14ac:dyDescent="0.55000000000000004">
      <c r="B16" s="85"/>
      <c r="C16" s="85"/>
      <c r="D16" s="85"/>
    </row>
    <row r="17" spans="1:37" ht="22.5" customHeight="1" x14ac:dyDescent="0.55000000000000004">
      <c r="A17" s="85"/>
      <c r="B17" s="85"/>
      <c r="C17" s="85"/>
      <c r="D17" s="85"/>
    </row>
    <row r="18" spans="1:37" ht="18.75" customHeight="1" x14ac:dyDescent="0.55000000000000004">
      <c r="B18" s="187"/>
      <c r="C18" s="85"/>
      <c r="D18" s="85"/>
    </row>
    <row r="19" spans="1:37" ht="18.75" customHeight="1" x14ac:dyDescent="0.55000000000000004">
      <c r="B19" s="85"/>
      <c r="C19" s="85"/>
      <c r="D19" s="85"/>
    </row>
    <row r="20" spans="1:37" ht="18.75" customHeight="1" x14ac:dyDescent="0.55000000000000004">
      <c r="B20" s="85"/>
      <c r="C20" s="85"/>
      <c r="D20" s="85"/>
    </row>
    <row r="21" spans="1:37" ht="18.75" customHeight="1" x14ac:dyDescent="0.55000000000000004">
      <c r="B21" s="187"/>
      <c r="C21" s="85"/>
      <c r="D21" s="85"/>
    </row>
    <row r="22" spans="1:37" ht="18.75" customHeight="1" x14ac:dyDescent="0.55000000000000004">
      <c r="B22" s="85"/>
      <c r="C22" s="85"/>
      <c r="D22" s="85"/>
    </row>
    <row r="23" spans="1:37" ht="18.75" customHeight="1" x14ac:dyDescent="0.55000000000000004">
      <c r="B23" s="85"/>
      <c r="C23" s="85"/>
      <c r="D23" s="85"/>
    </row>
    <row r="24" spans="1:37" ht="18.75" customHeight="1" x14ac:dyDescent="0.55000000000000004">
      <c r="B24" s="85"/>
      <c r="C24" s="85"/>
      <c r="D24" s="85"/>
    </row>
    <row r="25" spans="1:37" ht="18.75" customHeight="1" x14ac:dyDescent="0.55000000000000004">
      <c r="B25" s="85"/>
      <c r="C25" s="85"/>
      <c r="D25" s="85"/>
    </row>
    <row r="26" spans="1:37" ht="18.75" customHeight="1" x14ac:dyDescent="0.55000000000000004">
      <c r="B26" s="85"/>
      <c r="C26" s="85"/>
      <c r="D26" s="85"/>
    </row>
    <row r="27" spans="1:37" ht="18.75" customHeight="1" x14ac:dyDescent="0.55000000000000004">
      <c r="B27" s="85"/>
      <c r="C27" s="85"/>
      <c r="D27" s="85"/>
    </row>
    <row r="28" spans="1:37" ht="18.75" customHeight="1" x14ac:dyDescent="0.55000000000000004">
      <c r="B28" s="187"/>
      <c r="C28" s="85"/>
      <c r="D28" s="85"/>
    </row>
    <row r="29" spans="1:37" ht="18.75" customHeight="1" x14ac:dyDescent="0.55000000000000004">
      <c r="B29" s="85"/>
      <c r="C29" s="85"/>
      <c r="D29" s="85"/>
    </row>
    <row r="30" spans="1:37" ht="18.75" customHeight="1" x14ac:dyDescent="0.55000000000000004">
      <c r="B30" s="187"/>
      <c r="C30" s="85"/>
      <c r="D30" s="85"/>
      <c r="O30" s="197"/>
    </row>
    <row r="31" spans="1:37" ht="18.75" customHeight="1" x14ac:dyDescent="0.55000000000000004">
      <c r="B31" s="85"/>
      <c r="C31" s="85"/>
      <c r="D31" s="85"/>
    </row>
    <row r="32" spans="1:37" ht="18.75" customHeight="1" x14ac:dyDescent="0.55000000000000004">
      <c r="B32" s="187"/>
      <c r="C32" s="85"/>
      <c r="D32" s="85"/>
      <c r="O32" s="197"/>
      <c r="AC32" s="190"/>
      <c r="AD32" s="190"/>
      <c r="AE32" s="190"/>
      <c r="AF32" s="190"/>
      <c r="AG32" s="190"/>
      <c r="AH32" s="190"/>
      <c r="AI32" s="190"/>
      <c r="AJ32" s="190"/>
      <c r="AK32" s="190"/>
    </row>
    <row r="33" spans="2:37" ht="18.75" customHeight="1" x14ac:dyDescent="0.55000000000000004">
      <c r="B33" s="85"/>
      <c r="C33" s="85"/>
      <c r="D33" s="85"/>
      <c r="AC33" s="190"/>
      <c r="AD33" s="190"/>
      <c r="AE33" s="190"/>
      <c r="AF33" s="190"/>
      <c r="AG33" s="190"/>
      <c r="AH33" s="190"/>
      <c r="AI33" s="190"/>
      <c r="AJ33" s="190"/>
      <c r="AK33" s="190"/>
    </row>
    <row r="34" spans="2:37" ht="18.75" customHeight="1" x14ac:dyDescent="0.55000000000000004">
      <c r="B34" s="85"/>
      <c r="C34" s="85"/>
      <c r="D34" s="85"/>
      <c r="AC34" s="190"/>
      <c r="AD34" s="190"/>
      <c r="AE34" s="190"/>
      <c r="AF34" s="190"/>
      <c r="AG34" s="190"/>
      <c r="AH34" s="190"/>
      <c r="AI34" s="190"/>
      <c r="AJ34" s="190"/>
      <c r="AK34" s="190"/>
    </row>
    <row r="35" spans="2:37" ht="18.75" customHeight="1" x14ac:dyDescent="0.55000000000000004">
      <c r="B35" s="85"/>
      <c r="C35" s="85"/>
      <c r="D35" s="85"/>
      <c r="AC35" s="190"/>
      <c r="AD35" s="190"/>
      <c r="AE35" s="190"/>
      <c r="AF35" s="190"/>
      <c r="AG35" s="190"/>
      <c r="AH35" s="190"/>
      <c r="AI35" s="190"/>
      <c r="AJ35" s="190"/>
      <c r="AK35" s="190"/>
    </row>
    <row r="36" spans="2:37" ht="18.75" customHeight="1" x14ac:dyDescent="0.55000000000000004">
      <c r="B36" s="187"/>
      <c r="C36" s="85"/>
      <c r="D36" s="85"/>
      <c r="O36" s="197"/>
      <c r="AC36" s="190"/>
      <c r="AD36" s="190"/>
      <c r="AE36" s="190"/>
      <c r="AF36" s="190"/>
      <c r="AG36" s="190"/>
      <c r="AH36" s="190"/>
      <c r="AI36" s="190"/>
      <c r="AJ36" s="190"/>
      <c r="AK36" s="190"/>
    </row>
    <row r="37" spans="2:37" ht="18.75" customHeight="1" x14ac:dyDescent="0.55000000000000004">
      <c r="B37" s="85"/>
      <c r="C37" s="85"/>
      <c r="D37" s="85"/>
      <c r="O37" s="191"/>
      <c r="P37" s="191"/>
      <c r="Q37" s="191"/>
      <c r="R37" s="191"/>
      <c r="S37" s="191"/>
      <c r="T37" s="191"/>
      <c r="U37" s="191"/>
      <c r="V37" s="191"/>
      <c r="W37" s="191"/>
      <c r="X37" s="191"/>
      <c r="Y37" s="191"/>
      <c r="Z37" s="191"/>
      <c r="AA37" s="191"/>
      <c r="AB37" s="191"/>
      <c r="AC37" s="190"/>
      <c r="AD37" s="190"/>
      <c r="AE37" s="190"/>
      <c r="AF37" s="190"/>
      <c r="AG37" s="190"/>
      <c r="AH37" s="190"/>
      <c r="AI37" s="190"/>
      <c r="AJ37" s="190"/>
      <c r="AK37" s="190"/>
    </row>
    <row r="38" spans="2:37" ht="18.75" customHeight="1" x14ac:dyDescent="0.55000000000000004">
      <c r="B38" s="85"/>
      <c r="C38" s="85"/>
      <c r="D38" s="85"/>
      <c r="AC38" s="190"/>
      <c r="AD38" s="190"/>
      <c r="AE38" s="190"/>
      <c r="AF38" s="190"/>
      <c r="AG38" s="190"/>
      <c r="AH38" s="190"/>
      <c r="AI38" s="190"/>
      <c r="AJ38" s="190"/>
      <c r="AK38" s="190"/>
    </row>
    <row r="39" spans="2:37" ht="18.75" customHeight="1" x14ac:dyDescent="0.55000000000000004">
      <c r="B39" s="198" t="s">
        <v>516</v>
      </c>
      <c r="C39" s="85"/>
      <c r="D39" s="85"/>
      <c r="O39" s="191"/>
      <c r="P39" s="191"/>
      <c r="Q39" s="191"/>
      <c r="R39" s="191"/>
      <c r="S39" s="191"/>
      <c r="T39" s="191"/>
      <c r="U39" s="191"/>
      <c r="V39" s="191"/>
      <c r="W39" s="191"/>
      <c r="X39" s="191"/>
      <c r="Y39" s="191"/>
      <c r="Z39" s="191"/>
      <c r="AA39" s="191"/>
      <c r="AB39" s="191"/>
    </row>
    <row r="40" spans="2:37" ht="18.75" customHeight="1" x14ac:dyDescent="0.55000000000000004">
      <c r="B40" s="198" t="s">
        <v>519</v>
      </c>
      <c r="C40" s="85"/>
      <c r="D40" s="85"/>
    </row>
    <row r="41" spans="2:37" ht="18.75" customHeight="1" x14ac:dyDescent="0.55000000000000004">
      <c r="B41" s="198" t="s">
        <v>518</v>
      </c>
      <c r="C41" s="85"/>
      <c r="D41" s="85"/>
    </row>
    <row r="42" spans="2:37" ht="18.75" customHeight="1" x14ac:dyDescent="0.55000000000000004">
      <c r="B42" s="187"/>
      <c r="C42" s="85"/>
      <c r="D42" s="85"/>
      <c r="O42" s="191"/>
      <c r="P42" s="191"/>
      <c r="Q42" s="191"/>
      <c r="R42" s="191"/>
      <c r="S42" s="191"/>
      <c r="T42" s="191"/>
      <c r="U42" s="191"/>
      <c r="V42" s="191"/>
      <c r="W42" s="191"/>
      <c r="X42" s="191"/>
      <c r="Y42" s="191"/>
      <c r="Z42" s="191"/>
      <c r="AA42" s="191"/>
      <c r="AB42" s="191"/>
    </row>
    <row r="43" spans="2:37" ht="18.75" customHeight="1" x14ac:dyDescent="0.55000000000000004">
      <c r="B43" s="85"/>
      <c r="C43" s="85"/>
      <c r="D43" s="85"/>
    </row>
    <row r="44" spans="2:37" ht="18.75" customHeight="1" x14ac:dyDescent="0.55000000000000004">
      <c r="B44" s="187"/>
      <c r="C44" s="85"/>
      <c r="D44" s="85"/>
    </row>
    <row r="45" spans="2:37" ht="18.75" customHeight="1" x14ac:dyDescent="0.55000000000000004">
      <c r="B45" s="187"/>
      <c r="C45" s="85"/>
      <c r="D45" s="85"/>
    </row>
    <row r="46" spans="2:37" ht="18.75" customHeight="1" x14ac:dyDescent="0.55000000000000004">
      <c r="B46" s="85"/>
      <c r="C46" s="85"/>
      <c r="D46" s="85"/>
    </row>
    <row r="47" spans="2:37" ht="18.75" customHeight="1" x14ac:dyDescent="0.55000000000000004">
      <c r="B47" s="187"/>
      <c r="C47" s="85"/>
      <c r="D47" s="85"/>
    </row>
    <row r="48" spans="2:37" ht="18.75" customHeight="1" x14ac:dyDescent="0.55000000000000004">
      <c r="B48" s="85"/>
      <c r="C48" s="85"/>
      <c r="D48" s="85"/>
    </row>
    <row r="49" spans="1:37" ht="18.75" customHeight="1" x14ac:dyDescent="0.55000000000000004">
      <c r="B49" s="187"/>
      <c r="C49" s="85"/>
      <c r="D49" s="85"/>
      <c r="AC49" s="190"/>
      <c r="AD49" s="190"/>
      <c r="AE49" s="190"/>
    </row>
    <row r="50" spans="1:37" ht="18.75" customHeight="1" x14ac:dyDescent="0.55000000000000004">
      <c r="B50" s="85"/>
      <c r="C50" s="85"/>
      <c r="D50" s="85"/>
      <c r="AC50" s="190"/>
      <c r="AD50" s="190"/>
      <c r="AE50" s="190"/>
    </row>
    <row r="51" spans="1:37" ht="18.75" customHeight="1" x14ac:dyDescent="0.55000000000000004">
      <c r="B51" s="187"/>
      <c r="C51" s="85"/>
      <c r="D51" s="85"/>
      <c r="AC51" s="190"/>
      <c r="AD51" s="190"/>
      <c r="AE51" s="190"/>
      <c r="AF51" s="190"/>
      <c r="AG51" s="190"/>
      <c r="AH51" s="190"/>
      <c r="AI51" s="190"/>
      <c r="AJ51" s="190"/>
      <c r="AK51" s="190"/>
    </row>
    <row r="52" spans="1:37" ht="18.75" customHeight="1" x14ac:dyDescent="0.55000000000000004">
      <c r="B52" s="85"/>
      <c r="C52" s="85"/>
      <c r="D52" s="85"/>
      <c r="AC52" s="190"/>
      <c r="AD52" s="190"/>
      <c r="AE52" s="190"/>
      <c r="AF52" s="190"/>
      <c r="AG52" s="190"/>
      <c r="AH52" s="190"/>
      <c r="AI52" s="190"/>
      <c r="AJ52" s="190"/>
      <c r="AK52" s="190"/>
    </row>
    <row r="53" spans="1:37" ht="15" customHeight="1" x14ac:dyDescent="0.55000000000000004">
      <c r="B53" s="190" t="s">
        <v>149</v>
      </c>
      <c r="C53" s="85"/>
      <c r="D53" s="85"/>
    </row>
    <row r="54" spans="1:37" ht="15" customHeight="1" x14ac:dyDescent="0.55000000000000004">
      <c r="B54" s="190" t="s">
        <v>150</v>
      </c>
      <c r="C54" s="85"/>
      <c r="D54" s="85"/>
    </row>
    <row r="55" spans="1:37" ht="15" customHeight="1" x14ac:dyDescent="0.55000000000000004">
      <c r="B55" s="190" t="s">
        <v>151</v>
      </c>
      <c r="C55" s="85"/>
      <c r="D55" s="85"/>
    </row>
    <row r="56" spans="1:37" ht="18.75" customHeight="1" x14ac:dyDescent="0.55000000000000004">
      <c r="B56" s="85"/>
      <c r="C56" s="85"/>
      <c r="D56" s="85"/>
    </row>
    <row r="57" spans="1:37" ht="18.75" customHeight="1" x14ac:dyDescent="0.55000000000000004">
      <c r="A57" s="85"/>
      <c r="B57" s="85"/>
      <c r="C57" s="85"/>
      <c r="D57" s="85"/>
    </row>
    <row r="58" spans="1:37" ht="18.75" customHeight="1" x14ac:dyDescent="0.55000000000000004">
      <c r="A58" s="85"/>
      <c r="B58" s="85"/>
      <c r="C58" s="85"/>
      <c r="D58" s="85"/>
    </row>
    <row r="59" spans="1:37" ht="18.75" customHeight="1" x14ac:dyDescent="0.55000000000000004">
      <c r="A59" s="85"/>
      <c r="B59" s="85"/>
      <c r="C59" s="85"/>
      <c r="D59" s="85"/>
    </row>
    <row r="60" spans="1:37" ht="22.5" customHeight="1" x14ac:dyDescent="0.55000000000000004">
      <c r="A60" s="85"/>
      <c r="B60" s="85"/>
      <c r="C60" s="85"/>
      <c r="D60" s="85"/>
    </row>
    <row r="61" spans="1:37" ht="18.75" customHeight="1" x14ac:dyDescent="0.55000000000000004">
      <c r="B61" s="187"/>
      <c r="C61" s="85"/>
      <c r="D61" s="85"/>
    </row>
    <row r="62" spans="1:37" ht="18.75" customHeight="1" x14ac:dyDescent="0.55000000000000004">
      <c r="B62" s="85"/>
      <c r="C62" s="85"/>
      <c r="D62" s="85"/>
    </row>
    <row r="63" spans="1:37" ht="18.75" customHeight="1" x14ac:dyDescent="0.55000000000000004">
      <c r="B63" s="187"/>
      <c r="C63" s="85"/>
      <c r="D63" s="85"/>
      <c r="O63" s="191"/>
      <c r="P63" s="191"/>
      <c r="Q63" s="191"/>
      <c r="R63" s="191"/>
      <c r="S63" s="191"/>
      <c r="T63" s="191"/>
      <c r="U63" s="191"/>
      <c r="V63" s="191"/>
      <c r="W63" s="191"/>
      <c r="X63" s="191"/>
      <c r="Y63" s="191"/>
      <c r="Z63" s="191"/>
      <c r="AA63" s="191"/>
      <c r="AB63" s="191"/>
    </row>
    <row r="64" spans="1:37" ht="18.75" customHeight="1" x14ac:dyDescent="0.55000000000000004">
      <c r="B64" s="187"/>
      <c r="C64" s="85"/>
      <c r="D64" s="85"/>
      <c r="P64" s="197"/>
      <c r="Q64" s="197"/>
      <c r="R64" s="197"/>
      <c r="S64" s="197"/>
      <c r="T64" s="197"/>
      <c r="U64" s="197"/>
      <c r="V64" s="197"/>
      <c r="W64" s="197"/>
      <c r="X64" s="197"/>
      <c r="Y64" s="197"/>
      <c r="Z64" s="197"/>
      <c r="AA64" s="197"/>
      <c r="AB64" s="197"/>
      <c r="AF64" s="190"/>
      <c r="AG64" s="190"/>
      <c r="AH64" s="190"/>
    </row>
    <row r="65" spans="1:34" ht="18.75" customHeight="1" x14ac:dyDescent="0.55000000000000004">
      <c r="B65" s="85"/>
      <c r="C65" s="85"/>
      <c r="D65" s="85"/>
      <c r="AF65" s="190"/>
      <c r="AG65" s="190"/>
      <c r="AH65" s="190"/>
    </row>
    <row r="66" spans="1:34" ht="18.75" customHeight="1" x14ac:dyDescent="0.55000000000000004">
      <c r="B66" s="85"/>
      <c r="C66" s="85"/>
      <c r="D66" s="85"/>
      <c r="O66" s="197"/>
      <c r="AF66" s="190"/>
      <c r="AG66" s="190"/>
      <c r="AH66" s="190"/>
    </row>
    <row r="67" spans="1:34" ht="18.75" customHeight="1" x14ac:dyDescent="0.55000000000000004">
      <c r="B67" s="187"/>
      <c r="C67" s="85"/>
      <c r="D67" s="85"/>
      <c r="O67" s="191"/>
      <c r="P67" s="191"/>
      <c r="Q67" s="191"/>
      <c r="R67" s="191"/>
      <c r="S67" s="191"/>
      <c r="T67" s="191"/>
      <c r="U67" s="191"/>
      <c r="V67" s="191"/>
      <c r="W67" s="191"/>
      <c r="X67" s="191"/>
      <c r="Y67" s="191"/>
      <c r="Z67" s="191"/>
      <c r="AA67" s="191"/>
      <c r="AB67" s="191"/>
    </row>
    <row r="68" spans="1:34" ht="18.75" customHeight="1" x14ac:dyDescent="0.55000000000000004">
      <c r="B68" s="187"/>
      <c r="C68" s="85"/>
      <c r="D68" s="85"/>
    </row>
    <row r="69" spans="1:34" ht="18.75" customHeight="1" x14ac:dyDescent="0.55000000000000004">
      <c r="B69" s="85"/>
      <c r="C69" s="85"/>
      <c r="D69" s="85"/>
    </row>
    <row r="70" spans="1:34" ht="18.75" customHeight="1" x14ac:dyDescent="0.55000000000000004">
      <c r="B70" s="85"/>
      <c r="C70" s="85"/>
      <c r="D70" s="85"/>
    </row>
    <row r="71" spans="1:34" ht="18.75" customHeight="1" x14ac:dyDescent="0.55000000000000004">
      <c r="B71" s="187"/>
      <c r="C71" s="85"/>
      <c r="D71" s="85"/>
    </row>
    <row r="72" spans="1:34" ht="18.75" customHeight="1" x14ac:dyDescent="0.55000000000000004">
      <c r="B72" s="85"/>
      <c r="C72" s="85"/>
      <c r="D72" s="85"/>
    </row>
    <row r="73" spans="1:34" ht="18.75" customHeight="1" x14ac:dyDescent="0.55000000000000004">
      <c r="B73" s="85"/>
      <c r="C73" s="85"/>
      <c r="D73" s="85"/>
    </row>
    <row r="74" spans="1:34" ht="18.75" customHeight="1" x14ac:dyDescent="0.55000000000000004">
      <c r="B74" s="85"/>
      <c r="C74" s="85"/>
      <c r="D74" s="85"/>
    </row>
    <row r="75" spans="1:34" ht="18.75" customHeight="1" x14ac:dyDescent="0.55000000000000004">
      <c r="B75" s="85"/>
      <c r="C75" s="85"/>
      <c r="D75" s="85"/>
    </row>
    <row r="76" spans="1:34" ht="22.5" customHeight="1" x14ac:dyDescent="0.55000000000000004">
      <c r="A76" s="85"/>
      <c r="B76" s="85"/>
      <c r="C76" s="85"/>
      <c r="D76" s="85"/>
    </row>
    <row r="77" spans="1:34" ht="18.75" customHeight="1" x14ac:dyDescent="0.55000000000000004">
      <c r="B77" s="187"/>
      <c r="C77" s="85"/>
      <c r="D77" s="85"/>
    </row>
    <row r="78" spans="1:34" ht="18.75" customHeight="1" x14ac:dyDescent="0.55000000000000004">
      <c r="B78" s="85"/>
      <c r="C78" s="85"/>
      <c r="D78" s="85"/>
    </row>
    <row r="79" spans="1:34" ht="18.75" customHeight="1" x14ac:dyDescent="0.55000000000000004">
      <c r="B79" s="85"/>
      <c r="C79" s="85"/>
      <c r="D79" s="85"/>
    </row>
    <row r="80" spans="1:34" ht="18.75" customHeight="1" x14ac:dyDescent="0.55000000000000004">
      <c r="B80" s="85"/>
      <c r="C80" s="85"/>
      <c r="D80" s="85"/>
    </row>
    <row r="81" spans="2:4" ht="18.75" customHeight="1" x14ac:dyDescent="0.55000000000000004">
      <c r="B81" s="85"/>
      <c r="C81" s="85"/>
      <c r="D81" s="85"/>
    </row>
    <row r="82" spans="2:4" ht="18.75" customHeight="1" x14ac:dyDescent="0.55000000000000004">
      <c r="B82" s="85"/>
      <c r="C82" s="85"/>
      <c r="D82" s="85"/>
    </row>
    <row r="83" spans="2:4" ht="18.75" customHeight="1" x14ac:dyDescent="0.55000000000000004">
      <c r="B83" s="85"/>
      <c r="C83" s="85"/>
      <c r="D83" s="85"/>
    </row>
    <row r="84" spans="2:4" ht="18.75" customHeight="1" x14ac:dyDescent="0.55000000000000004">
      <c r="B84" s="85"/>
      <c r="C84" s="85"/>
      <c r="D84" s="85"/>
    </row>
    <row r="85" spans="2:4" ht="18.75" customHeight="1" x14ac:dyDescent="0.55000000000000004">
      <c r="B85" s="85"/>
      <c r="C85" s="85"/>
      <c r="D85" s="85"/>
    </row>
    <row r="86" spans="2:4" ht="18.75" customHeight="1" x14ac:dyDescent="0.55000000000000004">
      <c r="B86" s="85"/>
      <c r="C86" s="85"/>
      <c r="D86" s="85"/>
    </row>
    <row r="87" spans="2:4" ht="18.75" customHeight="1" x14ac:dyDescent="0.55000000000000004">
      <c r="B87" s="85"/>
      <c r="C87" s="85"/>
      <c r="D87" s="85"/>
    </row>
    <row r="88" spans="2:4" ht="18.75" customHeight="1" x14ac:dyDescent="0.55000000000000004">
      <c r="B88" s="85"/>
      <c r="C88" s="85"/>
      <c r="D88" s="85"/>
    </row>
    <row r="89" spans="2:4" ht="18.75" customHeight="1" x14ac:dyDescent="0.55000000000000004">
      <c r="B89" s="85"/>
      <c r="C89" s="85"/>
      <c r="D89" s="85"/>
    </row>
    <row r="90" spans="2:4" ht="18.75" customHeight="1" x14ac:dyDescent="0.55000000000000004">
      <c r="B90" s="85"/>
      <c r="C90" s="85"/>
      <c r="D90" s="85"/>
    </row>
    <row r="91" spans="2:4" ht="18.75" customHeight="1" x14ac:dyDescent="0.55000000000000004">
      <c r="B91" s="85"/>
      <c r="C91" s="85"/>
      <c r="D91" s="85"/>
    </row>
    <row r="92" spans="2:4" ht="18.75" customHeight="1" x14ac:dyDescent="0.55000000000000004">
      <c r="B92" s="85"/>
      <c r="C92" s="85"/>
      <c r="D92" s="85"/>
    </row>
    <row r="93" spans="2:4" ht="18.75" customHeight="1" x14ac:dyDescent="0.55000000000000004">
      <c r="B93" s="85"/>
      <c r="C93" s="85"/>
      <c r="D93" s="85"/>
    </row>
    <row r="94" spans="2:4" ht="18.75" customHeight="1" x14ac:dyDescent="0.55000000000000004">
      <c r="B94" s="85"/>
      <c r="C94" s="85"/>
      <c r="D94" s="85"/>
    </row>
    <row r="95" spans="2:4" ht="18.75" customHeight="1" x14ac:dyDescent="0.55000000000000004">
      <c r="B95" s="85"/>
      <c r="C95" s="85"/>
      <c r="D95" s="85"/>
    </row>
    <row r="96" spans="2:4" ht="18.75" customHeight="1" x14ac:dyDescent="0.55000000000000004">
      <c r="B96" s="85"/>
      <c r="C96" s="85"/>
      <c r="D96" s="85"/>
    </row>
    <row r="97" spans="1:37" ht="18.75" customHeight="1" x14ac:dyDescent="0.55000000000000004">
      <c r="B97" s="85"/>
      <c r="C97" s="85"/>
      <c r="D97" s="85"/>
    </row>
    <row r="98" spans="1:37" ht="18.75" customHeight="1" x14ac:dyDescent="0.55000000000000004">
      <c r="B98" s="85"/>
      <c r="C98" s="85"/>
      <c r="D98" s="85"/>
    </row>
    <row r="99" spans="1:37" ht="18.75" customHeight="1" x14ac:dyDescent="0.55000000000000004">
      <c r="B99" s="85"/>
      <c r="C99" s="85"/>
      <c r="D99" s="85"/>
    </row>
    <row r="100" spans="1:37" ht="18.75" customHeight="1" x14ac:dyDescent="0.55000000000000004">
      <c r="B100" s="85"/>
      <c r="C100" s="85"/>
      <c r="D100" s="85"/>
    </row>
    <row r="101" spans="1:37" ht="18.75" customHeight="1" x14ac:dyDescent="0.55000000000000004">
      <c r="B101" s="85"/>
      <c r="C101" s="85"/>
      <c r="D101" s="85"/>
    </row>
    <row r="102" spans="1:37" ht="18.75" customHeight="1" x14ac:dyDescent="0.55000000000000004">
      <c r="B102" s="85"/>
      <c r="C102" s="85"/>
      <c r="D102" s="85"/>
    </row>
    <row r="103" spans="1:37" ht="18.75" customHeight="1" x14ac:dyDescent="0.55000000000000004">
      <c r="B103" s="85"/>
      <c r="C103" s="85"/>
      <c r="D103" s="85"/>
    </row>
    <row r="104" spans="1:37" ht="18.75" customHeight="1" x14ac:dyDescent="0.55000000000000004">
      <c r="B104" s="187"/>
      <c r="C104" s="85"/>
      <c r="D104" s="85"/>
      <c r="O104" s="191"/>
      <c r="P104" s="191"/>
      <c r="Q104" s="191"/>
      <c r="R104" s="191"/>
      <c r="S104" s="191"/>
      <c r="T104" s="191"/>
      <c r="U104" s="191"/>
      <c r="V104" s="191"/>
      <c r="W104" s="191"/>
      <c r="X104" s="191"/>
      <c r="Y104" s="191"/>
      <c r="Z104" s="191"/>
      <c r="AA104" s="191"/>
      <c r="AB104" s="191"/>
    </row>
    <row r="105" spans="1:37" ht="18.75" customHeight="1" x14ac:dyDescent="0.55000000000000004">
      <c r="B105" s="187"/>
      <c r="C105" s="85"/>
      <c r="D105" s="85"/>
      <c r="P105" s="197"/>
      <c r="Q105" s="197"/>
      <c r="R105" s="197"/>
      <c r="S105" s="197"/>
      <c r="T105" s="197"/>
      <c r="U105" s="197"/>
      <c r="V105" s="197"/>
      <c r="W105" s="197"/>
      <c r="X105" s="197"/>
      <c r="Y105" s="197"/>
      <c r="Z105" s="197"/>
      <c r="AA105" s="197"/>
      <c r="AB105" s="197"/>
      <c r="AI105" s="190"/>
      <c r="AJ105" s="190"/>
      <c r="AK105" s="190"/>
    </row>
    <row r="106" spans="1:37" ht="18.75" customHeight="1" x14ac:dyDescent="0.55000000000000004">
      <c r="B106" s="85"/>
      <c r="C106" s="85"/>
      <c r="D106" s="85"/>
      <c r="AI106" s="190"/>
      <c r="AJ106" s="190"/>
      <c r="AK106" s="190"/>
    </row>
    <row r="107" spans="1:37" ht="18.75" customHeight="1" x14ac:dyDescent="0.55000000000000004">
      <c r="B107" s="85"/>
      <c r="C107" s="85"/>
      <c r="D107" s="85"/>
      <c r="O107" s="197"/>
      <c r="AI107" s="190"/>
      <c r="AJ107" s="190"/>
      <c r="AK107" s="190"/>
    </row>
    <row r="108" spans="1:37" ht="18.75" customHeight="1" x14ac:dyDescent="0.55000000000000004">
      <c r="B108" s="187"/>
      <c r="C108" s="85"/>
      <c r="D108" s="85"/>
      <c r="O108" s="191"/>
      <c r="P108" s="191"/>
      <c r="Q108" s="191"/>
      <c r="R108" s="191"/>
      <c r="S108" s="191"/>
      <c r="T108" s="191"/>
      <c r="U108" s="191"/>
      <c r="V108" s="191"/>
      <c r="W108" s="191"/>
      <c r="X108" s="191"/>
      <c r="Y108" s="191"/>
      <c r="Z108" s="191"/>
      <c r="AA108" s="191"/>
      <c r="AB108" s="191"/>
    </row>
    <row r="109" spans="1:37" ht="18.75" customHeight="1" x14ac:dyDescent="0.55000000000000004">
      <c r="B109" s="187"/>
      <c r="C109" s="85"/>
      <c r="D109" s="85"/>
    </row>
    <row r="110" spans="1:37" ht="18.75" customHeight="1" x14ac:dyDescent="0.55000000000000004">
      <c r="B110" s="85"/>
      <c r="C110" s="85"/>
      <c r="D110" s="85"/>
    </row>
    <row r="111" spans="1:37" ht="18.75" customHeight="1" x14ac:dyDescent="0.55000000000000004">
      <c r="B111" s="85"/>
      <c r="C111" s="85"/>
      <c r="D111" s="85"/>
    </row>
    <row r="112" spans="1:37" ht="22.5" customHeight="1" x14ac:dyDescent="0.55000000000000004">
      <c r="A112" s="85"/>
      <c r="B112" s="85"/>
      <c r="C112" s="85"/>
      <c r="D112" s="85"/>
    </row>
    <row r="113" spans="2:37" ht="18.75" customHeight="1" x14ac:dyDescent="0.55000000000000004">
      <c r="B113" s="187"/>
      <c r="C113" s="85"/>
      <c r="D113" s="85"/>
      <c r="AC113" s="190"/>
      <c r="AD113" s="190"/>
      <c r="AE113" s="190"/>
      <c r="AF113" s="190"/>
      <c r="AG113" s="190"/>
      <c r="AH113" s="190"/>
      <c r="AI113" s="190"/>
      <c r="AJ113" s="190"/>
      <c r="AK113" s="190"/>
    </row>
    <row r="114" spans="2:37" ht="15" customHeight="1" x14ac:dyDescent="0.55000000000000004">
      <c r="B114" s="190"/>
    </row>
    <row r="115" spans="2:37" ht="15" customHeight="1" x14ac:dyDescent="0.55000000000000004">
      <c r="B115" s="190"/>
    </row>
    <row r="116" spans="2:37" ht="15" customHeight="1" x14ac:dyDescent="0.55000000000000004">
      <c r="B116" s="190"/>
    </row>
    <row r="117" spans="2:37" ht="15" customHeight="1" x14ac:dyDescent="0.55000000000000004">
      <c r="B117" s="190"/>
    </row>
    <row r="118" spans="2:37" ht="15" customHeight="1" x14ac:dyDescent="0.55000000000000004">
      <c r="B118" s="190"/>
    </row>
    <row r="119" spans="2:37" ht="15" customHeight="1" x14ac:dyDescent="0.55000000000000004">
      <c r="B119" s="190"/>
    </row>
    <row r="120" spans="2:37" ht="15" customHeight="1" x14ac:dyDescent="0.55000000000000004">
      <c r="B120" s="190"/>
    </row>
    <row r="121" spans="2:37" ht="15" customHeight="1" x14ac:dyDescent="0.55000000000000004">
      <c r="B121" s="190"/>
    </row>
    <row r="122" spans="2:37" ht="15" customHeight="1" x14ac:dyDescent="0.55000000000000004">
      <c r="B122" s="190"/>
    </row>
    <row r="123" spans="2:37" ht="15" customHeight="1" x14ac:dyDescent="0.55000000000000004">
      <c r="B123" s="190"/>
    </row>
    <row r="124" spans="2:37" ht="15" customHeight="1" x14ac:dyDescent="0.55000000000000004">
      <c r="B124" s="190"/>
    </row>
    <row r="125" spans="2:37" ht="15" customHeight="1" x14ac:dyDescent="0.55000000000000004">
      <c r="B125" s="190"/>
    </row>
    <row r="126" spans="2:37" ht="7.5" customHeight="1" x14ac:dyDescent="0.55000000000000004"/>
    <row r="127" spans="2:37" ht="18.75" customHeight="1" x14ac:dyDescent="0.55000000000000004">
      <c r="B127" s="185" t="s">
        <v>481</v>
      </c>
    </row>
    <row r="129" spans="26:26" ht="18.75" customHeight="1" x14ac:dyDescent="0.55000000000000004">
      <c r="Z129" s="196" t="s">
        <v>482</v>
      </c>
    </row>
  </sheetData>
  <sheetProtection selectLockedCells="1"/>
  <phoneticPr fontId="3"/>
  <pageMargins left="0.78740157480314965" right="0.39370078740157483" top="0.59055118110236215" bottom="0.59055118110236215" header="0.31496062992125984" footer="0.31496062992125984"/>
  <pageSetup paperSize="9" orientation="portrait" r:id="rId1"/>
  <rowBreaks count="3" manualBreakCount="3">
    <brk id="41" max="25" man="1"/>
    <brk id="77" max="25" man="1"/>
    <brk id="102" max="25"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tint="-0.249977111117893"/>
    <pageSetUpPr fitToPage="1"/>
  </sheetPr>
  <dimension ref="A1:AF79"/>
  <sheetViews>
    <sheetView view="pageBreakPreview" zoomScaleNormal="100" zoomScaleSheetLayoutView="100" workbookViewId="0">
      <pane ySplit="3" topLeftCell="A4" activePane="bottomLeft" state="frozen"/>
      <selection activeCell="M7" sqref="M7:AB7"/>
      <selection pane="bottomLeft" activeCell="R7" sqref="R7:W7"/>
    </sheetView>
  </sheetViews>
  <sheetFormatPr defaultColWidth="3.08203125" defaultRowHeight="18.75" customHeight="1" x14ac:dyDescent="0.55000000000000004"/>
  <cols>
    <col min="1" max="28" width="3.08203125" style="85"/>
    <col min="29" max="29" width="3.08203125" style="85" customWidth="1"/>
    <col min="30" max="16384" width="3.08203125" style="85"/>
  </cols>
  <sheetData>
    <row r="1" spans="1:32" ht="18.75" customHeight="1" x14ac:dyDescent="0.55000000000000004">
      <c r="A1" s="94" t="s">
        <v>0</v>
      </c>
      <c r="B1" s="94"/>
      <c r="C1" s="94"/>
      <c r="D1" s="94"/>
      <c r="E1" s="94"/>
      <c r="F1" s="94"/>
      <c r="G1" s="94"/>
      <c r="H1" s="94"/>
      <c r="I1" s="94"/>
      <c r="J1" s="94"/>
      <c r="K1" s="94"/>
      <c r="L1" s="94"/>
      <c r="M1" s="94"/>
      <c r="N1" s="94"/>
      <c r="O1" s="94"/>
      <c r="P1" s="94"/>
      <c r="Q1" s="94"/>
      <c r="R1" s="94"/>
      <c r="S1" s="94"/>
      <c r="T1" s="94"/>
      <c r="U1" s="94"/>
      <c r="V1" s="94"/>
      <c r="W1" s="94"/>
      <c r="X1" s="94"/>
      <c r="Y1" s="94"/>
      <c r="Z1" s="94"/>
    </row>
    <row r="2" spans="1:32"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32" ht="18.75" customHeight="1" x14ac:dyDescent="0.55000000000000004">
      <c r="A3" s="254" t="s">
        <v>152</v>
      </c>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32" ht="7.5" customHeight="1" thickBot="1" x14ac:dyDescent="0.6">
      <c r="A4" s="94"/>
      <c r="B4" s="94"/>
      <c r="C4" s="94"/>
      <c r="D4" s="94"/>
      <c r="E4" s="94"/>
      <c r="F4" s="94"/>
      <c r="G4" s="94"/>
      <c r="H4" s="94"/>
      <c r="I4" s="94"/>
      <c r="J4" s="94"/>
      <c r="K4" s="94"/>
      <c r="L4" s="94"/>
      <c r="M4" s="94"/>
      <c r="N4" s="94"/>
      <c r="O4" s="94"/>
      <c r="P4" s="94"/>
      <c r="Q4" s="94"/>
      <c r="R4" s="94"/>
      <c r="S4" s="94"/>
      <c r="T4" s="94"/>
      <c r="U4" s="94"/>
      <c r="V4" s="94"/>
      <c r="W4" s="94"/>
      <c r="X4" s="94"/>
      <c r="Y4" s="94"/>
      <c r="Z4" s="94"/>
    </row>
    <row r="5" spans="1:32" ht="22.5" customHeight="1" thickBot="1" x14ac:dyDescent="0.6">
      <c r="A5" s="94"/>
      <c r="B5" s="94"/>
      <c r="C5" s="94"/>
      <c r="D5" s="94"/>
      <c r="E5" s="94"/>
      <c r="F5" s="94"/>
      <c r="G5" s="94"/>
      <c r="H5" s="94"/>
      <c r="I5" s="94"/>
      <c r="J5" s="94"/>
      <c r="K5" s="94"/>
      <c r="L5" s="94"/>
      <c r="M5" s="94"/>
      <c r="N5" s="94"/>
      <c r="O5" s="94"/>
      <c r="P5" s="94"/>
      <c r="Q5" s="96"/>
      <c r="R5" s="97"/>
      <c r="S5" s="214" t="s">
        <v>468</v>
      </c>
      <c r="T5" s="214"/>
      <c r="U5" s="214"/>
      <c r="V5" s="214"/>
      <c r="W5" s="214"/>
      <c r="X5" s="214"/>
      <c r="Y5" s="214"/>
      <c r="Z5" s="214"/>
      <c r="AB5" s="230" t="str">
        <f ca="1">"令和"&amp;DBCS(DB!D5)&amp;"年度"</f>
        <v>令和８年度</v>
      </c>
      <c r="AC5" s="231"/>
      <c r="AD5" s="231"/>
      <c r="AE5" s="231"/>
      <c r="AF5" s="232"/>
    </row>
    <row r="6" spans="1:32"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32" ht="22.5" customHeight="1" x14ac:dyDescent="0.55000000000000004">
      <c r="A7" s="94"/>
      <c r="B7" s="94"/>
      <c r="C7" s="94"/>
      <c r="D7" s="94"/>
      <c r="E7" s="94"/>
      <c r="F7" s="94"/>
      <c r="G7" s="94"/>
      <c r="H7" s="94"/>
      <c r="I7" s="94"/>
      <c r="J7" s="94"/>
      <c r="K7" s="94"/>
      <c r="L7" s="94"/>
      <c r="M7" s="244" t="s">
        <v>2</v>
      </c>
      <c r="N7" s="244"/>
      <c r="O7" s="244"/>
      <c r="P7" s="244"/>
      <c r="Q7" s="95" t="s">
        <v>9</v>
      </c>
      <c r="R7" s="215" t="s">
        <v>469</v>
      </c>
      <c r="S7" s="215"/>
      <c r="T7" s="215"/>
      <c r="U7" s="215"/>
      <c r="V7" s="215"/>
      <c r="W7" s="215"/>
      <c r="X7" s="186"/>
      <c r="Y7" s="186"/>
      <c r="Z7" s="94"/>
    </row>
    <row r="8" spans="1:32" ht="26.25" customHeight="1" x14ac:dyDescent="0.55000000000000004">
      <c r="A8" s="94"/>
      <c r="B8" s="94"/>
      <c r="C8" s="94"/>
      <c r="D8" s="94"/>
      <c r="E8" s="94"/>
      <c r="F8" s="94"/>
      <c r="G8" s="94"/>
      <c r="H8" s="94"/>
      <c r="I8" s="94"/>
      <c r="J8" s="94"/>
      <c r="K8" s="94"/>
      <c r="L8" s="94"/>
      <c r="M8" s="244" t="s">
        <v>3</v>
      </c>
      <c r="N8" s="244"/>
      <c r="O8" s="244"/>
      <c r="P8" s="244"/>
      <c r="Q8" s="216"/>
      <c r="R8" s="216"/>
      <c r="S8" s="216"/>
      <c r="T8" s="216"/>
      <c r="U8" s="216"/>
      <c r="V8" s="216"/>
      <c r="W8" s="216"/>
      <c r="X8" s="216"/>
      <c r="Y8" s="216"/>
      <c r="Z8" s="216"/>
    </row>
    <row r="9" spans="1:32" ht="26.25" customHeight="1" x14ac:dyDescent="0.55000000000000004">
      <c r="A9" s="94"/>
      <c r="B9" s="94"/>
      <c r="C9" s="94"/>
      <c r="D9" s="94"/>
      <c r="E9" s="94"/>
      <c r="F9" s="94"/>
      <c r="G9" s="94"/>
      <c r="H9" s="94"/>
      <c r="I9" s="94"/>
      <c r="J9" s="94"/>
      <c r="K9" s="94"/>
      <c r="L9" s="96" t="s">
        <v>6</v>
      </c>
      <c r="M9" s="244" t="s">
        <v>4</v>
      </c>
      <c r="N9" s="244"/>
      <c r="O9" s="244"/>
      <c r="P9" s="244"/>
      <c r="Q9" s="216"/>
      <c r="R9" s="216"/>
      <c r="S9" s="216"/>
      <c r="T9" s="216"/>
      <c r="U9" s="216"/>
      <c r="V9" s="216"/>
      <c r="W9" s="216"/>
      <c r="X9" s="216"/>
      <c r="Y9" s="216"/>
      <c r="Z9" s="216"/>
    </row>
    <row r="10" spans="1:32" ht="26.25" customHeight="1" x14ac:dyDescent="0.55000000000000004">
      <c r="A10" s="94"/>
      <c r="B10" s="94"/>
      <c r="C10" s="94"/>
      <c r="D10" s="94"/>
      <c r="E10" s="94"/>
      <c r="F10" s="94"/>
      <c r="G10" s="94"/>
      <c r="H10" s="94"/>
      <c r="I10" s="94"/>
      <c r="J10" s="94"/>
      <c r="K10" s="94"/>
      <c r="L10" s="94"/>
      <c r="M10" s="244" t="s">
        <v>5</v>
      </c>
      <c r="N10" s="244"/>
      <c r="O10" s="244"/>
      <c r="P10" s="244"/>
      <c r="Q10" s="216"/>
      <c r="R10" s="216"/>
      <c r="S10" s="216"/>
      <c r="T10" s="216"/>
      <c r="U10" s="216"/>
      <c r="V10" s="216"/>
      <c r="W10" s="216"/>
      <c r="X10" s="216"/>
      <c r="Y10" s="216"/>
      <c r="Z10" s="216"/>
    </row>
    <row r="11" spans="1:32" ht="7.5" customHeight="1" x14ac:dyDescent="0.55000000000000004">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32" ht="18.75" customHeight="1" x14ac:dyDescent="0.55000000000000004">
      <c r="A12" s="265" t="str">
        <f>"　標記の補助金の交付を受けたいので、仙台市補助金等交付規則"&amp;DBCS(DB!H4)&amp;"及び仙台市事業所用太陽光発電システム導入支援補助金交付要綱"&amp;DBCS(DB!H5)&amp;"の規定により、下記のとおり申請します。"</f>
        <v>　標記の補助金の交付を受けたいので、仙台市補助金等交付規則第３条第１項及び仙台市事業所用太陽光発電システム導入支援補助金交付要綱第１０条の規定により、下記のとおり申請します。</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row>
    <row r="13" spans="1:32" ht="18.75" customHeight="1" x14ac:dyDescent="0.55000000000000004">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row>
    <row r="14" spans="1:32" ht="18.75" customHeight="1" x14ac:dyDescent="0.55000000000000004">
      <c r="A14" s="265"/>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row>
    <row r="15" spans="1:32" ht="7.5" customHeight="1" x14ac:dyDescent="0.55000000000000004">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32" ht="18.75" customHeight="1" x14ac:dyDescent="0.55000000000000004">
      <c r="A16" s="254" t="s">
        <v>8</v>
      </c>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row>
    <row r="17" spans="1:28" ht="7.5" customHeight="1" thickBot="1" x14ac:dyDescent="0.6">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8" ht="22.5" customHeight="1" x14ac:dyDescent="0.55000000000000004">
      <c r="A18" s="252" t="s">
        <v>306</v>
      </c>
      <c r="B18" s="253"/>
      <c r="C18" s="253"/>
      <c r="D18" s="253"/>
      <c r="E18" s="253"/>
      <c r="F18" s="253"/>
      <c r="G18" s="253"/>
      <c r="H18" s="99"/>
      <c r="I18" s="100"/>
      <c r="J18" s="101" t="s">
        <v>153</v>
      </c>
      <c r="K18" s="101"/>
      <c r="L18" s="100"/>
      <c r="M18" s="101" t="s">
        <v>154</v>
      </c>
      <c r="N18" s="101"/>
      <c r="O18" s="101"/>
      <c r="P18" s="101"/>
      <c r="Q18" s="101"/>
      <c r="R18" s="101"/>
      <c r="S18" s="101"/>
      <c r="T18" s="100"/>
      <c r="U18" s="101" t="s">
        <v>155</v>
      </c>
      <c r="V18" s="101"/>
      <c r="W18" s="101"/>
      <c r="X18" s="101"/>
      <c r="Y18" s="101"/>
      <c r="Z18" s="102"/>
    </row>
    <row r="19" spans="1:28" ht="22.5" customHeight="1" x14ac:dyDescent="0.55000000000000004">
      <c r="A19" s="245" t="s">
        <v>11</v>
      </c>
      <c r="B19" s="246"/>
      <c r="C19" s="246"/>
      <c r="D19" s="246"/>
      <c r="E19" s="246"/>
      <c r="F19" s="246"/>
      <c r="G19" s="246"/>
      <c r="H19" s="103"/>
      <c r="I19" s="264"/>
      <c r="J19" s="264"/>
      <c r="K19" s="264"/>
      <c r="L19" s="264"/>
      <c r="M19" s="264"/>
      <c r="N19" s="264"/>
      <c r="O19" s="264"/>
      <c r="P19" s="264"/>
      <c r="Q19" s="264"/>
      <c r="R19" s="264"/>
      <c r="S19" s="264"/>
      <c r="T19" s="264"/>
      <c r="U19" s="264"/>
      <c r="V19" s="264"/>
      <c r="W19" s="264"/>
      <c r="X19" s="264"/>
      <c r="Y19" s="264"/>
      <c r="Z19" s="90"/>
    </row>
    <row r="20" spans="1:28" ht="22.5" customHeight="1" x14ac:dyDescent="0.55000000000000004">
      <c r="A20" s="245" t="s">
        <v>156</v>
      </c>
      <c r="B20" s="246"/>
      <c r="C20" s="246"/>
      <c r="D20" s="246"/>
      <c r="E20" s="246"/>
      <c r="F20" s="246"/>
      <c r="G20" s="246"/>
      <c r="H20" s="103"/>
      <c r="I20" s="89"/>
      <c r="J20" s="89"/>
      <c r="K20" s="89"/>
      <c r="L20" s="89"/>
      <c r="M20" s="89"/>
      <c r="N20" s="89"/>
      <c r="O20" s="89" t="str">
        <f t="shared" ref="O20:O21" si="0">IF(P20="","金","")</f>
        <v>金</v>
      </c>
      <c r="P20" s="249" t="str">
        <f>IF(第２号別紙１!P21="","","金 "&amp;DBCS(TEXT(第２号別紙１!P21+第２号別紙２!P21,"#,#0")))</f>
        <v/>
      </c>
      <c r="Q20" s="249"/>
      <c r="R20" s="249"/>
      <c r="S20" s="249"/>
      <c r="T20" s="249"/>
      <c r="U20" s="249"/>
      <c r="V20" s="249"/>
      <c r="W20" s="249"/>
      <c r="X20" s="249"/>
      <c r="Y20" s="89" t="s">
        <v>18</v>
      </c>
      <c r="Z20" s="90"/>
      <c r="AB20" s="172" t="s">
        <v>343</v>
      </c>
    </row>
    <row r="21" spans="1:28" ht="22.5" customHeight="1" x14ac:dyDescent="0.55000000000000004">
      <c r="A21" s="245" t="s">
        <v>157</v>
      </c>
      <c r="B21" s="246"/>
      <c r="C21" s="246"/>
      <c r="D21" s="246"/>
      <c r="E21" s="246"/>
      <c r="F21" s="246"/>
      <c r="G21" s="246"/>
      <c r="H21" s="103"/>
      <c r="I21" s="89"/>
      <c r="J21" s="89"/>
      <c r="K21" s="89"/>
      <c r="L21" s="89"/>
      <c r="M21" s="89"/>
      <c r="N21" s="89"/>
      <c r="O21" s="89" t="str">
        <f t="shared" si="0"/>
        <v>金</v>
      </c>
      <c r="P21" s="249" t="str">
        <f>IF(第２号別紙１!P22="","","金 "&amp;DBCS(TEXT(第２号別紙１!P22+第２号別紙２!P22,"#,#0")))</f>
        <v/>
      </c>
      <c r="Q21" s="249"/>
      <c r="R21" s="249"/>
      <c r="S21" s="249"/>
      <c r="T21" s="249"/>
      <c r="U21" s="249"/>
      <c r="V21" s="249"/>
      <c r="W21" s="249"/>
      <c r="X21" s="249"/>
      <c r="Y21" s="89" t="s">
        <v>18</v>
      </c>
      <c r="Z21" s="90"/>
      <c r="AB21" s="172" t="s">
        <v>343</v>
      </c>
    </row>
    <row r="22" spans="1:28" ht="22.5" customHeight="1" x14ac:dyDescent="0.55000000000000004">
      <c r="A22" s="255" t="s">
        <v>158</v>
      </c>
      <c r="B22" s="256"/>
      <c r="C22" s="256"/>
      <c r="D22" s="256"/>
      <c r="E22" s="256"/>
      <c r="F22" s="256"/>
      <c r="G22" s="256"/>
      <c r="H22" s="259" t="s">
        <v>15</v>
      </c>
      <c r="I22" s="241"/>
      <c r="J22" s="241"/>
      <c r="K22" s="241"/>
      <c r="L22" s="241"/>
      <c r="M22" s="241"/>
      <c r="N22" s="241"/>
      <c r="O22" s="241"/>
      <c r="P22" s="241"/>
      <c r="Q22" s="241"/>
      <c r="R22" s="241"/>
      <c r="S22" s="241"/>
      <c r="T22" s="241"/>
      <c r="U22" s="241"/>
      <c r="V22" s="241"/>
      <c r="W22" s="241"/>
      <c r="X22" s="241"/>
      <c r="Y22" s="241"/>
      <c r="Z22" s="260"/>
    </row>
    <row r="23" spans="1:28" ht="22.5" customHeight="1" x14ac:dyDescent="0.55000000000000004">
      <c r="A23" s="257"/>
      <c r="B23" s="258"/>
      <c r="C23" s="258"/>
      <c r="D23" s="258"/>
      <c r="E23" s="258"/>
      <c r="F23" s="258"/>
      <c r="G23" s="258"/>
      <c r="H23" s="261" t="s">
        <v>16</v>
      </c>
      <c r="I23" s="262"/>
      <c r="J23" s="262"/>
      <c r="K23" s="262"/>
      <c r="L23" s="262"/>
      <c r="M23" s="262"/>
      <c r="N23" s="262"/>
      <c r="O23" s="262"/>
      <c r="P23" s="262"/>
      <c r="Q23" s="262"/>
      <c r="R23" s="262"/>
      <c r="S23" s="262"/>
      <c r="T23" s="262"/>
      <c r="U23" s="262"/>
      <c r="V23" s="262"/>
      <c r="W23" s="262"/>
      <c r="X23" s="262"/>
      <c r="Y23" s="262"/>
      <c r="Z23" s="263"/>
    </row>
    <row r="24" spans="1:28" ht="22.5" customHeight="1" x14ac:dyDescent="0.55000000000000004">
      <c r="A24" s="257"/>
      <c r="B24" s="258"/>
      <c r="C24" s="258"/>
      <c r="D24" s="258"/>
      <c r="E24" s="258"/>
      <c r="F24" s="258"/>
      <c r="G24" s="258"/>
      <c r="H24" s="261" t="s">
        <v>12</v>
      </c>
      <c r="I24" s="262"/>
      <c r="J24" s="262"/>
      <c r="K24" s="262"/>
      <c r="L24" s="262"/>
      <c r="M24" s="262"/>
      <c r="N24" s="262"/>
      <c r="O24" s="262"/>
      <c r="P24" s="262"/>
      <c r="Q24" s="262"/>
      <c r="R24" s="262"/>
      <c r="S24" s="262"/>
      <c r="T24" s="262"/>
      <c r="U24" s="262"/>
      <c r="V24" s="262"/>
      <c r="W24" s="262"/>
      <c r="X24" s="262"/>
      <c r="Y24" s="262"/>
      <c r="Z24" s="263"/>
    </row>
    <row r="25" spans="1:28" ht="22.5" customHeight="1" x14ac:dyDescent="0.55000000000000004">
      <c r="A25" s="257"/>
      <c r="B25" s="258"/>
      <c r="C25" s="258"/>
      <c r="D25" s="258"/>
      <c r="E25" s="258"/>
      <c r="F25" s="258"/>
      <c r="G25" s="258"/>
      <c r="H25" s="108"/>
      <c r="I25" s="110"/>
      <c r="J25" s="94" t="s">
        <v>13</v>
      </c>
      <c r="K25" s="94"/>
      <c r="L25" s="94"/>
      <c r="M25" s="94"/>
      <c r="N25" s="94"/>
      <c r="O25" s="94"/>
      <c r="P25" s="94"/>
      <c r="Q25" s="94"/>
      <c r="R25" s="110"/>
      <c r="S25" s="94" t="s">
        <v>14</v>
      </c>
      <c r="T25" s="94"/>
      <c r="U25" s="94"/>
      <c r="V25" s="94"/>
      <c r="W25" s="94"/>
      <c r="X25" s="94"/>
      <c r="Y25" s="94"/>
      <c r="Z25" s="109"/>
    </row>
    <row r="26" spans="1:28" ht="22.5" customHeight="1" thickBot="1" x14ac:dyDescent="0.6">
      <c r="A26" s="247"/>
      <c r="B26" s="248"/>
      <c r="C26" s="248"/>
      <c r="D26" s="248"/>
      <c r="E26" s="248"/>
      <c r="F26" s="248"/>
      <c r="G26" s="248"/>
      <c r="H26" s="111"/>
      <c r="I26" s="112"/>
      <c r="J26" s="112"/>
      <c r="K26" s="112"/>
      <c r="L26" s="112"/>
      <c r="M26" s="112"/>
      <c r="N26" s="112"/>
      <c r="O26" s="112"/>
      <c r="P26" s="112"/>
      <c r="Q26" s="112"/>
      <c r="R26" s="250" t="s">
        <v>17</v>
      </c>
      <c r="S26" s="250"/>
      <c r="T26" s="250"/>
      <c r="U26" s="250"/>
      <c r="V26" s="250"/>
      <c r="W26" s="250"/>
      <c r="X26" s="250"/>
      <c r="Y26" s="250"/>
      <c r="Z26" s="251"/>
    </row>
    <row r="27" spans="1:28" ht="18.75"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8" ht="18.75" customHeight="1" x14ac:dyDescent="0.55000000000000004">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8" ht="18.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8" ht="18.75" customHeight="1" x14ac:dyDescent="0.55000000000000004">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8"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8"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55000000000000004">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8.75" customHeight="1" x14ac:dyDescent="0.55000000000000004">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18.75" customHeight="1" x14ac:dyDescent="0.55000000000000004">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ht="18.75" customHeight="1" x14ac:dyDescent="0.55000000000000004">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6" ht="7.5" customHeight="1" x14ac:dyDescent="0.55000000000000004">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6" ht="18.75" customHeight="1" x14ac:dyDescent="0.55000000000000004">
      <c r="A43" s="94" t="s">
        <v>159</v>
      </c>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ht="7.5" customHeight="1" thickBot="1" x14ac:dyDescent="0.6">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ht="22.5" customHeight="1" x14ac:dyDescent="0.55000000000000004">
      <c r="A45" s="94"/>
      <c r="B45" s="221" t="s">
        <v>160</v>
      </c>
      <c r="C45" s="222"/>
      <c r="D45" s="222"/>
      <c r="E45" s="113"/>
      <c r="F45" s="114"/>
      <c r="G45" s="115" t="s">
        <v>161</v>
      </c>
      <c r="H45" s="115"/>
      <c r="I45" s="115"/>
      <c r="J45" s="115"/>
      <c r="K45" s="114"/>
      <c r="L45" s="115" t="s">
        <v>515</v>
      </c>
      <c r="M45" s="115"/>
      <c r="N45" s="115"/>
      <c r="O45" s="115"/>
      <c r="P45" s="115"/>
      <c r="Q45" s="115"/>
      <c r="R45" s="115"/>
      <c r="S45" s="115"/>
      <c r="T45" s="115"/>
      <c r="U45" s="115"/>
      <c r="V45" s="115"/>
      <c r="W45" s="115"/>
      <c r="X45" s="115"/>
      <c r="Y45" s="116"/>
      <c r="Z45" s="94"/>
    </row>
    <row r="46" spans="1:26" ht="22.5" customHeight="1" x14ac:dyDescent="0.55000000000000004">
      <c r="A46" s="94"/>
      <c r="B46" s="217" t="s">
        <v>166</v>
      </c>
      <c r="C46" s="218"/>
      <c r="D46" s="218"/>
      <c r="E46" s="239" t="s">
        <v>163</v>
      </c>
      <c r="F46" s="240"/>
      <c r="G46" s="215" t="s">
        <v>469</v>
      </c>
      <c r="H46" s="215"/>
      <c r="I46" s="215"/>
      <c r="J46" s="215"/>
      <c r="K46" s="215"/>
      <c r="L46" s="215"/>
      <c r="M46" s="106" t="s">
        <v>165</v>
      </c>
      <c r="N46" s="106"/>
      <c r="O46" s="106"/>
      <c r="P46" s="106"/>
      <c r="Q46" s="106"/>
      <c r="R46" s="106"/>
      <c r="S46" s="106"/>
      <c r="T46" s="106"/>
      <c r="U46" s="106"/>
      <c r="V46" s="106"/>
      <c r="W46" s="106"/>
      <c r="X46" s="106"/>
      <c r="Y46" s="107"/>
      <c r="Z46" s="94"/>
    </row>
    <row r="47" spans="1:26" ht="22.5" customHeight="1" x14ac:dyDescent="0.55000000000000004">
      <c r="A47" s="94"/>
      <c r="B47" s="217"/>
      <c r="C47" s="218"/>
      <c r="D47" s="218"/>
      <c r="E47" s="118"/>
      <c r="F47" s="225"/>
      <c r="G47" s="225"/>
      <c r="H47" s="225"/>
      <c r="I47" s="225"/>
      <c r="J47" s="225"/>
      <c r="K47" s="225"/>
      <c r="L47" s="225"/>
      <c r="M47" s="225"/>
      <c r="N47" s="225"/>
      <c r="O47" s="225"/>
      <c r="P47" s="225"/>
      <c r="Q47" s="225"/>
      <c r="R47" s="225"/>
      <c r="S47" s="225"/>
      <c r="T47" s="225"/>
      <c r="U47" s="225"/>
      <c r="V47" s="225"/>
      <c r="W47" s="225"/>
      <c r="X47" s="225"/>
      <c r="Y47" s="119"/>
      <c r="Z47" s="94"/>
    </row>
    <row r="48" spans="1:26" ht="22.5" customHeight="1" x14ac:dyDescent="0.55000000000000004">
      <c r="A48" s="94"/>
      <c r="B48" s="217" t="s">
        <v>162</v>
      </c>
      <c r="C48" s="218"/>
      <c r="D48" s="218"/>
      <c r="E48" s="103"/>
      <c r="F48" s="219"/>
      <c r="G48" s="219"/>
      <c r="H48" s="219"/>
      <c r="I48" s="219"/>
      <c r="J48" s="219"/>
      <c r="K48" s="219"/>
      <c r="L48" s="219"/>
      <c r="M48" s="219"/>
      <c r="N48" s="219"/>
      <c r="O48" s="219"/>
      <c r="P48" s="219"/>
      <c r="Q48" s="219"/>
      <c r="R48" s="219"/>
      <c r="S48" s="219"/>
      <c r="T48" s="219"/>
      <c r="U48" s="219"/>
      <c r="V48" s="219"/>
      <c r="W48" s="219"/>
      <c r="X48" s="219"/>
      <c r="Y48" s="90"/>
      <c r="Z48" s="94"/>
    </row>
    <row r="49" spans="1:26" ht="22.5" customHeight="1" x14ac:dyDescent="0.55000000000000004">
      <c r="A49" s="94"/>
      <c r="B49" s="217" t="s">
        <v>167</v>
      </c>
      <c r="C49" s="218"/>
      <c r="D49" s="218"/>
      <c r="E49" s="103"/>
      <c r="F49" s="219"/>
      <c r="G49" s="219"/>
      <c r="H49" s="219"/>
      <c r="I49" s="219"/>
      <c r="J49" s="219"/>
      <c r="K49" s="219"/>
      <c r="L49" s="219"/>
      <c r="M49" s="219"/>
      <c r="N49" s="219"/>
      <c r="O49" s="219"/>
      <c r="P49" s="219"/>
      <c r="Q49" s="219"/>
      <c r="R49" s="219"/>
      <c r="S49" s="219"/>
      <c r="T49" s="219"/>
      <c r="U49" s="219"/>
      <c r="V49" s="219"/>
      <c r="W49" s="219"/>
      <c r="X49" s="219"/>
      <c r="Y49" s="90"/>
      <c r="Z49" s="94"/>
    </row>
    <row r="50" spans="1:26" ht="15" customHeight="1" x14ac:dyDescent="0.55000000000000004">
      <c r="A50" s="94"/>
      <c r="B50" s="217" t="s">
        <v>168</v>
      </c>
      <c r="C50" s="218"/>
      <c r="D50" s="218"/>
      <c r="E50" s="242" t="s">
        <v>383</v>
      </c>
      <c r="F50" s="242"/>
      <c r="G50" s="242"/>
      <c r="H50" s="242"/>
      <c r="I50" s="242"/>
      <c r="J50" s="242"/>
      <c r="K50" s="242"/>
      <c r="L50" s="242"/>
      <c r="M50" s="242"/>
      <c r="N50" s="242"/>
      <c r="O50" s="242"/>
      <c r="P50" s="242"/>
      <c r="Q50" s="242"/>
      <c r="R50" s="242"/>
      <c r="S50" s="242"/>
      <c r="T50" s="242"/>
      <c r="U50" s="242"/>
      <c r="V50" s="242"/>
      <c r="W50" s="242"/>
      <c r="X50" s="242"/>
      <c r="Y50" s="243"/>
      <c r="Z50" s="94"/>
    </row>
    <row r="51" spans="1:26" ht="22.5" customHeight="1" x14ac:dyDescent="0.55000000000000004">
      <c r="A51" s="94"/>
      <c r="B51" s="217"/>
      <c r="C51" s="218"/>
      <c r="D51" s="218"/>
      <c r="E51" s="103"/>
      <c r="F51" s="226"/>
      <c r="G51" s="226"/>
      <c r="H51" s="226"/>
      <c r="I51" s="226"/>
      <c r="J51" s="226"/>
      <c r="K51" s="226"/>
      <c r="L51" s="226"/>
      <c r="M51" s="226"/>
      <c r="N51" s="226"/>
      <c r="O51" s="226"/>
      <c r="P51" s="226"/>
      <c r="Q51" s="226"/>
      <c r="R51" s="226"/>
      <c r="S51" s="226"/>
      <c r="T51" s="226"/>
      <c r="U51" s="226"/>
      <c r="V51" s="226"/>
      <c r="W51" s="226"/>
      <c r="X51" s="226"/>
      <c r="Y51" s="90"/>
      <c r="Z51" s="94"/>
    </row>
    <row r="52" spans="1:26" ht="22.5" customHeight="1" x14ac:dyDescent="0.55000000000000004">
      <c r="A52" s="94"/>
      <c r="B52" s="217" t="s">
        <v>172</v>
      </c>
      <c r="C52" s="218"/>
      <c r="D52" s="218"/>
      <c r="E52" s="239" t="s">
        <v>169</v>
      </c>
      <c r="F52" s="240"/>
      <c r="G52" s="240"/>
      <c r="H52" s="240"/>
      <c r="I52" s="234"/>
      <c r="J52" s="234"/>
      <c r="K52" s="234"/>
      <c r="L52" s="241" t="s">
        <v>171</v>
      </c>
      <c r="M52" s="241"/>
      <c r="N52" s="234"/>
      <c r="O52" s="234"/>
      <c r="P52" s="234"/>
      <c r="Q52" s="234"/>
      <c r="R52" s="117" t="s">
        <v>164</v>
      </c>
      <c r="S52" s="234"/>
      <c r="T52" s="234"/>
      <c r="U52" s="234"/>
      <c r="V52" s="234"/>
      <c r="W52" s="106"/>
      <c r="X52" s="106"/>
      <c r="Y52" s="107"/>
      <c r="Z52" s="94"/>
    </row>
    <row r="53" spans="1:26" ht="22.5" customHeight="1" x14ac:dyDescent="0.55000000000000004">
      <c r="A53" s="94"/>
      <c r="B53" s="217"/>
      <c r="C53" s="218"/>
      <c r="D53" s="218"/>
      <c r="E53" s="235" t="s">
        <v>170</v>
      </c>
      <c r="F53" s="236"/>
      <c r="G53" s="236"/>
      <c r="H53" s="236"/>
      <c r="I53" s="237"/>
      <c r="J53" s="237"/>
      <c r="K53" s="237"/>
      <c r="L53" s="238" t="s">
        <v>171</v>
      </c>
      <c r="M53" s="238"/>
      <c r="N53" s="237"/>
      <c r="O53" s="237"/>
      <c r="P53" s="237"/>
      <c r="Q53" s="237"/>
      <c r="R53" s="121" t="s">
        <v>164</v>
      </c>
      <c r="S53" s="237"/>
      <c r="T53" s="237"/>
      <c r="U53" s="237"/>
      <c r="V53" s="237"/>
      <c r="W53" s="120"/>
      <c r="X53" s="120"/>
      <c r="Y53" s="119"/>
      <c r="Z53" s="94"/>
    </row>
    <row r="54" spans="1:26" ht="22.5" customHeight="1" x14ac:dyDescent="0.55000000000000004">
      <c r="A54" s="94"/>
      <c r="B54" s="217" t="s">
        <v>173</v>
      </c>
      <c r="C54" s="218"/>
      <c r="D54" s="218"/>
      <c r="E54" s="103"/>
      <c r="F54" s="226"/>
      <c r="G54" s="226"/>
      <c r="H54" s="226"/>
      <c r="I54" s="226"/>
      <c r="J54" s="226"/>
      <c r="K54" s="226"/>
      <c r="L54" s="226"/>
      <c r="M54" s="226"/>
      <c r="N54" s="226"/>
      <c r="O54" s="226"/>
      <c r="P54" s="226"/>
      <c r="Q54" s="226"/>
      <c r="R54" s="226"/>
      <c r="S54" s="226"/>
      <c r="T54" s="226"/>
      <c r="U54" s="226"/>
      <c r="V54" s="226"/>
      <c r="W54" s="226"/>
      <c r="X54" s="226"/>
      <c r="Y54" s="90"/>
      <c r="Z54" s="94"/>
    </row>
    <row r="55" spans="1:26" ht="22.5" customHeight="1" thickBot="1" x14ac:dyDescent="0.6">
      <c r="A55" s="94"/>
      <c r="B55" s="227" t="s">
        <v>174</v>
      </c>
      <c r="C55" s="228"/>
      <c r="D55" s="228"/>
      <c r="E55" s="122"/>
      <c r="F55" s="123"/>
      <c r="G55" s="229" t="s">
        <v>175</v>
      </c>
      <c r="H55" s="229"/>
      <c r="I55" s="229"/>
      <c r="J55" s="123"/>
      <c r="K55" s="229" t="s">
        <v>176</v>
      </c>
      <c r="L55" s="229"/>
      <c r="M55" s="229"/>
      <c r="N55" s="123"/>
      <c r="O55" s="229" t="s">
        <v>177</v>
      </c>
      <c r="P55" s="229"/>
      <c r="Q55" s="229"/>
      <c r="R55" s="123"/>
      <c r="S55" s="229" t="s">
        <v>178</v>
      </c>
      <c r="T55" s="229"/>
      <c r="U55" s="229"/>
      <c r="V55" s="123"/>
      <c r="W55" s="229" t="s">
        <v>179</v>
      </c>
      <c r="X55" s="229"/>
      <c r="Y55" s="233"/>
      <c r="Z55" s="94"/>
    </row>
    <row r="56" spans="1:26" ht="22.5" customHeight="1" x14ac:dyDescent="0.55000000000000004">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row>
    <row r="57" spans="1:26" ht="22.5" customHeight="1" thickBot="1" x14ac:dyDescent="0.6">
      <c r="A57" s="94" t="s">
        <v>454</v>
      </c>
      <c r="B57" s="94"/>
      <c r="C57" s="94"/>
      <c r="D57" s="94"/>
      <c r="E57" s="94"/>
      <c r="F57" s="94"/>
      <c r="G57" s="94"/>
      <c r="H57" s="94"/>
      <c r="I57" s="94"/>
      <c r="J57" s="94"/>
      <c r="K57" s="94"/>
      <c r="L57" s="94"/>
      <c r="M57" s="94"/>
      <c r="N57" s="94"/>
      <c r="O57" s="94"/>
      <c r="P57" s="94"/>
      <c r="Q57" s="94"/>
      <c r="R57" s="94"/>
      <c r="S57" s="94"/>
      <c r="T57" s="94"/>
      <c r="U57" s="94"/>
      <c r="V57" s="94"/>
      <c r="W57" s="94"/>
      <c r="X57" s="94"/>
      <c r="Y57" s="94"/>
      <c r="Z57" s="94"/>
    </row>
    <row r="58" spans="1:26" ht="22.5" customHeight="1" x14ac:dyDescent="0.55000000000000004">
      <c r="A58" s="94"/>
      <c r="B58" s="221" t="s">
        <v>180</v>
      </c>
      <c r="C58" s="222"/>
      <c r="D58" s="222"/>
      <c r="E58" s="223" t="s">
        <v>163</v>
      </c>
      <c r="F58" s="224"/>
      <c r="G58" s="220" t="s">
        <v>469</v>
      </c>
      <c r="H58" s="220"/>
      <c r="I58" s="220"/>
      <c r="J58" s="220"/>
      <c r="K58" s="220"/>
      <c r="L58" s="220"/>
      <c r="M58" s="101" t="s">
        <v>165</v>
      </c>
      <c r="N58" s="101"/>
      <c r="O58" s="101"/>
      <c r="P58" s="101"/>
      <c r="Q58" s="101"/>
      <c r="R58" s="101"/>
      <c r="S58" s="101"/>
      <c r="T58" s="101"/>
      <c r="U58" s="101"/>
      <c r="V58" s="101"/>
      <c r="W58" s="101"/>
      <c r="X58" s="101"/>
      <c r="Y58" s="102"/>
      <c r="Z58" s="94"/>
    </row>
    <row r="59" spans="1:26" ht="22.5" customHeight="1" x14ac:dyDescent="0.55000000000000004">
      <c r="A59" s="94"/>
      <c r="B59" s="217"/>
      <c r="C59" s="218"/>
      <c r="D59" s="218"/>
      <c r="E59" s="118"/>
      <c r="F59" s="225"/>
      <c r="G59" s="225"/>
      <c r="H59" s="225"/>
      <c r="I59" s="225"/>
      <c r="J59" s="225"/>
      <c r="K59" s="225"/>
      <c r="L59" s="225"/>
      <c r="M59" s="225"/>
      <c r="N59" s="225"/>
      <c r="O59" s="225"/>
      <c r="P59" s="225"/>
      <c r="Q59" s="225"/>
      <c r="R59" s="225"/>
      <c r="S59" s="225"/>
      <c r="T59" s="225"/>
      <c r="U59" s="225"/>
      <c r="V59" s="225"/>
      <c r="W59" s="225"/>
      <c r="X59" s="225"/>
      <c r="Y59" s="119"/>
      <c r="Z59" s="94"/>
    </row>
    <row r="60" spans="1:26" ht="22.5" customHeight="1" x14ac:dyDescent="0.55000000000000004">
      <c r="A60" s="94"/>
      <c r="B60" s="217" t="s">
        <v>162</v>
      </c>
      <c r="C60" s="218"/>
      <c r="D60" s="218"/>
      <c r="E60" s="103"/>
      <c r="F60" s="219"/>
      <c r="G60" s="219"/>
      <c r="H60" s="219"/>
      <c r="I60" s="219"/>
      <c r="J60" s="219"/>
      <c r="K60" s="219"/>
      <c r="L60" s="219"/>
      <c r="M60" s="219"/>
      <c r="N60" s="219"/>
      <c r="O60" s="219"/>
      <c r="P60" s="219"/>
      <c r="Q60" s="219"/>
      <c r="R60" s="219"/>
      <c r="S60" s="219"/>
      <c r="T60" s="219"/>
      <c r="U60" s="219"/>
      <c r="V60" s="219"/>
      <c r="W60" s="219"/>
      <c r="X60" s="219"/>
      <c r="Y60" s="90"/>
      <c r="Z60" s="94"/>
    </row>
    <row r="61" spans="1:26" ht="22.5" customHeight="1" x14ac:dyDescent="0.55000000000000004">
      <c r="A61" s="94"/>
      <c r="B61" s="217" t="s">
        <v>167</v>
      </c>
      <c r="C61" s="218"/>
      <c r="D61" s="218"/>
      <c r="E61" s="103"/>
      <c r="F61" s="219"/>
      <c r="G61" s="219"/>
      <c r="H61" s="219"/>
      <c r="I61" s="219"/>
      <c r="J61" s="219"/>
      <c r="K61" s="219"/>
      <c r="L61" s="219"/>
      <c r="M61" s="219"/>
      <c r="N61" s="219"/>
      <c r="O61" s="219"/>
      <c r="P61" s="219"/>
      <c r="Q61" s="219"/>
      <c r="R61" s="219"/>
      <c r="S61" s="219"/>
      <c r="T61" s="219"/>
      <c r="U61" s="219"/>
      <c r="V61" s="219"/>
      <c r="W61" s="219"/>
      <c r="X61" s="219"/>
      <c r="Y61" s="90"/>
      <c r="Z61" s="94"/>
    </row>
    <row r="62" spans="1:26" ht="15" customHeight="1" x14ac:dyDescent="0.55000000000000004">
      <c r="A62" s="94"/>
      <c r="B62" s="217" t="s">
        <v>168</v>
      </c>
      <c r="C62" s="218"/>
      <c r="D62" s="218"/>
      <c r="E62" s="242" t="s">
        <v>383</v>
      </c>
      <c r="F62" s="242"/>
      <c r="G62" s="242"/>
      <c r="H62" s="242"/>
      <c r="I62" s="242"/>
      <c r="J62" s="242"/>
      <c r="K62" s="242"/>
      <c r="L62" s="242"/>
      <c r="M62" s="242"/>
      <c r="N62" s="242"/>
      <c r="O62" s="242"/>
      <c r="P62" s="242"/>
      <c r="Q62" s="242"/>
      <c r="R62" s="242"/>
      <c r="S62" s="242"/>
      <c r="T62" s="242"/>
      <c r="U62" s="242"/>
      <c r="V62" s="242"/>
      <c r="W62" s="242"/>
      <c r="X62" s="242"/>
      <c r="Y62" s="243"/>
      <c r="Z62" s="94"/>
    </row>
    <row r="63" spans="1:26" ht="22.5" customHeight="1" x14ac:dyDescent="0.55000000000000004">
      <c r="A63" s="94"/>
      <c r="B63" s="217"/>
      <c r="C63" s="218"/>
      <c r="D63" s="218"/>
      <c r="E63" s="103"/>
      <c r="F63" s="226"/>
      <c r="G63" s="226"/>
      <c r="H63" s="226"/>
      <c r="I63" s="226"/>
      <c r="J63" s="226"/>
      <c r="K63" s="226"/>
      <c r="L63" s="226"/>
      <c r="M63" s="226"/>
      <c r="N63" s="226"/>
      <c r="O63" s="226"/>
      <c r="P63" s="226"/>
      <c r="Q63" s="226"/>
      <c r="R63" s="226"/>
      <c r="S63" s="226"/>
      <c r="T63" s="226"/>
      <c r="U63" s="226"/>
      <c r="V63" s="226"/>
      <c r="W63" s="226"/>
      <c r="X63" s="226"/>
      <c r="Y63" s="90"/>
      <c r="Z63" s="94"/>
    </row>
    <row r="64" spans="1:26" ht="22.5" customHeight="1" x14ac:dyDescent="0.55000000000000004">
      <c r="A64" s="94"/>
      <c r="B64" s="217" t="s">
        <v>172</v>
      </c>
      <c r="C64" s="218"/>
      <c r="D64" s="218"/>
      <c r="E64" s="239" t="s">
        <v>169</v>
      </c>
      <c r="F64" s="240"/>
      <c r="G64" s="240"/>
      <c r="H64" s="240"/>
      <c r="I64" s="234"/>
      <c r="J64" s="234"/>
      <c r="K64" s="234"/>
      <c r="L64" s="241" t="s">
        <v>171</v>
      </c>
      <c r="M64" s="241"/>
      <c r="N64" s="234"/>
      <c r="O64" s="234"/>
      <c r="P64" s="234"/>
      <c r="Q64" s="234"/>
      <c r="R64" s="117" t="s">
        <v>164</v>
      </c>
      <c r="S64" s="234"/>
      <c r="T64" s="234"/>
      <c r="U64" s="234"/>
      <c r="V64" s="234"/>
      <c r="W64" s="106"/>
      <c r="X64" s="106"/>
      <c r="Y64" s="107"/>
      <c r="Z64" s="94"/>
    </row>
    <row r="65" spans="1:26" ht="22.5" customHeight="1" x14ac:dyDescent="0.55000000000000004">
      <c r="A65" s="94"/>
      <c r="B65" s="217"/>
      <c r="C65" s="218"/>
      <c r="D65" s="218"/>
      <c r="E65" s="235" t="s">
        <v>170</v>
      </c>
      <c r="F65" s="236"/>
      <c r="G65" s="236"/>
      <c r="H65" s="236"/>
      <c r="I65" s="237"/>
      <c r="J65" s="237"/>
      <c r="K65" s="237"/>
      <c r="L65" s="238" t="s">
        <v>171</v>
      </c>
      <c r="M65" s="238"/>
      <c r="N65" s="237"/>
      <c r="O65" s="237"/>
      <c r="P65" s="237"/>
      <c r="Q65" s="237"/>
      <c r="R65" s="121" t="s">
        <v>164</v>
      </c>
      <c r="S65" s="237"/>
      <c r="T65" s="237"/>
      <c r="U65" s="237"/>
      <c r="V65" s="237"/>
      <c r="W65" s="120"/>
      <c r="X65" s="120"/>
      <c r="Y65" s="119"/>
      <c r="Z65" s="94"/>
    </row>
    <row r="66" spans="1:26" ht="22.5" customHeight="1" x14ac:dyDescent="0.55000000000000004">
      <c r="A66" s="94"/>
      <c r="B66" s="217" t="s">
        <v>173</v>
      </c>
      <c r="C66" s="218"/>
      <c r="D66" s="218"/>
      <c r="E66" s="103"/>
      <c r="F66" s="226"/>
      <c r="G66" s="226"/>
      <c r="H66" s="226"/>
      <c r="I66" s="226"/>
      <c r="J66" s="226"/>
      <c r="K66" s="226"/>
      <c r="L66" s="226"/>
      <c r="M66" s="226"/>
      <c r="N66" s="226"/>
      <c r="O66" s="226"/>
      <c r="P66" s="226"/>
      <c r="Q66" s="226"/>
      <c r="R66" s="226"/>
      <c r="S66" s="226"/>
      <c r="T66" s="226"/>
      <c r="U66" s="226"/>
      <c r="V66" s="226"/>
      <c r="W66" s="226"/>
      <c r="X66" s="226"/>
      <c r="Y66" s="90"/>
      <c r="Z66" s="94"/>
    </row>
    <row r="67" spans="1:26" ht="22.5" customHeight="1" thickBot="1" x14ac:dyDescent="0.6">
      <c r="A67" s="94"/>
      <c r="B67" s="227" t="s">
        <v>174</v>
      </c>
      <c r="C67" s="228"/>
      <c r="D67" s="228"/>
      <c r="E67" s="122"/>
      <c r="F67" s="123"/>
      <c r="G67" s="229" t="s">
        <v>175</v>
      </c>
      <c r="H67" s="229"/>
      <c r="I67" s="229"/>
      <c r="J67" s="123"/>
      <c r="K67" s="229" t="s">
        <v>176</v>
      </c>
      <c r="L67" s="229"/>
      <c r="M67" s="229"/>
      <c r="N67" s="123"/>
      <c r="O67" s="229" t="s">
        <v>177</v>
      </c>
      <c r="P67" s="229"/>
      <c r="Q67" s="229"/>
      <c r="R67" s="123"/>
      <c r="S67" s="229" t="s">
        <v>178</v>
      </c>
      <c r="T67" s="229"/>
      <c r="U67" s="229"/>
      <c r="V67" s="123"/>
      <c r="W67" s="229" t="s">
        <v>179</v>
      </c>
      <c r="X67" s="229"/>
      <c r="Y67" s="233"/>
      <c r="Z67" s="94"/>
    </row>
    <row r="68" spans="1:26" ht="18.75" customHeight="1" x14ac:dyDescent="0.55000000000000004">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row>
    <row r="69" spans="1:26" ht="18.75" customHeight="1" x14ac:dyDescent="0.55000000000000004">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row>
    <row r="70" spans="1:26" ht="18.75" customHeight="1" x14ac:dyDescent="0.55000000000000004">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row>
    <row r="71" spans="1:26" ht="18.75" customHeight="1" x14ac:dyDescent="0.55000000000000004">
      <c r="A71" s="94"/>
      <c r="B71" s="94"/>
      <c r="C71" s="94"/>
      <c r="D71" s="94"/>
      <c r="E71" s="94"/>
      <c r="F71" s="94"/>
      <c r="G71" s="94"/>
      <c r="H71" s="94"/>
      <c r="I71" s="94"/>
      <c r="J71" s="94"/>
      <c r="K71" s="94"/>
      <c r="L71" s="94"/>
      <c r="M71" s="94"/>
      <c r="N71" s="94"/>
      <c r="O71" s="94"/>
      <c r="P71" s="94"/>
      <c r="Q71" s="94"/>
      <c r="R71" s="94"/>
      <c r="S71" s="94"/>
      <c r="T71" s="94"/>
      <c r="U71" s="94"/>
      <c r="V71" s="94"/>
      <c r="W71" s="94"/>
      <c r="X71" s="94"/>
      <c r="Y71" s="94"/>
      <c r="Z71" s="94"/>
    </row>
    <row r="72" spans="1:26" ht="18.75" customHeight="1" x14ac:dyDescent="0.55000000000000004">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row>
    <row r="73" spans="1:26" ht="18.75" customHeight="1" x14ac:dyDescent="0.55000000000000004">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row>
    <row r="74" spans="1:26" ht="18.75" customHeight="1" x14ac:dyDescent="0.55000000000000004">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row>
    <row r="75" spans="1:26" ht="18.75" customHeight="1" x14ac:dyDescent="0.55000000000000004">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row>
    <row r="76" spans="1:26" ht="18.75" customHeight="1" x14ac:dyDescent="0.55000000000000004">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row>
    <row r="77" spans="1:26" ht="18.75" customHeight="1" x14ac:dyDescent="0.55000000000000004">
      <c r="A77" s="94"/>
      <c r="B77" s="94"/>
      <c r="C77" s="94"/>
      <c r="D77" s="94"/>
      <c r="E77" s="94"/>
      <c r="F77" s="94"/>
      <c r="G77" s="94"/>
      <c r="H77" s="94"/>
      <c r="I77" s="94"/>
      <c r="J77" s="94"/>
      <c r="K77" s="94"/>
      <c r="L77" s="94"/>
      <c r="M77" s="94"/>
      <c r="N77" s="94"/>
      <c r="O77" s="94"/>
      <c r="P77" s="94"/>
      <c r="Q77" s="94"/>
      <c r="R77" s="94"/>
      <c r="S77" s="94"/>
      <c r="T77" s="94"/>
      <c r="U77" s="94"/>
      <c r="V77" s="94"/>
      <c r="W77" s="94"/>
      <c r="X77" s="94"/>
      <c r="Y77" s="94"/>
      <c r="Z77" s="94"/>
    </row>
    <row r="78" spans="1:26" ht="18.75" customHeight="1" x14ac:dyDescent="0.55000000000000004">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row>
    <row r="79" spans="1:26" ht="18.75" customHeight="1" x14ac:dyDescent="0.55000000000000004">
      <c r="A79" s="94"/>
      <c r="B79" s="94"/>
      <c r="C79" s="94"/>
      <c r="D79" s="94"/>
      <c r="E79" s="94"/>
      <c r="F79" s="94"/>
      <c r="G79" s="94"/>
      <c r="H79" s="94"/>
      <c r="I79" s="94"/>
      <c r="J79" s="94"/>
      <c r="K79" s="94"/>
      <c r="L79" s="94"/>
      <c r="M79" s="94"/>
      <c r="N79" s="94"/>
      <c r="O79" s="94"/>
      <c r="P79" s="94"/>
      <c r="Q79" s="94"/>
      <c r="R79" s="94"/>
      <c r="S79" s="94"/>
      <c r="T79" s="94"/>
      <c r="U79" s="94"/>
      <c r="V79" s="94"/>
      <c r="W79" s="94"/>
      <c r="X79" s="94"/>
      <c r="Y79" s="94"/>
      <c r="Z79" s="94"/>
    </row>
  </sheetData>
  <sheetProtection algorithmName="SHA-512" hashValue="ku5X5YYrayb1OCLGSs36OE2bYKFMwVyp4sGOSEhciS7NoU4NE0YCGknfwI53Xfqq+g9blW4/L9jcXFT+PGjgcA==" saltValue="GyRtl0Q6+mnx8ZVAM56Y3g==" spinCount="100000" sheet="1" selectLockedCells="1"/>
  <mergeCells count="90">
    <mergeCell ref="A3:Z3"/>
    <mergeCell ref="A22:G22"/>
    <mergeCell ref="A23:G23"/>
    <mergeCell ref="A24:G24"/>
    <mergeCell ref="A25:G25"/>
    <mergeCell ref="H22:Z22"/>
    <mergeCell ref="H23:Z23"/>
    <mergeCell ref="H24:Z24"/>
    <mergeCell ref="I19:Y19"/>
    <mergeCell ref="A16:Z16"/>
    <mergeCell ref="A12:Z14"/>
    <mergeCell ref="A21:G21"/>
    <mergeCell ref="M7:P7"/>
    <mergeCell ref="Q8:Z8"/>
    <mergeCell ref="Q9:Z9"/>
    <mergeCell ref="M10:P10"/>
    <mergeCell ref="M9:P9"/>
    <mergeCell ref="M8:P8"/>
    <mergeCell ref="B45:D45"/>
    <mergeCell ref="F48:X48"/>
    <mergeCell ref="B48:D48"/>
    <mergeCell ref="E46:F46"/>
    <mergeCell ref="A20:G20"/>
    <mergeCell ref="A26:G26"/>
    <mergeCell ref="P20:X20"/>
    <mergeCell ref="P21:X21"/>
    <mergeCell ref="R26:Z26"/>
    <mergeCell ref="A18:G18"/>
    <mergeCell ref="A19:G19"/>
    <mergeCell ref="L52:M52"/>
    <mergeCell ref="L53:M53"/>
    <mergeCell ref="F47:X47"/>
    <mergeCell ref="B46:D47"/>
    <mergeCell ref="B49:D49"/>
    <mergeCell ref="F49:X49"/>
    <mergeCell ref="E50:Y50"/>
    <mergeCell ref="B50:D51"/>
    <mergeCell ref="F51:X51"/>
    <mergeCell ref="B52:D53"/>
    <mergeCell ref="E52:H52"/>
    <mergeCell ref="E53:H53"/>
    <mergeCell ref="I52:K52"/>
    <mergeCell ref="I53:K53"/>
    <mergeCell ref="S55:U55"/>
    <mergeCell ref="W55:Y55"/>
    <mergeCell ref="N52:Q52"/>
    <mergeCell ref="N53:Q53"/>
    <mergeCell ref="S52:V52"/>
    <mergeCell ref="S53:V53"/>
    <mergeCell ref="E64:H64"/>
    <mergeCell ref="I64:K64"/>
    <mergeCell ref="L64:M64"/>
    <mergeCell ref="N64:Q64"/>
    <mergeCell ref="B61:D61"/>
    <mergeCell ref="F61:X61"/>
    <mergeCell ref="B62:D63"/>
    <mergeCell ref="E62:Y62"/>
    <mergeCell ref="F63:X63"/>
    <mergeCell ref="AB5:AF5"/>
    <mergeCell ref="B66:D66"/>
    <mergeCell ref="F66:X66"/>
    <mergeCell ref="B67:D67"/>
    <mergeCell ref="G67:I67"/>
    <mergeCell ref="K67:M67"/>
    <mergeCell ref="O67:Q67"/>
    <mergeCell ref="S67:U67"/>
    <mergeCell ref="W67:Y67"/>
    <mergeCell ref="S64:V64"/>
    <mergeCell ref="E65:H65"/>
    <mergeCell ref="I65:K65"/>
    <mergeCell ref="L65:M65"/>
    <mergeCell ref="N65:Q65"/>
    <mergeCell ref="S65:V65"/>
    <mergeCell ref="B64:D65"/>
    <mergeCell ref="S5:Z5"/>
    <mergeCell ref="R7:W7"/>
    <mergeCell ref="Q10:Z10"/>
    <mergeCell ref="B60:D60"/>
    <mergeCell ref="F60:X60"/>
    <mergeCell ref="G46:L46"/>
    <mergeCell ref="G58:L58"/>
    <mergeCell ref="B58:D59"/>
    <mergeCell ref="E58:F58"/>
    <mergeCell ref="F59:X59"/>
    <mergeCell ref="B54:D54"/>
    <mergeCell ref="F54:X54"/>
    <mergeCell ref="B55:D55"/>
    <mergeCell ref="G55:I55"/>
    <mergeCell ref="K55:M55"/>
    <mergeCell ref="O55:Q55"/>
  </mergeCells>
  <phoneticPr fontId="4" type="Hiragana" alignment="center"/>
  <dataValidations count="5">
    <dataValidation imeMode="halfAlpha" allowBlank="1" showInputMessage="1" showErrorMessage="1" promptTitle="-------- 申請年月日を入力してください --------" prompt="1.キーボードで「2026/4/21」などと入力してください。_x000a_2.Enterキーを押すと、自動的に日付として認識されます。" sqref="S5:Z5" xr:uid="{356593F7-5972-4D13-AE74-4634662BB389}"/>
    <dataValidation allowBlank="1" showInputMessage="1" showErrorMessage="1" promptTitle="-------- 役職名等を入力してください --------" prompt="役職名および代表者名を入力してください。_x000a_(入力例)_x000a_代表取締役　仙台　太郎" sqref="Q10:Z10" xr:uid="{61802BE1-8426-4796-AA3E-215C3E9C62AB}"/>
    <dataValidation type="textLength" imeMode="off" operator="equal" allowBlank="1" showInputMessage="1" showErrorMessage="1" error="半角数字７桁で入力してください(ハイフンなし)。_x000a_【入力例】_x000a_　〒980-0802の場合、「9800802」" promptTitle="-------- 郵便番号を入力してください --------" prompt="ハイフンなしで入力してください。_x000a_(入力例)_x000a_　9800802_x000a_※Enterキーを押すと、郵便番号として認識されます。" sqref="G58:L58 G46:L46" xr:uid="{66F09B0D-7468-4180-B5B2-AA2FBB5FEFE6}">
      <formula1>7</formula1>
    </dataValidation>
    <dataValidation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2F3B159E-1BC5-415F-88CB-4D880FD8B1C3}"/>
    <dataValidation type="list" allowBlank="1" showInputMessage="1" showErrorMessage="1" sqref="I19:Y19" xr:uid="{977EFCAB-F4F9-46B9-9D28-828016462429}">
      <formula1>"自家消費型太陽光発電システム,自家消費型太陽光発電システムおよび定置型蓄電池"</formula1>
    </dataValidation>
  </dataValidations>
  <pageMargins left="0.78740157480314965" right="0.39370078740157483" top="0.59055118110236227" bottom="0.59055118110236227" header="0.31496062992125984" footer="0.31496062992125984"/>
  <pageSetup paperSize="9" scale="95" fitToHeight="2" orientation="portrait" blackAndWhite="1" r:id="rId1"/>
  <rowBreaks count="2" manualBreakCount="2">
    <brk id="40" max="25" man="1"/>
    <brk id="7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8</xdr:col>
                    <xdr:colOff>0</xdr:colOff>
                    <xdr:row>24</xdr:row>
                    <xdr:rowOff>0</xdr:rowOff>
                  </from>
                  <to>
                    <xdr:col>12</xdr:col>
                    <xdr:colOff>146050</xdr:colOff>
                    <xdr:row>25</xdr:row>
                    <xdr:rowOff>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17</xdr:col>
                    <xdr:colOff>0</xdr:colOff>
                    <xdr:row>24</xdr:row>
                    <xdr:rowOff>0</xdr:rowOff>
                  </from>
                  <to>
                    <xdr:col>22</xdr:col>
                    <xdr:colOff>50800</xdr:colOff>
                    <xdr:row>25</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8</xdr:col>
                    <xdr:colOff>0</xdr:colOff>
                    <xdr:row>17</xdr:row>
                    <xdr:rowOff>0</xdr:rowOff>
                  </from>
                  <to>
                    <xdr:col>10</xdr:col>
                    <xdr:colOff>133350</xdr:colOff>
                    <xdr:row>18</xdr:row>
                    <xdr:rowOff>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11</xdr:col>
                    <xdr:colOff>0</xdr:colOff>
                    <xdr:row>17</xdr:row>
                    <xdr:rowOff>0</xdr:rowOff>
                  </from>
                  <to>
                    <xdr:col>18</xdr:col>
                    <xdr:colOff>12700</xdr:colOff>
                    <xdr:row>18</xdr:row>
                    <xdr:rowOff>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19</xdr:col>
                    <xdr:colOff>0</xdr:colOff>
                    <xdr:row>17</xdr:row>
                    <xdr:rowOff>0</xdr:rowOff>
                  </from>
                  <to>
                    <xdr:col>25</xdr:col>
                    <xdr:colOff>95250</xdr:colOff>
                    <xdr:row>18</xdr:row>
                    <xdr:rowOff>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5</xdr:col>
                    <xdr:colOff>0</xdr:colOff>
                    <xdr:row>44</xdr:row>
                    <xdr:rowOff>0</xdr:rowOff>
                  </from>
                  <to>
                    <xdr:col>6</xdr:col>
                    <xdr:colOff>0</xdr:colOff>
                    <xdr:row>45</xdr:row>
                    <xdr:rowOff>0</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10</xdr:col>
                    <xdr:colOff>0</xdr:colOff>
                    <xdr:row>44</xdr:row>
                    <xdr:rowOff>0</xdr:rowOff>
                  </from>
                  <to>
                    <xdr:col>11</xdr:col>
                    <xdr:colOff>0</xdr:colOff>
                    <xdr:row>45</xdr:row>
                    <xdr:rowOff>0</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5</xdr:col>
                    <xdr:colOff>0</xdr:colOff>
                    <xdr:row>54</xdr:row>
                    <xdr:rowOff>0</xdr:rowOff>
                  </from>
                  <to>
                    <xdr:col>6</xdr:col>
                    <xdr:colOff>0</xdr:colOff>
                    <xdr:row>55</xdr:row>
                    <xdr:rowOff>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9</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4109" r:id="rId13" name="Check Box 13">
              <controlPr defaultSize="0" autoFill="0" autoLine="0" autoPict="0">
                <anchor moveWithCells="1">
                  <from>
                    <xdr:col>13</xdr:col>
                    <xdr:colOff>0</xdr:colOff>
                    <xdr:row>54</xdr:row>
                    <xdr:rowOff>0</xdr:rowOff>
                  </from>
                  <to>
                    <xdr:col>14</xdr:col>
                    <xdr:colOff>0</xdr:colOff>
                    <xdr:row>55</xdr:row>
                    <xdr:rowOff>0</xdr:rowOff>
                  </to>
                </anchor>
              </controlPr>
            </control>
          </mc:Choice>
        </mc:AlternateContent>
        <mc:AlternateContent xmlns:mc="http://schemas.openxmlformats.org/markup-compatibility/2006">
          <mc:Choice Requires="x14">
            <control shapeId="4110" r:id="rId14" name="Check Box 14">
              <controlPr defaultSize="0" autoFill="0" autoLine="0" autoPict="0">
                <anchor moveWithCells="1">
                  <from>
                    <xdr:col>17</xdr:col>
                    <xdr:colOff>0</xdr:colOff>
                    <xdr:row>54</xdr:row>
                    <xdr:rowOff>0</xdr:rowOff>
                  </from>
                  <to>
                    <xdr:col>18</xdr:col>
                    <xdr:colOff>0</xdr:colOff>
                    <xdr:row>55</xdr:row>
                    <xdr:rowOff>0</xdr:rowOff>
                  </to>
                </anchor>
              </controlPr>
            </control>
          </mc:Choice>
        </mc:AlternateContent>
        <mc:AlternateContent xmlns:mc="http://schemas.openxmlformats.org/markup-compatibility/2006">
          <mc:Choice Requires="x14">
            <control shapeId="4111" r:id="rId15" name="Check Box 15">
              <controlPr defaultSize="0" autoFill="0" autoLine="0" autoPict="0">
                <anchor moveWithCells="1">
                  <from>
                    <xdr:col>21</xdr:col>
                    <xdr:colOff>0</xdr:colOff>
                    <xdr:row>54</xdr:row>
                    <xdr:rowOff>0</xdr:rowOff>
                  </from>
                  <to>
                    <xdr:col>22</xdr:col>
                    <xdr:colOff>0</xdr:colOff>
                    <xdr:row>55</xdr:row>
                    <xdr:rowOff>0</xdr:rowOff>
                  </to>
                </anchor>
              </controlPr>
            </control>
          </mc:Choice>
        </mc:AlternateContent>
        <mc:AlternateContent xmlns:mc="http://schemas.openxmlformats.org/markup-compatibility/2006">
          <mc:Choice Requires="x14">
            <control shapeId="4112" r:id="rId16" name="Check Box 16">
              <controlPr defaultSize="0" autoFill="0" autoLine="0" autoPict="0">
                <anchor moveWithCells="1">
                  <from>
                    <xdr:col>5</xdr:col>
                    <xdr:colOff>0</xdr:colOff>
                    <xdr:row>66</xdr:row>
                    <xdr:rowOff>0</xdr:rowOff>
                  </from>
                  <to>
                    <xdr:col>6</xdr:col>
                    <xdr:colOff>0</xdr:colOff>
                    <xdr:row>67</xdr:row>
                    <xdr:rowOff>0</xdr:rowOff>
                  </to>
                </anchor>
              </controlPr>
            </control>
          </mc:Choice>
        </mc:AlternateContent>
        <mc:AlternateContent xmlns:mc="http://schemas.openxmlformats.org/markup-compatibility/2006">
          <mc:Choice Requires="x14">
            <control shapeId="4113" r:id="rId17" name="Check Box 17">
              <controlPr defaultSize="0" autoFill="0" autoLine="0" autoPict="0">
                <anchor moveWithCells="1">
                  <from>
                    <xdr:col>9</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4114" r:id="rId18" name="Check Box 18">
              <controlPr defaultSize="0" autoFill="0" autoLine="0" autoPict="0">
                <anchor moveWithCells="1">
                  <from>
                    <xdr:col>13</xdr:col>
                    <xdr:colOff>0</xdr:colOff>
                    <xdr:row>66</xdr:row>
                    <xdr:rowOff>0</xdr:rowOff>
                  </from>
                  <to>
                    <xdr:col>14</xdr:col>
                    <xdr:colOff>0</xdr:colOff>
                    <xdr:row>67</xdr:row>
                    <xdr:rowOff>0</xdr:rowOff>
                  </to>
                </anchor>
              </controlPr>
            </control>
          </mc:Choice>
        </mc:AlternateContent>
        <mc:AlternateContent xmlns:mc="http://schemas.openxmlformats.org/markup-compatibility/2006">
          <mc:Choice Requires="x14">
            <control shapeId="4115" r:id="rId19" name="Check Box 19">
              <controlPr defaultSize="0" autoFill="0" autoLine="0" autoPict="0">
                <anchor moveWithCells="1">
                  <from>
                    <xdr:col>17</xdr:col>
                    <xdr:colOff>0</xdr:colOff>
                    <xdr:row>66</xdr:row>
                    <xdr:rowOff>0</xdr:rowOff>
                  </from>
                  <to>
                    <xdr:col>18</xdr:col>
                    <xdr:colOff>0</xdr:colOff>
                    <xdr:row>67</xdr:row>
                    <xdr:rowOff>0</xdr:rowOff>
                  </to>
                </anchor>
              </controlPr>
            </control>
          </mc:Choice>
        </mc:AlternateContent>
        <mc:AlternateContent xmlns:mc="http://schemas.openxmlformats.org/markup-compatibility/2006">
          <mc:Choice Requires="x14">
            <control shapeId="4116" r:id="rId20" name="Check Box 20">
              <controlPr defaultSize="0" autoFill="0" autoLine="0" autoPict="0">
                <anchor moveWithCells="1">
                  <from>
                    <xdr:col>21</xdr:col>
                    <xdr:colOff>0</xdr:colOff>
                    <xdr:row>66</xdr:row>
                    <xdr:rowOff>0</xdr:rowOff>
                  </from>
                  <to>
                    <xdr:col>22</xdr:col>
                    <xdr:colOff>0</xdr:colOff>
                    <xdr:row>67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AI82"/>
  <sheetViews>
    <sheetView view="pageBreakPreview" zoomScaleNormal="100" zoomScaleSheetLayoutView="100" workbookViewId="0">
      <pane ySplit="3" topLeftCell="A4" activePane="bottomLeft" state="frozen"/>
      <selection activeCell="M7" sqref="M7:AB7"/>
      <selection pane="bottomLeft" activeCell="N29" sqref="N29:X29"/>
    </sheetView>
  </sheetViews>
  <sheetFormatPr defaultColWidth="3.08203125" defaultRowHeight="18.75" customHeight="1" x14ac:dyDescent="0.55000000000000004"/>
  <cols>
    <col min="1" max="36" width="3.08203125" style="85"/>
    <col min="37" max="37" width="6.5" style="85" bestFit="1" customWidth="1"/>
    <col min="38" max="16384" width="3.08203125" style="85"/>
  </cols>
  <sheetData>
    <row r="1" spans="1:35" ht="18.75" customHeight="1" x14ac:dyDescent="0.55000000000000004">
      <c r="A1" s="94" t="s">
        <v>19</v>
      </c>
      <c r="B1" s="94"/>
      <c r="C1" s="94"/>
      <c r="D1" s="94"/>
      <c r="E1" s="94"/>
      <c r="F1" s="94"/>
      <c r="G1" s="94"/>
      <c r="H1" s="94"/>
      <c r="I1" s="94"/>
      <c r="J1" s="94"/>
      <c r="K1" s="94"/>
      <c r="L1" s="94"/>
      <c r="M1" s="94"/>
      <c r="N1" s="94"/>
      <c r="O1" s="94"/>
      <c r="P1" s="94"/>
      <c r="Q1" s="94"/>
      <c r="R1" s="94"/>
      <c r="S1" s="94"/>
      <c r="T1" s="94"/>
      <c r="U1" s="94"/>
      <c r="V1" s="94"/>
      <c r="W1" s="94"/>
      <c r="X1" s="94"/>
      <c r="Y1" s="94"/>
      <c r="Z1" s="94"/>
    </row>
    <row r="2" spans="1:35"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35" ht="18.75" customHeight="1" x14ac:dyDescent="0.55000000000000004">
      <c r="A3" s="254" t="s">
        <v>148</v>
      </c>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35"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35" ht="18.75" customHeight="1" x14ac:dyDescent="0.55000000000000004">
      <c r="A5" s="94" t="s">
        <v>96</v>
      </c>
      <c r="B5" s="94"/>
      <c r="C5" s="94"/>
      <c r="D5" s="94"/>
      <c r="E5" s="94"/>
      <c r="F5" s="94"/>
      <c r="G5" s="94"/>
      <c r="H5" s="94"/>
      <c r="I5" s="94"/>
      <c r="J5" s="94"/>
      <c r="K5" s="94"/>
      <c r="L5" s="94"/>
      <c r="M5" s="94"/>
      <c r="N5" s="94"/>
      <c r="O5" s="94"/>
      <c r="P5" s="94"/>
      <c r="Q5" s="94"/>
      <c r="R5" s="94"/>
      <c r="S5" s="94"/>
      <c r="T5" s="94"/>
      <c r="U5" s="94"/>
      <c r="V5" s="94"/>
      <c r="W5" s="94"/>
      <c r="X5" s="94"/>
      <c r="Y5" s="94"/>
      <c r="Z5" s="94"/>
    </row>
    <row r="6" spans="1:35" ht="7.5" customHeight="1" thickBot="1" x14ac:dyDescent="0.6">
      <c r="A6" s="94"/>
      <c r="B6" s="94"/>
      <c r="C6" s="94"/>
      <c r="D6" s="94"/>
      <c r="E6" s="94"/>
      <c r="F6" s="94"/>
      <c r="G6" s="94"/>
      <c r="H6" s="94"/>
      <c r="I6" s="94"/>
      <c r="J6" s="94"/>
      <c r="K6" s="94"/>
      <c r="L6" s="94"/>
      <c r="M6" s="94"/>
      <c r="N6" s="94"/>
      <c r="O6" s="94"/>
      <c r="P6" s="94"/>
      <c r="Q6" s="94"/>
      <c r="R6" s="94"/>
      <c r="S6" s="94"/>
      <c r="T6" s="94"/>
      <c r="U6" s="94"/>
      <c r="V6" s="94"/>
      <c r="W6" s="94"/>
      <c r="X6" s="94"/>
      <c r="Y6" s="94"/>
      <c r="Z6" s="94"/>
    </row>
    <row r="7" spans="1:35" s="128" customFormat="1" ht="26.25" customHeight="1" thickBot="1" x14ac:dyDescent="0.6">
      <c r="A7" s="126"/>
      <c r="B7" s="270" t="s">
        <v>97</v>
      </c>
      <c r="C7" s="271"/>
      <c r="D7" s="271"/>
      <c r="E7" s="271"/>
      <c r="F7" s="318"/>
      <c r="G7" s="319"/>
      <c r="H7" s="319"/>
      <c r="I7" s="319"/>
      <c r="J7" s="319"/>
      <c r="K7" s="319"/>
      <c r="L7" s="319"/>
      <c r="M7" s="319"/>
      <c r="N7" s="319"/>
      <c r="O7" s="319"/>
      <c r="P7" s="319"/>
      <c r="Q7" s="319"/>
      <c r="R7" s="319"/>
      <c r="S7" s="319"/>
      <c r="T7" s="319"/>
      <c r="U7" s="319"/>
      <c r="V7" s="319"/>
      <c r="W7" s="319"/>
      <c r="X7" s="319"/>
      <c r="Y7" s="320"/>
      <c r="Z7" s="127"/>
      <c r="AI7" s="126"/>
    </row>
    <row r="8" spans="1:35" ht="7.5" customHeight="1" x14ac:dyDescent="0.2">
      <c r="A8" s="94"/>
      <c r="B8" s="94"/>
      <c r="C8" s="94"/>
      <c r="D8" s="94"/>
      <c r="E8" s="94" ph="1"/>
      <c r="F8" s="94" ph="1"/>
      <c r="G8" s="94" ph="1"/>
      <c r="H8" s="94" ph="1"/>
      <c r="I8" s="94" ph="1"/>
      <c r="J8" s="94" ph="1"/>
      <c r="K8" s="94" ph="1"/>
      <c r="L8" s="94" ph="1"/>
      <c r="M8" s="94" ph="1"/>
      <c r="N8" s="94" ph="1"/>
      <c r="O8" s="94" ph="1"/>
      <c r="P8" s="94" ph="1"/>
      <c r="Q8" s="94" ph="1"/>
      <c r="R8" s="94" ph="1"/>
      <c r="S8" s="94" ph="1"/>
      <c r="T8" s="94" ph="1"/>
      <c r="U8" s="94" ph="1"/>
      <c r="V8" s="94" ph="1"/>
      <c r="W8" s="94" ph="1"/>
      <c r="X8" s="94" ph="1"/>
      <c r="Y8" s="94" ph="1"/>
      <c r="Z8" s="94" ph="1"/>
    </row>
    <row r="9" spans="1:35" ht="18.75" customHeight="1" x14ac:dyDescent="0.2">
      <c r="A9" s="94" t="s">
        <v>181</v>
      </c>
      <c r="B9" s="94"/>
      <c r="C9" s="94"/>
      <c r="D9" s="94"/>
      <c r="E9" s="94" ph="1"/>
      <c r="F9" s="94" ph="1"/>
      <c r="G9" s="94" ph="1"/>
      <c r="H9" s="94" ph="1"/>
      <c r="I9" s="94" ph="1"/>
      <c r="J9" s="94" ph="1"/>
      <c r="K9" s="94" ph="1"/>
      <c r="L9" s="94" ph="1"/>
      <c r="M9" s="94" ph="1"/>
      <c r="N9" s="94" ph="1"/>
      <c r="O9" s="94" ph="1"/>
      <c r="P9" s="94" ph="1"/>
      <c r="Q9" s="94" ph="1"/>
      <c r="R9" s="94" ph="1"/>
      <c r="S9" s="94" ph="1"/>
      <c r="T9" s="94" ph="1"/>
      <c r="U9" s="94" ph="1"/>
      <c r="V9" s="94" ph="1"/>
      <c r="W9" s="94" ph="1"/>
      <c r="X9" s="94" ph="1"/>
      <c r="Y9" s="94" ph="1"/>
      <c r="Z9" s="94" ph="1"/>
    </row>
    <row r="10" spans="1:35" ht="7.5" customHeight="1" thickBot="1" x14ac:dyDescent="0.25">
      <c r="A10" s="94"/>
      <c r="B10" s="94"/>
      <c r="C10" s="94"/>
      <c r="D10" s="94"/>
      <c r="E10" s="94" ph="1"/>
      <c r="F10" s="94" ph="1"/>
      <c r="G10" s="94" ph="1"/>
      <c r="H10" s="94" ph="1"/>
      <c r="I10" s="94" ph="1"/>
      <c r="J10" s="94" ph="1"/>
      <c r="K10" s="94" ph="1"/>
      <c r="L10" s="94" ph="1"/>
      <c r="M10" s="94" ph="1"/>
      <c r="N10" s="94" ph="1"/>
      <c r="O10" s="94" ph="1"/>
      <c r="P10" s="94" ph="1"/>
      <c r="Q10" s="94" ph="1"/>
      <c r="R10" s="94" ph="1"/>
      <c r="S10" s="94" ph="1"/>
      <c r="T10" s="94" ph="1"/>
      <c r="U10" s="94" ph="1"/>
      <c r="V10" s="94" ph="1"/>
      <c r="W10" s="94" ph="1"/>
      <c r="X10" s="94" ph="1"/>
      <c r="Y10" s="94" ph="1"/>
      <c r="Z10" s="94" ph="1"/>
    </row>
    <row r="11" spans="1:35" s="128" customFormat="1" ht="26.25" customHeight="1" thickBot="1" x14ac:dyDescent="0.6">
      <c r="A11" s="126"/>
      <c r="B11" s="270" t="s">
        <v>97</v>
      </c>
      <c r="C11" s="271"/>
      <c r="D11" s="271"/>
      <c r="E11" s="271"/>
      <c r="F11" s="318"/>
      <c r="G11" s="319"/>
      <c r="H11" s="319"/>
      <c r="I11" s="319"/>
      <c r="J11" s="319"/>
      <c r="K11" s="319"/>
      <c r="L11" s="319"/>
      <c r="M11" s="319"/>
      <c r="N11" s="319"/>
      <c r="O11" s="319"/>
      <c r="P11" s="319"/>
      <c r="Q11" s="319"/>
      <c r="R11" s="319"/>
      <c r="S11" s="319"/>
      <c r="T11" s="319"/>
      <c r="U11" s="319"/>
      <c r="V11" s="319"/>
      <c r="W11" s="319"/>
      <c r="X11" s="319"/>
      <c r="Y11" s="320"/>
      <c r="Z11" s="127"/>
      <c r="AI11" s="126"/>
    </row>
    <row r="12" spans="1:35" ht="7.5" customHeight="1" x14ac:dyDescent="0.2">
      <c r="A12" s="94"/>
      <c r="B12" s="94"/>
      <c r="C12" s="94"/>
      <c r="D12" s="94"/>
      <c r="E12" s="94" ph="1"/>
      <c r="F12" s="94" ph="1"/>
      <c r="G12" s="94" ph="1"/>
      <c r="H12" s="94" ph="1"/>
      <c r="I12" s="94" ph="1"/>
      <c r="J12" s="94" ph="1"/>
      <c r="K12" s="94" ph="1"/>
      <c r="L12" s="94" ph="1"/>
      <c r="M12" s="94" ph="1"/>
      <c r="N12" s="94" ph="1"/>
      <c r="O12" s="94" ph="1"/>
      <c r="P12" s="94" ph="1"/>
      <c r="Q12" s="94" ph="1"/>
      <c r="R12" s="94" ph="1"/>
      <c r="S12" s="94" ph="1"/>
      <c r="T12" s="94" ph="1"/>
      <c r="U12" s="94" ph="1"/>
      <c r="V12" s="94" ph="1"/>
      <c r="W12" s="94" ph="1"/>
      <c r="X12" s="94" ph="1"/>
      <c r="Y12" s="94" ph="1"/>
      <c r="Z12" s="94" ph="1"/>
    </row>
    <row r="13" spans="1:35" ht="18.75" customHeight="1" x14ac:dyDescent="0.2">
      <c r="A13" s="94" t="s">
        <v>98</v>
      </c>
      <c r="B13" s="94"/>
      <c r="C13" s="94"/>
      <c r="D13" s="94"/>
      <c r="E13" s="94" ph="1"/>
      <c r="F13" s="94" ph="1"/>
      <c r="G13" s="94" ph="1"/>
      <c r="H13" s="94" ph="1"/>
      <c r="I13" s="94" ph="1"/>
      <c r="J13" s="94" ph="1"/>
      <c r="K13" s="94" ph="1"/>
      <c r="L13" s="94" ph="1"/>
      <c r="M13" s="94" ph="1"/>
      <c r="N13" s="94" ph="1"/>
      <c r="O13" s="94" ph="1"/>
      <c r="P13" s="94" ph="1"/>
      <c r="Q13" s="94" ph="1"/>
      <c r="R13" s="94" ph="1"/>
      <c r="S13" s="94" ph="1"/>
      <c r="T13" s="94" ph="1"/>
      <c r="U13" s="94" ph="1"/>
      <c r="V13" s="94" ph="1"/>
      <c r="W13" s="94" ph="1"/>
      <c r="X13" s="94" ph="1"/>
      <c r="Y13" s="94" ph="1"/>
      <c r="Z13" s="94" ph="1"/>
    </row>
    <row r="14" spans="1:35" ht="7.5" customHeight="1" thickBot="1" x14ac:dyDescent="0.25">
      <c r="A14" s="94"/>
      <c r="B14" s="94"/>
      <c r="C14" s="94"/>
      <c r="D14" s="94"/>
      <c r="E14" s="94" ph="1"/>
      <c r="F14" s="94" ph="1"/>
      <c r="G14" s="94" ph="1"/>
      <c r="H14" s="94" ph="1"/>
      <c r="I14" s="94" ph="1"/>
      <c r="J14" s="94" ph="1"/>
      <c r="K14" s="94" ph="1"/>
      <c r="L14" s="94" ph="1"/>
      <c r="M14" s="94" ph="1"/>
      <c r="N14" s="94" ph="1"/>
      <c r="O14" s="94" ph="1"/>
      <c r="P14" s="94" ph="1"/>
      <c r="Q14" s="94" ph="1"/>
      <c r="R14" s="94" ph="1"/>
      <c r="S14" s="94" ph="1"/>
      <c r="T14" s="94" ph="1"/>
      <c r="U14" s="94" ph="1"/>
      <c r="V14" s="94" ph="1"/>
      <c r="W14" s="94" ph="1"/>
      <c r="X14" s="94" ph="1"/>
      <c r="Y14" s="94" ph="1"/>
      <c r="Z14" s="94" ph="1"/>
    </row>
    <row r="15" spans="1:35" s="128" customFormat="1" ht="26.25" customHeight="1" x14ac:dyDescent="0.55000000000000004">
      <c r="A15" s="126"/>
      <c r="B15" s="221" t="s">
        <v>100</v>
      </c>
      <c r="C15" s="222"/>
      <c r="D15" s="222"/>
      <c r="E15" s="222"/>
      <c r="F15" s="312"/>
      <c r="G15" s="313"/>
      <c r="H15" s="313"/>
      <c r="I15" s="313"/>
      <c r="J15" s="313"/>
      <c r="K15" s="313"/>
      <c r="L15" s="313"/>
      <c r="M15" s="313"/>
      <c r="N15" s="313"/>
      <c r="O15" s="313"/>
      <c r="P15" s="313"/>
      <c r="Q15" s="313"/>
      <c r="R15" s="313"/>
      <c r="S15" s="313"/>
      <c r="T15" s="313"/>
      <c r="U15" s="313"/>
      <c r="V15" s="313"/>
      <c r="W15" s="313"/>
      <c r="X15" s="313"/>
      <c r="Y15" s="314"/>
      <c r="Z15" s="127"/>
      <c r="AI15" s="126"/>
    </row>
    <row r="16" spans="1:35" s="128" customFormat="1" ht="26.25" customHeight="1" thickBot="1" x14ac:dyDescent="0.6">
      <c r="A16" s="126"/>
      <c r="B16" s="227" t="s">
        <v>99</v>
      </c>
      <c r="C16" s="228"/>
      <c r="D16" s="228"/>
      <c r="E16" s="228"/>
      <c r="F16" s="315"/>
      <c r="G16" s="316"/>
      <c r="H16" s="316"/>
      <c r="I16" s="316"/>
      <c r="J16" s="316"/>
      <c r="K16" s="316"/>
      <c r="L16" s="316"/>
      <c r="M16" s="316"/>
      <c r="N16" s="316"/>
      <c r="O16" s="316"/>
      <c r="P16" s="316"/>
      <c r="Q16" s="316"/>
      <c r="R16" s="316"/>
      <c r="S16" s="316"/>
      <c r="T16" s="316"/>
      <c r="U16" s="316"/>
      <c r="V16" s="316"/>
      <c r="W16" s="316"/>
      <c r="X16" s="316"/>
      <c r="Y16" s="317"/>
      <c r="Z16" s="127"/>
      <c r="AI16" s="126"/>
    </row>
    <row r="17" spans="1:35" s="128" customFormat="1" ht="7.5" customHeight="1" x14ac:dyDescent="0.55000000000000004">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row>
    <row r="18" spans="1:35" s="128" customFormat="1" ht="18.75" customHeight="1" x14ac:dyDescent="0.55000000000000004">
      <c r="A18" s="94" t="s">
        <v>103</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row>
    <row r="19" spans="1:35" s="128" customFormat="1" ht="7.5" customHeight="1" thickBot="1" x14ac:dyDescent="0.6">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row>
    <row r="20" spans="1:35" s="128" customFormat="1" ht="26.25" customHeight="1" thickBot="1" x14ac:dyDescent="0.6">
      <c r="A20" s="126"/>
      <c r="B20" s="270" t="s">
        <v>101</v>
      </c>
      <c r="C20" s="271"/>
      <c r="D20" s="271"/>
      <c r="E20" s="271"/>
      <c r="F20" s="266" t="s">
        <v>467</v>
      </c>
      <c r="G20" s="267"/>
      <c r="H20" s="267"/>
      <c r="I20" s="267"/>
      <c r="J20" s="267"/>
      <c r="K20" s="267"/>
      <c r="L20" s="267"/>
      <c r="M20" s="268"/>
      <c r="N20" s="271" t="s">
        <v>102</v>
      </c>
      <c r="O20" s="271"/>
      <c r="P20" s="271"/>
      <c r="Q20" s="271"/>
      <c r="R20" s="266" t="s">
        <v>467</v>
      </c>
      <c r="S20" s="267"/>
      <c r="T20" s="267"/>
      <c r="U20" s="267"/>
      <c r="V20" s="267"/>
      <c r="W20" s="267"/>
      <c r="X20" s="267"/>
      <c r="Y20" s="269"/>
      <c r="Z20" s="126"/>
      <c r="AA20" s="126"/>
      <c r="AB20" s="129" t="str">
        <f>IF(OR(V20=2,V20=3),"当該年度の１月末まで完了する事業が補助対象です!!","")</f>
        <v/>
      </c>
      <c r="AC20" s="126"/>
      <c r="AD20" s="126"/>
      <c r="AE20" s="126"/>
      <c r="AF20" s="126"/>
      <c r="AG20" s="126"/>
      <c r="AH20" s="126"/>
      <c r="AI20" s="126"/>
    </row>
    <row r="21" spans="1:35" s="128" customFormat="1" ht="7.5" customHeight="1" x14ac:dyDescent="0.55000000000000004">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row>
    <row r="22" spans="1:35" s="128" customFormat="1" ht="18.75" customHeight="1" x14ac:dyDescent="0.55000000000000004">
      <c r="A22" s="94" t="s">
        <v>182</v>
      </c>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row>
    <row r="23" spans="1:35" s="128" customFormat="1" ht="7.5" customHeight="1" thickBot="1" x14ac:dyDescent="0.6">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row>
    <row r="24" spans="1:35" s="128" customFormat="1" ht="26.25" customHeight="1" thickBot="1" x14ac:dyDescent="0.6">
      <c r="A24" s="126"/>
      <c r="B24" s="270" t="s">
        <v>104</v>
      </c>
      <c r="C24" s="271"/>
      <c r="D24" s="271"/>
      <c r="E24" s="271"/>
      <c r="F24" s="266" t="s">
        <v>467</v>
      </c>
      <c r="G24" s="267"/>
      <c r="H24" s="267"/>
      <c r="I24" s="267"/>
      <c r="J24" s="267"/>
      <c r="K24" s="267"/>
      <c r="L24" s="267"/>
      <c r="M24" s="268"/>
      <c r="N24" s="271" t="s">
        <v>105</v>
      </c>
      <c r="O24" s="271"/>
      <c r="P24" s="271"/>
      <c r="Q24" s="271"/>
      <c r="R24" s="266" t="s">
        <v>467</v>
      </c>
      <c r="S24" s="267"/>
      <c r="T24" s="267"/>
      <c r="U24" s="267"/>
      <c r="V24" s="267"/>
      <c r="W24" s="267"/>
      <c r="X24" s="267"/>
      <c r="Y24" s="269"/>
      <c r="Z24" s="126"/>
      <c r="AA24" s="126"/>
      <c r="AB24" s="126"/>
      <c r="AC24" s="126"/>
      <c r="AD24" s="126"/>
      <c r="AE24" s="126"/>
      <c r="AF24" s="126"/>
      <c r="AG24" s="126"/>
      <c r="AH24" s="126"/>
      <c r="AI24" s="126"/>
    </row>
    <row r="25" spans="1:35" ht="7.5" customHeight="1" x14ac:dyDescent="0.55000000000000004">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35" ht="18.75" customHeight="1" x14ac:dyDescent="0.55000000000000004">
      <c r="A26" s="94" t="s">
        <v>183</v>
      </c>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35" ht="18.75" customHeight="1" x14ac:dyDescent="0.55000000000000004">
      <c r="A27" s="94" t="s">
        <v>384</v>
      </c>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35" ht="7.5" customHeight="1" thickBot="1" x14ac:dyDescent="0.6">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35" ht="22.5" customHeight="1" x14ac:dyDescent="0.55000000000000004">
      <c r="A29" s="94"/>
      <c r="B29" s="221" t="s">
        <v>184</v>
      </c>
      <c r="C29" s="222"/>
      <c r="D29" s="222"/>
      <c r="E29" s="222"/>
      <c r="F29" s="222"/>
      <c r="G29" s="222"/>
      <c r="H29" s="222"/>
      <c r="I29" s="222"/>
      <c r="J29" s="222"/>
      <c r="K29" s="222"/>
      <c r="L29" s="222"/>
      <c r="M29" s="113"/>
      <c r="N29" s="321"/>
      <c r="O29" s="321"/>
      <c r="P29" s="321"/>
      <c r="Q29" s="321"/>
      <c r="R29" s="321"/>
      <c r="S29" s="321"/>
      <c r="T29" s="321"/>
      <c r="U29" s="321"/>
      <c r="V29" s="321"/>
      <c r="W29" s="321"/>
      <c r="X29" s="321"/>
      <c r="Y29" s="116"/>
      <c r="Z29" s="94"/>
    </row>
    <row r="30" spans="1:35" ht="22.5" customHeight="1" x14ac:dyDescent="0.55000000000000004">
      <c r="A30" s="94"/>
      <c r="B30" s="217" t="s">
        <v>185</v>
      </c>
      <c r="C30" s="218"/>
      <c r="D30" s="218"/>
      <c r="E30" s="218"/>
      <c r="F30" s="218"/>
      <c r="G30" s="218"/>
      <c r="H30" s="218"/>
      <c r="I30" s="218"/>
      <c r="J30" s="218" t="s">
        <v>187</v>
      </c>
      <c r="K30" s="218"/>
      <c r="L30" s="218"/>
      <c r="M30" s="103"/>
      <c r="N30" s="219"/>
      <c r="O30" s="219"/>
      <c r="P30" s="219"/>
      <c r="Q30" s="219"/>
      <c r="R30" s="219"/>
      <c r="S30" s="219"/>
      <c r="T30" s="219"/>
      <c r="U30" s="219"/>
      <c r="V30" s="219"/>
      <c r="W30" s="219"/>
      <c r="X30" s="219"/>
      <c r="Y30" s="90"/>
      <c r="Z30" s="94"/>
    </row>
    <row r="31" spans="1:35" ht="22.5" customHeight="1" x14ac:dyDescent="0.55000000000000004">
      <c r="A31" s="94"/>
      <c r="B31" s="217"/>
      <c r="C31" s="218"/>
      <c r="D31" s="218"/>
      <c r="E31" s="218"/>
      <c r="F31" s="218"/>
      <c r="G31" s="218"/>
      <c r="H31" s="218"/>
      <c r="I31" s="218"/>
      <c r="J31" s="218" t="s">
        <v>188</v>
      </c>
      <c r="K31" s="218"/>
      <c r="L31" s="218"/>
      <c r="M31" s="103"/>
      <c r="N31" s="219"/>
      <c r="O31" s="219"/>
      <c r="P31" s="219"/>
      <c r="Q31" s="219"/>
      <c r="R31" s="219"/>
      <c r="S31" s="219"/>
      <c r="T31" s="219"/>
      <c r="U31" s="219"/>
      <c r="V31" s="219"/>
      <c r="W31" s="219"/>
      <c r="X31" s="219"/>
      <c r="Y31" s="90"/>
      <c r="Z31" s="94"/>
    </row>
    <row r="32" spans="1:35" ht="22.5" customHeight="1" x14ac:dyDescent="0.55000000000000004">
      <c r="A32" s="94"/>
      <c r="B32" s="217"/>
      <c r="C32" s="218"/>
      <c r="D32" s="218"/>
      <c r="E32" s="218"/>
      <c r="F32" s="218"/>
      <c r="G32" s="218"/>
      <c r="H32" s="218"/>
      <c r="I32" s="218"/>
      <c r="J32" s="218" t="s">
        <v>189</v>
      </c>
      <c r="K32" s="218"/>
      <c r="L32" s="218"/>
      <c r="M32" s="103"/>
      <c r="N32" s="310"/>
      <c r="O32" s="310"/>
      <c r="P32" s="310"/>
      <c r="Q32" s="310"/>
      <c r="R32" s="310"/>
      <c r="S32" s="310"/>
      <c r="T32" s="310"/>
      <c r="U32" s="310"/>
      <c r="V32" s="310"/>
      <c r="W32" s="310"/>
      <c r="X32" s="89" t="s">
        <v>190</v>
      </c>
      <c r="Y32" s="90"/>
      <c r="Z32" s="94"/>
    </row>
    <row r="33" spans="1:26" ht="22.5" customHeight="1" x14ac:dyDescent="0.55000000000000004">
      <c r="A33" s="94"/>
      <c r="B33" s="217" t="s">
        <v>186</v>
      </c>
      <c r="C33" s="218"/>
      <c r="D33" s="218"/>
      <c r="E33" s="218"/>
      <c r="F33" s="218"/>
      <c r="G33" s="218"/>
      <c r="H33" s="218"/>
      <c r="I33" s="218"/>
      <c r="J33" s="218" t="s">
        <v>187</v>
      </c>
      <c r="K33" s="218"/>
      <c r="L33" s="218"/>
      <c r="M33" s="103"/>
      <c r="N33" s="219"/>
      <c r="O33" s="219"/>
      <c r="P33" s="219"/>
      <c r="Q33" s="219"/>
      <c r="R33" s="219"/>
      <c r="S33" s="219"/>
      <c r="T33" s="219"/>
      <c r="U33" s="219"/>
      <c r="V33" s="219"/>
      <c r="W33" s="219"/>
      <c r="X33" s="219"/>
      <c r="Y33" s="90"/>
      <c r="Z33" s="94"/>
    </row>
    <row r="34" spans="1:26" ht="30" customHeight="1" x14ac:dyDescent="0.55000000000000004">
      <c r="A34" s="94"/>
      <c r="B34" s="217"/>
      <c r="C34" s="218"/>
      <c r="D34" s="218"/>
      <c r="E34" s="218"/>
      <c r="F34" s="218"/>
      <c r="G34" s="218"/>
      <c r="H34" s="218"/>
      <c r="I34" s="218"/>
      <c r="J34" s="218" t="s">
        <v>188</v>
      </c>
      <c r="K34" s="218"/>
      <c r="L34" s="218"/>
      <c r="M34" s="103"/>
      <c r="N34" s="325"/>
      <c r="O34" s="219"/>
      <c r="P34" s="219"/>
      <c r="Q34" s="219"/>
      <c r="R34" s="219"/>
      <c r="S34" s="219"/>
      <c r="T34" s="219"/>
      <c r="U34" s="219"/>
      <c r="V34" s="219"/>
      <c r="W34" s="219"/>
      <c r="X34" s="219"/>
      <c r="Y34" s="90"/>
      <c r="Z34" s="94"/>
    </row>
    <row r="35" spans="1:26" ht="22.5" customHeight="1" x14ac:dyDescent="0.55000000000000004">
      <c r="A35" s="94"/>
      <c r="B35" s="217"/>
      <c r="C35" s="218"/>
      <c r="D35" s="218"/>
      <c r="E35" s="218"/>
      <c r="F35" s="218"/>
      <c r="G35" s="218"/>
      <c r="H35" s="218"/>
      <c r="I35" s="218"/>
      <c r="J35" s="218" t="s">
        <v>189</v>
      </c>
      <c r="K35" s="218"/>
      <c r="L35" s="218"/>
      <c r="M35" s="103"/>
      <c r="N35" s="310"/>
      <c r="O35" s="310"/>
      <c r="P35" s="310"/>
      <c r="Q35" s="310"/>
      <c r="R35" s="310"/>
      <c r="S35" s="310"/>
      <c r="T35" s="310"/>
      <c r="U35" s="310"/>
      <c r="V35" s="310"/>
      <c r="W35" s="310"/>
      <c r="X35" s="89" t="s">
        <v>190</v>
      </c>
      <c r="Y35" s="90"/>
      <c r="Z35" s="94"/>
    </row>
    <row r="36" spans="1:26" ht="37.5" customHeight="1" thickBot="1" x14ac:dyDescent="0.6">
      <c r="A36" s="94"/>
      <c r="B36" s="326" t="s">
        <v>369</v>
      </c>
      <c r="C36" s="327"/>
      <c r="D36" s="327"/>
      <c r="E36" s="327"/>
      <c r="F36" s="327"/>
      <c r="G36" s="327"/>
      <c r="H36" s="327"/>
      <c r="I36" s="327"/>
      <c r="J36" s="327"/>
      <c r="K36" s="327"/>
      <c r="L36" s="327"/>
      <c r="M36" s="122"/>
      <c r="N36" s="328" t="str">
        <f>IF(N32="","",ROUNDDOWN(MIN(N32,N35),0))</f>
        <v/>
      </c>
      <c r="O36" s="328"/>
      <c r="P36" s="328"/>
      <c r="Q36" s="328"/>
      <c r="R36" s="328"/>
      <c r="S36" s="328"/>
      <c r="T36" s="328"/>
      <c r="U36" s="328"/>
      <c r="V36" s="328"/>
      <c r="W36" s="328"/>
      <c r="X36" s="124" t="s">
        <v>190</v>
      </c>
      <c r="Y36" s="125"/>
      <c r="Z36" s="94"/>
    </row>
    <row r="37" spans="1:26" ht="7.5" customHeight="1" x14ac:dyDescent="0.55000000000000004">
      <c r="A37" s="94"/>
      <c r="B37" s="157"/>
      <c r="C37" s="157"/>
      <c r="D37" s="157"/>
      <c r="E37" s="157"/>
      <c r="F37" s="157"/>
      <c r="G37" s="157"/>
      <c r="H37" s="157"/>
      <c r="I37" s="157"/>
      <c r="J37" s="157"/>
      <c r="K37" s="157"/>
      <c r="L37" s="157"/>
      <c r="M37" s="94"/>
      <c r="N37" s="173"/>
      <c r="O37" s="173"/>
      <c r="P37" s="173"/>
      <c r="Q37" s="173"/>
      <c r="R37" s="173"/>
      <c r="S37" s="173"/>
      <c r="T37" s="173"/>
      <c r="U37" s="173"/>
      <c r="V37" s="173"/>
      <c r="W37" s="173"/>
      <c r="X37" s="94"/>
      <c r="Y37" s="94"/>
      <c r="Z37" s="94"/>
    </row>
    <row r="38" spans="1:26" ht="18.75" customHeight="1" x14ac:dyDescent="0.55000000000000004">
      <c r="A38" s="94" t="s">
        <v>476</v>
      </c>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7.5" customHeight="1" thickBot="1" x14ac:dyDescent="0.6">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22.5" customHeight="1" x14ac:dyDescent="0.55000000000000004">
      <c r="A40" s="94"/>
      <c r="B40" s="221" t="s">
        <v>106</v>
      </c>
      <c r="C40" s="222"/>
      <c r="D40" s="222"/>
      <c r="E40" s="222"/>
      <c r="F40" s="222"/>
      <c r="G40" s="222"/>
      <c r="H40" s="222"/>
      <c r="I40" s="222"/>
      <c r="J40" s="222"/>
      <c r="K40" s="222"/>
      <c r="L40" s="222"/>
      <c r="M40" s="113"/>
      <c r="N40" s="321"/>
      <c r="O40" s="321"/>
      <c r="P40" s="321"/>
      <c r="Q40" s="321"/>
      <c r="R40" s="321"/>
      <c r="S40" s="321"/>
      <c r="T40" s="321"/>
      <c r="U40" s="321"/>
      <c r="V40" s="321"/>
      <c r="W40" s="321"/>
      <c r="X40" s="321"/>
      <c r="Y40" s="116"/>
      <c r="Z40" s="94"/>
    </row>
    <row r="41" spans="1:26" ht="22.5" customHeight="1" x14ac:dyDescent="0.55000000000000004">
      <c r="A41" s="94"/>
      <c r="B41" s="217" t="s">
        <v>386</v>
      </c>
      <c r="C41" s="218"/>
      <c r="D41" s="218"/>
      <c r="E41" s="218"/>
      <c r="F41" s="218"/>
      <c r="G41" s="218"/>
      <c r="H41" s="218"/>
      <c r="I41" s="218"/>
      <c r="J41" s="218" t="s">
        <v>107</v>
      </c>
      <c r="K41" s="218"/>
      <c r="L41" s="218"/>
      <c r="M41" s="103"/>
      <c r="N41" s="219"/>
      <c r="O41" s="219"/>
      <c r="P41" s="219"/>
      <c r="Q41" s="219"/>
      <c r="R41" s="219"/>
      <c r="S41" s="219"/>
      <c r="T41" s="219"/>
      <c r="U41" s="219"/>
      <c r="V41" s="219"/>
      <c r="W41" s="219"/>
      <c r="X41" s="219"/>
      <c r="Y41" s="90"/>
      <c r="Z41" s="94"/>
    </row>
    <row r="42" spans="1:26" ht="22.5" customHeight="1" x14ac:dyDescent="0.55000000000000004">
      <c r="A42" s="94"/>
      <c r="B42" s="217"/>
      <c r="C42" s="218"/>
      <c r="D42" s="218"/>
      <c r="E42" s="218"/>
      <c r="F42" s="218"/>
      <c r="G42" s="218"/>
      <c r="H42" s="218"/>
      <c r="I42" s="218"/>
      <c r="J42" s="218" t="s">
        <v>108</v>
      </c>
      <c r="K42" s="218"/>
      <c r="L42" s="218"/>
      <c r="M42" s="103"/>
      <c r="N42" s="219"/>
      <c r="O42" s="219"/>
      <c r="P42" s="219"/>
      <c r="Q42" s="219"/>
      <c r="R42" s="219"/>
      <c r="S42" s="219"/>
      <c r="T42" s="219"/>
      <c r="U42" s="219"/>
      <c r="V42" s="219"/>
      <c r="W42" s="219"/>
      <c r="X42" s="219"/>
      <c r="Y42" s="90"/>
      <c r="Z42" s="94"/>
    </row>
    <row r="43" spans="1:26" ht="22.5" customHeight="1" thickBot="1" x14ac:dyDescent="0.6">
      <c r="A43" s="94"/>
      <c r="B43" s="227"/>
      <c r="C43" s="228"/>
      <c r="D43" s="228"/>
      <c r="E43" s="228"/>
      <c r="F43" s="228"/>
      <c r="G43" s="228"/>
      <c r="H43" s="228"/>
      <c r="I43" s="228"/>
      <c r="J43" s="228" t="s">
        <v>387</v>
      </c>
      <c r="K43" s="228"/>
      <c r="L43" s="228"/>
      <c r="M43" s="122"/>
      <c r="N43" s="311"/>
      <c r="O43" s="311"/>
      <c r="P43" s="311"/>
      <c r="Q43" s="311"/>
      <c r="R43" s="311"/>
      <c r="S43" s="311"/>
      <c r="T43" s="311"/>
      <c r="U43" s="311"/>
      <c r="V43" s="311"/>
      <c r="W43" s="311"/>
      <c r="X43" s="124" t="s">
        <v>388</v>
      </c>
      <c r="Y43" s="125"/>
      <c r="Z43" s="94"/>
    </row>
    <row r="44" spans="1:26" ht="7.5" customHeight="1" x14ac:dyDescent="0.55000000000000004">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ht="18.75" customHeight="1" x14ac:dyDescent="0.55000000000000004">
      <c r="A45" s="94" t="s">
        <v>504</v>
      </c>
      <c r="B45" s="94"/>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6" ht="7.5" customHeight="1" thickBot="1" x14ac:dyDescent="0.6">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row r="47" spans="1:26" ht="26.25" customHeight="1" thickBot="1" x14ac:dyDescent="0.6">
      <c r="A47" s="94"/>
      <c r="B47" s="270" t="s">
        <v>512</v>
      </c>
      <c r="C47" s="271"/>
      <c r="D47" s="271"/>
      <c r="E47" s="271"/>
      <c r="F47" s="271"/>
      <c r="G47" s="271"/>
      <c r="H47" s="271"/>
      <c r="I47" s="271"/>
      <c r="J47" s="271"/>
      <c r="K47" s="271"/>
      <c r="L47" s="271"/>
      <c r="M47" s="271"/>
      <c r="N47" s="271"/>
      <c r="O47" s="271"/>
      <c r="P47" s="271"/>
      <c r="Q47" s="271"/>
      <c r="R47" s="266" t="s">
        <v>467</v>
      </c>
      <c r="S47" s="267"/>
      <c r="T47" s="267"/>
      <c r="U47" s="267"/>
      <c r="V47" s="267"/>
      <c r="W47" s="267"/>
      <c r="X47" s="267"/>
      <c r="Y47" s="269"/>
      <c r="Z47" s="130"/>
    </row>
    <row r="48" spans="1:26" ht="7.5" customHeight="1" x14ac:dyDescent="0.55000000000000004">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row>
    <row r="49" spans="1:29" ht="18.75" customHeight="1" x14ac:dyDescent="0.55000000000000004">
      <c r="A49" s="94" t="s">
        <v>191</v>
      </c>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B49" s="172" t="s">
        <v>344</v>
      </c>
    </row>
    <row r="50" spans="1:29" ht="7.5" customHeight="1" thickBot="1" x14ac:dyDescent="0.6">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row>
    <row r="51" spans="1:29" ht="22.5" customHeight="1" x14ac:dyDescent="0.55000000000000004">
      <c r="A51" s="94"/>
      <c r="B51" s="221" t="s">
        <v>111</v>
      </c>
      <c r="C51" s="222"/>
      <c r="D51" s="222"/>
      <c r="E51" s="222"/>
      <c r="F51" s="222"/>
      <c r="G51" s="222"/>
      <c r="H51" s="222"/>
      <c r="I51" s="222"/>
      <c r="J51" s="222" t="s">
        <v>24</v>
      </c>
      <c r="K51" s="222"/>
      <c r="L51" s="222"/>
      <c r="M51" s="222"/>
      <c r="N51" s="222"/>
      <c r="O51" s="222"/>
      <c r="P51" s="222"/>
      <c r="Q51" s="222"/>
      <c r="R51" s="222" t="s">
        <v>21</v>
      </c>
      <c r="S51" s="222"/>
      <c r="T51" s="222"/>
      <c r="U51" s="222"/>
      <c r="V51" s="222"/>
      <c r="W51" s="222"/>
      <c r="X51" s="222"/>
      <c r="Y51" s="329"/>
      <c r="Z51" s="94"/>
    </row>
    <row r="52" spans="1:29" ht="22.5" customHeight="1" x14ac:dyDescent="0.55000000000000004">
      <c r="A52" s="94"/>
      <c r="B52" s="245" t="s">
        <v>109</v>
      </c>
      <c r="C52" s="246"/>
      <c r="D52" s="246"/>
      <c r="E52" s="246"/>
      <c r="F52" s="246"/>
      <c r="G52" s="246"/>
      <c r="H52" s="246"/>
      <c r="I52" s="246"/>
      <c r="J52" s="131" t="s">
        <v>22</v>
      </c>
      <c r="K52" s="324" t="str">
        <f>IFERROR(IF(第２号別紙１!P13="","",第２号別紙１!P13)+IF(第２号別紙２!P13="","",第２号別紙２!P13),"")</f>
        <v/>
      </c>
      <c r="L52" s="324"/>
      <c r="M52" s="324"/>
      <c r="N52" s="324"/>
      <c r="O52" s="324"/>
      <c r="P52" s="324"/>
      <c r="Q52" s="132" t="s">
        <v>20</v>
      </c>
      <c r="R52" s="322"/>
      <c r="S52" s="322"/>
      <c r="T52" s="322"/>
      <c r="U52" s="322"/>
      <c r="V52" s="322"/>
      <c r="W52" s="322"/>
      <c r="X52" s="322"/>
      <c r="Y52" s="323"/>
      <c r="Z52" s="94"/>
    </row>
    <row r="53" spans="1:29" ht="22.5" customHeight="1" thickBot="1" x14ac:dyDescent="0.6">
      <c r="A53" s="94"/>
      <c r="B53" s="296" t="s">
        <v>110</v>
      </c>
      <c r="C53" s="297"/>
      <c r="D53" s="297"/>
      <c r="E53" s="297"/>
      <c r="F53" s="297"/>
      <c r="G53" s="297"/>
      <c r="H53" s="297"/>
      <c r="I53" s="297"/>
      <c r="J53" s="133" t="s">
        <v>23</v>
      </c>
      <c r="K53" s="298" t="str">
        <f>IFERROR(IF(第２号別紙１!P15="","",第２号別紙１!P15)+IF(第２号別紙２!P15="","",第２号別紙２!P15),"")</f>
        <v/>
      </c>
      <c r="L53" s="298"/>
      <c r="M53" s="298"/>
      <c r="N53" s="298"/>
      <c r="O53" s="298"/>
      <c r="P53" s="298"/>
      <c r="Q53" s="134" t="s">
        <v>20</v>
      </c>
      <c r="R53" s="299"/>
      <c r="S53" s="299"/>
      <c r="T53" s="299"/>
      <c r="U53" s="299"/>
      <c r="V53" s="299"/>
      <c r="W53" s="299"/>
      <c r="X53" s="299"/>
      <c r="Y53" s="300"/>
      <c r="Z53" s="94"/>
    </row>
    <row r="54" spans="1:29" ht="22.5" customHeight="1" thickTop="1" x14ac:dyDescent="0.55000000000000004">
      <c r="A54" s="94"/>
      <c r="B54" s="301" t="s">
        <v>112</v>
      </c>
      <c r="C54" s="302"/>
      <c r="D54" s="302"/>
      <c r="E54" s="302"/>
      <c r="F54" s="302"/>
      <c r="G54" s="302"/>
      <c r="H54" s="302"/>
      <c r="I54" s="302"/>
      <c r="J54" s="135"/>
      <c r="K54" s="303" t="str">
        <f>IF(K52="","",第２号別紙１!P16+第２号別紙２!P16)</f>
        <v/>
      </c>
      <c r="L54" s="303"/>
      <c r="M54" s="303"/>
      <c r="N54" s="303"/>
      <c r="O54" s="303"/>
      <c r="P54" s="303"/>
      <c r="Q54" s="136" t="s">
        <v>20</v>
      </c>
      <c r="R54" s="304"/>
      <c r="S54" s="304"/>
      <c r="T54" s="304"/>
      <c r="U54" s="304"/>
      <c r="V54" s="304"/>
      <c r="W54" s="304"/>
      <c r="X54" s="304"/>
      <c r="Y54" s="305"/>
      <c r="Z54" s="94"/>
    </row>
    <row r="55" spans="1:29" ht="22.5" customHeight="1" thickBot="1" x14ac:dyDescent="0.6">
      <c r="A55" s="94"/>
      <c r="B55" s="306" t="s">
        <v>113</v>
      </c>
      <c r="C55" s="307"/>
      <c r="D55" s="307"/>
      <c r="E55" s="307"/>
      <c r="F55" s="307"/>
      <c r="G55" s="307"/>
      <c r="H55" s="307"/>
      <c r="I55" s="307"/>
      <c r="J55" s="137"/>
      <c r="K55" s="298" t="str">
        <f>IF(K54="","",第２号別紙１!P17+第２号別紙２!P17)</f>
        <v/>
      </c>
      <c r="L55" s="298"/>
      <c r="M55" s="298"/>
      <c r="N55" s="298"/>
      <c r="O55" s="298"/>
      <c r="P55" s="298"/>
      <c r="Q55" s="134" t="s">
        <v>20</v>
      </c>
      <c r="R55" s="308" t="s">
        <v>115</v>
      </c>
      <c r="S55" s="308"/>
      <c r="T55" s="308"/>
      <c r="U55" s="308"/>
      <c r="V55" s="308"/>
      <c r="W55" s="308"/>
      <c r="X55" s="308"/>
      <c r="Y55" s="309"/>
      <c r="Z55" s="94"/>
      <c r="AC55" s="104"/>
    </row>
    <row r="56" spans="1:29" ht="22.5" customHeight="1" thickTop="1" thickBot="1" x14ac:dyDescent="0.6">
      <c r="A56" s="94"/>
      <c r="B56" s="284" t="s">
        <v>114</v>
      </c>
      <c r="C56" s="285"/>
      <c r="D56" s="285"/>
      <c r="E56" s="285"/>
      <c r="F56" s="285"/>
      <c r="G56" s="285"/>
      <c r="H56" s="285"/>
      <c r="I56" s="285"/>
      <c r="J56" s="138"/>
      <c r="K56" s="286" t="str">
        <f>IF(K55="","",第２号別紙１!P18+第２号別紙２!P18)</f>
        <v/>
      </c>
      <c r="L56" s="286"/>
      <c r="M56" s="286"/>
      <c r="N56" s="286"/>
      <c r="O56" s="286"/>
      <c r="P56" s="286"/>
      <c r="Q56" s="139" t="s">
        <v>20</v>
      </c>
      <c r="R56" s="287" t="s">
        <v>116</v>
      </c>
      <c r="S56" s="287"/>
      <c r="T56" s="287"/>
      <c r="U56" s="287"/>
      <c r="V56" s="287"/>
      <c r="W56" s="287"/>
      <c r="X56" s="287"/>
      <c r="Y56" s="288"/>
      <c r="Z56" s="94"/>
    </row>
    <row r="57" spans="1:29" ht="7.5" customHeight="1" x14ac:dyDescent="0.55000000000000004">
      <c r="A57" s="94"/>
      <c r="B57" s="140"/>
      <c r="C57" s="94"/>
      <c r="D57" s="94"/>
      <c r="E57" s="94"/>
      <c r="F57" s="94"/>
      <c r="G57" s="94"/>
      <c r="H57" s="94"/>
      <c r="I57" s="94"/>
      <c r="J57" s="94"/>
      <c r="K57" s="94"/>
      <c r="L57" s="94"/>
      <c r="M57" s="94"/>
      <c r="N57" s="94"/>
      <c r="O57" s="94"/>
      <c r="P57" s="94"/>
      <c r="Q57" s="94"/>
      <c r="R57" s="94"/>
      <c r="S57" s="94"/>
      <c r="T57" s="94"/>
      <c r="U57" s="94"/>
      <c r="V57" s="94"/>
      <c r="W57" s="94"/>
      <c r="X57" s="94"/>
      <c r="Y57" s="94"/>
      <c r="Z57" s="94"/>
    </row>
    <row r="58" spans="1:29" ht="18.75" customHeight="1" x14ac:dyDescent="0.55000000000000004">
      <c r="A58" s="94" t="s">
        <v>192</v>
      </c>
      <c r="B58" s="140"/>
      <c r="C58" s="94"/>
      <c r="D58" s="94"/>
      <c r="E58" s="94"/>
      <c r="F58" s="94"/>
      <c r="G58" s="94"/>
      <c r="H58" s="94"/>
      <c r="I58" s="94"/>
      <c r="J58" s="94"/>
      <c r="K58" s="94"/>
      <c r="L58" s="94"/>
      <c r="M58" s="94"/>
      <c r="N58" s="94"/>
      <c r="O58" s="94"/>
      <c r="P58" s="94"/>
      <c r="Q58" s="94"/>
      <c r="R58" s="94"/>
      <c r="S58" s="94"/>
      <c r="T58" s="94"/>
      <c r="U58" s="94"/>
      <c r="V58" s="94"/>
      <c r="W58" s="94"/>
      <c r="X58" s="94"/>
      <c r="Y58" s="94"/>
      <c r="Z58" s="94"/>
    </row>
    <row r="59" spans="1:29" ht="18.75" customHeight="1" x14ac:dyDescent="0.55000000000000004">
      <c r="A59" s="94" t="s">
        <v>384</v>
      </c>
      <c r="B59" s="94"/>
      <c r="C59" s="94"/>
      <c r="D59" s="94"/>
      <c r="E59" s="94"/>
      <c r="F59" s="94"/>
      <c r="G59" s="94"/>
      <c r="H59" s="94"/>
      <c r="I59" s="94"/>
      <c r="J59" s="94"/>
      <c r="K59" s="94"/>
      <c r="L59" s="94"/>
      <c r="M59" s="94"/>
      <c r="N59" s="94"/>
      <c r="O59" s="94"/>
      <c r="P59" s="94"/>
      <c r="Q59" s="94"/>
      <c r="R59" s="94"/>
      <c r="S59" s="94"/>
      <c r="T59" s="94"/>
      <c r="U59" s="94"/>
      <c r="V59" s="94"/>
      <c r="W59" s="94"/>
      <c r="X59" s="94"/>
      <c r="Y59" s="94"/>
      <c r="Z59" s="94"/>
    </row>
    <row r="60" spans="1:29" ht="7.5" customHeight="1" thickBot="1" x14ac:dyDescent="0.6">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row>
    <row r="61" spans="1:29" ht="22.5" customHeight="1" x14ac:dyDescent="0.55000000000000004">
      <c r="A61" s="94"/>
      <c r="B61" s="291" t="s">
        <v>193</v>
      </c>
      <c r="C61" s="292"/>
      <c r="D61" s="292" t="s">
        <v>195</v>
      </c>
      <c r="E61" s="292"/>
      <c r="F61" s="292"/>
      <c r="G61" s="292"/>
      <c r="H61" s="292"/>
      <c r="I61" s="292"/>
      <c r="J61" s="292"/>
      <c r="K61" s="292"/>
      <c r="L61" s="292"/>
      <c r="M61" s="292"/>
      <c r="N61" s="292"/>
      <c r="O61" s="292"/>
      <c r="P61" s="292"/>
      <c r="Q61" s="292"/>
      <c r="R61" s="292"/>
      <c r="S61" s="292"/>
      <c r="T61" s="292"/>
      <c r="U61" s="292"/>
      <c r="V61" s="292" t="s">
        <v>194</v>
      </c>
      <c r="W61" s="292"/>
      <c r="X61" s="292"/>
      <c r="Y61" s="293"/>
      <c r="Z61" s="94"/>
    </row>
    <row r="62" spans="1:29" ht="30" customHeight="1" x14ac:dyDescent="0.55000000000000004">
      <c r="A62" s="94"/>
      <c r="B62" s="294">
        <v>1</v>
      </c>
      <c r="C62" s="295"/>
      <c r="D62" s="272" t="s">
        <v>373</v>
      </c>
      <c r="E62" s="273"/>
      <c r="F62" s="273"/>
      <c r="G62" s="273"/>
      <c r="H62" s="273"/>
      <c r="I62" s="273"/>
      <c r="J62" s="273"/>
      <c r="K62" s="273"/>
      <c r="L62" s="273"/>
      <c r="M62" s="273"/>
      <c r="N62" s="273"/>
      <c r="O62" s="273"/>
      <c r="P62" s="273"/>
      <c r="Q62" s="273"/>
      <c r="R62" s="273"/>
      <c r="S62" s="273"/>
      <c r="T62" s="273"/>
      <c r="U62" s="273"/>
      <c r="V62" s="274"/>
      <c r="W62" s="275"/>
      <c r="X62" s="275"/>
      <c r="Y62" s="276"/>
      <c r="Z62" s="94"/>
    </row>
    <row r="63" spans="1:29" ht="45" customHeight="1" x14ac:dyDescent="0.55000000000000004">
      <c r="A63" s="94"/>
      <c r="B63" s="294">
        <f t="shared" ref="B63:B67" ca="1" si="0">OFFSET(B63,-1,0)+1</f>
        <v>2</v>
      </c>
      <c r="C63" s="295"/>
      <c r="D63" s="289" t="s">
        <v>511</v>
      </c>
      <c r="E63" s="290"/>
      <c r="F63" s="290"/>
      <c r="G63" s="290"/>
      <c r="H63" s="290"/>
      <c r="I63" s="290"/>
      <c r="J63" s="290"/>
      <c r="K63" s="290"/>
      <c r="L63" s="290"/>
      <c r="M63" s="290"/>
      <c r="N63" s="290"/>
      <c r="O63" s="290"/>
      <c r="P63" s="290"/>
      <c r="Q63" s="290"/>
      <c r="R63" s="290"/>
      <c r="S63" s="290"/>
      <c r="T63" s="290"/>
      <c r="U63" s="290"/>
      <c r="V63" s="274"/>
      <c r="W63" s="275"/>
      <c r="X63" s="275"/>
      <c r="Y63" s="276"/>
      <c r="Z63" s="94"/>
    </row>
    <row r="64" spans="1:29" ht="78.75" customHeight="1" x14ac:dyDescent="0.55000000000000004">
      <c r="A64" s="94"/>
      <c r="B64" s="294">
        <f t="shared" ca="1" si="0"/>
        <v>3</v>
      </c>
      <c r="C64" s="295"/>
      <c r="D64" s="289" t="s">
        <v>196</v>
      </c>
      <c r="E64" s="289"/>
      <c r="F64" s="289"/>
      <c r="G64" s="289"/>
      <c r="H64" s="289"/>
      <c r="I64" s="289"/>
      <c r="J64" s="289"/>
      <c r="K64" s="289"/>
      <c r="L64" s="289"/>
      <c r="M64" s="289"/>
      <c r="N64" s="289"/>
      <c r="O64" s="289"/>
      <c r="P64" s="289"/>
      <c r="Q64" s="289"/>
      <c r="R64" s="289"/>
      <c r="S64" s="289"/>
      <c r="T64" s="289"/>
      <c r="U64" s="289"/>
      <c r="V64" s="274"/>
      <c r="W64" s="275"/>
      <c r="X64" s="275"/>
      <c r="Y64" s="276"/>
      <c r="Z64" s="94"/>
    </row>
    <row r="65" spans="1:26" ht="30" customHeight="1" x14ac:dyDescent="0.55000000000000004">
      <c r="A65" s="94"/>
      <c r="B65" s="294">
        <f t="shared" ca="1" si="0"/>
        <v>4</v>
      </c>
      <c r="C65" s="295"/>
      <c r="D65" s="272" t="s">
        <v>197</v>
      </c>
      <c r="E65" s="273"/>
      <c r="F65" s="273"/>
      <c r="G65" s="273"/>
      <c r="H65" s="273"/>
      <c r="I65" s="273"/>
      <c r="J65" s="273"/>
      <c r="K65" s="273"/>
      <c r="L65" s="273"/>
      <c r="M65" s="273"/>
      <c r="N65" s="273"/>
      <c r="O65" s="273"/>
      <c r="P65" s="273"/>
      <c r="Q65" s="273"/>
      <c r="R65" s="273"/>
      <c r="S65" s="273"/>
      <c r="T65" s="273"/>
      <c r="U65" s="273"/>
      <c r="V65" s="274"/>
      <c r="W65" s="275"/>
      <c r="X65" s="275"/>
      <c r="Y65" s="276"/>
      <c r="Z65" s="94"/>
    </row>
    <row r="66" spans="1:26" ht="45" customHeight="1" x14ac:dyDescent="0.55000000000000004">
      <c r="A66" s="94"/>
      <c r="B66" s="294">
        <f t="shared" ca="1" si="0"/>
        <v>5</v>
      </c>
      <c r="C66" s="295"/>
      <c r="D66" s="289" t="s">
        <v>368</v>
      </c>
      <c r="E66" s="290"/>
      <c r="F66" s="290"/>
      <c r="G66" s="290"/>
      <c r="H66" s="290"/>
      <c r="I66" s="290"/>
      <c r="J66" s="290"/>
      <c r="K66" s="290"/>
      <c r="L66" s="290"/>
      <c r="M66" s="290"/>
      <c r="N66" s="290"/>
      <c r="O66" s="290"/>
      <c r="P66" s="290"/>
      <c r="Q66" s="290"/>
      <c r="R66" s="290"/>
      <c r="S66" s="290"/>
      <c r="T66" s="290"/>
      <c r="U66" s="290"/>
      <c r="V66" s="274"/>
      <c r="W66" s="275"/>
      <c r="X66" s="275"/>
      <c r="Y66" s="276"/>
      <c r="Z66" s="94"/>
    </row>
    <row r="67" spans="1:26" ht="30" customHeight="1" x14ac:dyDescent="0.55000000000000004">
      <c r="A67" s="94"/>
      <c r="B67" s="294">
        <f t="shared" ca="1" si="0"/>
        <v>6</v>
      </c>
      <c r="C67" s="295"/>
      <c r="D67" s="272" t="s">
        <v>198</v>
      </c>
      <c r="E67" s="273"/>
      <c r="F67" s="273"/>
      <c r="G67" s="273"/>
      <c r="H67" s="273"/>
      <c r="I67" s="273"/>
      <c r="J67" s="273"/>
      <c r="K67" s="273"/>
      <c r="L67" s="273"/>
      <c r="M67" s="273"/>
      <c r="N67" s="273"/>
      <c r="O67" s="273"/>
      <c r="P67" s="273"/>
      <c r="Q67" s="273"/>
      <c r="R67" s="273"/>
      <c r="S67" s="273"/>
      <c r="T67" s="273"/>
      <c r="U67" s="273"/>
      <c r="V67" s="274"/>
      <c r="W67" s="275"/>
      <c r="X67" s="275"/>
      <c r="Y67" s="276"/>
      <c r="Z67" s="94"/>
    </row>
    <row r="68" spans="1:26" ht="45" customHeight="1" x14ac:dyDescent="0.55000000000000004">
      <c r="A68" s="94"/>
      <c r="B68" s="294">
        <f t="shared" ref="B68:B69" ca="1" si="1">OFFSET(B68,-1,0)+1</f>
        <v>7</v>
      </c>
      <c r="C68" s="295"/>
      <c r="D68" s="272" t="s">
        <v>199</v>
      </c>
      <c r="E68" s="273"/>
      <c r="F68" s="273"/>
      <c r="G68" s="273"/>
      <c r="H68" s="273"/>
      <c r="I68" s="273"/>
      <c r="J68" s="273"/>
      <c r="K68" s="273"/>
      <c r="L68" s="273"/>
      <c r="M68" s="273"/>
      <c r="N68" s="273"/>
      <c r="O68" s="273"/>
      <c r="P68" s="273"/>
      <c r="Q68" s="273"/>
      <c r="R68" s="273"/>
      <c r="S68" s="273"/>
      <c r="T68" s="273"/>
      <c r="U68" s="273"/>
      <c r="V68" s="274"/>
      <c r="W68" s="275"/>
      <c r="X68" s="275"/>
      <c r="Y68" s="276"/>
      <c r="Z68" s="94"/>
    </row>
    <row r="69" spans="1:26" ht="45" customHeight="1" x14ac:dyDescent="0.55000000000000004">
      <c r="A69" s="94"/>
      <c r="B69" s="294">
        <f t="shared" ca="1" si="1"/>
        <v>8</v>
      </c>
      <c r="C69" s="295"/>
      <c r="D69" s="272" t="s">
        <v>508</v>
      </c>
      <c r="E69" s="273"/>
      <c r="F69" s="273"/>
      <c r="G69" s="273"/>
      <c r="H69" s="273"/>
      <c r="I69" s="273"/>
      <c r="J69" s="273"/>
      <c r="K69" s="273"/>
      <c r="L69" s="273"/>
      <c r="M69" s="273"/>
      <c r="N69" s="273"/>
      <c r="O69" s="273"/>
      <c r="P69" s="273"/>
      <c r="Q69" s="273"/>
      <c r="R69" s="273"/>
      <c r="S69" s="273"/>
      <c r="T69" s="273"/>
      <c r="U69" s="273"/>
      <c r="V69" s="274"/>
      <c r="W69" s="275"/>
      <c r="X69" s="275"/>
      <c r="Y69" s="276"/>
      <c r="Z69" s="94"/>
    </row>
    <row r="70" spans="1:26" ht="22.5" customHeight="1" x14ac:dyDescent="0.55000000000000004">
      <c r="A70" s="94"/>
      <c r="B70" s="294">
        <f t="shared" ref="B70" ca="1" si="2">OFFSET(B70,-1,0)+1</f>
        <v>9</v>
      </c>
      <c r="C70" s="295"/>
      <c r="D70" s="272" t="s">
        <v>510</v>
      </c>
      <c r="E70" s="273"/>
      <c r="F70" s="273"/>
      <c r="G70" s="273"/>
      <c r="H70" s="273"/>
      <c r="I70" s="273"/>
      <c r="J70" s="273"/>
      <c r="K70" s="273"/>
      <c r="L70" s="273"/>
      <c r="M70" s="273"/>
      <c r="N70" s="273"/>
      <c r="O70" s="273"/>
      <c r="P70" s="273"/>
      <c r="Q70" s="273"/>
      <c r="R70" s="273"/>
      <c r="S70" s="273"/>
      <c r="T70" s="273"/>
      <c r="U70" s="273"/>
      <c r="V70" s="274"/>
      <c r="W70" s="275"/>
      <c r="X70" s="275"/>
      <c r="Y70" s="276"/>
      <c r="Z70" s="94"/>
    </row>
    <row r="71" spans="1:26" ht="45" customHeight="1" thickBot="1" x14ac:dyDescent="0.6">
      <c r="A71" s="94"/>
      <c r="B71" s="277">
        <f t="shared" ref="B71" ca="1" si="3">OFFSET(B71,-1,0)+1</f>
        <v>10</v>
      </c>
      <c r="C71" s="278"/>
      <c r="D71" s="279" t="s">
        <v>509</v>
      </c>
      <c r="E71" s="280"/>
      <c r="F71" s="280"/>
      <c r="G71" s="280"/>
      <c r="H71" s="280"/>
      <c r="I71" s="280"/>
      <c r="J71" s="280"/>
      <c r="K71" s="280"/>
      <c r="L71" s="280"/>
      <c r="M71" s="280"/>
      <c r="N71" s="280"/>
      <c r="O71" s="280"/>
      <c r="P71" s="280"/>
      <c r="Q71" s="280"/>
      <c r="R71" s="280"/>
      <c r="S71" s="280"/>
      <c r="T71" s="280"/>
      <c r="U71" s="280"/>
      <c r="V71" s="281"/>
      <c r="W71" s="282"/>
      <c r="X71" s="282"/>
      <c r="Y71" s="283"/>
      <c r="Z71" s="94"/>
    </row>
    <row r="72" spans="1:26" ht="18.75" customHeight="1" x14ac:dyDescent="0.55000000000000004">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row>
    <row r="73" spans="1:26" ht="18.75" customHeight="1" x14ac:dyDescent="0.55000000000000004">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row>
    <row r="74" spans="1:26" ht="7.5" customHeight="1" x14ac:dyDescent="0.55000000000000004">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row>
    <row r="75" spans="1:26" ht="18.75" customHeight="1" x14ac:dyDescent="0.55000000000000004">
      <c r="A75" s="94" t="s">
        <v>476</v>
      </c>
      <c r="B75" s="94"/>
      <c r="C75" s="94"/>
      <c r="D75" s="94"/>
      <c r="E75" s="94"/>
      <c r="F75" s="94"/>
      <c r="G75" s="94"/>
      <c r="H75" s="94"/>
      <c r="I75" s="94"/>
      <c r="J75" s="94"/>
      <c r="K75" s="94"/>
      <c r="L75" s="94"/>
      <c r="M75" s="94"/>
      <c r="N75" s="94"/>
      <c r="O75" s="94"/>
      <c r="P75" s="94"/>
      <c r="Q75" s="94"/>
      <c r="R75" s="94"/>
      <c r="S75" s="94"/>
      <c r="T75" s="94"/>
      <c r="U75" s="94"/>
      <c r="V75" s="94"/>
      <c r="W75" s="94"/>
      <c r="X75" s="94"/>
      <c r="Y75" s="94"/>
      <c r="Z75" s="94"/>
    </row>
    <row r="76" spans="1:26" ht="7.5" customHeight="1" thickBot="1" x14ac:dyDescent="0.6">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row>
    <row r="77" spans="1:26" ht="22.5" customHeight="1" x14ac:dyDescent="0.55000000000000004">
      <c r="A77" s="94"/>
      <c r="B77" s="291" t="s">
        <v>193</v>
      </c>
      <c r="C77" s="292"/>
      <c r="D77" s="292" t="s">
        <v>195</v>
      </c>
      <c r="E77" s="292"/>
      <c r="F77" s="292"/>
      <c r="G77" s="292"/>
      <c r="H77" s="292"/>
      <c r="I77" s="292"/>
      <c r="J77" s="292"/>
      <c r="K77" s="292"/>
      <c r="L77" s="292"/>
      <c r="M77" s="292"/>
      <c r="N77" s="292"/>
      <c r="O77" s="292"/>
      <c r="P77" s="292"/>
      <c r="Q77" s="292"/>
      <c r="R77" s="292"/>
      <c r="S77" s="292"/>
      <c r="T77" s="292"/>
      <c r="U77" s="292"/>
      <c r="V77" s="292" t="s">
        <v>194</v>
      </c>
      <c r="W77" s="292"/>
      <c r="X77" s="292"/>
      <c r="Y77" s="293"/>
      <c r="Z77" s="94"/>
    </row>
    <row r="78" spans="1:26" ht="45" customHeight="1" x14ac:dyDescent="0.55000000000000004">
      <c r="A78" s="94"/>
      <c r="B78" s="294">
        <v>1</v>
      </c>
      <c r="C78" s="295"/>
      <c r="D78" s="272" t="s">
        <v>477</v>
      </c>
      <c r="E78" s="273"/>
      <c r="F78" s="273"/>
      <c r="G78" s="273"/>
      <c r="H78" s="273"/>
      <c r="I78" s="273"/>
      <c r="J78" s="273"/>
      <c r="K78" s="273"/>
      <c r="L78" s="273"/>
      <c r="M78" s="273"/>
      <c r="N78" s="273"/>
      <c r="O78" s="273"/>
      <c r="P78" s="273"/>
      <c r="Q78" s="273"/>
      <c r="R78" s="273"/>
      <c r="S78" s="273"/>
      <c r="T78" s="273"/>
      <c r="U78" s="273"/>
      <c r="V78" s="274"/>
      <c r="W78" s="275"/>
      <c r="X78" s="275"/>
      <c r="Y78" s="276"/>
      <c r="Z78" s="94"/>
    </row>
    <row r="79" spans="1:26" ht="30" customHeight="1" x14ac:dyDescent="0.55000000000000004">
      <c r="A79" s="94"/>
      <c r="B79" s="294">
        <f t="shared" ref="B79:B81" ca="1" si="4">OFFSET(B79,-1,0)+1</f>
        <v>2</v>
      </c>
      <c r="C79" s="295"/>
      <c r="D79" s="272" t="s">
        <v>478</v>
      </c>
      <c r="E79" s="273"/>
      <c r="F79" s="273"/>
      <c r="G79" s="273"/>
      <c r="H79" s="273"/>
      <c r="I79" s="273"/>
      <c r="J79" s="273"/>
      <c r="K79" s="273"/>
      <c r="L79" s="273"/>
      <c r="M79" s="273"/>
      <c r="N79" s="273"/>
      <c r="O79" s="273"/>
      <c r="P79" s="273"/>
      <c r="Q79" s="273"/>
      <c r="R79" s="273"/>
      <c r="S79" s="273"/>
      <c r="T79" s="273"/>
      <c r="U79" s="273"/>
      <c r="V79" s="274"/>
      <c r="W79" s="275"/>
      <c r="X79" s="275"/>
      <c r="Y79" s="276"/>
      <c r="Z79" s="94"/>
    </row>
    <row r="80" spans="1:26" ht="22.5" customHeight="1" x14ac:dyDescent="0.55000000000000004">
      <c r="A80" s="94"/>
      <c r="B80" s="294">
        <f t="shared" ca="1" si="4"/>
        <v>3</v>
      </c>
      <c r="C80" s="295"/>
      <c r="D80" s="272" t="s">
        <v>479</v>
      </c>
      <c r="E80" s="273"/>
      <c r="F80" s="273"/>
      <c r="G80" s="273"/>
      <c r="H80" s="273"/>
      <c r="I80" s="273"/>
      <c r="J80" s="273"/>
      <c r="K80" s="273"/>
      <c r="L80" s="273"/>
      <c r="M80" s="273"/>
      <c r="N80" s="273"/>
      <c r="O80" s="273"/>
      <c r="P80" s="273"/>
      <c r="Q80" s="273"/>
      <c r="R80" s="273"/>
      <c r="S80" s="273"/>
      <c r="T80" s="273"/>
      <c r="U80" s="273"/>
      <c r="V80" s="274"/>
      <c r="W80" s="275"/>
      <c r="X80" s="275"/>
      <c r="Y80" s="276"/>
      <c r="Z80" s="94"/>
    </row>
    <row r="81" spans="1:26" ht="22.5" customHeight="1" thickBot="1" x14ac:dyDescent="0.6">
      <c r="A81" s="94"/>
      <c r="B81" s="277">
        <f t="shared" ca="1" si="4"/>
        <v>4</v>
      </c>
      <c r="C81" s="278"/>
      <c r="D81" s="279" t="s">
        <v>480</v>
      </c>
      <c r="E81" s="280"/>
      <c r="F81" s="280"/>
      <c r="G81" s="280"/>
      <c r="H81" s="280"/>
      <c r="I81" s="280"/>
      <c r="J81" s="280"/>
      <c r="K81" s="280"/>
      <c r="L81" s="280"/>
      <c r="M81" s="280"/>
      <c r="N81" s="280"/>
      <c r="O81" s="280"/>
      <c r="P81" s="280"/>
      <c r="Q81" s="280"/>
      <c r="R81" s="280"/>
      <c r="S81" s="280"/>
      <c r="T81" s="280"/>
      <c r="U81" s="280"/>
      <c r="V81" s="281"/>
      <c r="W81" s="282"/>
      <c r="X81" s="282"/>
      <c r="Y81" s="283"/>
      <c r="Z81" s="94"/>
    </row>
    <row r="82" spans="1:26" ht="18.75" customHeight="1" x14ac:dyDescent="0.55000000000000004">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row>
  </sheetData>
  <sheetProtection algorithmName="SHA-512" hashValue="JLPau3qK5hq+V4ih+B9jOuWUIH3eGep02TUE8v2CnM5palcw6QN1geydAK6QXUAWwKB8hlSMpJiz5ws/URrC3A==" saltValue="r1JBWD0ZXl7jGBwCQKqGaQ==" spinCount="100000" sheet="1" selectLockedCells="1"/>
  <mergeCells count="112">
    <mergeCell ref="B77:C77"/>
    <mergeCell ref="D77:U77"/>
    <mergeCell ref="V77:Y77"/>
    <mergeCell ref="B79:C79"/>
    <mergeCell ref="D79:U79"/>
    <mergeCell ref="V79:Y79"/>
    <mergeCell ref="B80:C80"/>
    <mergeCell ref="D80:U80"/>
    <mergeCell ref="V80:Y80"/>
    <mergeCell ref="B81:C81"/>
    <mergeCell ref="D81:U81"/>
    <mergeCell ref="V81:Y81"/>
    <mergeCell ref="B78:C78"/>
    <mergeCell ref="D78:U78"/>
    <mergeCell ref="V78:Y78"/>
    <mergeCell ref="V68:Y68"/>
    <mergeCell ref="V63:Y63"/>
    <mergeCell ref="V64:Y64"/>
    <mergeCell ref="V65:Y65"/>
    <mergeCell ref="V66:Y66"/>
    <mergeCell ref="V67:Y67"/>
    <mergeCell ref="B69:C69"/>
    <mergeCell ref="D69:U69"/>
    <mergeCell ref="V69:Y69"/>
    <mergeCell ref="B68:C68"/>
    <mergeCell ref="D68:U68"/>
    <mergeCell ref="B65:C65"/>
    <mergeCell ref="D65:U65"/>
    <mergeCell ref="B66:C66"/>
    <mergeCell ref="D66:U66"/>
    <mergeCell ref="B67:C67"/>
    <mergeCell ref="D67:U67"/>
    <mergeCell ref="B70:C70"/>
    <mergeCell ref="B29:L29"/>
    <mergeCell ref="N29:X29"/>
    <mergeCell ref="R52:Y52"/>
    <mergeCell ref="B52:I52"/>
    <mergeCell ref="K52:P52"/>
    <mergeCell ref="B20:E20"/>
    <mergeCell ref="N20:Q20"/>
    <mergeCell ref="N24:Q24"/>
    <mergeCell ref="B24:E24"/>
    <mergeCell ref="N31:X31"/>
    <mergeCell ref="N34:X34"/>
    <mergeCell ref="N35:W35"/>
    <mergeCell ref="B36:L36"/>
    <mergeCell ref="N36:W36"/>
    <mergeCell ref="B40:L40"/>
    <mergeCell ref="N40:X40"/>
    <mergeCell ref="B41:I43"/>
    <mergeCell ref="J41:L41"/>
    <mergeCell ref="B51:I51"/>
    <mergeCell ref="J51:Q51"/>
    <mergeCell ref="R51:Y51"/>
    <mergeCell ref="B33:I35"/>
    <mergeCell ref="B30:I32"/>
    <mergeCell ref="J30:L30"/>
    <mergeCell ref="A3:Z3"/>
    <mergeCell ref="B15:E15"/>
    <mergeCell ref="F15:Y15"/>
    <mergeCell ref="B16:E16"/>
    <mergeCell ref="F16:Y16"/>
    <mergeCell ref="B7:E7"/>
    <mergeCell ref="F7:Y7"/>
    <mergeCell ref="B11:E11"/>
    <mergeCell ref="F11:Y11"/>
    <mergeCell ref="J31:L31"/>
    <mergeCell ref="J32:L32"/>
    <mergeCell ref="J33:L33"/>
    <mergeCell ref="J34:L34"/>
    <mergeCell ref="J35:L35"/>
    <mergeCell ref="N30:X30"/>
    <mergeCell ref="N32:W32"/>
    <mergeCell ref="N33:X33"/>
    <mergeCell ref="J43:L43"/>
    <mergeCell ref="N43:W43"/>
    <mergeCell ref="N42:X42"/>
    <mergeCell ref="N41:X41"/>
    <mergeCell ref="J42:L42"/>
    <mergeCell ref="B53:I53"/>
    <mergeCell ref="K53:P53"/>
    <mergeCell ref="R53:Y53"/>
    <mergeCell ref="B54:I54"/>
    <mergeCell ref="K54:P54"/>
    <mergeCell ref="R54:Y54"/>
    <mergeCell ref="B55:I55"/>
    <mergeCell ref="K55:P55"/>
    <mergeCell ref="R55:Y55"/>
    <mergeCell ref="F20:M20"/>
    <mergeCell ref="R20:Y20"/>
    <mergeCell ref="F24:M24"/>
    <mergeCell ref="R24:Y24"/>
    <mergeCell ref="B47:Q47"/>
    <mergeCell ref="R47:Y47"/>
    <mergeCell ref="D70:U70"/>
    <mergeCell ref="V70:Y70"/>
    <mergeCell ref="B71:C71"/>
    <mergeCell ref="D71:U71"/>
    <mergeCell ref="V71:Y71"/>
    <mergeCell ref="B56:I56"/>
    <mergeCell ref="K56:P56"/>
    <mergeCell ref="R56:Y56"/>
    <mergeCell ref="D62:U62"/>
    <mergeCell ref="D63:U63"/>
    <mergeCell ref="D64:U64"/>
    <mergeCell ref="B61:C61"/>
    <mergeCell ref="V61:Y61"/>
    <mergeCell ref="D61:U61"/>
    <mergeCell ref="B62:C62"/>
    <mergeCell ref="V62:Y62"/>
    <mergeCell ref="B63:C63"/>
    <mergeCell ref="B64:C64"/>
  </mergeCells>
  <phoneticPr fontId="3" type="Hiragana" alignment="center"/>
  <dataValidations count="5">
    <dataValidation imeMode="halfAlpha" allowBlank="1" showInputMessage="1" promptTitle="------- 着手予定年月日を入力してください -------" prompt="1.キーボードで「2026/4/21」などと入力してください。_x000a_2.Enterキーを押すと、自動的に日付として認識されます。_x000a__x000a_※工事契約を結ぶ予定日と実際に工事に着手する_x000a_　予定日のうち早い日付を入力してください。" sqref="F20:M20" xr:uid="{A68D499B-6F76-4352-B560-8CB90F6753A7}"/>
    <dataValidation imeMode="halfAlpha" allowBlank="1" showInputMessage="1" promptTitle="------- 完了予定年月日を入力してください -------" prompt="1.キーボードで「2026/4/21」などと入力してください。_x000a_2.Enterキーを押すと、自動的に日付として認識されます。_x000a__x000a_※「工事の完了」や「補助対象経費の支払い」が完了する_x000a_　予定日を入力してください。" sqref="R20:Y20" xr:uid="{EA017363-D147-4D2A-9AE3-4775F3D4F77F}"/>
    <dataValidation imeMode="halfAlpha" allowBlank="1" showInputMessage="1" promptTitle="------- 契約予定年月日を入力してください -------" prompt="1.キーボードで「2026/4/21」などと入力してください。_x000a_2.Enterキーを押すと、自動的に日付として認識されます。" sqref="F24:M24" xr:uid="{E5B71093-0D04-4137-B579-723B98A49834}"/>
    <dataValidation imeMode="halfAlpha" allowBlank="1" showInputMessage="1" promptTitle="------- 満了予定年月日を入力してください -------" prompt="1.キーボードで「2026/4/21」などと入力してください。_x000a_2.Enterキーを押すと、自動的に日付として認識されます。" sqref="R24:Y24" xr:uid="{5DA59C1C-6ACE-4571-A2CB-295D475DD9E2}"/>
    <dataValidation imeMode="halfAlpha" allowBlank="1" showInputMessage="1" promptTitle="-------- 提出年月日を入力してください --------" prompt="1.キーボードで「2026/4/21」などと入力してください。_x000a_2.Enterキーを押すと、自動的に日付として認識されます。_x000a__x000a_※事業者温室効果ガス削減計画書（温室効果ガス削減_x000a_　アクションプログラム）の提出年月日を入力してください。" sqref="R47:Y47" xr:uid="{BA0F815E-8826-4AD2-8189-A873BA0154A5}"/>
  </dataValidations>
  <pageMargins left="0.78740157480314965" right="0.39370078740157483" top="0.59055118110236227" bottom="0.59055118110236227" header="0.31496062992125984" footer="0.31496062992125984"/>
  <pageSetup paperSize="9" fitToHeight="3" orientation="portrait" blackAndWhite="1" r:id="rId1"/>
  <rowBreaks count="2" manualBreakCount="2">
    <brk id="44" max="25" man="1"/>
    <brk id="73"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Check Box 10">
              <controlPr defaultSize="0" autoFill="0" autoLine="0" autoPict="0">
                <anchor moveWithCells="1">
                  <from>
                    <xdr:col>22</xdr:col>
                    <xdr:colOff>127000</xdr:colOff>
                    <xdr:row>61</xdr:row>
                    <xdr:rowOff>0</xdr:rowOff>
                  </from>
                  <to>
                    <xdr:col>23</xdr:col>
                    <xdr:colOff>127000</xdr:colOff>
                    <xdr:row>62</xdr:row>
                    <xdr:rowOff>0</xdr:rowOff>
                  </to>
                </anchor>
              </controlPr>
            </control>
          </mc:Choice>
        </mc:AlternateContent>
        <mc:AlternateContent xmlns:mc="http://schemas.openxmlformats.org/markup-compatibility/2006">
          <mc:Choice Requires="x14">
            <control shapeId="6155" r:id="rId5" name="Check Box 11">
              <controlPr defaultSize="0" autoFill="0" autoLine="0" autoPict="0">
                <anchor moveWithCells="1">
                  <from>
                    <xdr:col>22</xdr:col>
                    <xdr:colOff>127000</xdr:colOff>
                    <xdr:row>62</xdr:row>
                    <xdr:rowOff>0</xdr:rowOff>
                  </from>
                  <to>
                    <xdr:col>23</xdr:col>
                    <xdr:colOff>127000</xdr:colOff>
                    <xdr:row>63</xdr:row>
                    <xdr:rowOff>95250</xdr:rowOff>
                  </to>
                </anchor>
              </controlPr>
            </control>
          </mc:Choice>
        </mc:AlternateContent>
        <mc:AlternateContent xmlns:mc="http://schemas.openxmlformats.org/markup-compatibility/2006">
          <mc:Choice Requires="x14">
            <control shapeId="6156" r:id="rId6" name="Check Box 12">
              <controlPr defaultSize="0" autoFill="0" autoLine="0" autoPict="0">
                <anchor moveWithCells="1">
                  <from>
                    <xdr:col>22</xdr:col>
                    <xdr:colOff>127000</xdr:colOff>
                    <xdr:row>63</xdr:row>
                    <xdr:rowOff>0</xdr:rowOff>
                  </from>
                  <to>
                    <xdr:col>23</xdr:col>
                    <xdr:colOff>127000</xdr:colOff>
                    <xdr:row>64</xdr:row>
                    <xdr:rowOff>146050</xdr:rowOff>
                  </to>
                </anchor>
              </controlPr>
            </control>
          </mc:Choice>
        </mc:AlternateContent>
        <mc:AlternateContent xmlns:mc="http://schemas.openxmlformats.org/markup-compatibility/2006">
          <mc:Choice Requires="x14">
            <control shapeId="6157" r:id="rId7" name="Check Box 13">
              <controlPr defaultSize="0" autoFill="0" autoLine="0" autoPict="0">
                <anchor moveWithCells="1">
                  <from>
                    <xdr:col>22</xdr:col>
                    <xdr:colOff>127000</xdr:colOff>
                    <xdr:row>64</xdr:row>
                    <xdr:rowOff>0</xdr:rowOff>
                  </from>
                  <to>
                    <xdr:col>23</xdr:col>
                    <xdr:colOff>127000</xdr:colOff>
                    <xdr:row>65</xdr:row>
                    <xdr:rowOff>0</xdr:rowOff>
                  </to>
                </anchor>
              </controlPr>
            </control>
          </mc:Choice>
        </mc:AlternateContent>
        <mc:AlternateContent xmlns:mc="http://schemas.openxmlformats.org/markup-compatibility/2006">
          <mc:Choice Requires="x14">
            <control shapeId="6158" r:id="rId8" name="Check Box 14">
              <controlPr defaultSize="0" autoFill="0" autoLine="0" autoPict="0">
                <anchor moveWithCells="1">
                  <from>
                    <xdr:col>22</xdr:col>
                    <xdr:colOff>127000</xdr:colOff>
                    <xdr:row>65</xdr:row>
                    <xdr:rowOff>0</xdr:rowOff>
                  </from>
                  <to>
                    <xdr:col>23</xdr:col>
                    <xdr:colOff>127000</xdr:colOff>
                    <xdr:row>66</xdr:row>
                    <xdr:rowOff>95250</xdr:rowOff>
                  </to>
                </anchor>
              </controlPr>
            </control>
          </mc:Choice>
        </mc:AlternateContent>
        <mc:AlternateContent xmlns:mc="http://schemas.openxmlformats.org/markup-compatibility/2006">
          <mc:Choice Requires="x14">
            <control shapeId="6159" r:id="rId9" name="Check Box 15">
              <controlPr defaultSize="0" autoFill="0" autoLine="0" autoPict="0">
                <anchor moveWithCells="1">
                  <from>
                    <xdr:col>22</xdr:col>
                    <xdr:colOff>127000</xdr:colOff>
                    <xdr:row>66</xdr:row>
                    <xdr:rowOff>0</xdr:rowOff>
                  </from>
                  <to>
                    <xdr:col>23</xdr:col>
                    <xdr:colOff>127000</xdr:colOff>
                    <xdr:row>67</xdr:row>
                    <xdr:rowOff>0</xdr:rowOff>
                  </to>
                </anchor>
              </controlPr>
            </control>
          </mc:Choice>
        </mc:AlternateContent>
        <mc:AlternateContent xmlns:mc="http://schemas.openxmlformats.org/markup-compatibility/2006">
          <mc:Choice Requires="x14">
            <control shapeId="6160" r:id="rId10" name="Check Box 16">
              <controlPr defaultSize="0" autoFill="0" autoLine="0" autoPict="0">
                <anchor moveWithCells="1">
                  <from>
                    <xdr:col>22</xdr:col>
                    <xdr:colOff>127000</xdr:colOff>
                    <xdr:row>67</xdr:row>
                    <xdr:rowOff>0</xdr:rowOff>
                  </from>
                  <to>
                    <xdr:col>23</xdr:col>
                    <xdr:colOff>127000</xdr:colOff>
                    <xdr:row>68</xdr:row>
                    <xdr:rowOff>0</xdr:rowOff>
                  </to>
                </anchor>
              </controlPr>
            </control>
          </mc:Choice>
        </mc:AlternateContent>
        <mc:AlternateContent xmlns:mc="http://schemas.openxmlformats.org/markup-compatibility/2006">
          <mc:Choice Requires="x14">
            <control shapeId="6161" r:id="rId11" name="Check Box 17">
              <controlPr defaultSize="0" autoFill="0" autoLine="0" autoPict="0">
                <anchor moveWithCells="1">
                  <from>
                    <xdr:col>22</xdr:col>
                    <xdr:colOff>127000</xdr:colOff>
                    <xdr:row>68</xdr:row>
                    <xdr:rowOff>0</xdr:rowOff>
                  </from>
                  <to>
                    <xdr:col>23</xdr:col>
                    <xdr:colOff>127000</xdr:colOff>
                    <xdr:row>69</xdr:row>
                    <xdr:rowOff>0</xdr:rowOff>
                  </to>
                </anchor>
              </controlPr>
            </control>
          </mc:Choice>
        </mc:AlternateContent>
        <mc:AlternateContent xmlns:mc="http://schemas.openxmlformats.org/markup-compatibility/2006">
          <mc:Choice Requires="x14">
            <control shapeId="6162" r:id="rId12" name="Check Box 18">
              <controlPr defaultSize="0" autoFill="0" autoLine="0" autoPict="0">
                <anchor moveWithCells="1">
                  <from>
                    <xdr:col>22</xdr:col>
                    <xdr:colOff>127000</xdr:colOff>
                    <xdr:row>70</xdr:row>
                    <xdr:rowOff>0</xdr:rowOff>
                  </from>
                  <to>
                    <xdr:col>23</xdr:col>
                    <xdr:colOff>127000</xdr:colOff>
                    <xdr:row>71</xdr:row>
                    <xdr:rowOff>0</xdr:rowOff>
                  </to>
                </anchor>
              </controlPr>
            </control>
          </mc:Choice>
        </mc:AlternateContent>
        <mc:AlternateContent xmlns:mc="http://schemas.openxmlformats.org/markup-compatibility/2006">
          <mc:Choice Requires="x14">
            <control shapeId="6163" r:id="rId13" name="Check Box 19">
              <controlPr defaultSize="0" autoFill="0" autoLine="0" autoPict="0">
                <anchor moveWithCells="1">
                  <from>
                    <xdr:col>22</xdr:col>
                    <xdr:colOff>127000</xdr:colOff>
                    <xdr:row>69</xdr:row>
                    <xdr:rowOff>0</xdr:rowOff>
                  </from>
                  <to>
                    <xdr:col>23</xdr:col>
                    <xdr:colOff>127000</xdr:colOff>
                    <xdr:row>70</xdr:row>
                    <xdr:rowOff>0</xdr:rowOff>
                  </to>
                </anchor>
              </controlPr>
            </control>
          </mc:Choice>
        </mc:AlternateContent>
        <mc:AlternateContent xmlns:mc="http://schemas.openxmlformats.org/markup-compatibility/2006">
          <mc:Choice Requires="x14">
            <control shapeId="6165" r:id="rId14" name="Check Box 21">
              <controlPr defaultSize="0" autoFill="0" autoLine="0" autoPict="0">
                <anchor moveWithCells="1">
                  <from>
                    <xdr:col>22</xdr:col>
                    <xdr:colOff>127000</xdr:colOff>
                    <xdr:row>77</xdr:row>
                    <xdr:rowOff>0</xdr:rowOff>
                  </from>
                  <to>
                    <xdr:col>23</xdr:col>
                    <xdr:colOff>127000</xdr:colOff>
                    <xdr:row>78</xdr:row>
                    <xdr:rowOff>0</xdr:rowOff>
                  </to>
                </anchor>
              </controlPr>
            </control>
          </mc:Choice>
        </mc:AlternateContent>
        <mc:AlternateContent xmlns:mc="http://schemas.openxmlformats.org/markup-compatibility/2006">
          <mc:Choice Requires="x14">
            <control shapeId="6166" r:id="rId15" name="Check Box 22">
              <controlPr defaultSize="0" autoFill="0" autoLine="0" autoPict="0">
                <anchor moveWithCells="1">
                  <from>
                    <xdr:col>22</xdr:col>
                    <xdr:colOff>127000</xdr:colOff>
                    <xdr:row>78</xdr:row>
                    <xdr:rowOff>0</xdr:rowOff>
                  </from>
                  <to>
                    <xdr:col>23</xdr:col>
                    <xdr:colOff>127000</xdr:colOff>
                    <xdr:row>79</xdr:row>
                    <xdr:rowOff>0</xdr:rowOff>
                  </to>
                </anchor>
              </controlPr>
            </control>
          </mc:Choice>
        </mc:AlternateContent>
        <mc:AlternateContent xmlns:mc="http://schemas.openxmlformats.org/markup-compatibility/2006">
          <mc:Choice Requires="x14">
            <control shapeId="6167" r:id="rId16" name="Check Box 23">
              <controlPr defaultSize="0" autoFill="0" autoLine="0" autoPict="0">
                <anchor moveWithCells="1">
                  <from>
                    <xdr:col>22</xdr:col>
                    <xdr:colOff>127000</xdr:colOff>
                    <xdr:row>79</xdr:row>
                    <xdr:rowOff>0</xdr:rowOff>
                  </from>
                  <to>
                    <xdr:col>23</xdr:col>
                    <xdr:colOff>127000</xdr:colOff>
                    <xdr:row>80</xdr:row>
                    <xdr:rowOff>0</xdr:rowOff>
                  </to>
                </anchor>
              </controlPr>
            </control>
          </mc:Choice>
        </mc:AlternateContent>
        <mc:AlternateContent xmlns:mc="http://schemas.openxmlformats.org/markup-compatibility/2006">
          <mc:Choice Requires="x14">
            <control shapeId="6168" r:id="rId17" name="Check Box 24">
              <controlPr defaultSize="0" autoFill="0" autoLine="0" autoPict="0">
                <anchor moveWithCells="1">
                  <from>
                    <xdr:col>22</xdr:col>
                    <xdr:colOff>127000</xdr:colOff>
                    <xdr:row>80</xdr:row>
                    <xdr:rowOff>0</xdr:rowOff>
                  </from>
                  <to>
                    <xdr:col>23</xdr:col>
                    <xdr:colOff>127000</xdr:colOff>
                    <xdr:row>81</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92E8347-CD5E-4D1A-9DDE-43B5CA7B1737}">
            <xm:f>OR(DB!$H$6,DB!$H$7)=FALSE</xm:f>
            <x14:dxf>
              <fill>
                <patternFill>
                  <bgColor theme="9" tint="0.79998168889431442"/>
                </patternFill>
              </fill>
            </x14:dxf>
          </x14:cfRule>
          <xm:sqref>F24:M24 R24:Y24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 主たる事業を入力してください --------" prompt="・産業分類の大分類を選択してください。_x000a_・複数の業種にまたがる場合は、「売上高が大きい」_x000a_　等の理由から主な事業を判断してください。" xr:uid="{86DF1ACC-C1AE-48C2-9D08-1193A7AC600D}">
          <x14:formula1>
            <xm:f>DB!$S$3:$S$22</xm:f>
          </x14:formula1>
          <xm:sqref>F7:Y7 F11:Y11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AV46"/>
  <sheetViews>
    <sheetView view="pageBreakPreview" zoomScaleNormal="100" zoomScaleSheetLayoutView="100" workbookViewId="0">
      <pane ySplit="3" topLeftCell="A4" activePane="bottomLeft" state="frozen"/>
      <selection activeCell="M7" sqref="M7:AB7"/>
      <selection pane="bottomLeft" activeCell="P10" sqref="P10:V10"/>
    </sheetView>
  </sheetViews>
  <sheetFormatPr defaultColWidth="3.08203125" defaultRowHeight="18.75" customHeight="1" x14ac:dyDescent="0.55000000000000004"/>
  <cols>
    <col min="1" max="1" width="3.08203125" style="85"/>
    <col min="2" max="2" width="3.08203125" style="85" customWidth="1"/>
    <col min="3" max="36" width="3.08203125" style="85"/>
    <col min="37" max="37" width="6.5" style="85" bestFit="1" customWidth="1"/>
    <col min="38" max="16384" width="3.08203125" style="85"/>
  </cols>
  <sheetData>
    <row r="1" spans="1:48" ht="18.75" customHeight="1" x14ac:dyDescent="0.55000000000000004">
      <c r="A1" s="94" t="s">
        <v>200</v>
      </c>
      <c r="B1" s="94"/>
      <c r="C1" s="94"/>
      <c r="D1" s="94"/>
      <c r="E1" s="94"/>
      <c r="F1" s="94"/>
      <c r="G1" s="94"/>
      <c r="H1" s="94"/>
      <c r="I1" s="94"/>
      <c r="J1" s="94"/>
      <c r="K1" s="94"/>
      <c r="L1" s="94"/>
      <c r="M1" s="94"/>
      <c r="N1" s="94"/>
      <c r="O1" s="94"/>
      <c r="P1" s="94"/>
      <c r="Q1" s="94"/>
      <c r="R1" s="94"/>
      <c r="S1" s="94"/>
      <c r="T1" s="94"/>
      <c r="U1" s="94"/>
      <c r="V1" s="94"/>
      <c r="W1" s="94"/>
      <c r="X1" s="94"/>
      <c r="Y1" s="94"/>
      <c r="Z1" s="96"/>
    </row>
    <row r="2" spans="1:48"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48" ht="18.75" customHeight="1" x14ac:dyDescent="0.55000000000000004">
      <c r="A3" s="94" t="s">
        <v>389</v>
      </c>
      <c r="B3" s="94"/>
      <c r="C3" s="94"/>
      <c r="D3" s="94"/>
      <c r="E3" s="94"/>
      <c r="F3" s="94"/>
      <c r="G3" s="94"/>
      <c r="H3" s="94"/>
      <c r="I3" s="94"/>
      <c r="J3" s="94"/>
      <c r="K3" s="94"/>
      <c r="L3" s="94"/>
      <c r="M3" s="94"/>
      <c r="N3" s="94"/>
      <c r="O3" s="94"/>
      <c r="P3" s="94"/>
      <c r="Q3" s="94"/>
      <c r="R3" s="94"/>
      <c r="S3" s="94"/>
      <c r="T3" s="94"/>
      <c r="U3" s="94"/>
      <c r="V3" s="94"/>
      <c r="W3" s="94"/>
      <c r="X3" s="94"/>
      <c r="Y3" s="94"/>
      <c r="Z3" s="94"/>
    </row>
    <row r="4" spans="1:48" ht="7.5" customHeight="1" thickBot="1" x14ac:dyDescent="0.6">
      <c r="A4" s="94"/>
      <c r="B4" s="94"/>
      <c r="C4" s="94"/>
      <c r="D4" s="94"/>
      <c r="E4" s="94"/>
      <c r="F4" s="94"/>
      <c r="G4" s="94"/>
      <c r="H4" s="94"/>
      <c r="I4" s="94"/>
      <c r="J4" s="94"/>
      <c r="K4" s="94"/>
      <c r="L4" s="94"/>
      <c r="M4" s="94"/>
      <c r="N4" s="94"/>
      <c r="O4" s="94"/>
      <c r="P4" s="94"/>
      <c r="Q4" s="94"/>
      <c r="R4" s="94"/>
      <c r="S4" s="94"/>
      <c r="T4" s="94"/>
      <c r="U4" s="94"/>
      <c r="V4" s="94"/>
      <c r="W4" s="94"/>
      <c r="X4" s="94"/>
      <c r="Y4" s="94"/>
      <c r="Z4" s="94"/>
    </row>
    <row r="5" spans="1:48" ht="18" customHeight="1" thickBot="1" x14ac:dyDescent="0.6">
      <c r="A5" s="94"/>
      <c r="B5" s="270" t="s">
        <v>201</v>
      </c>
      <c r="C5" s="271"/>
      <c r="D5" s="271"/>
      <c r="E5" s="271"/>
      <c r="F5" s="271"/>
      <c r="G5" s="141"/>
      <c r="H5" s="360" t="str">
        <f>IF(第１号!I19="","様式第１号で「補助事業の名称」を入力してください。",第１号!I19)</f>
        <v>様式第１号で「補助事業の名称」を入力してください。</v>
      </c>
      <c r="I5" s="360"/>
      <c r="J5" s="360"/>
      <c r="K5" s="360"/>
      <c r="L5" s="360"/>
      <c r="M5" s="360"/>
      <c r="N5" s="360"/>
      <c r="O5" s="360"/>
      <c r="P5" s="360"/>
      <c r="Q5" s="360"/>
      <c r="R5" s="360"/>
      <c r="S5" s="360"/>
      <c r="T5" s="360"/>
      <c r="U5" s="360"/>
      <c r="V5" s="360"/>
      <c r="W5" s="360"/>
      <c r="X5" s="360"/>
      <c r="Y5" s="142"/>
      <c r="Z5" s="94"/>
    </row>
    <row r="6" spans="1:48" ht="7.5" customHeight="1" x14ac:dyDescent="0.55000000000000004">
      <c r="A6" s="94"/>
      <c r="B6" s="94"/>
      <c r="C6" s="94"/>
      <c r="D6" s="94"/>
      <c r="E6" s="94"/>
      <c r="F6" s="94"/>
      <c r="G6" s="94"/>
      <c r="H6" s="94"/>
      <c r="I6" s="94"/>
      <c r="J6" s="94"/>
      <c r="K6" s="94"/>
      <c r="L6" s="94"/>
      <c r="M6" s="94"/>
      <c r="N6" s="94"/>
      <c r="O6" s="94"/>
      <c r="P6" s="94"/>
      <c r="Q6" s="94"/>
      <c r="R6" s="94"/>
      <c r="S6" s="94"/>
      <c r="T6" s="94"/>
      <c r="U6" s="94"/>
      <c r="V6" s="94"/>
      <c r="W6" s="94"/>
      <c r="X6" s="94"/>
      <c r="Y6" s="94"/>
      <c r="Z6" s="94"/>
    </row>
    <row r="7" spans="1:48" ht="18" customHeight="1" x14ac:dyDescent="0.55000000000000004">
      <c r="A7" s="94" t="s">
        <v>202</v>
      </c>
      <c r="B7" s="94"/>
      <c r="C7" s="94"/>
      <c r="D7" s="94"/>
      <c r="E7" s="94"/>
      <c r="F7" s="94"/>
      <c r="G7" s="94"/>
      <c r="H7" s="94"/>
      <c r="I7" s="94"/>
      <c r="J7" s="94"/>
      <c r="K7" s="94"/>
      <c r="L7" s="94"/>
      <c r="M7" s="94"/>
      <c r="N7" s="94"/>
      <c r="O7" s="94"/>
      <c r="P7" s="94"/>
      <c r="Q7" s="94"/>
      <c r="R7" s="94"/>
      <c r="S7" s="94"/>
      <c r="T7" s="94"/>
      <c r="U7" s="94"/>
      <c r="V7" s="94"/>
      <c r="W7" s="94"/>
      <c r="X7" s="94"/>
      <c r="Y7" s="94"/>
      <c r="Z7" s="94"/>
    </row>
    <row r="8" spans="1:48" ht="7.5" customHeight="1" thickBot="1" x14ac:dyDescent="0.6">
      <c r="A8" s="94"/>
      <c r="B8" s="94"/>
      <c r="C8" s="94"/>
      <c r="D8" s="94"/>
      <c r="E8" s="94"/>
      <c r="F8" s="94"/>
      <c r="G8" s="94"/>
      <c r="H8" s="94"/>
      <c r="I8" s="94"/>
      <c r="J8" s="94"/>
      <c r="K8" s="94"/>
      <c r="L8" s="94"/>
      <c r="M8" s="94"/>
      <c r="N8" s="94"/>
      <c r="O8" s="94"/>
      <c r="P8" s="94"/>
      <c r="Q8" s="94"/>
      <c r="R8" s="94"/>
      <c r="S8" s="94"/>
      <c r="T8" s="94"/>
      <c r="U8" s="94"/>
      <c r="V8" s="94"/>
      <c r="W8" s="94"/>
      <c r="X8" s="94"/>
      <c r="Y8" s="94"/>
      <c r="Z8" s="94"/>
    </row>
    <row r="9" spans="1:48" ht="18.75" customHeight="1" x14ac:dyDescent="0.55000000000000004">
      <c r="A9" s="94"/>
      <c r="B9" s="361" t="s">
        <v>203</v>
      </c>
      <c r="C9" s="343"/>
      <c r="D9" s="343"/>
      <c r="E9" s="343"/>
      <c r="F9" s="343"/>
      <c r="G9" s="343"/>
      <c r="H9" s="343"/>
      <c r="I9" s="343"/>
      <c r="J9" s="343"/>
      <c r="K9" s="343"/>
      <c r="L9" s="343"/>
      <c r="M9" s="343"/>
      <c r="N9" s="343"/>
      <c r="O9" s="343"/>
      <c r="P9" s="362" t="str">
        <f>IF(第２号!N36="","",第２号!N36)</f>
        <v/>
      </c>
      <c r="Q9" s="362"/>
      <c r="R9" s="362"/>
      <c r="S9" s="362"/>
      <c r="T9" s="362"/>
      <c r="U9" s="362"/>
      <c r="V9" s="363"/>
      <c r="W9" s="115" t="s">
        <v>205</v>
      </c>
      <c r="X9" s="115"/>
      <c r="Y9" s="115"/>
      <c r="Z9" s="116"/>
      <c r="AB9" s="364" t="s">
        <v>230</v>
      </c>
      <c r="AC9" s="364"/>
      <c r="AD9" s="364"/>
      <c r="AE9" s="364"/>
      <c r="AF9" s="364"/>
      <c r="AG9" s="364"/>
      <c r="AH9" s="364"/>
      <c r="AI9" s="364"/>
      <c r="AJ9" s="364"/>
      <c r="AK9" s="364"/>
      <c r="AL9" s="364"/>
      <c r="AM9" s="364"/>
      <c r="AN9" s="364"/>
      <c r="AO9" s="365">
        <v>50000</v>
      </c>
      <c r="AP9" s="365"/>
      <c r="AQ9" s="365"/>
      <c r="AR9" s="365"/>
      <c r="AS9" s="365"/>
      <c r="AT9" s="365"/>
      <c r="AU9" s="365"/>
      <c r="AV9" s="166" t="s">
        <v>36</v>
      </c>
    </row>
    <row r="10" spans="1:48" ht="18.75" customHeight="1" x14ac:dyDescent="0.55000000000000004">
      <c r="A10" s="94"/>
      <c r="B10" s="348" t="s">
        <v>206</v>
      </c>
      <c r="C10" s="349"/>
      <c r="D10" s="349"/>
      <c r="E10" s="349"/>
      <c r="F10" s="349"/>
      <c r="G10" s="349"/>
      <c r="H10" s="349"/>
      <c r="I10" s="349"/>
      <c r="J10" s="349"/>
      <c r="K10" s="349"/>
      <c r="L10" s="349"/>
      <c r="M10" s="349"/>
      <c r="N10" s="349"/>
      <c r="O10" s="349"/>
      <c r="P10" s="358"/>
      <c r="Q10" s="358"/>
      <c r="R10" s="358"/>
      <c r="S10" s="358"/>
      <c r="T10" s="358"/>
      <c r="U10" s="358"/>
      <c r="V10" s="359"/>
      <c r="W10" s="144" t="s">
        <v>207</v>
      </c>
      <c r="X10" s="144"/>
      <c r="Y10" s="144"/>
      <c r="Z10" s="145"/>
      <c r="AB10" s="364" t="s">
        <v>231</v>
      </c>
      <c r="AC10" s="364"/>
      <c r="AD10" s="364"/>
      <c r="AE10" s="364"/>
      <c r="AF10" s="364"/>
      <c r="AG10" s="364"/>
      <c r="AH10" s="364"/>
      <c r="AI10" s="364"/>
      <c r="AJ10" s="364"/>
      <c r="AK10" s="364"/>
      <c r="AL10" s="364"/>
      <c r="AM10" s="364"/>
      <c r="AN10" s="364"/>
      <c r="AO10" s="365">
        <v>2500000</v>
      </c>
      <c r="AP10" s="365"/>
      <c r="AQ10" s="365"/>
      <c r="AR10" s="365"/>
      <c r="AS10" s="365"/>
      <c r="AT10" s="365"/>
      <c r="AU10" s="365"/>
      <c r="AV10" s="166" t="s">
        <v>36</v>
      </c>
    </row>
    <row r="11" spans="1:48" ht="18.75" customHeight="1" x14ac:dyDescent="0.55000000000000004">
      <c r="A11" s="94"/>
      <c r="B11" s="346" t="s">
        <v>455</v>
      </c>
      <c r="C11" s="347"/>
      <c r="D11" s="347"/>
      <c r="E11" s="347"/>
      <c r="F11" s="347"/>
      <c r="G11" s="347"/>
      <c r="H11" s="347"/>
      <c r="I11" s="347"/>
      <c r="J11" s="347"/>
      <c r="K11" s="347"/>
      <c r="L11" s="347"/>
      <c r="M11" s="347"/>
      <c r="N11" s="347"/>
      <c r="O11" s="347"/>
      <c r="P11" s="352"/>
      <c r="Q11" s="352"/>
      <c r="R11" s="352"/>
      <c r="S11" s="352"/>
      <c r="T11" s="352"/>
      <c r="U11" s="352"/>
      <c r="V11" s="353"/>
      <c r="W11" s="146" t="s">
        <v>207</v>
      </c>
      <c r="X11" s="146"/>
      <c r="Y11" s="146"/>
      <c r="Z11" s="147"/>
      <c r="AB11" s="364" t="s">
        <v>228</v>
      </c>
      <c r="AC11" s="364"/>
      <c r="AD11" s="364"/>
      <c r="AE11" s="364"/>
      <c r="AF11" s="364"/>
      <c r="AG11" s="364"/>
      <c r="AH11" s="364"/>
      <c r="AI11" s="364"/>
      <c r="AJ11" s="364"/>
      <c r="AK11" s="364"/>
      <c r="AL11" s="364"/>
      <c r="AM11" s="364"/>
      <c r="AN11" s="364"/>
      <c r="AO11" s="365" t="str">
        <f>IF(P9="","発電出力を入力してください",ROUNDDOWN(P9*AO9,-3))</f>
        <v>発電出力を入力してください</v>
      </c>
      <c r="AP11" s="365"/>
      <c r="AQ11" s="365"/>
      <c r="AR11" s="365"/>
      <c r="AS11" s="365"/>
      <c r="AT11" s="365"/>
      <c r="AU11" s="365"/>
      <c r="AV11" s="166" t="s">
        <v>36</v>
      </c>
    </row>
    <row r="12" spans="1:48" ht="18.75" customHeight="1" x14ac:dyDescent="0.55000000000000004">
      <c r="A12" s="94"/>
      <c r="B12" s="346" t="s">
        <v>456</v>
      </c>
      <c r="C12" s="347"/>
      <c r="D12" s="347"/>
      <c r="E12" s="347"/>
      <c r="F12" s="347"/>
      <c r="G12" s="347"/>
      <c r="H12" s="347"/>
      <c r="I12" s="347"/>
      <c r="J12" s="347"/>
      <c r="K12" s="347"/>
      <c r="L12" s="347"/>
      <c r="M12" s="347"/>
      <c r="N12" s="347"/>
      <c r="O12" s="347"/>
      <c r="P12" s="352"/>
      <c r="Q12" s="352"/>
      <c r="R12" s="352"/>
      <c r="S12" s="352"/>
      <c r="T12" s="352"/>
      <c r="U12" s="352"/>
      <c r="V12" s="353"/>
      <c r="W12" s="146" t="s">
        <v>207</v>
      </c>
      <c r="X12" s="146"/>
      <c r="Y12" s="146"/>
      <c r="Z12" s="147"/>
      <c r="AB12" s="364" t="s">
        <v>211</v>
      </c>
      <c r="AC12" s="364"/>
      <c r="AD12" s="364"/>
      <c r="AE12" s="364"/>
      <c r="AF12" s="364"/>
      <c r="AG12" s="364"/>
      <c r="AH12" s="364"/>
      <c r="AI12" s="364"/>
      <c r="AJ12" s="364"/>
      <c r="AK12" s="364"/>
      <c r="AL12" s="364"/>
      <c r="AM12" s="364"/>
      <c r="AN12" s="364"/>
      <c r="AO12" s="365" t="str">
        <f>IF(P21="","",P21)</f>
        <v/>
      </c>
      <c r="AP12" s="365"/>
      <c r="AQ12" s="365"/>
      <c r="AR12" s="365"/>
      <c r="AS12" s="365"/>
      <c r="AT12" s="365"/>
      <c r="AU12" s="365"/>
      <c r="AV12" s="166" t="s">
        <v>36</v>
      </c>
    </row>
    <row r="13" spans="1:48" ht="18.75" customHeight="1" x14ac:dyDescent="0.55000000000000004">
      <c r="A13" s="94"/>
      <c r="B13" s="348" t="s">
        <v>208</v>
      </c>
      <c r="C13" s="349"/>
      <c r="D13" s="349"/>
      <c r="E13" s="349"/>
      <c r="F13" s="349"/>
      <c r="G13" s="349"/>
      <c r="H13" s="349"/>
      <c r="I13" s="349"/>
      <c r="J13" s="349"/>
      <c r="K13" s="349"/>
      <c r="L13" s="349"/>
      <c r="M13" s="349"/>
      <c r="N13" s="349"/>
      <c r="O13" s="349"/>
      <c r="P13" s="354" t="str">
        <f>IF(AND(P10="",P11="",P12=""),"",P10+P11+P12)</f>
        <v/>
      </c>
      <c r="Q13" s="354"/>
      <c r="R13" s="354"/>
      <c r="S13" s="354"/>
      <c r="T13" s="354"/>
      <c r="U13" s="354"/>
      <c r="V13" s="355"/>
      <c r="W13" s="144" t="s">
        <v>36</v>
      </c>
      <c r="X13" s="144" t="s">
        <v>364</v>
      </c>
      <c r="Y13" s="144"/>
      <c r="Z13" s="145"/>
      <c r="AB13" s="364" t="s">
        <v>229</v>
      </c>
      <c r="AC13" s="364"/>
      <c r="AD13" s="364"/>
      <c r="AE13" s="364"/>
      <c r="AF13" s="364"/>
      <c r="AG13" s="364"/>
      <c r="AH13" s="364"/>
      <c r="AI13" s="364"/>
      <c r="AJ13" s="364"/>
      <c r="AK13" s="364"/>
      <c r="AL13" s="364"/>
      <c r="AM13" s="364"/>
      <c r="AN13" s="364"/>
      <c r="AO13" s="365" t="str">
        <f>IF(P9="","",MIN(AO11:AO12))</f>
        <v/>
      </c>
      <c r="AP13" s="365"/>
      <c r="AQ13" s="365"/>
      <c r="AR13" s="365"/>
      <c r="AS13" s="365"/>
      <c r="AT13" s="365"/>
      <c r="AU13" s="365"/>
      <c r="AV13" s="166" t="s">
        <v>36</v>
      </c>
    </row>
    <row r="14" spans="1:48" ht="18.75" customHeight="1" x14ac:dyDescent="0.55000000000000004">
      <c r="A14" s="94"/>
      <c r="B14" s="350" t="s">
        <v>204</v>
      </c>
      <c r="C14" s="351"/>
      <c r="D14" s="351"/>
      <c r="E14" s="351"/>
      <c r="F14" s="351"/>
      <c r="G14" s="351"/>
      <c r="H14" s="351"/>
      <c r="I14" s="351"/>
      <c r="J14" s="351"/>
      <c r="K14" s="351"/>
      <c r="L14" s="351"/>
      <c r="M14" s="351"/>
      <c r="N14" s="351"/>
      <c r="O14" s="351"/>
      <c r="P14" s="356" t="str">
        <f>IFERROR(IF(P13="","",P13/P9),"")</f>
        <v/>
      </c>
      <c r="Q14" s="356"/>
      <c r="R14" s="356"/>
      <c r="S14" s="356"/>
      <c r="T14" s="356"/>
      <c r="U14" s="356"/>
      <c r="V14" s="357"/>
      <c r="W14" s="148" t="s">
        <v>404</v>
      </c>
      <c r="X14" s="148"/>
      <c r="Y14" s="148"/>
      <c r="Z14" s="149"/>
      <c r="AO14" s="143"/>
      <c r="AP14" s="143"/>
      <c r="AQ14" s="143"/>
      <c r="AR14" s="143"/>
      <c r="AS14" s="143"/>
      <c r="AT14" s="143"/>
      <c r="AU14" s="143"/>
    </row>
    <row r="15" spans="1:48" ht="18.75" customHeight="1" x14ac:dyDescent="0.55000000000000004">
      <c r="A15" s="94"/>
      <c r="B15" s="350" t="s">
        <v>363</v>
      </c>
      <c r="C15" s="351"/>
      <c r="D15" s="351"/>
      <c r="E15" s="351"/>
      <c r="F15" s="351"/>
      <c r="G15" s="351"/>
      <c r="H15" s="351"/>
      <c r="I15" s="351"/>
      <c r="J15" s="351"/>
      <c r="K15" s="351"/>
      <c r="L15" s="351"/>
      <c r="M15" s="351"/>
      <c r="N15" s="351"/>
      <c r="O15" s="351"/>
      <c r="P15" s="370"/>
      <c r="Q15" s="370"/>
      <c r="R15" s="370"/>
      <c r="S15" s="370"/>
      <c r="T15" s="370"/>
      <c r="U15" s="370"/>
      <c r="V15" s="371"/>
      <c r="W15" s="148" t="s">
        <v>36</v>
      </c>
      <c r="X15" s="148" t="s">
        <v>365</v>
      </c>
      <c r="Y15" s="148"/>
      <c r="Z15" s="149"/>
    </row>
    <row r="16" spans="1:48" ht="18.75" customHeight="1" x14ac:dyDescent="0.55000000000000004">
      <c r="A16" s="94"/>
      <c r="B16" s="348" t="s">
        <v>379</v>
      </c>
      <c r="C16" s="349"/>
      <c r="D16" s="349"/>
      <c r="E16" s="349"/>
      <c r="F16" s="349"/>
      <c r="G16" s="349"/>
      <c r="H16" s="349"/>
      <c r="I16" s="349"/>
      <c r="J16" s="349"/>
      <c r="K16" s="349"/>
      <c r="L16" s="349"/>
      <c r="M16" s="349"/>
      <c r="N16" s="349"/>
      <c r="O16" s="349"/>
      <c r="P16" s="354" t="str">
        <f>IF(AND(P10="",P11="",P12=""),"",P10+P11+P12+P15)</f>
        <v/>
      </c>
      <c r="Q16" s="354"/>
      <c r="R16" s="354"/>
      <c r="S16" s="354"/>
      <c r="T16" s="354"/>
      <c r="U16" s="354"/>
      <c r="V16" s="355"/>
      <c r="W16" s="144" t="s">
        <v>207</v>
      </c>
      <c r="X16" s="144"/>
      <c r="Y16" s="144"/>
      <c r="Z16" s="145"/>
    </row>
    <row r="17" spans="1:29" ht="18.75" customHeight="1" x14ac:dyDescent="0.55000000000000004">
      <c r="A17" s="94"/>
      <c r="B17" s="372" t="s">
        <v>380</v>
      </c>
      <c r="C17" s="347"/>
      <c r="D17" s="347"/>
      <c r="E17" s="347"/>
      <c r="F17" s="347"/>
      <c r="G17" s="347"/>
      <c r="H17" s="347"/>
      <c r="I17" s="347"/>
      <c r="J17" s="347"/>
      <c r="K17" s="347"/>
      <c r="L17" s="347"/>
      <c r="M17" s="347"/>
      <c r="N17" s="347"/>
      <c r="O17" s="347"/>
      <c r="P17" s="373" t="str">
        <f>IF(P16="","",IF(DB!H9=TRUE,ROUNDUP(P16*0.1,0),ROUNDDOWN(P16*0.1,0)))</f>
        <v/>
      </c>
      <c r="Q17" s="373"/>
      <c r="R17" s="373"/>
      <c r="S17" s="373"/>
      <c r="T17" s="373"/>
      <c r="U17" s="373"/>
      <c r="V17" s="374"/>
      <c r="W17" s="146" t="s">
        <v>36</v>
      </c>
      <c r="X17" s="146"/>
      <c r="Y17" s="146"/>
      <c r="Z17" s="147"/>
      <c r="AC17" s="172" t="s">
        <v>335</v>
      </c>
    </row>
    <row r="18" spans="1:29" ht="18.75" customHeight="1" x14ac:dyDescent="0.55000000000000004">
      <c r="A18" s="94"/>
      <c r="B18" s="350" t="s">
        <v>381</v>
      </c>
      <c r="C18" s="351"/>
      <c r="D18" s="351"/>
      <c r="E18" s="351"/>
      <c r="F18" s="351"/>
      <c r="G18" s="351"/>
      <c r="H18" s="351"/>
      <c r="I18" s="351"/>
      <c r="J18" s="351"/>
      <c r="K18" s="351"/>
      <c r="L18" s="351"/>
      <c r="M18" s="351"/>
      <c r="N18" s="351"/>
      <c r="O18" s="351"/>
      <c r="P18" s="356" t="str">
        <f>IF(P16="","",P16+P17)</f>
        <v/>
      </c>
      <c r="Q18" s="356"/>
      <c r="R18" s="356"/>
      <c r="S18" s="356"/>
      <c r="T18" s="356"/>
      <c r="U18" s="356"/>
      <c r="V18" s="357"/>
      <c r="W18" s="148" t="s">
        <v>36</v>
      </c>
      <c r="X18" s="148"/>
      <c r="Y18" s="148"/>
      <c r="Z18" s="149"/>
    </row>
    <row r="19" spans="1:29" ht="18.75" customHeight="1" x14ac:dyDescent="0.55000000000000004">
      <c r="A19" s="94"/>
      <c r="B19" s="348" t="s">
        <v>209</v>
      </c>
      <c r="C19" s="349"/>
      <c r="D19" s="349"/>
      <c r="E19" s="349"/>
      <c r="F19" s="349"/>
      <c r="G19" s="349"/>
      <c r="H19" s="349"/>
      <c r="I19" s="349"/>
      <c r="J19" s="349"/>
      <c r="K19" s="349"/>
      <c r="L19" s="349"/>
      <c r="M19" s="349"/>
      <c r="N19" s="349"/>
      <c r="O19" s="349"/>
      <c r="P19" s="358"/>
      <c r="Q19" s="358"/>
      <c r="R19" s="358"/>
      <c r="S19" s="358"/>
      <c r="T19" s="358"/>
      <c r="U19" s="358"/>
      <c r="V19" s="359"/>
      <c r="W19" s="144" t="s">
        <v>207</v>
      </c>
      <c r="X19" s="144"/>
      <c r="Y19" s="144"/>
      <c r="Z19" s="145"/>
    </row>
    <row r="20" spans="1:29" ht="18.75" customHeight="1" x14ac:dyDescent="0.55000000000000004">
      <c r="A20" s="94"/>
      <c r="B20" s="350" t="s">
        <v>210</v>
      </c>
      <c r="C20" s="351"/>
      <c r="D20" s="351"/>
      <c r="E20" s="351"/>
      <c r="F20" s="351"/>
      <c r="G20" s="351"/>
      <c r="H20" s="351"/>
      <c r="I20" s="351"/>
      <c r="J20" s="351"/>
      <c r="K20" s="351"/>
      <c r="L20" s="351"/>
      <c r="M20" s="351"/>
      <c r="N20" s="351"/>
      <c r="O20" s="351"/>
      <c r="P20" s="375"/>
      <c r="Q20" s="375"/>
      <c r="R20" s="375"/>
      <c r="S20" s="375"/>
      <c r="T20" s="375"/>
      <c r="U20" s="375"/>
      <c r="V20" s="376"/>
      <c r="W20" s="148" t="s">
        <v>207</v>
      </c>
      <c r="X20" s="148"/>
      <c r="Y20" s="148"/>
      <c r="Z20" s="149"/>
    </row>
    <row r="21" spans="1:29" ht="18.75" customHeight="1" x14ac:dyDescent="0.55000000000000004">
      <c r="A21" s="94"/>
      <c r="B21" s="348" t="s">
        <v>211</v>
      </c>
      <c r="C21" s="349"/>
      <c r="D21" s="349"/>
      <c r="E21" s="349"/>
      <c r="F21" s="349"/>
      <c r="G21" s="349"/>
      <c r="H21" s="349"/>
      <c r="I21" s="349"/>
      <c r="J21" s="349"/>
      <c r="K21" s="349"/>
      <c r="L21" s="349"/>
      <c r="M21" s="349"/>
      <c r="N21" s="349"/>
      <c r="O21" s="349"/>
      <c r="P21" s="354" t="str">
        <f>IF(P13="","",P13-P19-P20)</f>
        <v/>
      </c>
      <c r="Q21" s="354"/>
      <c r="R21" s="354"/>
      <c r="S21" s="354"/>
      <c r="T21" s="354"/>
      <c r="U21" s="354"/>
      <c r="V21" s="355"/>
      <c r="W21" s="144" t="s">
        <v>207</v>
      </c>
      <c r="X21" s="144"/>
      <c r="Y21" s="144"/>
      <c r="Z21" s="145"/>
    </row>
    <row r="22" spans="1:29" ht="18.75" customHeight="1" x14ac:dyDescent="0.55000000000000004">
      <c r="A22" s="94"/>
      <c r="B22" s="245" t="s">
        <v>457</v>
      </c>
      <c r="C22" s="246"/>
      <c r="D22" s="246"/>
      <c r="E22" s="246"/>
      <c r="F22" s="246"/>
      <c r="G22" s="246"/>
      <c r="H22" s="246"/>
      <c r="I22" s="246"/>
      <c r="J22" s="246"/>
      <c r="K22" s="246"/>
      <c r="L22" s="246"/>
      <c r="M22" s="246"/>
      <c r="N22" s="246"/>
      <c r="O22" s="246"/>
      <c r="P22" s="336" t="str">
        <f>IF(P9="","",IF(IF(P9="","",IF(ROUNDDOWN(P9*AO9,-3)&lt;P16,MIN(ROUNDDOWN(P9*AO9,-3),P16),AO10))&lt;AO10,IF(P9="","",IF(ROUNDDOWN(P9*AO9,-3)&lt;P16,MIN(ROUNDDOWN(P9*AO9,-3),P16),AO10)),AO10))</f>
        <v/>
      </c>
      <c r="Q22" s="336"/>
      <c r="R22" s="336"/>
      <c r="S22" s="336"/>
      <c r="T22" s="336"/>
      <c r="U22" s="336"/>
      <c r="V22" s="337"/>
      <c r="W22" s="89" t="s">
        <v>207</v>
      </c>
      <c r="X22" s="89"/>
      <c r="Y22" s="89"/>
      <c r="Z22" s="90"/>
    </row>
    <row r="23" spans="1:29" ht="18.75" customHeight="1" thickBot="1" x14ac:dyDescent="0.6">
      <c r="A23" s="94"/>
      <c r="B23" s="332" t="s">
        <v>417</v>
      </c>
      <c r="C23" s="333"/>
      <c r="D23" s="333"/>
      <c r="E23" s="333"/>
      <c r="F23" s="333"/>
      <c r="G23" s="333"/>
      <c r="H23" s="333"/>
      <c r="I23" s="333"/>
      <c r="J23" s="333"/>
      <c r="K23" s="333"/>
      <c r="L23" s="333"/>
      <c r="M23" s="333"/>
      <c r="N23" s="333"/>
      <c r="O23" s="333"/>
      <c r="P23" s="340" t="str">
        <f>IFERROR(IF(P22="","",IF(P34&gt;250000,"ご相談ください",P22)),"")</f>
        <v/>
      </c>
      <c r="Q23" s="340"/>
      <c r="R23" s="340"/>
      <c r="S23" s="340"/>
      <c r="T23" s="340"/>
      <c r="U23" s="340"/>
      <c r="V23" s="341"/>
      <c r="W23" s="124" t="s">
        <v>207</v>
      </c>
      <c r="X23" s="124"/>
      <c r="Y23" s="124"/>
      <c r="Z23" s="125"/>
      <c r="AB23" s="172" t="s">
        <v>345</v>
      </c>
    </row>
    <row r="24" spans="1:29" ht="7.5" customHeight="1" x14ac:dyDescent="0.55000000000000004">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9" ht="18" customHeight="1" x14ac:dyDescent="0.55000000000000004">
      <c r="A25" s="94" t="s">
        <v>212</v>
      </c>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B25" s="172" t="s">
        <v>345</v>
      </c>
    </row>
    <row r="26" spans="1:29" ht="7.5" customHeight="1" thickBot="1" x14ac:dyDescent="0.6">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9" ht="18.75" customHeight="1" x14ac:dyDescent="0.55000000000000004">
      <c r="A27" s="94"/>
      <c r="B27" s="342" t="s">
        <v>215</v>
      </c>
      <c r="C27" s="343"/>
      <c r="D27" s="343"/>
      <c r="E27" s="343"/>
      <c r="F27" s="343"/>
      <c r="G27" s="343"/>
      <c r="H27" s="343"/>
      <c r="I27" s="343"/>
      <c r="J27" s="343"/>
      <c r="K27" s="343"/>
      <c r="L27" s="343"/>
      <c r="M27" s="343"/>
      <c r="N27" s="343"/>
      <c r="O27" s="343"/>
      <c r="P27" s="344"/>
      <c r="Q27" s="344"/>
      <c r="R27" s="344"/>
      <c r="S27" s="344"/>
      <c r="T27" s="344"/>
      <c r="U27" s="344"/>
      <c r="V27" s="345"/>
      <c r="W27" s="115" t="s">
        <v>213</v>
      </c>
      <c r="X27" s="115"/>
      <c r="Y27" s="115"/>
      <c r="Z27" s="116"/>
    </row>
    <row r="28" spans="1:29" ht="18.75" customHeight="1" x14ac:dyDescent="0.55000000000000004">
      <c r="A28" s="94"/>
      <c r="B28" s="245" t="s">
        <v>216</v>
      </c>
      <c r="C28" s="246"/>
      <c r="D28" s="246"/>
      <c r="E28" s="246"/>
      <c r="F28" s="246"/>
      <c r="G28" s="246"/>
      <c r="H28" s="246"/>
      <c r="I28" s="246"/>
      <c r="J28" s="246"/>
      <c r="K28" s="246"/>
      <c r="L28" s="246"/>
      <c r="M28" s="246"/>
      <c r="N28" s="246"/>
      <c r="O28" s="246"/>
      <c r="P28" s="336" t="str">
        <f>IFERROR(IF(P39="","",P39/(P9*365*24)*100),"")</f>
        <v/>
      </c>
      <c r="Q28" s="336"/>
      <c r="R28" s="336"/>
      <c r="S28" s="336"/>
      <c r="T28" s="336"/>
      <c r="U28" s="336"/>
      <c r="V28" s="337"/>
      <c r="W28" s="89" t="s">
        <v>214</v>
      </c>
      <c r="X28" s="89"/>
      <c r="Y28" s="89"/>
      <c r="Z28" s="90"/>
    </row>
    <row r="29" spans="1:29" ht="18.75" customHeight="1" x14ac:dyDescent="0.55000000000000004">
      <c r="A29" s="94"/>
      <c r="B29" s="245" t="s">
        <v>377</v>
      </c>
      <c r="C29" s="246"/>
      <c r="D29" s="246"/>
      <c r="E29" s="246"/>
      <c r="F29" s="246"/>
      <c r="G29" s="246"/>
      <c r="H29" s="246"/>
      <c r="I29" s="246"/>
      <c r="J29" s="246"/>
      <c r="K29" s="246"/>
      <c r="L29" s="246"/>
      <c r="M29" s="246"/>
      <c r="N29" s="246"/>
      <c r="O29" s="246"/>
      <c r="P29" s="368">
        <f>DB!H10</f>
        <v>0.42099999999999999</v>
      </c>
      <c r="Q29" s="368"/>
      <c r="R29" s="368"/>
      <c r="S29" s="368"/>
      <c r="T29" s="368"/>
      <c r="U29" s="368"/>
      <c r="V29" s="369"/>
      <c r="W29" s="89" t="s">
        <v>458</v>
      </c>
      <c r="X29" s="89"/>
      <c r="Y29" s="89"/>
      <c r="Z29" s="90"/>
      <c r="AB29" s="172" t="s">
        <v>376</v>
      </c>
    </row>
    <row r="30" spans="1:29" ht="18.75" customHeight="1" x14ac:dyDescent="0.55000000000000004">
      <c r="A30" s="94"/>
      <c r="B30" s="245" t="s">
        <v>218</v>
      </c>
      <c r="C30" s="246"/>
      <c r="D30" s="246"/>
      <c r="E30" s="246"/>
      <c r="F30" s="246"/>
      <c r="G30" s="246"/>
      <c r="H30" s="246"/>
      <c r="I30" s="246"/>
      <c r="J30" s="246"/>
      <c r="K30" s="246"/>
      <c r="L30" s="246"/>
      <c r="M30" s="246"/>
      <c r="N30" s="246"/>
      <c r="O30" s="246"/>
      <c r="P30" s="336" t="str">
        <f>P22</f>
        <v/>
      </c>
      <c r="Q30" s="336"/>
      <c r="R30" s="336"/>
      <c r="S30" s="336"/>
      <c r="T30" s="336"/>
      <c r="U30" s="336"/>
      <c r="V30" s="337"/>
      <c r="W30" s="89" t="s">
        <v>207</v>
      </c>
      <c r="X30" s="89"/>
      <c r="Y30" s="89"/>
      <c r="Z30" s="90"/>
    </row>
    <row r="31" spans="1:29" ht="18.75" customHeight="1" x14ac:dyDescent="0.55000000000000004">
      <c r="A31" s="94"/>
      <c r="B31" s="245" t="s">
        <v>219</v>
      </c>
      <c r="C31" s="246"/>
      <c r="D31" s="246"/>
      <c r="E31" s="246"/>
      <c r="F31" s="246"/>
      <c r="G31" s="246"/>
      <c r="H31" s="246"/>
      <c r="I31" s="246"/>
      <c r="J31" s="246"/>
      <c r="K31" s="246"/>
      <c r="L31" s="246"/>
      <c r="M31" s="246"/>
      <c r="N31" s="246"/>
      <c r="O31" s="246"/>
      <c r="P31" s="336" t="str">
        <f>IFERROR(IF(P9="","",ROUNDDOWN(P9*P28*24*365*P27/100,0)),"")</f>
        <v/>
      </c>
      <c r="Q31" s="336"/>
      <c r="R31" s="336"/>
      <c r="S31" s="336"/>
      <c r="T31" s="336"/>
      <c r="U31" s="336"/>
      <c r="V31" s="337"/>
      <c r="W31" s="89" t="s">
        <v>220</v>
      </c>
      <c r="X31" s="89"/>
      <c r="Y31" s="89"/>
      <c r="Z31" s="90"/>
    </row>
    <row r="32" spans="1:29" ht="18.75" customHeight="1" x14ac:dyDescent="0.55000000000000004">
      <c r="A32" s="94"/>
      <c r="B32" s="245" t="s">
        <v>459</v>
      </c>
      <c r="C32" s="246"/>
      <c r="D32" s="246"/>
      <c r="E32" s="246"/>
      <c r="F32" s="246"/>
      <c r="G32" s="246"/>
      <c r="H32" s="246"/>
      <c r="I32" s="246"/>
      <c r="J32" s="246"/>
      <c r="K32" s="246"/>
      <c r="L32" s="246"/>
      <c r="M32" s="246"/>
      <c r="N32" s="246"/>
      <c r="O32" s="246"/>
      <c r="P32" s="338" t="str">
        <f>IFERROR(IF(P31="","",ROUNDDOWN(P31*P29/1000,1)),"")</f>
        <v/>
      </c>
      <c r="Q32" s="338"/>
      <c r="R32" s="338"/>
      <c r="S32" s="338"/>
      <c r="T32" s="338"/>
      <c r="U32" s="338"/>
      <c r="V32" s="339"/>
      <c r="W32" s="89" t="s">
        <v>460</v>
      </c>
      <c r="X32" s="89"/>
      <c r="Y32" s="89"/>
      <c r="Z32" s="90"/>
    </row>
    <row r="33" spans="1:26" ht="18.75" customHeight="1" x14ac:dyDescent="0.55000000000000004">
      <c r="A33" s="94"/>
      <c r="B33" s="245" t="s">
        <v>461</v>
      </c>
      <c r="C33" s="246"/>
      <c r="D33" s="246"/>
      <c r="E33" s="246"/>
      <c r="F33" s="246"/>
      <c r="G33" s="246"/>
      <c r="H33" s="246"/>
      <c r="I33" s="246"/>
      <c r="J33" s="246"/>
      <c r="K33" s="246"/>
      <c r="L33" s="246"/>
      <c r="M33" s="246"/>
      <c r="N33" s="246"/>
      <c r="O33" s="246"/>
      <c r="P33" s="338" t="str">
        <f>IFERROR(IF(P27="","",ROUNDDOWN((P31*P29/1000)/P27,1)),"")</f>
        <v/>
      </c>
      <c r="Q33" s="338"/>
      <c r="R33" s="338"/>
      <c r="S33" s="338"/>
      <c r="T33" s="338"/>
      <c r="U33" s="338"/>
      <c r="V33" s="339"/>
      <c r="W33" s="89" t="s">
        <v>460</v>
      </c>
      <c r="X33" s="89"/>
      <c r="Y33" s="89"/>
      <c r="Z33" s="90"/>
    </row>
    <row r="34" spans="1:26" ht="18.75" customHeight="1" thickBot="1" x14ac:dyDescent="0.6">
      <c r="A34" s="94"/>
      <c r="B34" s="332" t="s">
        <v>221</v>
      </c>
      <c r="C34" s="333"/>
      <c r="D34" s="333"/>
      <c r="E34" s="333"/>
      <c r="F34" s="333"/>
      <c r="G34" s="333"/>
      <c r="H34" s="333"/>
      <c r="I34" s="333"/>
      <c r="J34" s="333"/>
      <c r="K34" s="333"/>
      <c r="L34" s="333"/>
      <c r="M34" s="333"/>
      <c r="N34" s="333"/>
      <c r="O34" s="333"/>
      <c r="P34" s="340" t="str">
        <f>IFERROR(IF(P30="","",ROUNDDOWN(P30/P32,0)),"")</f>
        <v/>
      </c>
      <c r="Q34" s="340"/>
      <c r="R34" s="340"/>
      <c r="S34" s="340"/>
      <c r="T34" s="340"/>
      <c r="U34" s="340"/>
      <c r="V34" s="341"/>
      <c r="W34" s="124" t="s">
        <v>462</v>
      </c>
      <c r="X34" s="124"/>
      <c r="Y34" s="124"/>
      <c r="Z34" s="125"/>
    </row>
    <row r="35" spans="1:26" ht="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 customHeight="1" x14ac:dyDescent="0.55000000000000004">
      <c r="A36" s="94" t="s">
        <v>217</v>
      </c>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7.5" customHeight="1" thickBot="1" x14ac:dyDescent="0.6">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8.75" customHeight="1" x14ac:dyDescent="0.55000000000000004">
      <c r="A38" s="94"/>
      <c r="B38" s="342" t="s">
        <v>224</v>
      </c>
      <c r="C38" s="343"/>
      <c r="D38" s="343"/>
      <c r="E38" s="343"/>
      <c r="F38" s="343"/>
      <c r="G38" s="343"/>
      <c r="H38" s="343"/>
      <c r="I38" s="343"/>
      <c r="J38" s="343"/>
      <c r="K38" s="343"/>
      <c r="L38" s="343"/>
      <c r="M38" s="343"/>
      <c r="N38" s="343"/>
      <c r="O38" s="343"/>
      <c r="P38" s="344"/>
      <c r="Q38" s="344"/>
      <c r="R38" s="344"/>
      <c r="S38" s="344"/>
      <c r="T38" s="344"/>
      <c r="U38" s="344"/>
      <c r="V38" s="345"/>
      <c r="W38" s="115" t="s">
        <v>223</v>
      </c>
      <c r="X38" s="115"/>
      <c r="Y38" s="115"/>
      <c r="Z38" s="116"/>
    </row>
    <row r="39" spans="1:26" ht="18.75" customHeight="1" x14ac:dyDescent="0.55000000000000004">
      <c r="A39" s="94"/>
      <c r="B39" s="245" t="s">
        <v>222</v>
      </c>
      <c r="C39" s="246"/>
      <c r="D39" s="246"/>
      <c r="E39" s="246"/>
      <c r="F39" s="246"/>
      <c r="G39" s="246"/>
      <c r="H39" s="246"/>
      <c r="I39" s="246"/>
      <c r="J39" s="246"/>
      <c r="K39" s="246"/>
      <c r="L39" s="246"/>
      <c r="M39" s="246"/>
      <c r="N39" s="246"/>
      <c r="O39" s="246"/>
      <c r="P39" s="330"/>
      <c r="Q39" s="330"/>
      <c r="R39" s="330"/>
      <c r="S39" s="330"/>
      <c r="T39" s="330"/>
      <c r="U39" s="330"/>
      <c r="V39" s="331"/>
      <c r="W39" s="89" t="s">
        <v>223</v>
      </c>
      <c r="X39" s="89"/>
      <c r="Y39" s="89"/>
      <c r="Z39" s="90"/>
    </row>
    <row r="40" spans="1:26" ht="18.75" customHeight="1" thickBot="1" x14ac:dyDescent="0.6">
      <c r="A40" s="94"/>
      <c r="B40" s="332" t="s">
        <v>225</v>
      </c>
      <c r="C40" s="333"/>
      <c r="D40" s="333"/>
      <c r="E40" s="333"/>
      <c r="F40" s="333"/>
      <c r="G40" s="333"/>
      <c r="H40" s="333"/>
      <c r="I40" s="333"/>
      <c r="J40" s="333"/>
      <c r="K40" s="333"/>
      <c r="L40" s="333"/>
      <c r="M40" s="333"/>
      <c r="N40" s="333"/>
      <c r="O40" s="333"/>
      <c r="P40" s="334" t="str">
        <f>IFERROR(IF(P38="","",P38/P39*100),"")</f>
        <v/>
      </c>
      <c r="Q40" s="334"/>
      <c r="R40" s="334"/>
      <c r="S40" s="334"/>
      <c r="T40" s="334"/>
      <c r="U40" s="334"/>
      <c r="V40" s="335"/>
      <c r="W40" s="124" t="s">
        <v>214</v>
      </c>
      <c r="X40" s="124"/>
      <c r="Y40" s="366" t="str">
        <f>IF(P40&gt;=50,"","NG")</f>
        <v/>
      </c>
      <c r="Z40" s="367"/>
    </row>
    <row r="41" spans="1:26" ht="7.5" customHeight="1" x14ac:dyDescent="0.55000000000000004">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6" ht="18" customHeight="1" x14ac:dyDescent="0.55000000000000004">
      <c r="A42" s="94"/>
      <c r="B42" s="94" t="s">
        <v>265</v>
      </c>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6" ht="18" customHeight="1" x14ac:dyDescent="0.55000000000000004">
      <c r="A43" s="94"/>
      <c r="B43" s="94" t="s">
        <v>266</v>
      </c>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ht="18" customHeight="1" x14ac:dyDescent="0.55000000000000004">
      <c r="A44" s="94"/>
      <c r="B44" s="94" t="s">
        <v>226</v>
      </c>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ht="18" customHeight="1" x14ac:dyDescent="0.55000000000000004">
      <c r="A45" s="94"/>
      <c r="B45" s="94" t="s">
        <v>227</v>
      </c>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6" ht="18.75" customHeight="1" x14ac:dyDescent="0.5500000000000000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sheetData>
  <sheetProtection algorithmName="SHA-512" hashValue="CsfaQL9ko5FIzvJhd23dGsuzwBGKGSG3zEvYZXmxMgXioafpDqMpftliYo7xuUhb71ZIB3X77yvrjs35x0D0Dg==" saltValue="u2tzSx8OA03+AN4ls/JKug==" spinCount="100000" sheet="1" selectLockedCells="1"/>
  <mergeCells count="65">
    <mergeCell ref="P22:V22"/>
    <mergeCell ref="P23:V23"/>
    <mergeCell ref="B20:O20"/>
    <mergeCell ref="B21:O21"/>
    <mergeCell ref="B15:O15"/>
    <mergeCell ref="P15:V15"/>
    <mergeCell ref="B17:O17"/>
    <mergeCell ref="P17:V17"/>
    <mergeCell ref="B22:O22"/>
    <mergeCell ref="B23:O23"/>
    <mergeCell ref="P20:V20"/>
    <mergeCell ref="P21:V21"/>
    <mergeCell ref="B27:O27"/>
    <mergeCell ref="P27:V27"/>
    <mergeCell ref="B28:O28"/>
    <mergeCell ref="P28:V28"/>
    <mergeCell ref="B29:O29"/>
    <mergeCell ref="P29:V29"/>
    <mergeCell ref="AB9:AN9"/>
    <mergeCell ref="AO9:AU9"/>
    <mergeCell ref="AB10:AN10"/>
    <mergeCell ref="AO10:AU10"/>
    <mergeCell ref="AB11:AN11"/>
    <mergeCell ref="AO11:AU11"/>
    <mergeCell ref="AB12:AN12"/>
    <mergeCell ref="AO12:AU12"/>
    <mergeCell ref="AB13:AN13"/>
    <mergeCell ref="AO13:AU13"/>
    <mergeCell ref="Y40:Z40"/>
    <mergeCell ref="B5:F5"/>
    <mergeCell ref="H5:X5"/>
    <mergeCell ref="B9:O9"/>
    <mergeCell ref="B10:O10"/>
    <mergeCell ref="P9:V9"/>
    <mergeCell ref="P10:V10"/>
    <mergeCell ref="P11:V11"/>
    <mergeCell ref="P12:V12"/>
    <mergeCell ref="P16:V16"/>
    <mergeCell ref="P14:V14"/>
    <mergeCell ref="P19:V19"/>
    <mergeCell ref="P18:V18"/>
    <mergeCell ref="P13:V13"/>
    <mergeCell ref="B11:O11"/>
    <mergeCell ref="B12:O12"/>
    <mergeCell ref="B16:O16"/>
    <mergeCell ref="B14:O14"/>
    <mergeCell ref="B19:O19"/>
    <mergeCell ref="B18:O18"/>
    <mergeCell ref="B13:O13"/>
    <mergeCell ref="B39:O39"/>
    <mergeCell ref="P39:V39"/>
    <mergeCell ref="B40:O40"/>
    <mergeCell ref="P40:V40"/>
    <mergeCell ref="B30:O30"/>
    <mergeCell ref="P30:V30"/>
    <mergeCell ref="B31:O31"/>
    <mergeCell ref="P31:V31"/>
    <mergeCell ref="B32:O32"/>
    <mergeCell ref="P32:V32"/>
    <mergeCell ref="B34:O34"/>
    <mergeCell ref="P34:V34"/>
    <mergeCell ref="B38:O38"/>
    <mergeCell ref="P38:V38"/>
    <mergeCell ref="B33:O33"/>
    <mergeCell ref="P33:V33"/>
  </mergeCells>
  <phoneticPr fontId="3"/>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ltText="">
                <anchor moveWithCells="1">
                  <from>
                    <xdr:col>27</xdr:col>
                    <xdr:colOff>0</xdr:colOff>
                    <xdr:row>16</xdr:row>
                    <xdr:rowOff>0</xdr:rowOff>
                  </from>
                  <to>
                    <xdr:col>28</xdr:col>
                    <xdr:colOff>0</xdr:colOff>
                    <xdr:row>17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891F5-9161-4B45-8E7C-1BF42252A6C3}">
  <sheetPr>
    <tabColor theme="4" tint="-0.249977111117893"/>
    <pageSetUpPr fitToPage="1"/>
  </sheetPr>
  <dimension ref="A1:AV28"/>
  <sheetViews>
    <sheetView view="pageBreakPreview" zoomScaleNormal="100" zoomScaleSheetLayoutView="100" workbookViewId="0">
      <pane ySplit="3" topLeftCell="A4" activePane="bottomLeft" state="frozen"/>
      <selection activeCell="M7" sqref="M7:AB7"/>
      <selection pane="bottomLeft" activeCell="P11" sqref="P11:V11"/>
    </sheetView>
  </sheetViews>
  <sheetFormatPr defaultColWidth="3.08203125" defaultRowHeight="18.75" customHeight="1" x14ac:dyDescent="0.55000000000000004"/>
  <cols>
    <col min="1" max="1" width="3.08203125" style="85"/>
    <col min="2" max="2" width="3.08203125" style="85" customWidth="1"/>
    <col min="3" max="36" width="3.08203125" style="85"/>
    <col min="37" max="37" width="6.5" style="85" bestFit="1" customWidth="1"/>
    <col min="38" max="16384" width="3.08203125" style="85"/>
  </cols>
  <sheetData>
    <row r="1" spans="1:48" ht="18.75" customHeight="1" x14ac:dyDescent="0.55000000000000004">
      <c r="A1" s="94" t="s">
        <v>390</v>
      </c>
      <c r="B1" s="94"/>
      <c r="C1" s="94"/>
      <c r="D1" s="94"/>
      <c r="E1" s="94"/>
      <c r="F1" s="94"/>
      <c r="G1" s="94"/>
      <c r="H1" s="94"/>
      <c r="I1" s="94"/>
      <c r="J1" s="94"/>
      <c r="K1" s="94"/>
      <c r="L1" s="94"/>
      <c r="M1" s="94"/>
      <c r="N1" s="94"/>
      <c r="O1" s="94"/>
      <c r="P1" s="94"/>
      <c r="Q1" s="94"/>
      <c r="R1" s="94"/>
      <c r="S1" s="94"/>
      <c r="T1" s="94"/>
      <c r="U1" s="94"/>
      <c r="V1" s="94"/>
      <c r="W1" s="94"/>
      <c r="X1" s="94"/>
      <c r="Y1" s="94"/>
      <c r="Z1" s="96"/>
    </row>
    <row r="2" spans="1:48"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48" ht="18.75" customHeight="1" x14ac:dyDescent="0.55000000000000004">
      <c r="A3" s="94" t="s">
        <v>391</v>
      </c>
      <c r="B3" s="94"/>
      <c r="C3" s="94"/>
      <c r="D3" s="94"/>
      <c r="E3" s="94"/>
      <c r="F3" s="94"/>
      <c r="G3" s="94"/>
      <c r="H3" s="94"/>
      <c r="I3" s="94"/>
      <c r="J3" s="94"/>
      <c r="K3" s="94"/>
      <c r="L3" s="94"/>
      <c r="M3" s="94"/>
      <c r="N3" s="94"/>
      <c r="O3" s="94"/>
      <c r="P3" s="94"/>
      <c r="Q3" s="94"/>
      <c r="R3" s="94"/>
      <c r="S3" s="94"/>
      <c r="T3" s="94"/>
      <c r="U3" s="94"/>
      <c r="V3" s="94"/>
      <c r="W3" s="94"/>
      <c r="X3" s="94"/>
      <c r="Y3" s="94"/>
      <c r="Z3" s="94"/>
    </row>
    <row r="4" spans="1:48" ht="7.5" customHeight="1" thickBot="1" x14ac:dyDescent="0.6">
      <c r="A4" s="94"/>
      <c r="B4" s="94"/>
      <c r="C4" s="94"/>
      <c r="D4" s="94"/>
      <c r="E4" s="94"/>
      <c r="F4" s="94"/>
      <c r="G4" s="94"/>
      <c r="H4" s="94"/>
      <c r="I4" s="94"/>
      <c r="J4" s="94"/>
      <c r="K4" s="94"/>
      <c r="L4" s="94"/>
      <c r="M4" s="94"/>
      <c r="N4" s="94"/>
      <c r="O4" s="94"/>
      <c r="P4" s="94"/>
      <c r="Q4" s="94"/>
      <c r="R4" s="94"/>
      <c r="S4" s="94"/>
      <c r="T4" s="94"/>
      <c r="U4" s="94"/>
      <c r="V4" s="94"/>
      <c r="W4" s="94"/>
      <c r="X4" s="94"/>
      <c r="Y4" s="94"/>
      <c r="Z4" s="94"/>
    </row>
    <row r="5" spans="1:48" ht="18" customHeight="1" thickBot="1" x14ac:dyDescent="0.6">
      <c r="A5" s="94"/>
      <c r="B5" s="270" t="s">
        <v>201</v>
      </c>
      <c r="C5" s="271"/>
      <c r="D5" s="271"/>
      <c r="E5" s="271"/>
      <c r="F5" s="271"/>
      <c r="G5" s="141"/>
      <c r="H5" s="360" t="str">
        <f>IF(第１号!I19="","様式第１号で「補助事業の名称」を入力してください。",第１号!I19)</f>
        <v>様式第１号で「補助事業の名称」を入力してください。</v>
      </c>
      <c r="I5" s="360"/>
      <c r="J5" s="360"/>
      <c r="K5" s="360"/>
      <c r="L5" s="360"/>
      <c r="M5" s="360"/>
      <c r="N5" s="360"/>
      <c r="O5" s="360"/>
      <c r="P5" s="360"/>
      <c r="Q5" s="360"/>
      <c r="R5" s="360"/>
      <c r="S5" s="360"/>
      <c r="T5" s="360"/>
      <c r="U5" s="360"/>
      <c r="V5" s="360"/>
      <c r="W5" s="360"/>
      <c r="X5" s="360"/>
      <c r="Y5" s="142"/>
      <c r="Z5" s="94"/>
    </row>
    <row r="6" spans="1:48" ht="7.5" customHeight="1" x14ac:dyDescent="0.55000000000000004">
      <c r="A6" s="94"/>
      <c r="B6" s="94"/>
      <c r="C6" s="94"/>
      <c r="D6" s="94"/>
      <c r="E6" s="94"/>
      <c r="F6" s="94"/>
      <c r="G6" s="94"/>
      <c r="H6" s="94"/>
      <c r="I6" s="94"/>
      <c r="J6" s="94"/>
      <c r="K6" s="94"/>
      <c r="L6" s="94"/>
      <c r="M6" s="94"/>
      <c r="N6" s="94"/>
      <c r="O6" s="94"/>
      <c r="P6" s="94"/>
      <c r="Q6" s="94"/>
      <c r="R6" s="94"/>
      <c r="S6" s="94"/>
      <c r="T6" s="94"/>
      <c r="U6" s="94"/>
      <c r="V6" s="94"/>
      <c r="W6" s="94"/>
      <c r="X6" s="94"/>
      <c r="Y6" s="94"/>
      <c r="Z6" s="94"/>
    </row>
    <row r="7" spans="1:48" ht="18" customHeight="1" x14ac:dyDescent="0.55000000000000004">
      <c r="A7" s="94" t="s">
        <v>202</v>
      </c>
      <c r="B7" s="94"/>
      <c r="C7" s="94"/>
      <c r="D7" s="94"/>
      <c r="E7" s="94"/>
      <c r="F7" s="94"/>
      <c r="G7" s="94"/>
      <c r="H7" s="94"/>
      <c r="I7" s="94"/>
      <c r="J7" s="94"/>
      <c r="K7" s="94"/>
      <c r="L7" s="94"/>
      <c r="M7" s="94"/>
      <c r="N7" s="94"/>
      <c r="O7" s="94"/>
      <c r="P7" s="94"/>
      <c r="Q7" s="94"/>
      <c r="R7" s="94"/>
      <c r="S7" s="94"/>
      <c r="T7" s="94"/>
      <c r="U7" s="94"/>
      <c r="V7" s="94"/>
      <c r="W7" s="94"/>
      <c r="X7" s="94"/>
      <c r="Y7" s="94"/>
      <c r="Z7" s="94"/>
    </row>
    <row r="8" spans="1:48" ht="7.5" customHeight="1" thickBot="1" x14ac:dyDescent="0.6">
      <c r="A8" s="94"/>
      <c r="B8" s="94"/>
      <c r="C8" s="94"/>
      <c r="D8" s="94"/>
      <c r="E8" s="94"/>
      <c r="F8" s="94"/>
      <c r="G8" s="94"/>
      <c r="H8" s="94"/>
      <c r="I8" s="94"/>
      <c r="J8" s="94"/>
      <c r="K8" s="94"/>
      <c r="L8" s="94"/>
      <c r="M8" s="94"/>
      <c r="N8" s="94"/>
      <c r="O8" s="94"/>
      <c r="P8" s="94"/>
      <c r="Q8" s="94"/>
      <c r="R8" s="94"/>
      <c r="S8" s="94"/>
      <c r="T8" s="94"/>
      <c r="U8" s="94"/>
      <c r="V8" s="94"/>
      <c r="W8" s="94"/>
      <c r="X8" s="94"/>
      <c r="Y8" s="94"/>
      <c r="Z8" s="94"/>
    </row>
    <row r="9" spans="1:48" ht="18.75" customHeight="1" x14ac:dyDescent="0.55000000000000004">
      <c r="A9" s="94"/>
      <c r="B9" s="361" t="s">
        <v>400</v>
      </c>
      <c r="C9" s="343"/>
      <c r="D9" s="343"/>
      <c r="E9" s="343"/>
      <c r="F9" s="343"/>
      <c r="G9" s="343"/>
      <c r="H9" s="343"/>
      <c r="I9" s="343"/>
      <c r="J9" s="343"/>
      <c r="K9" s="343"/>
      <c r="L9" s="343"/>
      <c r="M9" s="343"/>
      <c r="N9" s="343"/>
      <c r="O9" s="343"/>
      <c r="P9" s="380" t="str">
        <f>IF(第２号!N43="","",第２号!N43)</f>
        <v/>
      </c>
      <c r="Q9" s="380"/>
      <c r="R9" s="380"/>
      <c r="S9" s="380"/>
      <c r="T9" s="380"/>
      <c r="U9" s="380"/>
      <c r="V9" s="381"/>
      <c r="W9" s="115" t="s">
        <v>220</v>
      </c>
      <c r="X9" s="115"/>
      <c r="Y9" s="115"/>
      <c r="Z9" s="116"/>
      <c r="AB9" s="364" t="s">
        <v>401</v>
      </c>
      <c r="AC9" s="364"/>
      <c r="AD9" s="364"/>
      <c r="AE9" s="364"/>
      <c r="AF9" s="364"/>
      <c r="AG9" s="364"/>
      <c r="AH9" s="364"/>
      <c r="AI9" s="364"/>
      <c r="AJ9" s="364"/>
      <c r="AK9" s="364"/>
      <c r="AL9" s="364"/>
      <c r="AM9" s="364"/>
      <c r="AN9" s="364"/>
      <c r="AO9" s="365" t="str">
        <f>IF(P9="","",IF(P9&gt;=20,"業務用蓄電池","家庭用蓄電池"))</f>
        <v/>
      </c>
      <c r="AP9" s="365"/>
      <c r="AQ9" s="365"/>
      <c r="AR9" s="365"/>
      <c r="AS9" s="365"/>
      <c r="AT9" s="365"/>
      <c r="AU9" s="365"/>
      <c r="AV9" s="166"/>
    </row>
    <row r="10" spans="1:48" ht="18.75" customHeight="1" x14ac:dyDescent="0.55000000000000004">
      <c r="A10" s="94"/>
      <c r="B10" s="348" t="s">
        <v>392</v>
      </c>
      <c r="C10" s="349"/>
      <c r="D10" s="349"/>
      <c r="E10" s="349"/>
      <c r="F10" s="349"/>
      <c r="G10" s="349"/>
      <c r="H10" s="349"/>
      <c r="I10" s="349"/>
      <c r="J10" s="349"/>
      <c r="K10" s="349"/>
      <c r="L10" s="349"/>
      <c r="M10" s="349"/>
      <c r="N10" s="349"/>
      <c r="O10" s="349"/>
      <c r="P10" s="358"/>
      <c r="Q10" s="358"/>
      <c r="R10" s="358"/>
      <c r="S10" s="358"/>
      <c r="T10" s="358"/>
      <c r="U10" s="358"/>
      <c r="V10" s="359"/>
      <c r="W10" s="144" t="s">
        <v>36</v>
      </c>
      <c r="X10" s="144"/>
      <c r="Y10" s="144"/>
      <c r="Z10" s="145"/>
      <c r="AB10" s="364" t="s">
        <v>403</v>
      </c>
      <c r="AC10" s="364"/>
      <c r="AD10" s="364"/>
      <c r="AE10" s="364"/>
      <c r="AF10" s="364"/>
      <c r="AG10" s="364"/>
      <c r="AH10" s="364"/>
      <c r="AI10" s="364"/>
      <c r="AJ10" s="364"/>
      <c r="AK10" s="364"/>
      <c r="AL10" s="364"/>
      <c r="AM10" s="364"/>
      <c r="AN10" s="364"/>
      <c r="AO10" s="365" t="str">
        <f>IF(AO9="業務用蓄電池",190000,IF(AO9="家庭用蓄電池",155000,""))</f>
        <v/>
      </c>
      <c r="AP10" s="365"/>
      <c r="AQ10" s="365"/>
      <c r="AR10" s="365"/>
      <c r="AS10" s="365"/>
      <c r="AT10" s="365"/>
      <c r="AU10" s="365"/>
      <c r="AV10" s="166" t="s">
        <v>405</v>
      </c>
    </row>
    <row r="11" spans="1:48" ht="18.75" customHeight="1" x14ac:dyDescent="0.55000000000000004">
      <c r="A11" s="94"/>
      <c r="B11" s="346" t="s">
        <v>393</v>
      </c>
      <c r="C11" s="347"/>
      <c r="D11" s="347"/>
      <c r="E11" s="347"/>
      <c r="F11" s="347"/>
      <c r="G11" s="347"/>
      <c r="H11" s="347"/>
      <c r="I11" s="347"/>
      <c r="J11" s="347"/>
      <c r="K11" s="347"/>
      <c r="L11" s="347"/>
      <c r="M11" s="347"/>
      <c r="N11" s="347"/>
      <c r="O11" s="347"/>
      <c r="P11" s="352"/>
      <c r="Q11" s="352"/>
      <c r="R11" s="352"/>
      <c r="S11" s="352"/>
      <c r="T11" s="352"/>
      <c r="U11" s="352"/>
      <c r="V11" s="353"/>
      <c r="W11" s="146" t="s">
        <v>36</v>
      </c>
      <c r="X11" s="146"/>
      <c r="Y11" s="146"/>
      <c r="Z11" s="147"/>
      <c r="AB11" s="364" t="s">
        <v>406</v>
      </c>
      <c r="AC11" s="364"/>
      <c r="AD11" s="364"/>
      <c r="AE11" s="364"/>
      <c r="AF11" s="364"/>
      <c r="AG11" s="364"/>
      <c r="AH11" s="364"/>
      <c r="AI11" s="364"/>
      <c r="AJ11" s="364"/>
      <c r="AK11" s="364"/>
      <c r="AL11" s="364"/>
      <c r="AM11" s="364"/>
      <c r="AN11" s="364"/>
      <c r="AO11" s="365" t="str">
        <f>IF(AO9="業務用蓄電池",119000,IF(AO9="家庭用蓄電池",125000,""))</f>
        <v/>
      </c>
      <c r="AP11" s="365"/>
      <c r="AQ11" s="365"/>
      <c r="AR11" s="365"/>
      <c r="AS11" s="365"/>
      <c r="AT11" s="365"/>
      <c r="AU11" s="365"/>
      <c r="AV11" s="166" t="s">
        <v>405</v>
      </c>
    </row>
    <row r="12" spans="1:48" ht="18.75" customHeight="1" x14ac:dyDescent="0.55000000000000004">
      <c r="A12" s="94"/>
      <c r="B12" s="346" t="s">
        <v>394</v>
      </c>
      <c r="C12" s="347"/>
      <c r="D12" s="347"/>
      <c r="E12" s="347"/>
      <c r="F12" s="347"/>
      <c r="G12" s="347"/>
      <c r="H12" s="347"/>
      <c r="I12" s="347"/>
      <c r="J12" s="347"/>
      <c r="K12" s="347"/>
      <c r="L12" s="347"/>
      <c r="M12" s="347"/>
      <c r="N12" s="347"/>
      <c r="O12" s="347"/>
      <c r="P12" s="352"/>
      <c r="Q12" s="352"/>
      <c r="R12" s="352"/>
      <c r="S12" s="352"/>
      <c r="T12" s="352"/>
      <c r="U12" s="352"/>
      <c r="V12" s="353"/>
      <c r="W12" s="146" t="s">
        <v>36</v>
      </c>
      <c r="X12" s="146"/>
      <c r="Y12" s="146"/>
      <c r="Z12" s="147"/>
      <c r="AB12" s="378"/>
      <c r="AC12" s="378"/>
      <c r="AD12" s="378"/>
      <c r="AE12" s="378"/>
      <c r="AF12" s="378"/>
      <c r="AG12" s="378"/>
      <c r="AH12" s="378"/>
      <c r="AI12" s="378"/>
      <c r="AJ12" s="378"/>
      <c r="AK12" s="378"/>
      <c r="AL12" s="378"/>
      <c r="AM12" s="378"/>
      <c r="AN12" s="378"/>
      <c r="AO12" s="365" t="str">
        <f>IF(P14&gt;AO11,"複数必要","")</f>
        <v/>
      </c>
      <c r="AP12" s="365"/>
      <c r="AQ12" s="365"/>
      <c r="AR12" s="365"/>
      <c r="AS12" s="365"/>
      <c r="AT12" s="365"/>
      <c r="AU12" s="365"/>
    </row>
    <row r="13" spans="1:48" ht="18.75" customHeight="1" x14ac:dyDescent="0.55000000000000004">
      <c r="A13" s="94"/>
      <c r="B13" s="348" t="s">
        <v>396</v>
      </c>
      <c r="C13" s="349"/>
      <c r="D13" s="349"/>
      <c r="E13" s="349"/>
      <c r="F13" s="349"/>
      <c r="G13" s="349"/>
      <c r="H13" s="349"/>
      <c r="I13" s="349"/>
      <c r="J13" s="349"/>
      <c r="K13" s="349"/>
      <c r="L13" s="349"/>
      <c r="M13" s="349"/>
      <c r="N13" s="349"/>
      <c r="O13" s="349"/>
      <c r="P13" s="354" t="str">
        <f>IF(AND(P10="",P11="",P12=""),"",P10+P11+P12)</f>
        <v/>
      </c>
      <c r="Q13" s="354"/>
      <c r="R13" s="354"/>
      <c r="S13" s="354"/>
      <c r="T13" s="354"/>
      <c r="U13" s="354"/>
      <c r="V13" s="355"/>
      <c r="W13" s="144" t="s">
        <v>36</v>
      </c>
      <c r="X13" s="144" t="s">
        <v>364</v>
      </c>
      <c r="Y13" s="144"/>
      <c r="Z13" s="145"/>
      <c r="AB13" s="378"/>
      <c r="AC13" s="378"/>
      <c r="AD13" s="378"/>
      <c r="AE13" s="378"/>
      <c r="AF13" s="378"/>
      <c r="AG13" s="378"/>
      <c r="AH13" s="378"/>
      <c r="AI13" s="378"/>
      <c r="AJ13" s="378"/>
      <c r="AK13" s="378"/>
      <c r="AL13" s="378"/>
      <c r="AM13" s="378"/>
      <c r="AN13" s="378"/>
      <c r="AO13" s="379"/>
      <c r="AP13" s="379"/>
      <c r="AQ13" s="379"/>
      <c r="AR13" s="379"/>
      <c r="AS13" s="379"/>
      <c r="AT13" s="379"/>
      <c r="AU13" s="379"/>
    </row>
    <row r="14" spans="1:48" ht="18.75" customHeight="1" x14ac:dyDescent="0.55000000000000004">
      <c r="A14" s="94"/>
      <c r="B14" s="350" t="s">
        <v>402</v>
      </c>
      <c r="C14" s="351"/>
      <c r="D14" s="351"/>
      <c r="E14" s="351"/>
      <c r="F14" s="351"/>
      <c r="G14" s="351"/>
      <c r="H14" s="351"/>
      <c r="I14" s="351"/>
      <c r="J14" s="351"/>
      <c r="K14" s="351"/>
      <c r="L14" s="351"/>
      <c r="M14" s="351"/>
      <c r="N14" s="351"/>
      <c r="O14" s="351"/>
      <c r="P14" s="356" t="str">
        <f>IFERROR(IF(P13="","",P13/P9),"")</f>
        <v/>
      </c>
      <c r="Q14" s="356"/>
      <c r="R14" s="356"/>
      <c r="S14" s="356"/>
      <c r="T14" s="356"/>
      <c r="U14" s="356"/>
      <c r="V14" s="357"/>
      <c r="W14" s="148" t="str">
        <f>IF(AB14="申請できません","","円/kWh")</f>
        <v/>
      </c>
      <c r="X14" s="148"/>
      <c r="Y14" s="148"/>
      <c r="Z14" s="149"/>
      <c r="AB14" s="377" t="str">
        <f>IF(P14&gt;=AO10,"申請できません","")</f>
        <v>申請できません</v>
      </c>
      <c r="AC14" s="377"/>
      <c r="AD14" s="377"/>
      <c r="AE14" s="377"/>
      <c r="AF14" s="377"/>
      <c r="AG14" s="377"/>
      <c r="AH14" s="377"/>
      <c r="AI14" s="377"/>
      <c r="AJ14" s="377"/>
      <c r="AK14" s="377"/>
      <c r="AL14" s="377"/>
      <c r="AM14" s="377"/>
      <c r="AN14" s="377"/>
      <c r="AO14" s="379"/>
      <c r="AP14" s="379"/>
      <c r="AQ14" s="379"/>
      <c r="AR14" s="379"/>
      <c r="AS14" s="379"/>
      <c r="AT14" s="379"/>
      <c r="AU14" s="379"/>
    </row>
    <row r="15" spans="1:48" ht="18.75" customHeight="1" x14ac:dyDescent="0.55000000000000004">
      <c r="A15" s="94"/>
      <c r="B15" s="350" t="s">
        <v>395</v>
      </c>
      <c r="C15" s="351"/>
      <c r="D15" s="351"/>
      <c r="E15" s="351"/>
      <c r="F15" s="351"/>
      <c r="G15" s="351"/>
      <c r="H15" s="351"/>
      <c r="I15" s="351"/>
      <c r="J15" s="351"/>
      <c r="K15" s="351"/>
      <c r="L15" s="351"/>
      <c r="M15" s="351"/>
      <c r="N15" s="351"/>
      <c r="O15" s="351"/>
      <c r="P15" s="370"/>
      <c r="Q15" s="370"/>
      <c r="R15" s="370"/>
      <c r="S15" s="370"/>
      <c r="T15" s="370"/>
      <c r="U15" s="370"/>
      <c r="V15" s="371"/>
      <c r="W15" s="148" t="s">
        <v>36</v>
      </c>
      <c r="X15" s="148" t="s">
        <v>365</v>
      </c>
      <c r="Y15" s="148"/>
      <c r="Z15" s="149"/>
      <c r="AB15" s="378"/>
      <c r="AC15" s="378"/>
      <c r="AD15" s="378"/>
      <c r="AE15" s="378"/>
      <c r="AF15" s="378"/>
      <c r="AG15" s="378"/>
      <c r="AH15" s="378"/>
      <c r="AI15" s="378"/>
      <c r="AJ15" s="378"/>
      <c r="AK15" s="378"/>
      <c r="AL15" s="378"/>
      <c r="AM15" s="378"/>
      <c r="AN15" s="378"/>
      <c r="AO15" s="379"/>
      <c r="AP15" s="379"/>
      <c r="AQ15" s="379"/>
      <c r="AR15" s="379"/>
      <c r="AS15" s="379"/>
      <c r="AT15" s="379"/>
      <c r="AU15" s="379"/>
    </row>
    <row r="16" spans="1:48" ht="18.75" customHeight="1" x14ac:dyDescent="0.55000000000000004">
      <c r="A16" s="94"/>
      <c r="B16" s="348" t="s">
        <v>397</v>
      </c>
      <c r="C16" s="349"/>
      <c r="D16" s="349"/>
      <c r="E16" s="349"/>
      <c r="F16" s="349"/>
      <c r="G16" s="349"/>
      <c r="H16" s="349"/>
      <c r="I16" s="349"/>
      <c r="J16" s="349"/>
      <c r="K16" s="349"/>
      <c r="L16" s="349"/>
      <c r="M16" s="349"/>
      <c r="N16" s="349"/>
      <c r="O16" s="349"/>
      <c r="P16" s="354" t="str">
        <f>IF(AND(P10="",P11="",P12=""),"",P10+P11+P12+P15)</f>
        <v/>
      </c>
      <c r="Q16" s="354"/>
      <c r="R16" s="354"/>
      <c r="S16" s="354"/>
      <c r="T16" s="354"/>
      <c r="U16" s="354"/>
      <c r="V16" s="355"/>
      <c r="W16" s="144" t="s">
        <v>36</v>
      </c>
      <c r="X16" s="144"/>
      <c r="Y16" s="144"/>
      <c r="Z16" s="145"/>
    </row>
    <row r="17" spans="1:29" ht="18.75" customHeight="1" x14ac:dyDescent="0.55000000000000004">
      <c r="A17" s="94"/>
      <c r="B17" s="372" t="s">
        <v>398</v>
      </c>
      <c r="C17" s="347"/>
      <c r="D17" s="347"/>
      <c r="E17" s="347"/>
      <c r="F17" s="347"/>
      <c r="G17" s="347"/>
      <c r="H17" s="347"/>
      <c r="I17" s="347"/>
      <c r="J17" s="347"/>
      <c r="K17" s="347"/>
      <c r="L17" s="347"/>
      <c r="M17" s="347"/>
      <c r="N17" s="347"/>
      <c r="O17" s="347"/>
      <c r="P17" s="373" t="str">
        <f>IF(P16="","",IF(DB!H9=TRUE,ROUNDUP(P16*0.1,0),ROUNDDOWN(P16*0.1,0)))</f>
        <v/>
      </c>
      <c r="Q17" s="373"/>
      <c r="R17" s="373"/>
      <c r="S17" s="373"/>
      <c r="T17" s="373"/>
      <c r="U17" s="373"/>
      <c r="V17" s="374"/>
      <c r="W17" s="146" t="s">
        <v>36</v>
      </c>
      <c r="X17" s="146"/>
      <c r="Y17" s="146"/>
      <c r="Z17" s="147"/>
      <c r="AC17" s="172" t="s">
        <v>335</v>
      </c>
    </row>
    <row r="18" spans="1:29" ht="18.75" customHeight="1" x14ac:dyDescent="0.55000000000000004">
      <c r="A18" s="94"/>
      <c r="B18" s="350" t="s">
        <v>399</v>
      </c>
      <c r="C18" s="351"/>
      <c r="D18" s="351"/>
      <c r="E18" s="351"/>
      <c r="F18" s="351"/>
      <c r="G18" s="351"/>
      <c r="H18" s="351"/>
      <c r="I18" s="351"/>
      <c r="J18" s="351"/>
      <c r="K18" s="351"/>
      <c r="L18" s="351"/>
      <c r="M18" s="351"/>
      <c r="N18" s="351"/>
      <c r="O18" s="351"/>
      <c r="P18" s="356" t="str">
        <f>IF(P16="","",P16+P17)</f>
        <v/>
      </c>
      <c r="Q18" s="356"/>
      <c r="R18" s="356"/>
      <c r="S18" s="356"/>
      <c r="T18" s="356"/>
      <c r="U18" s="356"/>
      <c r="V18" s="357"/>
      <c r="W18" s="148" t="s">
        <v>36</v>
      </c>
      <c r="X18" s="148"/>
      <c r="Y18" s="148"/>
      <c r="Z18" s="149"/>
    </row>
    <row r="19" spans="1:29" ht="18.75" customHeight="1" x14ac:dyDescent="0.55000000000000004">
      <c r="A19" s="94"/>
      <c r="B19" s="348" t="s">
        <v>209</v>
      </c>
      <c r="C19" s="349"/>
      <c r="D19" s="349"/>
      <c r="E19" s="349"/>
      <c r="F19" s="349"/>
      <c r="G19" s="349"/>
      <c r="H19" s="349"/>
      <c r="I19" s="349"/>
      <c r="J19" s="349"/>
      <c r="K19" s="349"/>
      <c r="L19" s="349"/>
      <c r="M19" s="349"/>
      <c r="N19" s="349"/>
      <c r="O19" s="349"/>
      <c r="P19" s="358"/>
      <c r="Q19" s="358"/>
      <c r="R19" s="358"/>
      <c r="S19" s="358"/>
      <c r="T19" s="358"/>
      <c r="U19" s="358"/>
      <c r="V19" s="359"/>
      <c r="W19" s="144" t="s">
        <v>36</v>
      </c>
      <c r="X19" s="144"/>
      <c r="Y19" s="144"/>
      <c r="Z19" s="145"/>
    </row>
    <row r="20" spans="1:29" ht="18.75" customHeight="1" x14ac:dyDescent="0.55000000000000004">
      <c r="A20" s="94"/>
      <c r="B20" s="350" t="s">
        <v>210</v>
      </c>
      <c r="C20" s="351"/>
      <c r="D20" s="351"/>
      <c r="E20" s="351"/>
      <c r="F20" s="351"/>
      <c r="G20" s="351"/>
      <c r="H20" s="351"/>
      <c r="I20" s="351"/>
      <c r="J20" s="351"/>
      <c r="K20" s="351"/>
      <c r="L20" s="351"/>
      <c r="M20" s="351"/>
      <c r="N20" s="351"/>
      <c r="O20" s="351"/>
      <c r="P20" s="375"/>
      <c r="Q20" s="375"/>
      <c r="R20" s="375"/>
      <c r="S20" s="375"/>
      <c r="T20" s="375"/>
      <c r="U20" s="375"/>
      <c r="V20" s="376"/>
      <c r="W20" s="148" t="s">
        <v>36</v>
      </c>
      <c r="X20" s="148"/>
      <c r="Y20" s="148"/>
      <c r="Z20" s="149"/>
    </row>
    <row r="21" spans="1:29" ht="18.75" customHeight="1" x14ac:dyDescent="0.55000000000000004">
      <c r="A21" s="94"/>
      <c r="B21" s="348" t="s">
        <v>211</v>
      </c>
      <c r="C21" s="349"/>
      <c r="D21" s="349"/>
      <c r="E21" s="349"/>
      <c r="F21" s="349"/>
      <c r="G21" s="349"/>
      <c r="H21" s="349"/>
      <c r="I21" s="349"/>
      <c r="J21" s="349"/>
      <c r="K21" s="349"/>
      <c r="L21" s="349"/>
      <c r="M21" s="349"/>
      <c r="N21" s="349"/>
      <c r="O21" s="349"/>
      <c r="P21" s="354" t="str">
        <f>IF(P13="","",P13-P19-P20)</f>
        <v/>
      </c>
      <c r="Q21" s="354"/>
      <c r="R21" s="354"/>
      <c r="S21" s="354"/>
      <c r="T21" s="354"/>
      <c r="U21" s="354"/>
      <c r="V21" s="355"/>
      <c r="W21" s="144" t="s">
        <v>36</v>
      </c>
      <c r="X21" s="144"/>
      <c r="Y21" s="144"/>
      <c r="Z21" s="145"/>
    </row>
    <row r="22" spans="1:29" ht="18.75" customHeight="1" thickBot="1" x14ac:dyDescent="0.6">
      <c r="A22" s="94"/>
      <c r="B22" s="332" t="s">
        <v>407</v>
      </c>
      <c r="C22" s="333"/>
      <c r="D22" s="333"/>
      <c r="E22" s="333"/>
      <c r="F22" s="333"/>
      <c r="G22" s="333"/>
      <c r="H22" s="333"/>
      <c r="I22" s="333"/>
      <c r="J22" s="333"/>
      <c r="K22" s="333"/>
      <c r="L22" s="333"/>
      <c r="M22" s="333"/>
      <c r="N22" s="333"/>
      <c r="O22" s="333"/>
      <c r="P22" s="340" t="str">
        <f>IF(P9="","",IF(P21&gt;=1000000,1000000,P21))</f>
        <v/>
      </c>
      <c r="Q22" s="340"/>
      <c r="R22" s="340"/>
      <c r="S22" s="340"/>
      <c r="T22" s="340"/>
      <c r="U22" s="340"/>
      <c r="V22" s="341"/>
      <c r="W22" s="124" t="s">
        <v>36</v>
      </c>
      <c r="X22" s="124"/>
      <c r="Y22" s="124"/>
      <c r="Z22" s="125"/>
    </row>
    <row r="23" spans="1:29" ht="7.5" customHeight="1" x14ac:dyDescent="0.55000000000000004">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9" ht="18" customHeight="1" x14ac:dyDescent="0.55000000000000004">
      <c r="A24" s="94"/>
      <c r="B24" s="94" t="s">
        <v>265</v>
      </c>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9" ht="18" customHeight="1" x14ac:dyDescent="0.55000000000000004">
      <c r="A25" s="94"/>
      <c r="B25" s="94" t="s">
        <v>266</v>
      </c>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9" ht="18" customHeight="1" x14ac:dyDescent="0.55000000000000004">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9" ht="18" customHeight="1" x14ac:dyDescent="0.55000000000000004">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9" ht="18.75" customHeight="1" x14ac:dyDescent="0.5500000000000000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sheetData>
  <sheetProtection algorithmName="SHA-512" hashValue="3qDCdpGemKESEXnbUGjxRfJTZDQ0JY5Ml09n1BLAk3tGgLGAsI5soBR06+6+Q46ERVgt1uR/Xnvn+oD98lJgig==" saltValue="NuH9x8T9XO/DvWze1pFD/A==" spinCount="100000" sheet="1" selectLockedCells="1"/>
  <mergeCells count="44">
    <mergeCell ref="AO9:AU9"/>
    <mergeCell ref="P9:V9"/>
    <mergeCell ref="AB11:AN11"/>
    <mergeCell ref="B13:O13"/>
    <mergeCell ref="P13:V13"/>
    <mergeCell ref="B12:O12"/>
    <mergeCell ref="P12:V12"/>
    <mergeCell ref="AB12:AN12"/>
    <mergeCell ref="AO12:AU12"/>
    <mergeCell ref="AB9:AN9"/>
    <mergeCell ref="B20:O20"/>
    <mergeCell ref="P20:V20"/>
    <mergeCell ref="B21:O21"/>
    <mergeCell ref="P21:V21"/>
    <mergeCell ref="B22:O22"/>
    <mergeCell ref="P22:V22"/>
    <mergeCell ref="B19:O19"/>
    <mergeCell ref="P19:V19"/>
    <mergeCell ref="B14:O14"/>
    <mergeCell ref="P14:V14"/>
    <mergeCell ref="B16:O16"/>
    <mergeCell ref="P16:V16"/>
    <mergeCell ref="B17:O17"/>
    <mergeCell ref="P17:V17"/>
    <mergeCell ref="B18:O18"/>
    <mergeCell ref="P18:V18"/>
    <mergeCell ref="B15:O15"/>
    <mergeCell ref="P15:V15"/>
    <mergeCell ref="AB14:AN14"/>
    <mergeCell ref="B5:F5"/>
    <mergeCell ref="H5:X5"/>
    <mergeCell ref="AB15:AN15"/>
    <mergeCell ref="AO15:AU15"/>
    <mergeCell ref="AB13:AN13"/>
    <mergeCell ref="AO13:AU13"/>
    <mergeCell ref="B10:O10"/>
    <mergeCell ref="AB10:AN10"/>
    <mergeCell ref="AO10:AU10"/>
    <mergeCell ref="B11:O11"/>
    <mergeCell ref="P11:V11"/>
    <mergeCell ref="AO11:AU11"/>
    <mergeCell ref="AO14:AU14"/>
    <mergeCell ref="B9:O9"/>
    <mergeCell ref="P10:V10"/>
  </mergeCells>
  <phoneticPr fontId="3"/>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ltText="">
                <anchor moveWithCells="1">
                  <from>
                    <xdr:col>27</xdr:col>
                    <xdr:colOff>0</xdr:colOff>
                    <xdr:row>16</xdr:row>
                    <xdr:rowOff>0</xdr:rowOff>
                  </from>
                  <to>
                    <xdr:col>28</xdr:col>
                    <xdr:colOff>0</xdr:colOff>
                    <xdr:row>17</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4" tint="-0.249977111117893"/>
    <pageSetUpPr fitToPage="1"/>
  </sheetPr>
  <dimension ref="A1:AC37"/>
  <sheetViews>
    <sheetView view="pageBreakPreview" zoomScaleNormal="100" zoomScaleSheetLayoutView="100" workbookViewId="0">
      <pane ySplit="3" topLeftCell="A4" activePane="bottomLeft" state="frozen"/>
      <selection activeCell="M7" sqref="M7:AB7"/>
      <selection pane="bottomLeft" activeCell="P10" sqref="P10:Z10"/>
    </sheetView>
  </sheetViews>
  <sheetFormatPr defaultColWidth="3.08203125" defaultRowHeight="18.75" customHeight="1" x14ac:dyDescent="0.55000000000000004"/>
  <cols>
    <col min="1" max="16384" width="3.08203125" style="85"/>
  </cols>
  <sheetData>
    <row r="1" spans="1:28" ht="18.75" customHeight="1" x14ac:dyDescent="0.55000000000000004">
      <c r="A1" s="94" t="s">
        <v>25</v>
      </c>
      <c r="B1" s="94"/>
      <c r="C1" s="94"/>
      <c r="D1" s="94"/>
      <c r="E1" s="94"/>
      <c r="F1" s="94"/>
      <c r="G1" s="94"/>
      <c r="H1" s="94"/>
      <c r="I1" s="94"/>
      <c r="J1" s="94"/>
      <c r="K1" s="94"/>
      <c r="L1" s="94"/>
      <c r="M1" s="94"/>
      <c r="N1" s="94"/>
      <c r="O1" s="94"/>
      <c r="P1" s="94"/>
      <c r="Q1" s="94"/>
      <c r="R1" s="94"/>
      <c r="S1" s="94"/>
      <c r="T1" s="94"/>
      <c r="U1" s="94"/>
      <c r="V1" s="94"/>
      <c r="W1" s="94"/>
      <c r="X1" s="94"/>
      <c r="Y1" s="94"/>
      <c r="Z1" s="94"/>
    </row>
    <row r="2" spans="1:28"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28" ht="18.75" customHeight="1" x14ac:dyDescent="0.55000000000000004">
      <c r="A3" s="254" t="s">
        <v>26</v>
      </c>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28"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28" ht="18.75" customHeight="1" x14ac:dyDescent="0.55000000000000004">
      <c r="A5" s="94" t="s">
        <v>27</v>
      </c>
      <c r="B5" s="94"/>
      <c r="C5" s="94"/>
      <c r="D5" s="94"/>
      <c r="E5" s="94"/>
      <c r="F5" s="94"/>
      <c r="G5" s="94"/>
      <c r="H5" s="94"/>
      <c r="I5" s="94"/>
      <c r="J5" s="94"/>
      <c r="K5" s="94"/>
      <c r="L5" s="94"/>
      <c r="M5" s="94"/>
      <c r="N5" s="94"/>
      <c r="O5" s="94"/>
      <c r="P5" s="94"/>
      <c r="Q5" s="94"/>
      <c r="R5" s="94"/>
      <c r="S5" s="94"/>
      <c r="T5" s="94"/>
      <c r="U5" s="94"/>
      <c r="V5" s="94"/>
      <c r="W5" s="94"/>
      <c r="X5" s="94"/>
      <c r="Y5" s="94"/>
      <c r="Z5" s="94"/>
    </row>
    <row r="6" spans="1:28" ht="7.5" customHeight="1" thickBot="1" x14ac:dyDescent="0.6">
      <c r="A6" s="94"/>
      <c r="B6" s="94"/>
      <c r="C6" s="94"/>
      <c r="D6" s="94"/>
      <c r="E6" s="94"/>
      <c r="F6" s="94"/>
      <c r="G6" s="94"/>
      <c r="H6" s="94"/>
      <c r="I6" s="94"/>
      <c r="J6" s="94"/>
      <c r="K6" s="94"/>
      <c r="L6" s="94"/>
      <c r="M6" s="94"/>
      <c r="N6" s="94"/>
      <c r="O6" s="94"/>
      <c r="P6" s="94"/>
      <c r="Q6" s="94"/>
      <c r="R6" s="94"/>
      <c r="S6" s="94"/>
      <c r="T6" s="94"/>
      <c r="U6" s="94"/>
      <c r="V6" s="94"/>
      <c r="W6" s="94"/>
      <c r="X6" s="94"/>
      <c r="Y6" s="94"/>
      <c r="Z6" s="94"/>
    </row>
    <row r="7" spans="1:28" ht="22.5" customHeight="1" x14ac:dyDescent="0.55000000000000004">
      <c r="A7" s="221" t="s">
        <v>28</v>
      </c>
      <c r="B7" s="222"/>
      <c r="C7" s="222"/>
      <c r="D7" s="222"/>
      <c r="E7" s="222"/>
      <c r="F7" s="222"/>
      <c r="G7" s="222"/>
      <c r="H7" s="222"/>
      <c r="I7" s="222" t="s">
        <v>35</v>
      </c>
      <c r="J7" s="222"/>
      <c r="K7" s="222"/>
      <c r="L7" s="222"/>
      <c r="M7" s="222"/>
      <c r="N7" s="222"/>
      <c r="O7" s="222"/>
      <c r="P7" s="222" t="s">
        <v>37</v>
      </c>
      <c r="Q7" s="222"/>
      <c r="R7" s="222"/>
      <c r="S7" s="222"/>
      <c r="T7" s="222"/>
      <c r="U7" s="222"/>
      <c r="V7" s="222"/>
      <c r="W7" s="222"/>
      <c r="X7" s="222"/>
      <c r="Y7" s="222"/>
      <c r="Z7" s="329"/>
    </row>
    <row r="8" spans="1:28" ht="22.5" customHeight="1" x14ac:dyDescent="0.55000000000000004">
      <c r="A8" s="217" t="s">
        <v>29</v>
      </c>
      <c r="B8" s="218"/>
      <c r="C8" s="218"/>
      <c r="D8" s="218"/>
      <c r="E8" s="218"/>
      <c r="F8" s="218"/>
      <c r="G8" s="218"/>
      <c r="H8" s="218"/>
      <c r="I8" s="389" t="str">
        <f>IFERROR(I12-SUM(I9:N11),"")</f>
        <v/>
      </c>
      <c r="J8" s="390"/>
      <c r="K8" s="390"/>
      <c r="L8" s="390"/>
      <c r="M8" s="390"/>
      <c r="N8" s="390"/>
      <c r="O8" s="132" t="s">
        <v>36</v>
      </c>
      <c r="P8" s="391"/>
      <c r="Q8" s="391"/>
      <c r="R8" s="391"/>
      <c r="S8" s="391"/>
      <c r="T8" s="391"/>
      <c r="U8" s="391"/>
      <c r="V8" s="391"/>
      <c r="W8" s="391"/>
      <c r="X8" s="391"/>
      <c r="Y8" s="391"/>
      <c r="Z8" s="392"/>
      <c r="AB8" s="172" t="s">
        <v>346</v>
      </c>
    </row>
    <row r="9" spans="1:28" ht="22.5" customHeight="1" x14ac:dyDescent="0.55000000000000004">
      <c r="A9" s="217" t="s">
        <v>30</v>
      </c>
      <c r="B9" s="218"/>
      <c r="C9" s="218"/>
      <c r="D9" s="218"/>
      <c r="E9" s="218"/>
      <c r="F9" s="218"/>
      <c r="G9" s="218"/>
      <c r="H9" s="218"/>
      <c r="I9" s="389" t="e">
        <f>IF(第２号別紙１!P22=0,"",第２号別紙１!P22+第２号別紙２!P22)</f>
        <v>#VALUE!</v>
      </c>
      <c r="J9" s="390"/>
      <c r="K9" s="390"/>
      <c r="L9" s="390"/>
      <c r="M9" s="390"/>
      <c r="N9" s="390"/>
      <c r="O9" s="132" t="s">
        <v>36</v>
      </c>
      <c r="P9" s="391" t="s">
        <v>232</v>
      </c>
      <c r="Q9" s="391"/>
      <c r="R9" s="391"/>
      <c r="S9" s="391"/>
      <c r="T9" s="391"/>
      <c r="U9" s="391"/>
      <c r="V9" s="391"/>
      <c r="W9" s="391"/>
      <c r="X9" s="391"/>
      <c r="Y9" s="391"/>
      <c r="Z9" s="392"/>
    </row>
    <row r="10" spans="1:28" ht="22.5" customHeight="1" x14ac:dyDescent="0.55000000000000004">
      <c r="A10" s="382" t="s">
        <v>34</v>
      </c>
      <c r="B10" s="383"/>
      <c r="C10" s="386" t="s">
        <v>31</v>
      </c>
      <c r="D10" s="387"/>
      <c r="E10" s="387"/>
      <c r="F10" s="387"/>
      <c r="G10" s="387"/>
      <c r="H10" s="388"/>
      <c r="I10" s="389" t="str">
        <f>IF(第２号別紙１!P19=0,"",第２号別紙１!P19)</f>
        <v/>
      </c>
      <c r="J10" s="390"/>
      <c r="K10" s="390"/>
      <c r="L10" s="390"/>
      <c r="M10" s="390"/>
      <c r="N10" s="390"/>
      <c r="O10" s="132" t="s">
        <v>36</v>
      </c>
      <c r="P10" s="393"/>
      <c r="Q10" s="394"/>
      <c r="R10" s="394"/>
      <c r="S10" s="394"/>
      <c r="T10" s="394"/>
      <c r="U10" s="394"/>
      <c r="V10" s="394"/>
      <c r="W10" s="394"/>
      <c r="X10" s="394"/>
      <c r="Y10" s="394"/>
      <c r="Z10" s="395"/>
    </row>
    <row r="11" spans="1:28" ht="22.5" customHeight="1" thickBot="1" x14ac:dyDescent="0.6">
      <c r="A11" s="384"/>
      <c r="B11" s="385"/>
      <c r="C11" s="396" t="s">
        <v>32</v>
      </c>
      <c r="D11" s="396"/>
      <c r="E11" s="396"/>
      <c r="F11" s="396"/>
      <c r="G11" s="396"/>
      <c r="H11" s="396"/>
      <c r="I11" s="401" t="str">
        <f>IF(第２号別紙１!P20=0,"",第２号別紙１!P20)</f>
        <v/>
      </c>
      <c r="J11" s="402"/>
      <c r="K11" s="402"/>
      <c r="L11" s="402"/>
      <c r="M11" s="402"/>
      <c r="N11" s="402"/>
      <c r="O11" s="151" t="s">
        <v>36</v>
      </c>
      <c r="P11" s="405"/>
      <c r="Q11" s="405"/>
      <c r="R11" s="405"/>
      <c r="S11" s="405"/>
      <c r="T11" s="405"/>
      <c r="U11" s="405"/>
      <c r="V11" s="405"/>
      <c r="W11" s="405"/>
      <c r="X11" s="405"/>
      <c r="Y11" s="405"/>
      <c r="Z11" s="406"/>
    </row>
    <row r="12" spans="1:28" ht="22.5" customHeight="1" thickTop="1" thickBot="1" x14ac:dyDescent="0.6">
      <c r="A12" s="284" t="s">
        <v>33</v>
      </c>
      <c r="B12" s="285"/>
      <c r="C12" s="285"/>
      <c r="D12" s="285"/>
      <c r="E12" s="285"/>
      <c r="F12" s="285"/>
      <c r="G12" s="285"/>
      <c r="H12" s="285"/>
      <c r="I12" s="403" t="str">
        <f>IF(I27="","",I27)</f>
        <v/>
      </c>
      <c r="J12" s="404"/>
      <c r="K12" s="404"/>
      <c r="L12" s="404"/>
      <c r="M12" s="404"/>
      <c r="N12" s="404"/>
      <c r="O12" s="139" t="s">
        <v>36</v>
      </c>
      <c r="P12" s="407"/>
      <c r="Q12" s="407"/>
      <c r="R12" s="407"/>
      <c r="S12" s="407"/>
      <c r="T12" s="407"/>
      <c r="U12" s="407"/>
      <c r="V12" s="407"/>
      <c r="W12" s="407"/>
      <c r="X12" s="407"/>
      <c r="Y12" s="407"/>
      <c r="Z12" s="408"/>
    </row>
    <row r="13" spans="1:28" ht="18.75" customHeight="1" x14ac:dyDescent="0.55000000000000004">
      <c r="A13" s="140" t="s">
        <v>38</v>
      </c>
      <c r="B13" s="94"/>
      <c r="C13" s="94"/>
      <c r="D13" s="94"/>
      <c r="E13" s="94"/>
      <c r="F13" s="94"/>
      <c r="G13" s="94"/>
      <c r="H13" s="94"/>
      <c r="I13" s="94"/>
      <c r="J13" s="94"/>
      <c r="K13" s="94"/>
      <c r="L13" s="94"/>
      <c r="M13" s="94"/>
      <c r="N13" s="94"/>
      <c r="O13" s="94"/>
      <c r="P13" s="94"/>
      <c r="Q13" s="94"/>
      <c r="R13" s="94"/>
      <c r="S13" s="94"/>
      <c r="T13" s="94"/>
      <c r="U13" s="94"/>
      <c r="V13" s="94"/>
      <c r="W13" s="94"/>
      <c r="X13" s="94"/>
      <c r="Y13" s="94"/>
      <c r="Z13" s="94"/>
    </row>
    <row r="14" spans="1:28" ht="18.75" customHeight="1" x14ac:dyDescent="0.55000000000000004">
      <c r="A14" s="140" t="s">
        <v>39</v>
      </c>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28" ht="18.75" customHeight="1" x14ac:dyDescent="0.55000000000000004">
      <c r="A15" s="140" t="s">
        <v>270</v>
      </c>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28" ht="18.75" customHeight="1" x14ac:dyDescent="0.55000000000000004">
      <c r="A16" s="140" t="s">
        <v>271</v>
      </c>
      <c r="B16" s="94"/>
      <c r="C16" s="94"/>
      <c r="D16" s="94"/>
      <c r="E16" s="94"/>
      <c r="F16" s="94"/>
      <c r="G16" s="94"/>
      <c r="H16" s="94"/>
      <c r="I16" s="94"/>
      <c r="J16" s="94"/>
      <c r="K16" s="94"/>
      <c r="L16" s="94"/>
      <c r="M16" s="94"/>
      <c r="N16" s="94"/>
      <c r="O16" s="94"/>
      <c r="P16" s="94"/>
      <c r="Q16" s="94"/>
      <c r="R16" s="94"/>
      <c r="S16" s="94"/>
      <c r="T16" s="94"/>
      <c r="U16" s="94"/>
      <c r="V16" s="94"/>
      <c r="W16" s="94"/>
      <c r="X16" s="94"/>
      <c r="Y16" s="94"/>
      <c r="Z16" s="94"/>
    </row>
    <row r="17" spans="1:29" ht="18.75" customHeight="1" x14ac:dyDescent="0.55000000000000004">
      <c r="A17" s="140" t="s">
        <v>272</v>
      </c>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9" ht="18.75" customHeight="1" x14ac:dyDescent="0.55000000000000004">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29" ht="18.75" customHeight="1" x14ac:dyDescent="0.55000000000000004">
      <c r="A19" s="94" t="s">
        <v>40</v>
      </c>
      <c r="B19" s="94"/>
      <c r="C19" s="94"/>
      <c r="D19" s="94"/>
      <c r="E19" s="94"/>
      <c r="F19" s="94"/>
      <c r="G19" s="94"/>
      <c r="H19" s="94"/>
      <c r="I19" s="94"/>
      <c r="J19" s="94"/>
      <c r="K19" s="94"/>
      <c r="L19" s="94"/>
      <c r="M19" s="94"/>
      <c r="N19" s="94"/>
      <c r="O19" s="94"/>
      <c r="P19" s="94"/>
      <c r="Q19" s="94"/>
      <c r="R19" s="94"/>
      <c r="S19" s="94"/>
      <c r="T19" s="94"/>
      <c r="U19" s="94"/>
      <c r="V19" s="94"/>
      <c r="W19" s="94"/>
      <c r="X19" s="94"/>
      <c r="Y19" s="94"/>
      <c r="Z19" s="94"/>
    </row>
    <row r="20" spans="1:29" ht="7.5" customHeight="1" thickBot="1" x14ac:dyDescent="0.6">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9" ht="22.5" customHeight="1" x14ac:dyDescent="0.55000000000000004">
      <c r="A21" s="221" t="s">
        <v>41</v>
      </c>
      <c r="B21" s="222"/>
      <c r="C21" s="222"/>
      <c r="D21" s="222"/>
      <c r="E21" s="222"/>
      <c r="F21" s="222"/>
      <c r="G21" s="222"/>
      <c r="H21" s="222"/>
      <c r="I21" s="222" t="s">
        <v>35</v>
      </c>
      <c r="J21" s="222"/>
      <c r="K21" s="222"/>
      <c r="L21" s="222"/>
      <c r="M21" s="222"/>
      <c r="N21" s="222"/>
      <c r="O21" s="222"/>
      <c r="P21" s="222" t="s">
        <v>37</v>
      </c>
      <c r="Q21" s="222"/>
      <c r="R21" s="222"/>
      <c r="S21" s="222"/>
      <c r="T21" s="222"/>
      <c r="U21" s="222"/>
      <c r="V21" s="222"/>
      <c r="W21" s="222"/>
      <c r="X21" s="222"/>
      <c r="Y21" s="222"/>
      <c r="Z21" s="329"/>
    </row>
    <row r="22" spans="1:29" ht="45" customHeight="1" x14ac:dyDescent="0.55000000000000004">
      <c r="A22" s="414" t="s">
        <v>117</v>
      </c>
      <c r="B22" s="386" t="s">
        <v>118</v>
      </c>
      <c r="C22" s="387"/>
      <c r="D22" s="387"/>
      <c r="E22" s="387"/>
      <c r="F22" s="387"/>
      <c r="G22" s="387"/>
      <c r="H22" s="388"/>
      <c r="I22" s="389" t="str">
        <f>IF(第２号別紙１!P10="","",第２号別紙１!P10+第２号別紙２!P10)</f>
        <v/>
      </c>
      <c r="J22" s="390"/>
      <c r="K22" s="390"/>
      <c r="L22" s="390"/>
      <c r="M22" s="390"/>
      <c r="N22" s="390"/>
      <c r="O22" s="132" t="s">
        <v>36</v>
      </c>
      <c r="P22" s="397"/>
      <c r="Q22" s="397"/>
      <c r="R22" s="397"/>
      <c r="S22" s="397"/>
      <c r="T22" s="397"/>
      <c r="U22" s="397"/>
      <c r="V22" s="397"/>
      <c r="W22" s="397"/>
      <c r="X22" s="397"/>
      <c r="Y22" s="397"/>
      <c r="Z22" s="398"/>
    </row>
    <row r="23" spans="1:29" ht="45" customHeight="1" x14ac:dyDescent="0.55000000000000004">
      <c r="A23" s="415"/>
      <c r="B23" s="386" t="s">
        <v>119</v>
      </c>
      <c r="C23" s="387"/>
      <c r="D23" s="387"/>
      <c r="E23" s="387"/>
      <c r="F23" s="387"/>
      <c r="G23" s="387"/>
      <c r="H23" s="388"/>
      <c r="I23" s="389" t="str">
        <f>IF(第２号別紙１!P11="","",第２号別紙１!P11+第２号別紙２!P11)</f>
        <v/>
      </c>
      <c r="J23" s="390"/>
      <c r="K23" s="390"/>
      <c r="L23" s="390"/>
      <c r="M23" s="390"/>
      <c r="N23" s="390"/>
      <c r="O23" s="132" t="s">
        <v>36</v>
      </c>
      <c r="P23" s="397"/>
      <c r="Q23" s="397"/>
      <c r="R23" s="397"/>
      <c r="S23" s="397"/>
      <c r="T23" s="397"/>
      <c r="U23" s="397"/>
      <c r="V23" s="397"/>
      <c r="W23" s="397"/>
      <c r="X23" s="397"/>
      <c r="Y23" s="397"/>
      <c r="Z23" s="398"/>
    </row>
    <row r="24" spans="1:29" ht="45" customHeight="1" x14ac:dyDescent="0.55000000000000004">
      <c r="A24" s="416"/>
      <c r="B24" s="386" t="s">
        <v>120</v>
      </c>
      <c r="C24" s="387"/>
      <c r="D24" s="387"/>
      <c r="E24" s="387"/>
      <c r="F24" s="387"/>
      <c r="G24" s="387"/>
      <c r="H24" s="388"/>
      <c r="I24" s="389" t="str">
        <f>IF(第２号別紙１!P12="","",第２号別紙１!P12+第２号別紙２!P12)</f>
        <v/>
      </c>
      <c r="J24" s="390"/>
      <c r="K24" s="390"/>
      <c r="L24" s="390"/>
      <c r="M24" s="390"/>
      <c r="N24" s="390"/>
      <c r="O24" s="132" t="s">
        <v>36</v>
      </c>
      <c r="P24" s="397"/>
      <c r="Q24" s="397"/>
      <c r="R24" s="397"/>
      <c r="S24" s="397"/>
      <c r="T24" s="397"/>
      <c r="U24" s="397"/>
      <c r="V24" s="397"/>
      <c r="W24" s="397"/>
      <c r="X24" s="397"/>
      <c r="Y24" s="397"/>
      <c r="Z24" s="398"/>
    </row>
    <row r="25" spans="1:29" ht="22.5" customHeight="1" x14ac:dyDescent="0.55000000000000004">
      <c r="A25" s="217" t="s">
        <v>42</v>
      </c>
      <c r="B25" s="218"/>
      <c r="C25" s="218"/>
      <c r="D25" s="218"/>
      <c r="E25" s="218"/>
      <c r="F25" s="218"/>
      <c r="G25" s="218"/>
      <c r="H25" s="218"/>
      <c r="I25" s="389" t="str">
        <f>IFERROR(IF(I22+I23+I24="","",SUM(I22:N24)),"")</f>
        <v/>
      </c>
      <c r="J25" s="390"/>
      <c r="K25" s="390"/>
      <c r="L25" s="390"/>
      <c r="M25" s="390"/>
      <c r="N25" s="390"/>
      <c r="O25" s="132" t="s">
        <v>36</v>
      </c>
      <c r="P25" s="399"/>
      <c r="Q25" s="399"/>
      <c r="R25" s="399"/>
      <c r="S25" s="399"/>
      <c r="T25" s="399"/>
      <c r="U25" s="399"/>
      <c r="V25" s="399"/>
      <c r="W25" s="399"/>
      <c r="X25" s="399"/>
      <c r="Y25" s="399"/>
      <c r="Z25" s="400"/>
    </row>
    <row r="26" spans="1:29" ht="22.5" customHeight="1" thickBot="1" x14ac:dyDescent="0.6">
      <c r="A26" s="413" t="s">
        <v>43</v>
      </c>
      <c r="B26" s="396"/>
      <c r="C26" s="396"/>
      <c r="D26" s="396"/>
      <c r="E26" s="396"/>
      <c r="F26" s="396"/>
      <c r="G26" s="396"/>
      <c r="H26" s="396"/>
      <c r="I26" s="401" t="str">
        <f>IF(I25="","",IF(DB!H14=TRUE,ROUNDUP(I25*0.1,0),ROUNDDOWN(I25*0.1,0)))</f>
        <v/>
      </c>
      <c r="J26" s="402"/>
      <c r="K26" s="402"/>
      <c r="L26" s="402"/>
      <c r="M26" s="402"/>
      <c r="N26" s="402"/>
      <c r="O26" s="151" t="s">
        <v>36</v>
      </c>
      <c r="P26" s="409" t="s">
        <v>45</v>
      </c>
      <c r="Q26" s="409"/>
      <c r="R26" s="409"/>
      <c r="S26" s="409"/>
      <c r="T26" s="409"/>
      <c r="U26" s="409"/>
      <c r="V26" s="409"/>
      <c r="W26" s="409"/>
      <c r="X26" s="409"/>
      <c r="Y26" s="409"/>
      <c r="Z26" s="410"/>
      <c r="AC26" s="172" t="s">
        <v>334</v>
      </c>
    </row>
    <row r="27" spans="1:29" ht="22.5" customHeight="1" thickTop="1" thickBot="1" x14ac:dyDescent="0.6">
      <c r="A27" s="284" t="s">
        <v>33</v>
      </c>
      <c r="B27" s="285"/>
      <c r="C27" s="285"/>
      <c r="D27" s="285"/>
      <c r="E27" s="285"/>
      <c r="F27" s="285"/>
      <c r="G27" s="285"/>
      <c r="H27" s="285"/>
      <c r="I27" s="403" t="str">
        <f>IF(I26="","",SUM(I25:N26))</f>
        <v/>
      </c>
      <c r="J27" s="404"/>
      <c r="K27" s="404"/>
      <c r="L27" s="404"/>
      <c r="M27" s="404"/>
      <c r="N27" s="404"/>
      <c r="O27" s="139" t="s">
        <v>36</v>
      </c>
      <c r="P27" s="411"/>
      <c r="Q27" s="411"/>
      <c r="R27" s="411"/>
      <c r="S27" s="411"/>
      <c r="T27" s="411"/>
      <c r="U27" s="411"/>
      <c r="V27" s="411"/>
      <c r="W27" s="411"/>
      <c r="X27" s="411"/>
      <c r="Y27" s="411"/>
      <c r="Z27" s="412"/>
    </row>
    <row r="28" spans="1:29" ht="18.75" customHeight="1" x14ac:dyDescent="0.55000000000000004">
      <c r="A28" s="140" t="s">
        <v>44</v>
      </c>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9" ht="18.75" customHeight="1" x14ac:dyDescent="0.55000000000000004">
      <c r="A29" s="140" t="s">
        <v>273</v>
      </c>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9" ht="18.75" customHeight="1" x14ac:dyDescent="0.55000000000000004">
      <c r="A30" s="140" t="s">
        <v>274</v>
      </c>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9" ht="18.75" customHeight="1" x14ac:dyDescent="0.55000000000000004">
      <c r="A31" s="140" t="s">
        <v>76</v>
      </c>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9" ht="18.75" customHeight="1" x14ac:dyDescent="0.55000000000000004">
      <c r="A32" s="140"/>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8.75" customHeight="1" x14ac:dyDescent="0.55000000000000004">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8.75" customHeight="1" x14ac:dyDescent="0.55000000000000004">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sheetData>
  <sheetProtection algorithmName="SHA-512" hashValue="cQ0vDzD+T7AoPAaP9ivGkfBZ6lm3G6DhF4IJuJuJqWqGwE3InB7f3MxsZ2pouoJoQ4SGFHVicft0dspj+BKupQ==" saltValue="Slu9Bt8FCwPb0zVFRLAKPw==" spinCount="100000" sheet="1" selectLockedCells="1"/>
  <mergeCells count="42">
    <mergeCell ref="P26:Z26"/>
    <mergeCell ref="P27:Z27"/>
    <mergeCell ref="A27:H27"/>
    <mergeCell ref="A21:H21"/>
    <mergeCell ref="I21:O21"/>
    <mergeCell ref="I22:N22"/>
    <mergeCell ref="I23:N23"/>
    <mergeCell ref="I24:N24"/>
    <mergeCell ref="I25:N25"/>
    <mergeCell ref="I26:N26"/>
    <mergeCell ref="I27:N27"/>
    <mergeCell ref="A26:H26"/>
    <mergeCell ref="A22:A24"/>
    <mergeCell ref="B22:H22"/>
    <mergeCell ref="B23:H23"/>
    <mergeCell ref="B24:H24"/>
    <mergeCell ref="A12:H12"/>
    <mergeCell ref="I11:N11"/>
    <mergeCell ref="I12:N12"/>
    <mergeCell ref="P11:Z11"/>
    <mergeCell ref="P12:Z12"/>
    <mergeCell ref="A25:H25"/>
    <mergeCell ref="P21:Z21"/>
    <mergeCell ref="P22:Z22"/>
    <mergeCell ref="P23:Z23"/>
    <mergeCell ref="P24:Z24"/>
    <mergeCell ref="P25:Z25"/>
    <mergeCell ref="A3:Z3"/>
    <mergeCell ref="A8:H8"/>
    <mergeCell ref="A9:H9"/>
    <mergeCell ref="A10:B11"/>
    <mergeCell ref="C10:H10"/>
    <mergeCell ref="A7:H7"/>
    <mergeCell ref="I8:N8"/>
    <mergeCell ref="I9:N9"/>
    <mergeCell ref="I10:N10"/>
    <mergeCell ref="I7:O7"/>
    <mergeCell ref="P7:Z7"/>
    <mergeCell ref="P8:Z8"/>
    <mergeCell ref="P9:Z9"/>
    <mergeCell ref="P10:Z10"/>
    <mergeCell ref="C11:H11"/>
  </mergeCells>
  <phoneticPr fontId="3"/>
  <pageMargins left="0.78740157480314965" right="0.39370078740157483" top="0.59055118110236227" bottom="0.59055118110236227" header="0.31496062992125984" footer="0.31496062992125984"/>
  <pageSetup paperSize="9" scale="96" orientation="portrait" blackAndWhite="1" r:id="rId1"/>
  <rowBreaks count="1" manualBreakCount="1">
    <brk id="3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27</xdr:col>
                    <xdr:colOff>0</xdr:colOff>
                    <xdr:row>25</xdr:row>
                    <xdr:rowOff>0</xdr:rowOff>
                  </from>
                  <to>
                    <xdr:col>28</xdr:col>
                    <xdr:colOff>0</xdr:colOff>
                    <xdr:row>26</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pageSetUpPr fitToPage="1"/>
  </sheetPr>
  <dimension ref="A1:Z35"/>
  <sheetViews>
    <sheetView view="pageBreakPreview" zoomScaleNormal="100" zoomScaleSheetLayoutView="100" workbookViewId="0">
      <pane ySplit="3" topLeftCell="A4" activePane="bottomLeft" state="frozen"/>
      <selection activeCell="M7" sqref="M7:AB7"/>
      <selection pane="bottomLeft" activeCell="M8" sqref="M8:V8"/>
    </sheetView>
  </sheetViews>
  <sheetFormatPr defaultColWidth="3.08203125" defaultRowHeight="18.75" customHeight="1" x14ac:dyDescent="0.55000000000000004"/>
  <cols>
    <col min="1" max="16384" width="3.08203125" style="85"/>
  </cols>
  <sheetData>
    <row r="1" spans="1:26" ht="18.75" customHeight="1" x14ac:dyDescent="0.55000000000000004">
      <c r="A1" s="94" t="s">
        <v>46</v>
      </c>
      <c r="B1" s="94"/>
      <c r="C1" s="94"/>
      <c r="D1" s="94"/>
      <c r="E1" s="94"/>
      <c r="F1" s="94"/>
      <c r="G1" s="94"/>
      <c r="H1" s="94"/>
      <c r="I1" s="94"/>
      <c r="J1" s="94"/>
      <c r="K1" s="94"/>
      <c r="L1" s="94"/>
      <c r="M1" s="94"/>
      <c r="N1" s="94"/>
      <c r="O1" s="94"/>
      <c r="P1" s="94"/>
      <c r="Q1" s="94"/>
      <c r="R1" s="94"/>
      <c r="S1" s="94"/>
      <c r="T1" s="94"/>
      <c r="U1" s="94"/>
      <c r="V1" s="94"/>
      <c r="W1" s="94"/>
      <c r="X1" s="94"/>
      <c r="Y1" s="94"/>
      <c r="Z1" s="94"/>
    </row>
    <row r="2" spans="1:26" ht="7.5" customHeight="1" x14ac:dyDescent="0.55000000000000004">
      <c r="A2" s="94"/>
      <c r="B2" s="94"/>
      <c r="C2" s="94"/>
      <c r="D2" s="94"/>
      <c r="E2" s="94"/>
      <c r="F2" s="94"/>
      <c r="G2" s="94"/>
      <c r="H2" s="94"/>
      <c r="I2" s="94"/>
      <c r="J2" s="94"/>
      <c r="K2" s="94"/>
      <c r="L2" s="94"/>
      <c r="M2" s="94"/>
      <c r="N2" s="94"/>
      <c r="O2" s="94"/>
      <c r="P2" s="94"/>
      <c r="Q2" s="94"/>
      <c r="R2" s="94"/>
      <c r="S2" s="94"/>
      <c r="T2" s="94"/>
      <c r="U2" s="94"/>
      <c r="V2" s="94"/>
      <c r="W2" s="94"/>
      <c r="X2" s="94"/>
      <c r="Y2" s="94"/>
      <c r="Z2" s="94"/>
    </row>
    <row r="3" spans="1:26" ht="18.75" customHeight="1" x14ac:dyDescent="0.55000000000000004">
      <c r="A3" s="254" t="s">
        <v>233</v>
      </c>
      <c r="B3" s="254"/>
      <c r="C3" s="254"/>
      <c r="D3" s="254"/>
      <c r="E3" s="254"/>
      <c r="F3" s="254"/>
      <c r="G3" s="254"/>
      <c r="H3" s="254"/>
      <c r="I3" s="254"/>
      <c r="J3" s="254"/>
      <c r="K3" s="254"/>
      <c r="L3" s="254"/>
      <c r="M3" s="254"/>
      <c r="N3" s="254"/>
      <c r="O3" s="254"/>
      <c r="P3" s="254"/>
      <c r="Q3" s="254"/>
      <c r="R3" s="254"/>
      <c r="S3" s="254"/>
      <c r="T3" s="254"/>
      <c r="U3" s="254"/>
      <c r="V3" s="254"/>
      <c r="W3" s="254"/>
      <c r="X3" s="254"/>
      <c r="Y3" s="254"/>
      <c r="Z3" s="254"/>
    </row>
    <row r="4" spans="1:26" ht="7.5" customHeight="1" x14ac:dyDescent="0.55000000000000004">
      <c r="A4" s="94"/>
      <c r="B4" s="94"/>
      <c r="C4" s="94"/>
      <c r="D4" s="94"/>
      <c r="E4" s="94"/>
      <c r="F4" s="94"/>
      <c r="G4" s="94"/>
      <c r="H4" s="94"/>
      <c r="I4" s="94"/>
      <c r="J4" s="94"/>
      <c r="K4" s="94"/>
      <c r="L4" s="94"/>
      <c r="M4" s="94"/>
      <c r="N4" s="94"/>
      <c r="O4" s="94"/>
      <c r="P4" s="94"/>
      <c r="Q4" s="94"/>
      <c r="R4" s="94"/>
      <c r="S4" s="94"/>
      <c r="T4" s="94"/>
      <c r="U4" s="94"/>
      <c r="V4" s="94"/>
      <c r="W4" s="94"/>
      <c r="X4" s="94"/>
      <c r="Y4" s="94"/>
      <c r="Z4" s="94"/>
    </row>
    <row r="5" spans="1:26" ht="22.5" customHeight="1" x14ac:dyDescent="0.55000000000000004">
      <c r="A5" s="94"/>
      <c r="B5" s="94"/>
      <c r="C5" s="94"/>
      <c r="D5" s="94"/>
      <c r="E5" s="94"/>
      <c r="F5" s="94"/>
      <c r="G5" s="94"/>
      <c r="H5" s="94"/>
      <c r="I5" s="94"/>
      <c r="J5" s="94"/>
      <c r="K5" s="94"/>
      <c r="L5" s="94"/>
      <c r="M5" s="94"/>
      <c r="N5" s="94"/>
      <c r="O5" s="94"/>
      <c r="P5" s="94"/>
      <c r="Q5" s="94"/>
      <c r="R5" s="94"/>
      <c r="S5" s="417" t="str">
        <f>IF(第１号!S5="","令和    年    月    日",第１号!S5)</f>
        <v>令和　　年　　月　　日</v>
      </c>
      <c r="T5" s="417"/>
      <c r="U5" s="417"/>
      <c r="V5" s="417"/>
      <c r="W5" s="417"/>
      <c r="X5" s="417"/>
      <c r="Y5" s="417"/>
      <c r="Z5" s="417"/>
    </row>
    <row r="6" spans="1:26" ht="18.75" customHeight="1" x14ac:dyDescent="0.55000000000000004">
      <c r="A6" s="94" t="s">
        <v>1</v>
      </c>
      <c r="B6" s="94"/>
      <c r="C6" s="94"/>
      <c r="D6" s="94"/>
      <c r="E6" s="94"/>
      <c r="F6" s="94"/>
      <c r="G6" s="94"/>
      <c r="H6" s="94"/>
      <c r="I6" s="94"/>
      <c r="J6" s="94"/>
      <c r="K6" s="94"/>
      <c r="L6" s="94"/>
      <c r="M6" s="94"/>
      <c r="N6" s="94"/>
      <c r="O6" s="94"/>
      <c r="P6" s="94"/>
      <c r="Q6" s="94"/>
      <c r="R6" s="94"/>
      <c r="S6" s="94"/>
      <c r="T6" s="94"/>
      <c r="U6" s="94"/>
      <c r="V6" s="94"/>
      <c r="W6" s="94"/>
      <c r="X6" s="94"/>
      <c r="Y6" s="94"/>
      <c r="Z6" s="94"/>
    </row>
    <row r="7" spans="1:26" ht="18.75" customHeight="1" thickBot="1" x14ac:dyDescent="0.6">
      <c r="A7" s="94"/>
      <c r="B7" s="94"/>
      <c r="C7" s="94"/>
      <c r="D7" s="94"/>
      <c r="E7" s="94"/>
      <c r="F7" s="94"/>
      <c r="G7" s="94"/>
      <c r="H7" s="94"/>
      <c r="I7" s="94" t="s">
        <v>121</v>
      </c>
      <c r="J7" s="94"/>
      <c r="K7" s="94"/>
      <c r="L7" s="94"/>
      <c r="M7" s="94"/>
      <c r="N7" s="94"/>
      <c r="O7" s="94"/>
      <c r="P7" s="94"/>
      <c r="Q7" s="94"/>
      <c r="R7" s="94"/>
      <c r="S7" s="94"/>
      <c r="T7" s="94"/>
      <c r="U7" s="94"/>
      <c r="V7" s="94"/>
      <c r="W7" s="94"/>
      <c r="X7" s="94"/>
      <c r="Y7" s="94"/>
      <c r="Z7" s="94"/>
    </row>
    <row r="8" spans="1:26" ht="15" customHeight="1" x14ac:dyDescent="0.55000000000000004">
      <c r="A8" s="94"/>
      <c r="B8" s="94"/>
      <c r="C8" s="94"/>
      <c r="D8" s="94"/>
      <c r="E8" s="94"/>
      <c r="F8" s="94"/>
      <c r="G8" s="94"/>
      <c r="H8" s="94"/>
      <c r="I8" s="418" t="s">
        <v>122</v>
      </c>
      <c r="J8" s="419"/>
      <c r="K8" s="419"/>
      <c r="L8" s="419"/>
      <c r="M8" s="420" t="s">
        <v>92</v>
      </c>
      <c r="N8" s="420"/>
      <c r="O8" s="420"/>
      <c r="P8" s="420"/>
      <c r="Q8" s="420"/>
      <c r="R8" s="420"/>
      <c r="S8" s="420"/>
      <c r="T8" s="420"/>
      <c r="U8" s="420"/>
      <c r="V8" s="420"/>
      <c r="W8" s="421" t="s">
        <v>7</v>
      </c>
      <c r="X8" s="421"/>
      <c r="Y8" s="421"/>
      <c r="Z8" s="422"/>
    </row>
    <row r="9" spans="1:26" ht="60" customHeight="1" x14ac:dyDescent="0.55000000000000004">
      <c r="A9" s="94"/>
      <c r="B9" s="94"/>
      <c r="C9" s="94"/>
      <c r="D9" s="94"/>
      <c r="E9" s="94"/>
      <c r="F9" s="94"/>
      <c r="G9" s="94"/>
      <c r="H9" s="94"/>
      <c r="I9" s="425" t="s">
        <v>123</v>
      </c>
      <c r="J9" s="426"/>
      <c r="K9" s="426"/>
      <c r="L9" s="426"/>
      <c r="M9" s="427"/>
      <c r="N9" s="427"/>
      <c r="O9" s="427"/>
      <c r="P9" s="427"/>
      <c r="Q9" s="427"/>
      <c r="R9" s="427"/>
      <c r="S9" s="427"/>
      <c r="T9" s="427"/>
      <c r="U9" s="427"/>
      <c r="V9" s="427"/>
      <c r="W9" s="423"/>
      <c r="X9" s="423"/>
      <c r="Y9" s="423"/>
      <c r="Z9" s="424"/>
    </row>
    <row r="10" spans="1:26" ht="22.5" customHeight="1" x14ac:dyDescent="0.55000000000000004">
      <c r="A10" s="94"/>
      <c r="B10" s="94"/>
      <c r="C10" s="94"/>
      <c r="D10" s="94"/>
      <c r="E10" s="94"/>
      <c r="F10" s="94"/>
      <c r="G10" s="94"/>
      <c r="H10" s="94"/>
      <c r="I10" s="217" t="s">
        <v>124</v>
      </c>
      <c r="J10" s="218"/>
      <c r="K10" s="218"/>
      <c r="L10" s="218"/>
      <c r="M10" s="152" t="s">
        <v>9</v>
      </c>
      <c r="N10" s="215" t="s">
        <v>469</v>
      </c>
      <c r="O10" s="215"/>
      <c r="P10" s="215"/>
      <c r="Q10" s="215"/>
      <c r="R10" s="215"/>
      <c r="S10" s="215"/>
      <c r="T10" s="171"/>
      <c r="U10" s="171"/>
      <c r="V10" s="153"/>
      <c r="W10" s="153"/>
      <c r="X10" s="153"/>
      <c r="Y10" s="153"/>
      <c r="Z10" s="107"/>
    </row>
    <row r="11" spans="1:26" ht="26.25" customHeight="1" x14ac:dyDescent="0.55000000000000004">
      <c r="A11" s="94"/>
      <c r="B11" s="94"/>
      <c r="C11" s="94"/>
      <c r="D11" s="94"/>
      <c r="E11" s="94"/>
      <c r="F11" s="94"/>
      <c r="G11" s="94"/>
      <c r="H11" s="94"/>
      <c r="I11" s="217"/>
      <c r="J11" s="218"/>
      <c r="K11" s="218"/>
      <c r="L11" s="218"/>
      <c r="M11" s="154"/>
      <c r="N11" s="225"/>
      <c r="O11" s="225"/>
      <c r="P11" s="225"/>
      <c r="Q11" s="225"/>
      <c r="R11" s="225"/>
      <c r="S11" s="225"/>
      <c r="T11" s="225"/>
      <c r="U11" s="225"/>
      <c r="V11" s="225"/>
      <c r="W11" s="225"/>
      <c r="X11" s="225"/>
      <c r="Y11" s="225"/>
      <c r="Z11" s="155"/>
    </row>
    <row r="12" spans="1:26" ht="26.25" customHeight="1" thickBot="1" x14ac:dyDescent="0.6">
      <c r="A12" s="94"/>
      <c r="B12" s="94"/>
      <c r="C12" s="94"/>
      <c r="D12" s="94"/>
      <c r="E12" s="94"/>
      <c r="F12" s="94"/>
      <c r="G12" s="94"/>
      <c r="H12" s="94"/>
      <c r="I12" s="227" t="s">
        <v>125</v>
      </c>
      <c r="J12" s="228"/>
      <c r="K12" s="228"/>
      <c r="L12" s="228"/>
      <c r="M12" s="428"/>
      <c r="N12" s="429"/>
      <c r="O12" s="429"/>
      <c r="P12" s="429"/>
      <c r="Q12" s="150" t="s">
        <v>10</v>
      </c>
      <c r="R12" s="430"/>
      <c r="S12" s="430"/>
      <c r="T12" s="430"/>
      <c r="U12" s="430"/>
      <c r="V12" s="156" t="s">
        <v>10</v>
      </c>
      <c r="W12" s="430"/>
      <c r="X12" s="430"/>
      <c r="Y12" s="430"/>
      <c r="Z12" s="431"/>
    </row>
    <row r="13" spans="1:26" ht="18.75" customHeight="1" x14ac:dyDescent="0.55000000000000004">
      <c r="A13" s="94"/>
      <c r="B13" s="94"/>
      <c r="C13" s="94"/>
      <c r="D13" s="94"/>
      <c r="E13" s="94"/>
      <c r="F13" s="94"/>
      <c r="G13" s="94"/>
      <c r="H13" s="94"/>
      <c r="I13" s="140" t="s">
        <v>126</v>
      </c>
      <c r="J13" s="95"/>
      <c r="K13" s="95"/>
      <c r="L13" s="95"/>
      <c r="M13" s="95"/>
      <c r="N13" s="95"/>
      <c r="O13" s="95"/>
      <c r="P13" s="95"/>
      <c r="Q13" s="95"/>
      <c r="R13" s="157"/>
      <c r="S13" s="157"/>
      <c r="T13" s="157"/>
      <c r="U13" s="157"/>
      <c r="V13" s="157"/>
      <c r="W13" s="157"/>
      <c r="X13" s="157"/>
      <c r="Y13" s="157"/>
      <c r="Z13" s="157"/>
    </row>
    <row r="14" spans="1:26" ht="7.5" customHeight="1" x14ac:dyDescent="0.55000000000000004">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26" ht="18.75" customHeight="1" x14ac:dyDescent="0.55000000000000004">
      <c r="A15" s="265" t="s">
        <v>234</v>
      </c>
      <c r="B15" s="265"/>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row>
    <row r="16" spans="1:26" ht="18.75" customHeight="1" x14ac:dyDescent="0.55000000000000004">
      <c r="A16" s="265"/>
      <c r="B16" s="265"/>
      <c r="C16" s="265"/>
      <c r="D16" s="265"/>
      <c r="E16" s="265"/>
      <c r="F16" s="265"/>
      <c r="G16" s="265"/>
      <c r="H16" s="265"/>
      <c r="I16" s="265"/>
      <c r="J16" s="265"/>
      <c r="K16" s="265"/>
      <c r="L16" s="265"/>
      <c r="M16" s="265"/>
      <c r="N16" s="265"/>
      <c r="O16" s="265"/>
      <c r="P16" s="265"/>
      <c r="Q16" s="265"/>
      <c r="R16" s="265"/>
      <c r="S16" s="265"/>
      <c r="T16" s="265"/>
      <c r="U16" s="265"/>
      <c r="V16" s="265"/>
      <c r="W16" s="265"/>
      <c r="X16" s="265"/>
      <c r="Y16" s="265"/>
      <c r="Z16" s="265"/>
    </row>
    <row r="17" spans="1:26" ht="7.5" customHeight="1" x14ac:dyDescent="0.55000000000000004">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18.75" customHeight="1" x14ac:dyDescent="0.55000000000000004">
      <c r="A18" s="254" t="s">
        <v>8</v>
      </c>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row>
    <row r="19" spans="1:26" ht="7.5" customHeight="1" thickBot="1" x14ac:dyDescent="0.6">
      <c r="A19" s="94"/>
      <c r="B19" s="94"/>
      <c r="C19" s="94"/>
      <c r="D19" s="94"/>
      <c r="E19" s="94"/>
      <c r="F19" s="94"/>
      <c r="G19" s="94"/>
      <c r="H19" s="94"/>
      <c r="I19" s="94"/>
      <c r="J19" s="94"/>
      <c r="K19" s="94"/>
      <c r="L19" s="94"/>
      <c r="M19" s="94"/>
      <c r="N19" s="94"/>
      <c r="O19" s="94"/>
      <c r="P19" s="94"/>
      <c r="Q19" s="94"/>
      <c r="R19" s="94"/>
      <c r="S19" s="94"/>
      <c r="T19" s="94"/>
      <c r="U19" s="94"/>
      <c r="V19" s="94"/>
      <c r="W19" s="94"/>
      <c r="X19" s="94"/>
      <c r="Y19" s="94"/>
      <c r="Z19" s="94"/>
    </row>
    <row r="20" spans="1:26" ht="45" customHeight="1" x14ac:dyDescent="0.55000000000000004">
      <c r="A20" s="342" t="s">
        <v>235</v>
      </c>
      <c r="B20" s="343"/>
      <c r="C20" s="343"/>
      <c r="D20" s="343"/>
      <c r="E20" s="343"/>
      <c r="F20" s="343"/>
      <c r="G20" s="343"/>
      <c r="H20" s="343"/>
      <c r="I20" s="113"/>
      <c r="J20" s="433" t="str">
        <f>IF(第１号!Q9="","",第１号!Q9&amp;"　"&amp;第１号!Q10)</f>
        <v/>
      </c>
      <c r="K20" s="433"/>
      <c r="L20" s="433"/>
      <c r="M20" s="433"/>
      <c r="N20" s="433"/>
      <c r="O20" s="433"/>
      <c r="P20" s="433"/>
      <c r="Q20" s="433"/>
      <c r="R20" s="433"/>
      <c r="S20" s="433"/>
      <c r="T20" s="433"/>
      <c r="U20" s="433"/>
      <c r="V20" s="433"/>
      <c r="W20" s="433"/>
      <c r="X20" s="433"/>
      <c r="Y20" s="433"/>
      <c r="Z20" s="116"/>
    </row>
    <row r="21" spans="1:26" ht="22.5" customHeight="1" x14ac:dyDescent="0.55000000000000004">
      <c r="A21" s="245" t="s">
        <v>127</v>
      </c>
      <c r="B21" s="246"/>
      <c r="C21" s="246"/>
      <c r="D21" s="246"/>
      <c r="E21" s="246"/>
      <c r="F21" s="246"/>
      <c r="G21" s="246"/>
      <c r="H21" s="246"/>
      <c r="I21" s="152" t="s">
        <v>128</v>
      </c>
      <c r="J21" s="437" t="str">
        <f>IF(第１号!R7="","",第１号!R7)</f>
        <v>　　　－　　　　</v>
      </c>
      <c r="K21" s="437"/>
      <c r="L21" s="437"/>
      <c r="M21" s="437"/>
      <c r="N21" s="437"/>
      <c r="O21" s="437"/>
      <c r="P21" s="153"/>
      <c r="Q21" s="153"/>
      <c r="R21" s="106"/>
      <c r="S21" s="106"/>
      <c r="T21" s="106"/>
      <c r="U21" s="106"/>
      <c r="V21" s="106"/>
      <c r="W21" s="106"/>
      <c r="X21" s="106"/>
      <c r="Y21" s="106"/>
      <c r="Z21" s="107"/>
    </row>
    <row r="22" spans="1:26" ht="22.5" customHeight="1" x14ac:dyDescent="0.55000000000000004">
      <c r="A22" s="245"/>
      <c r="B22" s="246"/>
      <c r="C22" s="246"/>
      <c r="D22" s="246"/>
      <c r="E22" s="246"/>
      <c r="F22" s="246"/>
      <c r="G22" s="246"/>
      <c r="H22" s="246"/>
      <c r="I22" s="118"/>
      <c r="J22" s="434" t="str">
        <f>IF(第１号!Q8="","",第１号!Q8)</f>
        <v/>
      </c>
      <c r="K22" s="434"/>
      <c r="L22" s="434"/>
      <c r="M22" s="434"/>
      <c r="N22" s="434"/>
      <c r="O22" s="434"/>
      <c r="P22" s="434"/>
      <c r="Q22" s="434"/>
      <c r="R22" s="434"/>
      <c r="S22" s="434"/>
      <c r="T22" s="434"/>
      <c r="U22" s="434"/>
      <c r="V22" s="434"/>
      <c r="W22" s="434"/>
      <c r="X22" s="434"/>
      <c r="Y22" s="434"/>
      <c r="Z22" s="119"/>
    </row>
    <row r="23" spans="1:26" ht="45" customHeight="1" x14ac:dyDescent="0.55000000000000004">
      <c r="A23" s="432" t="s">
        <v>236</v>
      </c>
      <c r="B23" s="246"/>
      <c r="C23" s="246"/>
      <c r="D23" s="246"/>
      <c r="E23" s="246"/>
      <c r="F23" s="246"/>
      <c r="G23" s="246"/>
      <c r="H23" s="246"/>
      <c r="I23" s="103"/>
      <c r="J23" s="219"/>
      <c r="K23" s="219"/>
      <c r="L23" s="219"/>
      <c r="M23" s="219"/>
      <c r="N23" s="219"/>
      <c r="O23" s="219"/>
      <c r="P23" s="219"/>
      <c r="Q23" s="219"/>
      <c r="R23" s="219"/>
      <c r="S23" s="219"/>
      <c r="T23" s="219"/>
      <c r="U23" s="219"/>
      <c r="V23" s="219"/>
      <c r="W23" s="219"/>
      <c r="X23" s="219"/>
      <c r="Y23" s="219"/>
      <c r="Z23" s="90"/>
    </row>
    <row r="24" spans="1:26" ht="45" customHeight="1" x14ac:dyDescent="0.55000000000000004">
      <c r="A24" s="432" t="s">
        <v>237</v>
      </c>
      <c r="B24" s="246"/>
      <c r="C24" s="246"/>
      <c r="D24" s="246"/>
      <c r="E24" s="246"/>
      <c r="F24" s="246"/>
      <c r="G24" s="246"/>
      <c r="H24" s="246"/>
      <c r="I24" s="103"/>
      <c r="J24" s="219"/>
      <c r="K24" s="219"/>
      <c r="L24" s="219"/>
      <c r="M24" s="219"/>
      <c r="N24" s="219"/>
      <c r="O24" s="219"/>
      <c r="P24" s="219"/>
      <c r="Q24" s="219"/>
      <c r="R24" s="219"/>
      <c r="S24" s="219"/>
      <c r="T24" s="219"/>
      <c r="U24" s="219"/>
      <c r="V24" s="219"/>
      <c r="W24" s="219"/>
      <c r="X24" s="219"/>
      <c r="Y24" s="219"/>
      <c r="Z24" s="90"/>
    </row>
    <row r="25" spans="1:26" ht="22.5" customHeight="1" x14ac:dyDescent="0.55000000000000004">
      <c r="A25" s="255" t="s">
        <v>239</v>
      </c>
      <c r="B25" s="256"/>
      <c r="C25" s="256"/>
      <c r="D25" s="256"/>
      <c r="E25" s="256"/>
      <c r="F25" s="256"/>
      <c r="G25" s="256"/>
      <c r="H25" s="256"/>
      <c r="I25" s="105"/>
      <c r="J25" s="241" t="s">
        <v>238</v>
      </c>
      <c r="K25" s="241"/>
      <c r="L25" s="241"/>
      <c r="M25" s="241"/>
      <c r="N25" s="241"/>
      <c r="O25" s="241"/>
      <c r="P25" s="241"/>
      <c r="Q25" s="106"/>
      <c r="R25" s="106"/>
      <c r="S25" s="241" t="s">
        <v>408</v>
      </c>
      <c r="T25" s="241"/>
      <c r="U25" s="241"/>
      <c r="V25" s="241"/>
      <c r="W25" s="241"/>
      <c r="X25" s="241"/>
      <c r="Y25" s="241"/>
      <c r="Z25" s="260"/>
    </row>
    <row r="26" spans="1:26" ht="22.5" customHeight="1" x14ac:dyDescent="0.55000000000000004">
      <c r="A26" s="257"/>
      <c r="B26" s="258"/>
      <c r="C26" s="258"/>
      <c r="D26" s="258"/>
      <c r="E26" s="258"/>
      <c r="F26" s="258"/>
      <c r="G26" s="258"/>
      <c r="H26" s="258"/>
      <c r="I26" s="108"/>
      <c r="J26" s="262"/>
      <c r="K26" s="262"/>
      <c r="L26" s="262"/>
      <c r="M26" s="262"/>
      <c r="N26" s="262"/>
      <c r="O26" s="262"/>
      <c r="P26" s="262"/>
      <c r="Q26" s="94"/>
      <c r="R26" s="94"/>
      <c r="S26" s="262"/>
      <c r="T26" s="262"/>
      <c r="U26" s="262"/>
      <c r="V26" s="262"/>
      <c r="W26" s="262"/>
      <c r="X26" s="262"/>
      <c r="Y26" s="262"/>
      <c r="Z26" s="263"/>
    </row>
    <row r="27" spans="1:26" ht="22.5" customHeight="1" x14ac:dyDescent="0.55000000000000004">
      <c r="A27" s="257"/>
      <c r="B27" s="258"/>
      <c r="C27" s="258"/>
      <c r="D27" s="258"/>
      <c r="E27" s="258"/>
      <c r="F27" s="258"/>
      <c r="G27" s="258"/>
      <c r="H27" s="258"/>
      <c r="I27" s="108"/>
      <c r="J27" s="262"/>
      <c r="K27" s="262"/>
      <c r="L27" s="262"/>
      <c r="M27" s="262"/>
      <c r="N27" s="262"/>
      <c r="O27" s="262"/>
      <c r="P27" s="262"/>
      <c r="Q27" s="94"/>
      <c r="R27" s="94"/>
      <c r="S27" s="262"/>
      <c r="T27" s="262"/>
      <c r="U27" s="262"/>
      <c r="V27" s="262"/>
      <c r="W27" s="262"/>
      <c r="X27" s="262"/>
      <c r="Y27" s="262"/>
      <c r="Z27" s="263"/>
    </row>
    <row r="28" spans="1:26" ht="22.5" customHeight="1" thickBot="1" x14ac:dyDescent="0.6">
      <c r="A28" s="247"/>
      <c r="B28" s="248"/>
      <c r="C28" s="248"/>
      <c r="D28" s="248"/>
      <c r="E28" s="248"/>
      <c r="F28" s="248"/>
      <c r="G28" s="248"/>
      <c r="H28" s="248"/>
      <c r="I28" s="111"/>
      <c r="J28" s="435"/>
      <c r="K28" s="435"/>
      <c r="L28" s="435"/>
      <c r="M28" s="435"/>
      <c r="N28" s="435"/>
      <c r="O28" s="435"/>
      <c r="P28" s="435"/>
      <c r="Q28" s="112"/>
      <c r="R28" s="112"/>
      <c r="S28" s="435"/>
      <c r="T28" s="435"/>
      <c r="U28" s="435"/>
      <c r="V28" s="435"/>
      <c r="W28" s="435"/>
      <c r="X28" s="435"/>
      <c r="Y28" s="435"/>
      <c r="Z28" s="436"/>
    </row>
    <row r="29" spans="1:26" ht="7.5" customHeight="1" x14ac:dyDescent="0.55000000000000004">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8.75" customHeight="1" x14ac:dyDescent="0.55000000000000004">
      <c r="A30" s="94" t="s">
        <v>240</v>
      </c>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8.75" customHeight="1" x14ac:dyDescent="0.55000000000000004">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8.75" customHeight="1" x14ac:dyDescent="0.55000000000000004">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8.75" customHeight="1" x14ac:dyDescent="0.55000000000000004">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8.75" customHeight="1" x14ac:dyDescent="0.55000000000000004">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8.75" customHeight="1" x14ac:dyDescent="0.55000000000000004">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sheetData>
  <sheetProtection algorithmName="SHA-512" hashValue="Q0LRvapOCaLG2jMa7XBtj7I90xFlarZHSdcP0XrAVLQttAxz2afalLtS1n/DQ84Zfw4T3Z+owpandQYozOI9yg==" saltValue="RaZQMP+mMAdTRegKdD7Cjg==" spinCount="100000" sheet="1" selectLockedCells="1"/>
  <mergeCells count="28">
    <mergeCell ref="A24:H24"/>
    <mergeCell ref="J24:Y24"/>
    <mergeCell ref="A25:H28"/>
    <mergeCell ref="A15:Z16"/>
    <mergeCell ref="A18:Z18"/>
    <mergeCell ref="A20:H20"/>
    <mergeCell ref="J20:Y20"/>
    <mergeCell ref="A21:H22"/>
    <mergeCell ref="J22:Y22"/>
    <mergeCell ref="A23:H23"/>
    <mergeCell ref="J23:Y23"/>
    <mergeCell ref="J25:P28"/>
    <mergeCell ref="S25:Z28"/>
    <mergeCell ref="J21:O21"/>
    <mergeCell ref="I10:L11"/>
    <mergeCell ref="N11:Y11"/>
    <mergeCell ref="I12:L12"/>
    <mergeCell ref="M12:P12"/>
    <mergeCell ref="R12:U12"/>
    <mergeCell ref="W12:Z12"/>
    <mergeCell ref="N10:S10"/>
    <mergeCell ref="A3:Z3"/>
    <mergeCell ref="S5:Z5"/>
    <mergeCell ref="I8:L8"/>
    <mergeCell ref="M8:V8"/>
    <mergeCell ref="W8:Z9"/>
    <mergeCell ref="I9:L9"/>
    <mergeCell ref="M9:V9"/>
  </mergeCells>
  <phoneticPr fontId="3"/>
  <dataValidations count="1">
    <dataValidation type="textLength" imeMode="off" operator="equal" allowBlank="1" showInputMessage="1" showErrorMessage="1" promptTitle="-------- 郵便番号を入力してください --------" prompt="ハイフンなしで入力してください。_x000a_(入力例)_x000a_　9800802_x000a_※Enterキーを押すと、郵便番号として認識されます。" sqref="N10:S10" xr:uid="{1198A85C-BDB8-47B1-B65E-23661D72014B}">
      <formula1>7</formula1>
    </dataValidation>
  </dataValidations>
  <pageMargins left="0.78740157480314965" right="0.39370078740157483" top="0.59055118110236227" bottom="0.59055118110236227" header="0.31496062992125984" footer="0.31496062992125984"/>
  <pageSetup paperSize="9" scale="98" orientation="portrait" blackAndWhite="1" r:id="rId1"/>
  <rowBreaks count="1" manualBreakCount="1">
    <brk id="3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8</xdr:col>
                    <xdr:colOff>0</xdr:colOff>
                    <xdr:row>25</xdr:row>
                    <xdr:rowOff>146050</xdr:rowOff>
                  </from>
                  <to>
                    <xdr:col>15</xdr:col>
                    <xdr:colOff>31750</xdr:colOff>
                    <xdr:row>26</xdr:row>
                    <xdr:rowOff>146050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17</xdr:col>
                    <xdr:colOff>0</xdr:colOff>
                    <xdr:row>25</xdr:row>
                    <xdr:rowOff>165100</xdr:rowOff>
                  </from>
                  <to>
                    <xdr:col>22</xdr:col>
                    <xdr:colOff>69850</xdr:colOff>
                    <xdr:row>26</xdr:row>
                    <xdr:rowOff>146050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27</vt:i4>
      </vt:variant>
    </vt:vector>
  </HeadingPairs>
  <TitlesOfParts>
    <vt:vector size="56" baseType="lpstr">
      <vt:lpstr>DB</vt:lpstr>
      <vt:lpstr>様式DB</vt:lpstr>
      <vt:lpstr>申請目次</vt:lpstr>
      <vt:lpstr>第１号</vt:lpstr>
      <vt:lpstr>第２号</vt:lpstr>
      <vt:lpstr>第２号別紙１</vt:lpstr>
      <vt:lpstr>第２号別紙２</vt:lpstr>
      <vt:lpstr>第３号</vt:lpstr>
      <vt:lpstr>第４号</vt:lpstr>
      <vt:lpstr>第５号</vt:lpstr>
      <vt:lpstr>第６号</vt:lpstr>
      <vt:lpstr>第７号</vt:lpstr>
      <vt:lpstr>第８号</vt:lpstr>
      <vt:lpstr>第９号</vt:lpstr>
      <vt:lpstr>実績目次</vt:lpstr>
      <vt:lpstr>第16号</vt:lpstr>
      <vt:lpstr>第17号</vt:lpstr>
      <vt:lpstr>第17号別紙１</vt:lpstr>
      <vt:lpstr>第17号別紙２</vt:lpstr>
      <vt:lpstr>第18号</vt:lpstr>
      <vt:lpstr>第19号</vt:lpstr>
      <vt:lpstr>交付請求書</vt:lpstr>
      <vt:lpstr>変更等目次</vt:lpstr>
      <vt:lpstr>第12号</vt:lpstr>
      <vt:lpstr>第13号</vt:lpstr>
      <vt:lpstr>第15号</vt:lpstr>
      <vt:lpstr>第22号</vt:lpstr>
      <vt:lpstr>第23号</vt:lpstr>
      <vt:lpstr>Sheet1 (1)</vt:lpstr>
      <vt:lpstr>交付請求書!Print_Area</vt:lpstr>
      <vt:lpstr>実績目次!Print_Area</vt:lpstr>
      <vt:lpstr>申請目次!Print_Area</vt:lpstr>
      <vt:lpstr>第12号!Print_Area</vt:lpstr>
      <vt:lpstr>第13号!Print_Area</vt:lpstr>
      <vt:lpstr>第15号!Print_Area</vt:lpstr>
      <vt:lpstr>第16号!Print_Area</vt:lpstr>
      <vt:lpstr>第17号!Print_Area</vt:lpstr>
      <vt:lpstr>第17号別紙１!Print_Area</vt:lpstr>
      <vt:lpstr>第17号別紙２!Print_Area</vt:lpstr>
      <vt:lpstr>第18号!Print_Area</vt:lpstr>
      <vt:lpstr>第19号!Print_Area</vt:lpstr>
      <vt:lpstr>第１号!Print_Area</vt:lpstr>
      <vt:lpstr>第22号!Print_Area</vt:lpstr>
      <vt:lpstr>第23号!Print_Area</vt:lpstr>
      <vt:lpstr>第２号!Print_Area</vt:lpstr>
      <vt:lpstr>第２号別紙１!Print_Area</vt:lpstr>
      <vt:lpstr>第２号別紙２!Print_Area</vt:lpstr>
      <vt:lpstr>第３号!Print_Area</vt:lpstr>
      <vt:lpstr>第４号!Print_Area</vt:lpstr>
      <vt:lpstr>第５号!Print_Area</vt:lpstr>
      <vt:lpstr>第６号!Print_Area</vt:lpstr>
      <vt:lpstr>第７号!Print_Area</vt:lpstr>
      <vt:lpstr>第８号!Print_Area</vt:lpstr>
      <vt:lpstr>第９号!Print_Area</vt:lpstr>
      <vt:lpstr>変更等目次!Print_Area</vt:lpstr>
      <vt:lpstr>第５号!Print_Titles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2026-04-08T08:04:31Z</dcterms:modified>
</cp:coreProperties>
</file>