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npc054\senpc054共有\臨時啓発\4_参院選 啓発\R7参院選\08_ホームページ\6 期日前投票投票者数\20250719\修正後\"/>
    </mc:Choice>
  </mc:AlternateContent>
  <bookViews>
    <workbookView xWindow="7635" yWindow="-15" windowWidth="7680" windowHeight="9150" tabRatio="734"/>
  </bookViews>
  <sheets>
    <sheet name="様式１選挙区" sheetId="5" r:id="rId1"/>
  </sheets>
  <definedNames>
    <definedName name="_xlnm.Print_Area" localSheetId="0">様式１選挙区!$A$1:$O$34</definedName>
  </definedNames>
  <calcPr calcId="162913"/>
</workbook>
</file>

<file path=xl/calcChain.xml><?xml version="1.0" encoding="utf-8"?>
<calcChain xmlns="http://schemas.openxmlformats.org/spreadsheetml/2006/main">
  <c r="O31" i="5" l="1"/>
  <c r="O32" i="5"/>
  <c r="O33" i="5"/>
  <c r="O25" i="5"/>
  <c r="O26" i="5"/>
  <c r="O27" i="5"/>
  <c r="O28" i="5"/>
  <c r="O29" i="5"/>
  <c r="O30" i="5"/>
  <c r="O19" i="5" l="1"/>
  <c r="O20" i="5"/>
  <c r="O21" i="5"/>
  <c r="O22" i="5"/>
  <c r="O23" i="5"/>
  <c r="O24" i="5"/>
  <c r="O13" i="5" l="1"/>
  <c r="O14" i="5"/>
  <c r="O15" i="5"/>
  <c r="O16" i="5"/>
  <c r="O17" i="5"/>
  <c r="O18" i="5"/>
  <c r="O9" i="5" l="1"/>
  <c r="O10" i="5"/>
  <c r="O11" i="5"/>
  <c r="O12" i="5"/>
  <c r="O8" i="5"/>
  <c r="O7" i="5"/>
  <c r="Q18" i="5" l="1"/>
  <c r="Q17" i="5"/>
  <c r="Q16" i="5"/>
  <c r="Q30" i="5" l="1"/>
  <c r="Q29" i="5"/>
  <c r="Q28" i="5"/>
  <c r="Q24" i="5"/>
  <c r="Q23" i="5"/>
  <c r="Q22" i="5"/>
  <c r="Q12" i="5"/>
  <c r="Q11" i="5"/>
  <c r="Q10" i="5"/>
  <c r="B25" i="5" l="1"/>
  <c r="B19" i="5"/>
  <c r="B13" i="5"/>
  <c r="B7" i="5"/>
</calcChain>
</file>

<file path=xl/sharedStrings.xml><?xml version="1.0" encoding="utf-8"?>
<sst xmlns="http://schemas.openxmlformats.org/spreadsheetml/2006/main" count="52" uniqueCount="22">
  <si>
    <t>日付</t>
    <rPh sb="0" eb="2">
      <t>ヒヅケ</t>
    </rPh>
    <phoneticPr fontId="1"/>
  </si>
  <si>
    <t>区分</t>
    <rPh sb="0" eb="2">
      <t>クブン</t>
    </rPh>
    <phoneticPr fontId="1"/>
  </si>
  <si>
    <t>青葉区</t>
    <rPh sb="0" eb="3">
      <t>アオバク</t>
    </rPh>
    <phoneticPr fontId="1"/>
  </si>
  <si>
    <t>宮城野区</t>
    <rPh sb="0" eb="3">
      <t>ミヤギノ</t>
    </rPh>
    <rPh sb="3" eb="4">
      <t>ク</t>
    </rPh>
    <phoneticPr fontId="1"/>
  </si>
  <si>
    <t>泉区</t>
    <rPh sb="0" eb="2">
      <t>イズミク</t>
    </rPh>
    <phoneticPr fontId="1"/>
  </si>
  <si>
    <t>日計</t>
    <rPh sb="0" eb="1">
      <t>ヒ</t>
    </rPh>
    <rPh sb="1" eb="2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</si>
  <si>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</si>
  <si>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</si>
  <si>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</si>
  <si>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累計</t>
    <rPh sb="0" eb="2">
      <t>ルイケイ</t>
    </rPh>
    <phoneticPr fontId="1"/>
  </si>
  <si>
    <t>総　計</t>
    <rPh sb="0" eb="1">
      <t>フサ</t>
    </rPh>
    <rPh sb="2" eb="3">
      <t>ケイ</t>
    </rPh>
    <phoneticPr fontId="1"/>
  </si>
  <si>
    <t>仙台市計</t>
    <rPh sb="0" eb="3">
      <t>センダイシ</t>
    </rPh>
    <rPh sb="3" eb="4">
      <t>ケイ</t>
    </rPh>
    <phoneticPr fontId="1"/>
  </si>
  <si>
    <t>若林区</t>
    <rPh sb="0" eb="2">
      <t>ワカバヤシ</t>
    </rPh>
    <rPh sb="2" eb="3">
      <t>ク</t>
    </rPh>
    <phoneticPr fontId="1"/>
  </si>
  <si>
    <t>太白区</t>
    <rPh sb="0" eb="2">
      <t>タイハク</t>
    </rPh>
    <rPh sb="2" eb="3">
      <t>ク</t>
    </rPh>
    <phoneticPr fontId="1"/>
  </si>
  <si>
    <t>対前回比</t>
    <rPh sb="0" eb="1">
      <t>タイ</t>
    </rPh>
    <rPh sb="1" eb="3">
      <t>ゼンカイ</t>
    </rPh>
    <rPh sb="3" eb="4">
      <t>ヒ</t>
    </rPh>
    <phoneticPr fontId="1"/>
  </si>
  <si>
    <t>期日前投票日計累計表（選挙区）</t>
    <rPh sb="11" eb="14">
      <t>センキョク</t>
    </rPh>
    <phoneticPr fontId="1"/>
  </si>
  <si>
    <t>前回
通常選挙
(選挙区)</t>
    <rPh sb="0" eb="2">
      <t>ゼンカイ</t>
    </rPh>
    <rPh sb="3" eb="5">
      <t>ツウジョウ</t>
    </rPh>
    <rPh sb="5" eb="7">
      <t>センキョ</t>
    </rPh>
    <rPh sb="9" eb="12">
      <t>センキョク</t>
    </rPh>
    <phoneticPr fontId="1"/>
  </si>
  <si>
    <t>(在外含む)</t>
    <phoneticPr fontId="1"/>
  </si>
  <si>
    <t>令和7年7月20日執行　第27回参議院議員通常選挙</t>
    <rPh sb="0" eb="1">
      <t>レイ</t>
    </rPh>
    <rPh sb="1" eb="2">
      <t>ワ</t>
    </rPh>
    <rPh sb="3" eb="4">
      <t>トシ</t>
    </rPh>
    <phoneticPr fontId="1"/>
  </si>
  <si>
    <t>内アエル</t>
    <rPh sb="0" eb="1">
      <t>ウチ</t>
    </rPh>
    <phoneticPr fontId="1"/>
  </si>
  <si>
    <t>内その他施設</t>
    <rPh sb="0" eb="1">
      <t>ウチ</t>
    </rPh>
    <rPh sb="3" eb="4">
      <t>タ</t>
    </rPh>
    <rPh sb="4" eb="6">
      <t>シセツ</t>
    </rPh>
    <phoneticPr fontId="1"/>
  </si>
  <si>
    <t>※前回通常選挙は期日前投票期間が１日長かったため、２日目からの実績を記載している。初日分は表示していないが、総計には含まれている。</t>
    <rPh sb="1" eb="3">
      <t>ゼンカイ</t>
    </rPh>
    <rPh sb="3" eb="5">
      <t>ツウジョウ</t>
    </rPh>
    <rPh sb="5" eb="7">
      <t>センキョ</t>
    </rPh>
    <rPh sb="8" eb="10">
      <t>キジツ</t>
    </rPh>
    <rPh sb="10" eb="11">
      <t>ゼン</t>
    </rPh>
    <rPh sb="11" eb="13">
      <t>トウヒョウ</t>
    </rPh>
    <rPh sb="13" eb="15">
      <t>キカン</t>
    </rPh>
    <rPh sb="17" eb="18">
      <t>ニチ</t>
    </rPh>
    <rPh sb="18" eb="19">
      <t>ナガ</t>
    </rPh>
    <rPh sb="26" eb="27">
      <t>ニチ</t>
    </rPh>
    <rPh sb="27" eb="28">
      <t>メ</t>
    </rPh>
    <rPh sb="31" eb="33">
      <t>ジッセキ</t>
    </rPh>
    <rPh sb="34" eb="36">
      <t>キサイ</t>
    </rPh>
    <rPh sb="41" eb="43">
      <t>ショニチ</t>
    </rPh>
    <rPh sb="43" eb="44">
      <t>ブン</t>
    </rPh>
    <rPh sb="45" eb="47">
      <t>ヒョウジ</t>
    </rPh>
    <rPh sb="54" eb="56">
      <t>ソウケイ</t>
    </rPh>
    <rPh sb="58" eb="59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</si>
</sst>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(&quot;aaa&quot;)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4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Continuous"/>
    </xf>
    <xf numFmtId="176" fontId="2" fillId="0" borderId="1" xfId="0" applyNumberFormat="1" applyFont="1" applyBorder="1" applyAlignment="1" applyProtection="1">
      <alignment vertical="center"/>
      <protection locked="0"/>
    </xf>
    <xf numFmtId="176" fontId="2" fillId="0" borderId="6" xfId="0" applyNumberFormat="1" applyFont="1" applyBorder="1" applyAlignment="1" applyProtection="1">
      <alignment vertical="center"/>
      <protection locked="0"/>
    </xf>
    <xf numFmtId="176" fontId="2" fillId="0" borderId="7" xfId="0" applyNumberFormat="1" applyFont="1" applyBorder="1" applyAlignment="1" applyProtection="1">
      <alignment vertical="center"/>
      <protection locked="0"/>
    </xf>
    <xf numFmtId="176" fontId="2" fillId="0" borderId="8" xfId="0" applyNumberFormat="1" applyFont="1" applyBorder="1" applyAlignment="1" applyProtection="1">
      <alignment vertical="center"/>
      <protection locked="0"/>
    </xf>
    <xf numFmtId="176" fontId="2" fillId="0" borderId="9" xfId="0" applyNumberFormat="1" applyFont="1" applyFill="1" applyBorder="1" applyAlignment="1" applyProtection="1">
      <alignment vertical="center"/>
      <protection locked="0"/>
    </xf>
    <xf numFmtId="176" fontId="2" fillId="0" borderId="10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76" fontId="2" fillId="0" borderId="11" xfId="0" applyNumberFormat="1" applyFont="1" applyFill="1" applyBorder="1" applyAlignment="1" applyProtection="1">
      <alignment vertical="center"/>
      <protection locked="0"/>
    </xf>
    <xf numFmtId="176" fontId="2" fillId="0" borderId="2" xfId="0" applyNumberFormat="1" applyFont="1" applyBorder="1" applyAlignment="1" applyProtection="1">
      <alignment vertical="center"/>
      <protection locked="0"/>
    </xf>
    <xf numFmtId="176" fontId="2" fillId="0" borderId="12" xfId="0" applyNumberFormat="1" applyFont="1" applyBorder="1" applyAlignment="1" applyProtection="1">
      <alignment vertical="center"/>
      <protection locked="0"/>
    </xf>
    <xf numFmtId="176" fontId="2" fillId="0" borderId="13" xfId="0" applyNumberFormat="1" applyFont="1" applyBorder="1" applyAlignment="1" applyProtection="1">
      <alignment vertical="center"/>
      <protection locked="0"/>
    </xf>
    <xf numFmtId="176" fontId="2" fillId="0" borderId="14" xfId="0" applyNumberFormat="1" applyFont="1" applyBorder="1" applyAlignment="1" applyProtection="1">
      <alignment vertical="center"/>
      <protection locked="0"/>
    </xf>
    <xf numFmtId="176" fontId="2" fillId="0" borderId="15" xfId="0" applyNumberFormat="1" applyFont="1" applyBorder="1" applyAlignment="1" applyProtection="1">
      <alignment vertical="center"/>
      <protection locked="0"/>
    </xf>
    <xf numFmtId="176" fontId="2" fillId="0" borderId="16" xfId="0" applyNumberFormat="1" applyFont="1" applyBorder="1" applyAlignment="1" applyProtection="1">
      <alignment vertical="center"/>
      <protection locked="0"/>
    </xf>
    <xf numFmtId="176" fontId="2" fillId="0" borderId="17" xfId="0" applyNumberFormat="1" applyFont="1" applyFill="1" applyBorder="1" applyAlignment="1" applyProtection="1">
      <alignment vertical="center"/>
      <protection locked="0"/>
    </xf>
    <xf numFmtId="176" fontId="2" fillId="3" borderId="3" xfId="0" applyNumberFormat="1" applyFont="1" applyFill="1" applyBorder="1" applyAlignment="1" applyProtection="1">
      <alignment vertical="center"/>
      <protection locked="0"/>
    </xf>
    <xf numFmtId="176" fontId="2" fillId="3" borderId="18" xfId="0" applyNumberFormat="1" applyFont="1" applyFill="1" applyBorder="1" applyAlignment="1" applyProtection="1">
      <alignment vertical="center"/>
      <protection locked="0"/>
    </xf>
    <xf numFmtId="176" fontId="2" fillId="3" borderId="19" xfId="0" applyNumberFormat="1" applyFont="1" applyFill="1" applyBorder="1" applyAlignment="1" applyProtection="1">
      <alignment vertical="center"/>
      <protection locked="0"/>
    </xf>
    <xf numFmtId="176" fontId="2" fillId="3" borderId="20" xfId="0" applyNumberFormat="1" applyFont="1" applyFill="1" applyBorder="1" applyAlignment="1" applyProtection="1">
      <alignment vertical="center"/>
      <protection locked="0"/>
    </xf>
    <xf numFmtId="176" fontId="2" fillId="3" borderId="21" xfId="0" applyNumberFormat="1" applyFont="1" applyFill="1" applyBorder="1" applyAlignment="1" applyProtection="1">
      <alignment vertical="center"/>
      <protection locked="0"/>
    </xf>
    <xf numFmtId="176" fontId="2" fillId="3" borderId="22" xfId="0" applyNumberFormat="1" applyFont="1" applyFill="1" applyBorder="1" applyAlignment="1" applyProtection="1">
      <alignment vertical="center"/>
      <protection locked="0"/>
    </xf>
    <xf numFmtId="176" fontId="2" fillId="0" borderId="23" xfId="0" applyNumberFormat="1" applyFont="1" applyFill="1" applyBorder="1" applyAlignment="1" applyProtection="1">
      <alignment vertical="center"/>
      <protection locked="0"/>
    </xf>
    <xf numFmtId="176" fontId="2" fillId="0" borderId="24" xfId="0" applyNumberFormat="1" applyFont="1" applyBorder="1" applyAlignment="1" applyProtection="1">
      <alignment vertical="center"/>
      <protection locked="0"/>
    </xf>
    <xf numFmtId="176" fontId="2" fillId="0" borderId="25" xfId="0" applyNumberFormat="1" applyFont="1" applyBorder="1" applyAlignment="1" applyProtection="1">
      <alignment vertical="center"/>
      <protection locked="0"/>
    </xf>
    <xf numFmtId="176" fontId="2" fillId="0" borderId="26" xfId="0" applyNumberFormat="1" applyFont="1" applyBorder="1" applyAlignment="1" applyProtection="1">
      <alignment vertical="center"/>
      <protection locked="0"/>
    </xf>
    <xf numFmtId="176" fontId="2" fillId="0" borderId="27" xfId="0" applyNumberFormat="1" applyFont="1" applyBorder="1" applyAlignment="1" applyProtection="1">
      <alignment vertical="center"/>
      <protection locked="0"/>
    </xf>
    <xf numFmtId="176" fontId="2" fillId="0" borderId="28" xfId="0" applyNumberFormat="1" applyFont="1" applyBorder="1" applyAlignment="1" applyProtection="1">
      <alignment vertical="center"/>
      <protection locked="0"/>
    </xf>
    <xf numFmtId="176" fontId="2" fillId="0" borderId="29" xfId="0" applyNumberFormat="1" applyFont="1" applyBorder="1" applyAlignment="1" applyProtection="1">
      <alignment vertical="center"/>
      <protection locked="0"/>
    </xf>
    <xf numFmtId="176" fontId="2" fillId="0" borderId="30" xfId="0" applyNumberFormat="1" applyFont="1" applyFill="1" applyBorder="1" applyAlignment="1" applyProtection="1">
      <alignment vertical="center"/>
      <protection locked="0"/>
    </xf>
    <xf numFmtId="176" fontId="2" fillId="0" borderId="5" xfId="0" applyNumberFormat="1" applyFont="1" applyBorder="1" applyAlignment="1" applyProtection="1">
      <alignment vertical="center"/>
      <protection locked="0"/>
    </xf>
    <xf numFmtId="176" fontId="2" fillId="0" borderId="31" xfId="0" applyNumberFormat="1" applyFont="1" applyBorder="1" applyAlignment="1" applyProtection="1">
      <alignment vertical="center"/>
      <protection locked="0"/>
    </xf>
    <xf numFmtId="176" fontId="2" fillId="0" borderId="32" xfId="0" applyNumberFormat="1" applyFont="1" applyBorder="1" applyAlignment="1" applyProtection="1">
      <alignment vertical="center"/>
      <protection locked="0"/>
    </xf>
    <xf numFmtId="176" fontId="2" fillId="0" borderId="33" xfId="0" applyNumberFormat="1" applyFont="1" applyBorder="1" applyAlignment="1" applyProtection="1">
      <alignment vertical="center"/>
      <protection locked="0"/>
    </xf>
    <xf numFmtId="176" fontId="2" fillId="0" borderId="21" xfId="0" applyNumberFormat="1" applyFont="1" applyBorder="1" applyAlignment="1" applyProtection="1">
      <alignment vertical="center"/>
      <protection locked="0"/>
    </xf>
    <xf numFmtId="176" fontId="2" fillId="0" borderId="22" xfId="0" applyNumberFormat="1" applyFont="1" applyBorder="1" applyAlignment="1" applyProtection="1">
      <alignment vertical="center"/>
      <protection locked="0"/>
    </xf>
    <xf numFmtId="176" fontId="2" fillId="0" borderId="9" xfId="0" applyNumberFormat="1" applyFont="1" applyBorder="1" applyAlignment="1" applyProtection="1">
      <alignment vertical="center"/>
      <protection locked="0"/>
    </xf>
    <xf numFmtId="176" fontId="2" fillId="0" borderId="34" xfId="0" applyNumberFormat="1" applyFont="1" applyBorder="1" applyAlignment="1" applyProtection="1">
      <alignment vertical="center"/>
      <protection locked="0"/>
    </xf>
    <xf numFmtId="176" fontId="2" fillId="0" borderId="35" xfId="0" applyNumberFormat="1" applyFont="1" applyBorder="1" applyAlignment="1" applyProtection="1">
      <alignment vertical="center"/>
      <protection locked="0"/>
    </xf>
    <xf numFmtId="176" fontId="2" fillId="0" borderId="36" xfId="0" applyNumberFormat="1" applyFont="1" applyBorder="1" applyAlignment="1" applyProtection="1">
      <alignment vertical="center"/>
      <protection locked="0"/>
    </xf>
    <xf numFmtId="176" fontId="2" fillId="0" borderId="37" xfId="0" applyNumberFormat="1" applyFont="1" applyBorder="1" applyAlignment="1" applyProtection="1">
      <alignment vertical="center"/>
      <protection locked="0"/>
    </xf>
    <xf numFmtId="176" fontId="2" fillId="0" borderId="38" xfId="0" applyNumberFormat="1" applyFont="1" applyBorder="1" applyAlignment="1" applyProtection="1">
      <alignment vertical="center"/>
      <protection locked="0"/>
    </xf>
    <xf numFmtId="176" fontId="2" fillId="0" borderId="39" xfId="0" applyNumberFormat="1" applyFont="1" applyBorder="1" applyAlignment="1" applyProtection="1">
      <alignment vertical="center"/>
      <protection locked="0"/>
    </xf>
    <xf numFmtId="176" fontId="2" fillId="0" borderId="4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/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2" fillId="2" borderId="54" xfId="0" applyFont="1" applyFill="1" applyBorder="1" applyAlignment="1">
      <alignment vertical="center"/>
    </xf>
    <xf numFmtId="176" fontId="2" fillId="0" borderId="74" xfId="0" applyNumberFormat="1" applyFont="1" applyBorder="1" applyAlignment="1" applyProtection="1">
      <alignment vertical="center"/>
      <protection locked="0"/>
    </xf>
    <xf numFmtId="176" fontId="2" fillId="0" borderId="3" xfId="0" applyNumberFormat="1" applyFont="1" applyBorder="1" applyAlignment="1" applyProtection="1">
      <alignment vertical="center"/>
      <protection locked="0"/>
    </xf>
    <xf numFmtId="0" fontId="2" fillId="2" borderId="75" xfId="0" applyFont="1" applyFill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5" fillId="0" borderId="0" xfId="1" applyNumberFormat="1" applyFont="1" applyAlignment="1">
      <alignment horizontal="centerContinuous"/>
    </xf>
    <xf numFmtId="0" fontId="5" fillId="0" borderId="0" xfId="1" applyNumberFormat="1" applyFont="1" applyAlignment="1"/>
    <xf numFmtId="2" fontId="2" fillId="0" borderId="11" xfId="1" applyNumberFormat="1" applyFont="1" applyFill="1" applyBorder="1" applyAlignment="1" applyProtection="1">
      <alignment vertical="center"/>
      <protection locked="0"/>
    </xf>
    <xf numFmtId="2" fontId="2" fillId="0" borderId="17" xfId="1" applyNumberFormat="1" applyFont="1" applyFill="1" applyBorder="1" applyAlignment="1" applyProtection="1">
      <alignment vertical="center"/>
      <protection locked="0"/>
    </xf>
    <xf numFmtId="2" fontId="2" fillId="0" borderId="40" xfId="1" applyNumberFormat="1" applyFont="1" applyFill="1" applyBorder="1" applyAlignment="1" applyProtection="1">
      <alignment vertical="center"/>
      <protection locked="0"/>
    </xf>
    <xf numFmtId="2" fontId="2" fillId="0" borderId="30" xfId="1" applyNumberFormat="1" applyFont="1" applyFill="1" applyBorder="1" applyAlignment="1" applyProtection="1">
      <alignment vertical="center"/>
      <protection locked="0"/>
    </xf>
    <xf numFmtId="2" fontId="2" fillId="0" borderId="76" xfId="1" applyNumberFormat="1" applyFont="1" applyFill="1" applyBorder="1" applyAlignment="1" applyProtection="1">
      <alignment vertical="center"/>
      <protection locked="0"/>
    </xf>
    <xf numFmtId="2" fontId="2" fillId="0" borderId="23" xfId="1" applyNumberFormat="1" applyFont="1" applyFill="1" applyBorder="1" applyAlignment="1" applyProtection="1">
      <alignment vertical="center"/>
      <protection locked="0"/>
    </xf>
    <xf numFmtId="0" fontId="2" fillId="2" borderId="50" xfId="0" applyFont="1" applyFill="1" applyBorder="1" applyAlignment="1">
      <alignment horizontal="center" vertical="center" shrinkToFit="1"/>
    </xf>
    <xf numFmtId="0" fontId="2" fillId="2" borderId="51" xfId="0" applyFont="1" applyFill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56" fontId="3" fillId="0" borderId="45" xfId="0" applyNumberFormat="1" applyFont="1" applyBorder="1" applyAlignment="1">
      <alignment horizontal="center" vertical="center"/>
    </xf>
    <xf numFmtId="56" fontId="3" fillId="0" borderId="64" xfId="0" applyNumberFormat="1" applyFont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177" fontId="2" fillId="0" borderId="62" xfId="0" applyNumberFormat="1" applyFont="1" applyBorder="1" applyAlignment="1">
      <alignment horizontal="center" vertical="center"/>
    </xf>
    <xf numFmtId="177" fontId="2" fillId="0" borderId="59" xfId="0" applyNumberFormat="1" applyFont="1" applyBorder="1" applyAlignment="1">
      <alignment horizontal="center" vertical="center"/>
    </xf>
    <xf numFmtId="177" fontId="2" fillId="0" borderId="61" xfId="0" applyNumberFormat="1" applyFont="1" applyBorder="1" applyAlignment="1">
      <alignment horizontal="center" vertical="center"/>
    </xf>
    <xf numFmtId="56" fontId="2" fillId="0" borderId="63" xfId="0" applyNumberFormat="1" applyFont="1" applyBorder="1" applyAlignment="1">
      <alignment horizontal="right" vertical="center"/>
    </xf>
    <xf numFmtId="56" fontId="2" fillId="0" borderId="58" xfId="0" applyNumberFormat="1" applyFont="1" applyBorder="1" applyAlignment="1">
      <alignment horizontal="right" vertical="center"/>
    </xf>
    <xf numFmtId="56" fontId="2" fillId="0" borderId="60" xfId="0" applyNumberFormat="1" applyFont="1" applyBorder="1" applyAlignment="1">
      <alignment horizontal="right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2" fillId="0" borderId="41" xfId="1" applyNumberFormat="1" applyFont="1" applyFill="1" applyBorder="1" applyAlignment="1">
      <alignment horizontal="center" vertical="center" wrapText="1"/>
    </xf>
    <xf numFmtId="0" fontId="2" fillId="0" borderId="42" xfId="1" applyNumberFormat="1" applyFont="1" applyFill="1" applyBorder="1" applyAlignment="1">
      <alignment horizontal="center" vertical="center"/>
    </xf>
    <xf numFmtId="0" fontId="2" fillId="0" borderId="43" xfId="1" applyNumberFormat="1" applyFont="1" applyFill="1" applyBorder="1" applyAlignment="1">
      <alignment horizontal="center" vertical="center"/>
    </xf>
    <xf numFmtId="56" fontId="3" fillId="0" borderId="44" xfId="0" applyNumberFormat="1" applyFont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257175</xdr:colOff>
      <xdr:row>0</xdr:row>
      <xdr:rowOff>85725</xdr:rowOff>
    </xdr:from>
    <xdr:to>
      <xdr:col>14</xdr:col>
      <xdr:colOff>361950</xdr:colOff>
      <xdr:row>1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324600" y="85725"/>
          <a:ext cx="7524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様式１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view="pageBreakPreview" topLeftCell="A13" zoomScale="90" zoomScaleNormal="100" zoomScaleSheetLayoutView="90" workbookViewId="0">
      <selection activeCell="U16" sqref="U16"/>
    </sheetView>
  </sheetViews>
  <sheetFormatPr defaultRowHeight="8.25" customHeight="1" x14ac:dyDescent="0.15"/>
  <cols>
    <col min="1" max="1" width="8.625" style="2" customWidth="1"/>
    <col min="2" max="2" width="4.875" style="3" bestFit="1" customWidth="1"/>
    <col min="3" max="3" width="4.25" style="1" bestFit="1" customWidth="1"/>
    <col min="4" max="4" width="2.875" style="3" bestFit="1" customWidth="1"/>
    <col min="5" max="9" width="8" style="1" customWidth="1"/>
    <col min="10" max="10" width="8" style="1" bestFit="1" customWidth="1"/>
    <col min="11" max="11" width="8.625" style="1" bestFit="1" customWidth="1"/>
    <col min="12" max="12" width="8.625" style="1" customWidth="1"/>
    <col min="13" max="13" width="2.375" style="1" customWidth="1"/>
    <col min="14" max="14" width="8.5" style="1" bestFit="1" customWidth="1"/>
    <col min="15" max="15" width="8" style="61" bestFit="1" customWidth="1"/>
    <col min="16" max="16" width="9" style="1"/>
    <col min="17" max="17" width="9" style="1" hidden="1" customWidth="1"/>
    <col min="18" max="16384" width="9" style="1"/>
  </cols>
  <sheetData>
    <row r="1" spans="1:17" ht="24.95" customHeight="1" x14ac:dyDescent="0.15">
      <c r="A1" s="4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7" ht="24.95" customHeight="1" x14ac:dyDescent="0.2">
      <c r="A2" s="10" t="s">
        <v>15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62"/>
    </row>
    <row r="3" spans="1:17" ht="24.95" customHeight="1" thickBo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L3" s="55" t="s">
        <v>17</v>
      </c>
      <c r="M3" s="54"/>
      <c r="N3" s="54"/>
      <c r="O3" s="63"/>
    </row>
    <row r="4" spans="1:17" ht="24.95" customHeight="1" x14ac:dyDescent="0.15">
      <c r="A4" s="86" t="s">
        <v>0</v>
      </c>
      <c r="B4" s="87"/>
      <c r="C4" s="105" t="s">
        <v>1</v>
      </c>
      <c r="D4" s="106"/>
      <c r="E4" s="116" t="s">
        <v>2</v>
      </c>
      <c r="F4" s="105" t="s">
        <v>3</v>
      </c>
      <c r="G4" s="105" t="s">
        <v>12</v>
      </c>
      <c r="H4" s="106" t="s">
        <v>13</v>
      </c>
      <c r="I4" s="111" t="s">
        <v>4</v>
      </c>
      <c r="J4" s="113" t="s">
        <v>11</v>
      </c>
      <c r="K4" s="57"/>
      <c r="L4" s="60"/>
      <c r="N4" s="98" t="s">
        <v>16</v>
      </c>
      <c r="O4" s="101" t="s">
        <v>14</v>
      </c>
    </row>
    <row r="5" spans="1:17" ht="24.95" customHeight="1" x14ac:dyDescent="0.15">
      <c r="A5" s="88"/>
      <c r="B5" s="89"/>
      <c r="C5" s="107"/>
      <c r="D5" s="108"/>
      <c r="E5" s="117"/>
      <c r="F5" s="107"/>
      <c r="G5" s="107"/>
      <c r="H5" s="108"/>
      <c r="I5" s="112"/>
      <c r="J5" s="114"/>
      <c r="K5" s="109" t="s">
        <v>19</v>
      </c>
      <c r="L5" s="70" t="s">
        <v>20</v>
      </c>
      <c r="N5" s="99"/>
      <c r="O5" s="102"/>
    </row>
    <row r="6" spans="1:17" ht="24.95" customHeight="1" x14ac:dyDescent="0.15">
      <c r="A6" s="90"/>
      <c r="B6" s="91"/>
      <c r="C6" s="107"/>
      <c r="D6" s="108"/>
      <c r="E6" s="117"/>
      <c r="F6" s="107"/>
      <c r="G6" s="107"/>
      <c r="H6" s="108"/>
      <c r="I6" s="112"/>
      <c r="J6" s="115"/>
      <c r="K6" s="110"/>
      <c r="L6" s="71"/>
      <c r="N6" s="100"/>
      <c r="O6" s="103"/>
    </row>
    <row r="7" spans="1:17" ht="24.95" customHeight="1" x14ac:dyDescent="0.15">
      <c r="A7" s="95">
        <v>45844</v>
      </c>
      <c r="B7" s="92">
        <f>A7</f>
        <v>45844</v>
      </c>
      <c r="C7" s="104" t="s">
        <v>5</v>
      </c>
      <c r="D7" s="5" t="s">
        <v>6</v>
      </c>
      <c r="E7" s="12">
        <v>2133</v>
      </c>
      <c r="F7" s="13">
        <v>1202</v>
      </c>
      <c r="G7" s="13">
        <v>1289</v>
      </c>
      <c r="H7" s="11">
        <v>1235</v>
      </c>
      <c r="I7" s="14">
        <v>1182</v>
      </c>
      <c r="J7" s="15">
        <v>7041</v>
      </c>
      <c r="K7" s="11">
        <v>1456</v>
      </c>
      <c r="L7" s="16">
        <v>3125</v>
      </c>
      <c r="M7" s="17"/>
      <c r="N7" s="18">
        <v>3247</v>
      </c>
      <c r="O7" s="64">
        <f>J7/N7</f>
        <v>2.1684631967970436</v>
      </c>
      <c r="Q7" s="1">
        <v>3247</v>
      </c>
    </row>
    <row r="8" spans="1:17" ht="24.95" customHeight="1" x14ac:dyDescent="0.15">
      <c r="A8" s="96"/>
      <c r="B8" s="93"/>
      <c r="C8" s="84"/>
      <c r="D8" s="6" t="s">
        <v>7</v>
      </c>
      <c r="E8" s="20">
        <v>2319</v>
      </c>
      <c r="F8" s="21">
        <v>1244</v>
      </c>
      <c r="G8" s="21">
        <v>1404</v>
      </c>
      <c r="H8" s="19">
        <v>1188</v>
      </c>
      <c r="I8" s="22">
        <v>1168</v>
      </c>
      <c r="J8" s="23">
        <v>7323</v>
      </c>
      <c r="K8" s="19">
        <v>1600</v>
      </c>
      <c r="L8" s="24">
        <v>3663</v>
      </c>
      <c r="M8" s="17"/>
      <c r="N8" s="25">
        <v>3083</v>
      </c>
      <c r="O8" s="65">
        <f>J8/N8</f>
        <v>2.375283814466429</v>
      </c>
      <c r="Q8" s="1">
        <v>3083</v>
      </c>
    </row>
    <row r="9" spans="1:17" ht="24.95" customHeight="1" x14ac:dyDescent="0.15">
      <c r="A9" s="96"/>
      <c r="B9" s="93"/>
      <c r="C9" s="84"/>
      <c r="D9" s="7" t="s">
        <v>8</v>
      </c>
      <c r="E9" s="27">
        <v>4452</v>
      </c>
      <c r="F9" s="28">
        <v>2446</v>
      </c>
      <c r="G9" s="28">
        <v>2693</v>
      </c>
      <c r="H9" s="26">
        <v>2423</v>
      </c>
      <c r="I9" s="29">
        <v>2350</v>
      </c>
      <c r="J9" s="30">
        <v>14364</v>
      </c>
      <c r="K9" s="26">
        <v>3056</v>
      </c>
      <c r="L9" s="31">
        <v>6788</v>
      </c>
      <c r="M9" s="17"/>
      <c r="N9" s="32">
        <v>6330</v>
      </c>
      <c r="O9" s="69">
        <f t="shared" ref="O9:O12" si="0">J9/N9</f>
        <v>2.2691943127962086</v>
      </c>
      <c r="Q9" s="1">
        <v>6330</v>
      </c>
    </row>
    <row r="10" spans="1:17" ht="24.95" customHeight="1" x14ac:dyDescent="0.15">
      <c r="A10" s="96"/>
      <c r="B10" s="93"/>
      <c r="C10" s="84" t="s">
        <v>9</v>
      </c>
      <c r="D10" s="8" t="s">
        <v>6</v>
      </c>
      <c r="E10" s="34">
        <v>5471</v>
      </c>
      <c r="F10" s="35">
        <v>2896</v>
      </c>
      <c r="G10" s="35">
        <v>2734</v>
      </c>
      <c r="H10" s="33">
        <v>3206</v>
      </c>
      <c r="I10" s="36">
        <v>2995</v>
      </c>
      <c r="J10" s="37">
        <v>17302</v>
      </c>
      <c r="K10" s="58">
        <v>4119</v>
      </c>
      <c r="L10" s="38">
        <v>5877</v>
      </c>
      <c r="M10" s="17"/>
      <c r="N10" s="39">
        <v>9597</v>
      </c>
      <c r="O10" s="67">
        <f t="shared" si="0"/>
        <v>1.8028550588725643</v>
      </c>
      <c r="Q10" s="1">
        <f>10899-1302</f>
        <v>9597</v>
      </c>
    </row>
    <row r="11" spans="1:17" ht="24.95" customHeight="1" x14ac:dyDescent="0.15">
      <c r="A11" s="96"/>
      <c r="B11" s="93"/>
      <c r="C11" s="84"/>
      <c r="D11" s="6" t="s">
        <v>7</v>
      </c>
      <c r="E11" s="20">
        <v>5655</v>
      </c>
      <c r="F11" s="21">
        <v>2875</v>
      </c>
      <c r="G11" s="21">
        <v>2863</v>
      </c>
      <c r="H11" s="19">
        <v>2945</v>
      </c>
      <c r="I11" s="22">
        <v>2911</v>
      </c>
      <c r="J11" s="23">
        <v>17249</v>
      </c>
      <c r="K11" s="19">
        <v>4295</v>
      </c>
      <c r="L11" s="24">
        <v>6827</v>
      </c>
      <c r="M11" s="17"/>
      <c r="N11" s="39">
        <v>9287</v>
      </c>
      <c r="O11" s="65">
        <f t="shared" si="0"/>
        <v>1.8573274469688812</v>
      </c>
      <c r="Q11" s="1">
        <f>10573-1286</f>
        <v>9287</v>
      </c>
    </row>
    <row r="12" spans="1:17" ht="24.95" customHeight="1" x14ac:dyDescent="0.15">
      <c r="A12" s="97"/>
      <c r="B12" s="94"/>
      <c r="C12" s="85"/>
      <c r="D12" s="9" t="s">
        <v>8</v>
      </c>
      <c r="E12" s="41">
        <v>11126</v>
      </c>
      <c r="F12" s="42">
        <v>5771</v>
      </c>
      <c r="G12" s="42">
        <v>5597</v>
      </c>
      <c r="H12" s="40">
        <v>6151</v>
      </c>
      <c r="I12" s="43">
        <v>5906</v>
      </c>
      <c r="J12" s="44">
        <v>34551</v>
      </c>
      <c r="K12" s="59">
        <v>8414</v>
      </c>
      <c r="L12" s="45">
        <v>12704</v>
      </c>
      <c r="M12" s="17"/>
      <c r="N12" s="32">
        <v>18884</v>
      </c>
      <c r="O12" s="65">
        <f t="shared" si="0"/>
        <v>1.8296441431900021</v>
      </c>
      <c r="Q12" s="1">
        <f>SUM(Q10:Q11)</f>
        <v>18884</v>
      </c>
    </row>
    <row r="13" spans="1:17" ht="24.95" customHeight="1" x14ac:dyDescent="0.15">
      <c r="A13" s="95">
        <v>45851</v>
      </c>
      <c r="B13" s="92">
        <f>A13</f>
        <v>45851</v>
      </c>
      <c r="C13" s="104" t="s">
        <v>5</v>
      </c>
      <c r="D13" s="5" t="s">
        <v>6</v>
      </c>
      <c r="E13" s="12">
        <v>2106</v>
      </c>
      <c r="F13" s="13">
        <v>1203</v>
      </c>
      <c r="G13" s="13">
        <v>1067</v>
      </c>
      <c r="H13" s="11">
        <v>1492</v>
      </c>
      <c r="I13" s="14">
        <v>1310</v>
      </c>
      <c r="J13" s="46">
        <v>7178</v>
      </c>
      <c r="K13" s="11">
        <v>2249</v>
      </c>
      <c r="L13" s="16">
        <v>0</v>
      </c>
      <c r="M13" s="17"/>
      <c r="N13" s="18">
        <v>4679</v>
      </c>
      <c r="O13" s="64">
        <f>J13/N13</f>
        <v>1.5340884804445394</v>
      </c>
      <c r="Q13" s="1">
        <v>4679</v>
      </c>
    </row>
    <row r="14" spans="1:17" ht="24.95" customHeight="1" x14ac:dyDescent="0.15">
      <c r="A14" s="96"/>
      <c r="B14" s="93"/>
      <c r="C14" s="84"/>
      <c r="D14" s="6" t="s">
        <v>7</v>
      </c>
      <c r="E14" s="20">
        <v>2293</v>
      </c>
      <c r="F14" s="21">
        <v>1193</v>
      </c>
      <c r="G14" s="21">
        <v>974</v>
      </c>
      <c r="H14" s="19">
        <v>1504</v>
      </c>
      <c r="I14" s="22">
        <v>1233</v>
      </c>
      <c r="J14" s="23">
        <v>7197</v>
      </c>
      <c r="K14" s="19">
        <v>2659</v>
      </c>
      <c r="L14" s="24">
        <v>0</v>
      </c>
      <c r="M14" s="17"/>
      <c r="N14" s="25">
        <v>4815</v>
      </c>
      <c r="O14" s="65">
        <f>J14/N14</f>
        <v>1.4947040498442368</v>
      </c>
      <c r="Q14" s="1">
        <v>4815</v>
      </c>
    </row>
    <row r="15" spans="1:17" ht="24.95" customHeight="1" x14ac:dyDescent="0.15">
      <c r="A15" s="96"/>
      <c r="B15" s="93"/>
      <c r="C15" s="84"/>
      <c r="D15" s="7" t="s">
        <v>8</v>
      </c>
      <c r="E15" s="27">
        <v>4399</v>
      </c>
      <c r="F15" s="28">
        <v>2396</v>
      </c>
      <c r="G15" s="28">
        <v>2041</v>
      </c>
      <c r="H15" s="26">
        <v>2996</v>
      </c>
      <c r="I15" s="29">
        <v>2543</v>
      </c>
      <c r="J15" s="30">
        <v>14375</v>
      </c>
      <c r="K15" s="26">
        <v>4908</v>
      </c>
      <c r="L15" s="31">
        <v>0</v>
      </c>
      <c r="M15" s="17"/>
      <c r="N15" s="32">
        <v>9494</v>
      </c>
      <c r="O15" s="69">
        <f t="shared" ref="O15:O18" si="1">J15/N15</f>
        <v>1.5141141773751843</v>
      </c>
      <c r="Q15" s="1">
        <v>9494</v>
      </c>
    </row>
    <row r="16" spans="1:17" ht="24.95" customHeight="1" x14ac:dyDescent="0.15">
      <c r="A16" s="96"/>
      <c r="B16" s="93"/>
      <c r="C16" s="84" t="s">
        <v>9</v>
      </c>
      <c r="D16" s="8" t="s">
        <v>6</v>
      </c>
      <c r="E16" s="34">
        <v>15135</v>
      </c>
      <c r="F16" s="35">
        <v>8067</v>
      </c>
      <c r="G16" s="35">
        <v>7192</v>
      </c>
      <c r="H16" s="33">
        <v>10241</v>
      </c>
      <c r="I16" s="36">
        <v>9277</v>
      </c>
      <c r="J16" s="37">
        <v>49912</v>
      </c>
      <c r="K16" s="58">
        <v>13953</v>
      </c>
      <c r="L16" s="38">
        <v>6495</v>
      </c>
      <c r="M16" s="17"/>
      <c r="N16" s="39">
        <v>31782</v>
      </c>
      <c r="O16" s="67">
        <f t="shared" si="1"/>
        <v>1.5704486816436978</v>
      </c>
      <c r="Q16" s="1">
        <f>33084-1302</f>
        <v>31782</v>
      </c>
    </row>
    <row r="17" spans="1:17" ht="24.95" customHeight="1" x14ac:dyDescent="0.15">
      <c r="A17" s="96"/>
      <c r="B17" s="93"/>
      <c r="C17" s="84"/>
      <c r="D17" s="6" t="s">
        <v>7</v>
      </c>
      <c r="E17" s="20">
        <v>16972</v>
      </c>
      <c r="F17" s="21">
        <v>8689</v>
      </c>
      <c r="G17" s="21">
        <v>7743</v>
      </c>
      <c r="H17" s="19">
        <v>10901</v>
      </c>
      <c r="I17" s="22">
        <v>9584</v>
      </c>
      <c r="J17" s="23">
        <v>53889</v>
      </c>
      <c r="K17" s="19">
        <v>17307</v>
      </c>
      <c r="L17" s="24">
        <v>7478</v>
      </c>
      <c r="M17" s="17"/>
      <c r="N17" s="39">
        <v>35201</v>
      </c>
      <c r="O17" s="65">
        <f t="shared" si="1"/>
        <v>1.5308940086929348</v>
      </c>
      <c r="Q17" s="1">
        <f>36487-1286</f>
        <v>35201</v>
      </c>
    </row>
    <row r="18" spans="1:17" ht="24.95" customHeight="1" x14ac:dyDescent="0.15">
      <c r="A18" s="97"/>
      <c r="B18" s="94"/>
      <c r="C18" s="85"/>
      <c r="D18" s="9" t="s">
        <v>8</v>
      </c>
      <c r="E18" s="41">
        <v>32107</v>
      </c>
      <c r="F18" s="42">
        <v>16756</v>
      </c>
      <c r="G18" s="42">
        <v>14935</v>
      </c>
      <c r="H18" s="40">
        <v>21142</v>
      </c>
      <c r="I18" s="43">
        <v>18861</v>
      </c>
      <c r="J18" s="44">
        <v>103801</v>
      </c>
      <c r="K18" s="59">
        <v>31260</v>
      </c>
      <c r="L18" s="45">
        <v>13973</v>
      </c>
      <c r="M18" s="17"/>
      <c r="N18" s="32">
        <v>66983</v>
      </c>
      <c r="O18" s="65">
        <f t="shared" si="1"/>
        <v>1.5496618545003957</v>
      </c>
      <c r="Q18" s="1">
        <f>SUM(Q16:Q17)</f>
        <v>66983</v>
      </c>
    </row>
    <row r="19" spans="1:17" ht="24.95" customHeight="1" x14ac:dyDescent="0.15">
      <c r="A19" s="95">
        <v>45856</v>
      </c>
      <c r="B19" s="92">
        <f>A19</f>
        <v>45856</v>
      </c>
      <c r="C19" s="104" t="s">
        <v>5</v>
      </c>
      <c r="D19" s="5" t="s">
        <v>6</v>
      </c>
      <c r="E19" s="12">
        <v>2495</v>
      </c>
      <c r="F19" s="13">
        <v>1551</v>
      </c>
      <c r="G19" s="13">
        <v>1221</v>
      </c>
      <c r="H19" s="11">
        <v>1991</v>
      </c>
      <c r="I19" s="14">
        <v>1661</v>
      </c>
      <c r="J19" s="46">
        <v>8919</v>
      </c>
      <c r="K19" s="11">
        <v>2565</v>
      </c>
      <c r="L19" s="16">
        <v>1435</v>
      </c>
      <c r="M19" s="17"/>
      <c r="N19" s="18">
        <v>5033</v>
      </c>
      <c r="O19" s="64">
        <f>J19/N19</f>
        <v>1.772104112855156</v>
      </c>
      <c r="Q19" s="1">
        <v>5033</v>
      </c>
    </row>
    <row r="20" spans="1:17" ht="24.95" customHeight="1" x14ac:dyDescent="0.15">
      <c r="A20" s="96"/>
      <c r="B20" s="93"/>
      <c r="C20" s="84"/>
      <c r="D20" s="6" t="s">
        <v>7</v>
      </c>
      <c r="E20" s="20">
        <v>3542</v>
      </c>
      <c r="F20" s="21">
        <v>2113</v>
      </c>
      <c r="G20" s="21">
        <v>1606</v>
      </c>
      <c r="H20" s="19">
        <v>2793</v>
      </c>
      <c r="I20" s="22">
        <v>2202</v>
      </c>
      <c r="J20" s="23">
        <v>12256</v>
      </c>
      <c r="K20" s="19">
        <v>4457</v>
      </c>
      <c r="L20" s="24">
        <v>1628</v>
      </c>
      <c r="M20" s="17"/>
      <c r="N20" s="25">
        <v>7680</v>
      </c>
      <c r="O20" s="65">
        <f>J20/N20</f>
        <v>1.5958333333333334</v>
      </c>
      <c r="Q20" s="1">
        <v>7680</v>
      </c>
    </row>
    <row r="21" spans="1:17" ht="24.95" customHeight="1" x14ac:dyDescent="0.15">
      <c r="A21" s="96"/>
      <c r="B21" s="93"/>
      <c r="C21" s="84"/>
      <c r="D21" s="7" t="s">
        <v>8</v>
      </c>
      <c r="E21" s="27">
        <v>6037</v>
      </c>
      <c r="F21" s="28">
        <v>3664</v>
      </c>
      <c r="G21" s="28">
        <v>2827</v>
      </c>
      <c r="H21" s="26">
        <v>4784</v>
      </c>
      <c r="I21" s="29">
        <v>3863</v>
      </c>
      <c r="J21" s="30">
        <v>21175</v>
      </c>
      <c r="K21" s="26">
        <v>7022</v>
      </c>
      <c r="L21" s="31">
        <v>3063</v>
      </c>
      <c r="M21" s="17"/>
      <c r="N21" s="32">
        <v>12713</v>
      </c>
      <c r="O21" s="69">
        <f t="shared" ref="O21:O24" si="2">J21/N21</f>
        <v>1.6656178714701486</v>
      </c>
      <c r="Q21" s="1">
        <v>12713</v>
      </c>
    </row>
    <row r="22" spans="1:17" ht="24.95" customHeight="1" x14ac:dyDescent="0.15">
      <c r="A22" s="96"/>
      <c r="B22" s="93"/>
      <c r="C22" s="84" t="s">
        <v>9</v>
      </c>
      <c r="D22" s="8" t="s">
        <v>6</v>
      </c>
      <c r="E22" s="34">
        <v>24711</v>
      </c>
      <c r="F22" s="35">
        <v>13776</v>
      </c>
      <c r="G22" s="35">
        <v>11768</v>
      </c>
      <c r="H22" s="33">
        <v>17819</v>
      </c>
      <c r="I22" s="36">
        <v>15921</v>
      </c>
      <c r="J22" s="37">
        <v>83995</v>
      </c>
      <c r="K22" s="58">
        <v>22729</v>
      </c>
      <c r="L22" s="38">
        <v>11593</v>
      </c>
      <c r="M22" s="17"/>
      <c r="N22" s="39">
        <v>52538</v>
      </c>
      <c r="O22" s="67">
        <f t="shared" si="2"/>
        <v>1.5987475731851231</v>
      </c>
      <c r="Q22" s="1">
        <f>53840-1302</f>
        <v>52538</v>
      </c>
    </row>
    <row r="23" spans="1:17" ht="24.95" customHeight="1" x14ac:dyDescent="0.15">
      <c r="A23" s="96"/>
      <c r="B23" s="93"/>
      <c r="C23" s="84"/>
      <c r="D23" s="6" t="s">
        <v>7</v>
      </c>
      <c r="E23" s="20">
        <v>30143</v>
      </c>
      <c r="F23" s="21">
        <v>16278</v>
      </c>
      <c r="G23" s="21">
        <v>13793</v>
      </c>
      <c r="H23" s="19">
        <v>21409</v>
      </c>
      <c r="I23" s="22">
        <v>18171</v>
      </c>
      <c r="J23" s="23">
        <v>99794</v>
      </c>
      <c r="K23" s="19">
        <v>32599</v>
      </c>
      <c r="L23" s="24">
        <v>13149</v>
      </c>
      <c r="M23" s="17"/>
      <c r="N23" s="39">
        <v>65301</v>
      </c>
      <c r="O23" s="65">
        <f t="shared" si="2"/>
        <v>1.5282154944028423</v>
      </c>
      <c r="Q23" s="1">
        <f>66587-1286</f>
        <v>65301</v>
      </c>
    </row>
    <row r="24" spans="1:17" ht="24.95" customHeight="1" x14ac:dyDescent="0.15">
      <c r="A24" s="97"/>
      <c r="B24" s="94"/>
      <c r="C24" s="85"/>
      <c r="D24" s="9" t="s">
        <v>8</v>
      </c>
      <c r="E24" s="41">
        <v>54854</v>
      </c>
      <c r="F24" s="42">
        <v>30054</v>
      </c>
      <c r="G24" s="42">
        <v>25561</v>
      </c>
      <c r="H24" s="40">
        <v>39228</v>
      </c>
      <c r="I24" s="43">
        <v>34092</v>
      </c>
      <c r="J24" s="44">
        <v>183789</v>
      </c>
      <c r="K24" s="59">
        <v>55328</v>
      </c>
      <c r="L24" s="45">
        <v>24742</v>
      </c>
      <c r="M24" s="17"/>
      <c r="N24" s="32">
        <v>117839</v>
      </c>
      <c r="O24" s="65">
        <f t="shared" si="2"/>
        <v>1.5596619115912389</v>
      </c>
      <c r="Q24" s="1">
        <f>SUM(Q22:Q23)</f>
        <v>117839</v>
      </c>
    </row>
    <row r="25" spans="1:17" ht="24.95" customHeight="1" x14ac:dyDescent="0.15">
      <c r="A25" s="95">
        <v>45857</v>
      </c>
      <c r="B25" s="92">
        <f>A25</f>
        <v>45857</v>
      </c>
      <c r="C25" s="104" t="s">
        <v>5</v>
      </c>
      <c r="D25" s="5" t="s">
        <v>6</v>
      </c>
      <c r="E25" s="12">
        <v>3430</v>
      </c>
      <c r="F25" s="13">
        <v>1948</v>
      </c>
      <c r="G25" s="13">
        <v>1798</v>
      </c>
      <c r="H25" s="11">
        <v>2634</v>
      </c>
      <c r="I25" s="14">
        <v>2188</v>
      </c>
      <c r="J25" s="46">
        <v>11998</v>
      </c>
      <c r="K25" s="11">
        <v>3498</v>
      </c>
      <c r="L25" s="16">
        <v>0</v>
      </c>
      <c r="M25" s="17"/>
      <c r="N25" s="18">
        <v>8273</v>
      </c>
      <c r="O25" s="64">
        <f>J25/N25</f>
        <v>1.4502598815423666</v>
      </c>
      <c r="Q25" s="1">
        <v>8273</v>
      </c>
    </row>
    <row r="26" spans="1:17" ht="24.95" customHeight="1" x14ac:dyDescent="0.15">
      <c r="A26" s="96"/>
      <c r="B26" s="93"/>
      <c r="C26" s="84"/>
      <c r="D26" s="6" t="s">
        <v>7</v>
      </c>
      <c r="E26" s="20">
        <v>4252</v>
      </c>
      <c r="F26" s="21">
        <v>2322</v>
      </c>
      <c r="G26" s="21">
        <v>2035</v>
      </c>
      <c r="H26" s="19">
        <v>3118</v>
      </c>
      <c r="I26" s="22">
        <v>2622</v>
      </c>
      <c r="J26" s="23">
        <v>14349</v>
      </c>
      <c r="K26" s="19">
        <v>5481</v>
      </c>
      <c r="L26" s="24">
        <v>0</v>
      </c>
      <c r="M26" s="17"/>
      <c r="N26" s="25">
        <v>10634</v>
      </c>
      <c r="O26" s="65">
        <f>J26/N26</f>
        <v>1.3493511378596954</v>
      </c>
      <c r="Q26" s="1">
        <v>10634</v>
      </c>
    </row>
    <row r="27" spans="1:17" ht="24.95" customHeight="1" x14ac:dyDescent="0.15">
      <c r="A27" s="96"/>
      <c r="B27" s="93"/>
      <c r="C27" s="84"/>
      <c r="D27" s="7" t="s">
        <v>8</v>
      </c>
      <c r="E27" s="27">
        <v>7682</v>
      </c>
      <c r="F27" s="28">
        <v>4270</v>
      </c>
      <c r="G27" s="28">
        <v>3833</v>
      </c>
      <c r="H27" s="26">
        <v>5752</v>
      </c>
      <c r="I27" s="29">
        <v>4810</v>
      </c>
      <c r="J27" s="30">
        <v>26347</v>
      </c>
      <c r="K27" s="26">
        <v>8979</v>
      </c>
      <c r="L27" s="31">
        <v>0</v>
      </c>
      <c r="M27" s="17"/>
      <c r="N27" s="32">
        <v>18907</v>
      </c>
      <c r="O27" s="69">
        <f t="shared" ref="O27:O33" si="3">J27/N27</f>
        <v>1.3935050510392977</v>
      </c>
      <c r="Q27" s="1">
        <v>18907</v>
      </c>
    </row>
    <row r="28" spans="1:17" ht="24.95" customHeight="1" x14ac:dyDescent="0.15">
      <c r="A28" s="96"/>
      <c r="B28" s="93"/>
      <c r="C28" s="84" t="s">
        <v>9</v>
      </c>
      <c r="D28" s="8" t="s">
        <v>6</v>
      </c>
      <c r="E28" s="34">
        <v>28141</v>
      </c>
      <c r="F28" s="35">
        <v>15724</v>
      </c>
      <c r="G28" s="35">
        <v>13566</v>
      </c>
      <c r="H28" s="33">
        <v>20453</v>
      </c>
      <c r="I28" s="36">
        <v>18109</v>
      </c>
      <c r="J28" s="37">
        <v>95993</v>
      </c>
      <c r="K28" s="58">
        <v>26227</v>
      </c>
      <c r="L28" s="38">
        <v>11593</v>
      </c>
      <c r="M28" s="17"/>
      <c r="N28" s="39">
        <v>60811</v>
      </c>
      <c r="O28" s="67">
        <f t="shared" si="3"/>
        <v>1.5785466445215504</v>
      </c>
      <c r="Q28" s="1">
        <f>62113-1302</f>
        <v>60811</v>
      </c>
    </row>
    <row r="29" spans="1:17" ht="24.95" customHeight="1" x14ac:dyDescent="0.15">
      <c r="A29" s="96"/>
      <c r="B29" s="93"/>
      <c r="C29" s="84"/>
      <c r="D29" s="6" t="s">
        <v>7</v>
      </c>
      <c r="E29" s="20">
        <v>34395</v>
      </c>
      <c r="F29" s="21">
        <v>18600</v>
      </c>
      <c r="G29" s="21">
        <v>15828</v>
      </c>
      <c r="H29" s="19">
        <v>24527</v>
      </c>
      <c r="I29" s="22">
        <v>20793</v>
      </c>
      <c r="J29" s="23">
        <v>114143</v>
      </c>
      <c r="K29" s="19">
        <v>38080</v>
      </c>
      <c r="L29" s="24">
        <v>13149</v>
      </c>
      <c r="M29" s="17"/>
      <c r="N29" s="39">
        <v>75935</v>
      </c>
      <c r="O29" s="65">
        <f t="shared" si="3"/>
        <v>1.5031671824586819</v>
      </c>
      <c r="Q29" s="1">
        <f>77221-1286</f>
        <v>75935</v>
      </c>
    </row>
    <row r="30" spans="1:17" ht="24.95" customHeight="1" x14ac:dyDescent="0.15">
      <c r="A30" s="97"/>
      <c r="B30" s="94"/>
      <c r="C30" s="85"/>
      <c r="D30" s="9" t="s">
        <v>8</v>
      </c>
      <c r="E30" s="41">
        <v>62536</v>
      </c>
      <c r="F30" s="42">
        <v>34324</v>
      </c>
      <c r="G30" s="42">
        <v>29394</v>
      </c>
      <c r="H30" s="40">
        <v>44980</v>
      </c>
      <c r="I30" s="43">
        <v>38902</v>
      </c>
      <c r="J30" s="44">
        <v>210136</v>
      </c>
      <c r="K30" s="59">
        <v>64307</v>
      </c>
      <c r="L30" s="45">
        <v>24742</v>
      </c>
      <c r="M30" s="17"/>
      <c r="N30" s="32">
        <v>136746</v>
      </c>
      <c r="O30" s="68">
        <f t="shared" si="3"/>
        <v>1.5366884588945928</v>
      </c>
      <c r="Q30" s="1">
        <f>SUM(Q28:Q29)</f>
        <v>136746</v>
      </c>
    </row>
    <row r="31" spans="1:17" ht="24.95" customHeight="1" x14ac:dyDescent="0.15">
      <c r="A31" s="72" t="s">
        <v>10</v>
      </c>
      <c r="B31" s="73"/>
      <c r="C31" s="78" t="s">
        <v>6</v>
      </c>
      <c r="D31" s="79"/>
      <c r="E31" s="12">
        <v>28141</v>
      </c>
      <c r="F31" s="13">
        <v>15724</v>
      </c>
      <c r="G31" s="13">
        <v>13566</v>
      </c>
      <c r="H31" s="11">
        <v>20453</v>
      </c>
      <c r="I31" s="14">
        <v>18109</v>
      </c>
      <c r="J31" s="46">
        <v>95993</v>
      </c>
      <c r="K31" s="11">
        <v>26227</v>
      </c>
      <c r="L31" s="16">
        <v>11593</v>
      </c>
      <c r="M31" s="17"/>
      <c r="N31" s="18">
        <v>62113</v>
      </c>
      <c r="O31" s="67">
        <f t="shared" si="3"/>
        <v>1.5454574726707775</v>
      </c>
      <c r="Q31" s="1">
        <v>62113</v>
      </c>
    </row>
    <row r="32" spans="1:17" ht="24.95" customHeight="1" x14ac:dyDescent="0.15">
      <c r="A32" s="74"/>
      <c r="B32" s="75"/>
      <c r="C32" s="80" t="s">
        <v>7</v>
      </c>
      <c r="D32" s="81"/>
      <c r="E32" s="20">
        <v>34395</v>
      </c>
      <c r="F32" s="21">
        <v>18600</v>
      </c>
      <c r="G32" s="21">
        <v>15828</v>
      </c>
      <c r="H32" s="19">
        <v>24527</v>
      </c>
      <c r="I32" s="22">
        <v>20793</v>
      </c>
      <c r="J32" s="23">
        <v>114143</v>
      </c>
      <c r="K32" s="19">
        <v>38080</v>
      </c>
      <c r="L32" s="24">
        <v>13149</v>
      </c>
      <c r="M32" s="17"/>
      <c r="N32" s="25">
        <v>77221</v>
      </c>
      <c r="O32" s="65">
        <f t="shared" si="3"/>
        <v>1.4781341862964739</v>
      </c>
      <c r="Q32" s="1">
        <v>77221</v>
      </c>
    </row>
    <row r="33" spans="1:17" ht="24.95" customHeight="1" thickBot="1" x14ac:dyDescent="0.2">
      <c r="A33" s="76"/>
      <c r="B33" s="77"/>
      <c r="C33" s="82" t="s">
        <v>8</v>
      </c>
      <c r="D33" s="83"/>
      <c r="E33" s="48">
        <v>62536</v>
      </c>
      <c r="F33" s="49">
        <v>34324</v>
      </c>
      <c r="G33" s="49">
        <v>29394</v>
      </c>
      <c r="H33" s="47">
        <v>44980</v>
      </c>
      <c r="I33" s="50">
        <v>38902</v>
      </c>
      <c r="J33" s="51">
        <v>210136</v>
      </c>
      <c r="K33" s="47">
        <v>64307</v>
      </c>
      <c r="L33" s="52">
        <v>24742</v>
      </c>
      <c r="M33" s="17"/>
      <c r="N33" s="53">
        <v>139334</v>
      </c>
      <c r="O33" s="66">
        <f t="shared" si="3"/>
        <v>1.5081458940387844</v>
      </c>
      <c r="Q33" s="1">
        <v>139334</v>
      </c>
    </row>
    <row r="34" spans="1:17" ht="11.25" customHeight="1" x14ac:dyDescent="0.15">
      <c r="A34" s="56" t="s">
        <v>21</v>
      </c>
    </row>
  </sheetData>
  <mergeCells count="32">
    <mergeCell ref="N4:N6"/>
    <mergeCell ref="O4:O6"/>
    <mergeCell ref="C25:C27"/>
    <mergeCell ref="C4:D6"/>
    <mergeCell ref="K5:K6"/>
    <mergeCell ref="H4:H6"/>
    <mergeCell ref="G4:G6"/>
    <mergeCell ref="I4:I6"/>
    <mergeCell ref="J4:J6"/>
    <mergeCell ref="F4:F6"/>
    <mergeCell ref="C7:C9"/>
    <mergeCell ref="C10:C12"/>
    <mergeCell ref="C13:C15"/>
    <mergeCell ref="C19:C21"/>
    <mergeCell ref="C16:C18"/>
    <mergeCell ref="E4:E6"/>
    <mergeCell ref="L5:L6"/>
    <mergeCell ref="A31:B33"/>
    <mergeCell ref="C31:D31"/>
    <mergeCell ref="C32:D32"/>
    <mergeCell ref="C33:D33"/>
    <mergeCell ref="C22:C24"/>
    <mergeCell ref="C28:C30"/>
    <mergeCell ref="A4:B6"/>
    <mergeCell ref="B25:B30"/>
    <mergeCell ref="A25:A30"/>
    <mergeCell ref="A7:A12"/>
    <mergeCell ref="A13:A18"/>
    <mergeCell ref="A19:A24"/>
    <mergeCell ref="B19:B24"/>
    <mergeCell ref="B7:B12"/>
    <mergeCell ref="B13:B18"/>
  </mergeCells>
  <phoneticPr fontId="1"/>
  <printOptions horizontalCentered="1"/>
  <pageMargins left="0.59055118110236227" right="0.59055118110236227" top="0.38" bottom="0.19685039370078741" header="0.23622047244094491" footer="0.27"/>
  <pageSetup paperSize="9" scale="88" orientation="portrait" r:id="rId1"/>
  <headerFooter alignWithMargins="0">
    <oddHeader xml:space="preserve">&amp;L&amp;10
&amp;C&amp;"ＭＳ ゴシック,標準"&amp;12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様式１選挙区</vt:lpstr>
      <vt:lpstr>様式１選挙区!Print_Area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紀夫</dc:creator>
  <cp:lastModifiedBy>仙台市</cp:lastModifiedBy>
  <cp:lastPrinted>2025-07-19T11:47:38Z</cp:lastPrinted>
  <dcterms:created xsi:type="dcterms:W3CDTF">1997-01-08T22:48:59Z</dcterms:created>
  <dcterms:modified xsi:type="dcterms:W3CDTF">2025-07-19T12:52:13Z</dcterms:modified>
</cp:coreProperties>
</file>